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D:\STORES（HPカード決済サービス）\23-2賃金ソフト（保護ありお試し版）STORES用\職能給体系設計ソフト〇\"/>
    </mc:Choice>
  </mc:AlternateContent>
  <xr:revisionPtr revIDLastSave="0" documentId="13_ncr:1_{7E2A7865-518C-4D92-B99E-D025675B919B}" xr6:coauthVersionLast="47" xr6:coauthVersionMax="47" xr10:uidLastSave="{00000000-0000-0000-0000-000000000000}"/>
  <bookViews>
    <workbookView xWindow="-108" yWindow="-108" windowWidth="23256" windowHeight="12456" tabRatio="768" xr2:uid="{00000000-000D-0000-FFFF-FFFF00000000}"/>
  </bookViews>
  <sheets>
    <sheet name="説明" sheetId="17" r:id="rId1"/>
    <sheet name="メインシート" sheetId="15" r:id="rId2"/>
    <sheet name="1.年齢給" sheetId="3" r:id="rId3"/>
    <sheet name="2.サラリースケール" sheetId="13" r:id="rId4"/>
    <sheet name="3.段階号俸表・参照表" sheetId="14" r:id="rId5"/>
    <sheet name="4.ベース改訂段階号俸表" sheetId="16" r:id="rId6"/>
    <sheet name="5.使用上の注意" sheetId="12" r:id="rId7"/>
  </sheets>
  <definedNames>
    <definedName name="_xlnm.Print_Area" localSheetId="2">'1.年齢給'!$A$2:$D$50</definedName>
    <definedName name="_xlnm.Print_Area" localSheetId="3">'2.サラリースケール'!$A$1:$L$30</definedName>
    <definedName name="_xlnm.Print_Area" localSheetId="4">'3.段階号俸表・参照表'!$B$1:$AI$70</definedName>
    <definedName name="_xlnm.Print_Area" localSheetId="6">'5.使用上の注意'!$B$3:$J$21</definedName>
    <definedName name="_xlnm.Print_Area" localSheetId="0">説明!$A$1:$L$92</definedName>
  </definedNames>
  <calcPr calcId="191029"/>
</workbook>
</file>

<file path=xl/calcChain.xml><?xml version="1.0" encoding="utf-8"?>
<calcChain xmlns="http://schemas.openxmlformats.org/spreadsheetml/2006/main">
  <c r="AT207" i="15" l="1"/>
  <c r="AT206" i="15"/>
  <c r="AT205" i="15"/>
  <c r="AT204" i="15"/>
  <c r="AT203" i="15"/>
  <c r="AT202" i="15"/>
  <c r="AT201" i="15"/>
  <c r="AT200" i="15"/>
  <c r="AT199" i="15"/>
  <c r="AT198" i="15"/>
  <c r="AT197" i="15"/>
  <c r="AT196" i="15"/>
  <c r="AT195" i="15"/>
  <c r="AT194" i="15"/>
  <c r="AT193" i="15"/>
  <c r="AT192" i="15"/>
  <c r="AT191" i="15"/>
  <c r="AT190" i="15"/>
  <c r="AT189" i="15"/>
  <c r="AT188" i="15"/>
  <c r="AT187" i="15"/>
  <c r="AT186" i="15"/>
  <c r="AT185" i="15"/>
  <c r="AT184" i="15"/>
  <c r="AT183" i="15"/>
  <c r="AT182" i="15"/>
  <c r="AT181" i="15"/>
  <c r="AT180" i="15"/>
  <c r="AT179" i="15"/>
  <c r="AT178" i="15"/>
  <c r="AT177" i="15"/>
  <c r="AT176" i="15"/>
  <c r="AT175" i="15"/>
  <c r="AT174" i="15"/>
  <c r="AT173" i="15"/>
  <c r="AT172" i="15"/>
  <c r="AT171" i="15"/>
  <c r="AT170" i="15"/>
  <c r="AT169" i="15"/>
  <c r="AT168" i="15"/>
  <c r="AT167" i="15"/>
  <c r="AT166" i="15"/>
  <c r="AT165" i="15"/>
  <c r="AT164" i="15"/>
  <c r="AT163" i="15"/>
  <c r="AT162" i="15"/>
  <c r="AT161" i="15"/>
  <c r="AT160" i="15"/>
  <c r="AT159" i="15"/>
  <c r="AT158" i="15"/>
  <c r="AT157" i="15"/>
  <c r="AT156" i="15"/>
  <c r="AT155" i="15"/>
  <c r="AT154" i="15"/>
  <c r="AT153" i="15"/>
  <c r="AT152" i="15"/>
  <c r="AT151" i="15"/>
  <c r="AT150" i="15"/>
  <c r="AT149" i="15"/>
  <c r="AT148" i="15"/>
  <c r="AT147" i="15"/>
  <c r="AT146" i="15"/>
  <c r="AT145" i="15"/>
  <c r="AT144" i="15"/>
  <c r="AT143" i="15"/>
  <c r="AT142" i="15"/>
  <c r="AT141" i="15"/>
  <c r="AT140" i="15"/>
  <c r="AT139" i="15"/>
  <c r="AT138" i="15"/>
  <c r="AT137" i="15"/>
  <c r="AT136" i="15"/>
  <c r="AT135" i="15"/>
  <c r="AT134" i="15"/>
  <c r="AT133" i="15"/>
  <c r="AT132" i="15"/>
  <c r="AT131" i="15"/>
  <c r="AT130" i="15"/>
  <c r="AT129" i="15"/>
  <c r="AT128" i="15"/>
  <c r="AT127" i="15"/>
  <c r="AT126" i="15"/>
  <c r="AT125" i="15"/>
  <c r="AT124" i="15"/>
  <c r="AT123" i="15"/>
  <c r="AT122" i="15"/>
  <c r="AT121" i="15"/>
  <c r="AT120" i="15"/>
  <c r="AT119" i="15"/>
  <c r="AT118" i="15"/>
  <c r="AT117" i="15"/>
  <c r="AT116" i="15"/>
  <c r="AT115" i="15"/>
  <c r="AT114" i="15"/>
  <c r="AT113" i="15"/>
  <c r="AT112" i="15"/>
  <c r="AT111" i="15"/>
  <c r="AT110" i="15"/>
  <c r="AT109" i="15"/>
  <c r="AT108" i="15"/>
  <c r="AT107" i="15"/>
  <c r="AT106" i="15"/>
  <c r="AT105" i="15"/>
  <c r="AT104" i="15"/>
  <c r="AT103" i="15"/>
  <c r="AT102" i="15"/>
  <c r="AT101" i="15"/>
  <c r="AT100" i="15"/>
  <c r="AT99" i="15"/>
  <c r="AT98" i="15"/>
  <c r="AT97" i="15"/>
  <c r="AT96" i="15"/>
  <c r="AT95" i="15"/>
  <c r="AT94" i="15"/>
  <c r="AT93" i="15"/>
  <c r="AT92" i="15"/>
  <c r="AT91" i="15"/>
  <c r="AT90" i="15"/>
  <c r="AT89" i="15"/>
  <c r="AT88" i="15"/>
  <c r="AT87" i="15"/>
  <c r="AT86" i="15"/>
  <c r="AT85" i="15"/>
  <c r="AT84" i="15"/>
  <c r="AT83" i="15"/>
  <c r="AT82" i="15"/>
  <c r="AT81" i="15"/>
  <c r="AT80" i="15"/>
  <c r="AT79" i="15"/>
  <c r="AT78" i="15"/>
  <c r="AT77" i="15"/>
  <c r="AT76" i="15"/>
  <c r="AT75" i="15"/>
  <c r="AT74" i="15"/>
  <c r="AT73" i="15"/>
  <c r="AT72" i="15"/>
  <c r="AT71" i="15"/>
  <c r="AT70" i="15"/>
  <c r="AT69" i="15"/>
  <c r="AT68" i="15"/>
  <c r="AT67" i="15"/>
  <c r="AT66" i="15"/>
  <c r="AT65" i="15"/>
  <c r="AT64" i="15"/>
  <c r="AT63" i="15"/>
  <c r="AT62" i="15"/>
  <c r="AT58" i="15"/>
  <c r="AS207" i="15" l="1"/>
  <c r="AS206" i="15"/>
  <c r="AS205" i="15"/>
  <c r="AS204" i="15"/>
  <c r="AS203" i="15"/>
  <c r="AS202" i="15"/>
  <c r="AS201" i="15"/>
  <c r="AS200" i="15"/>
  <c r="AS199" i="15"/>
  <c r="AS198" i="15"/>
  <c r="AS197" i="15"/>
  <c r="AS196" i="15"/>
  <c r="AS195" i="15"/>
  <c r="AS194" i="15"/>
  <c r="AS193" i="15"/>
  <c r="AS192" i="15"/>
  <c r="AS191" i="15"/>
  <c r="AS190" i="15"/>
  <c r="AS189" i="15"/>
  <c r="AS188" i="15"/>
  <c r="AS187" i="15"/>
  <c r="AS186" i="15"/>
  <c r="AS185" i="15"/>
  <c r="AS184" i="15"/>
  <c r="AS183" i="15"/>
  <c r="AS182" i="15"/>
  <c r="AS181" i="15"/>
  <c r="AS180" i="15"/>
  <c r="AS179" i="15"/>
  <c r="AS178" i="15"/>
  <c r="AS177" i="15"/>
  <c r="AS176" i="15"/>
  <c r="AS175" i="15"/>
  <c r="AS174" i="15"/>
  <c r="AS173" i="15"/>
  <c r="AS172" i="15"/>
  <c r="AS171" i="15"/>
  <c r="AS170" i="15"/>
  <c r="AS169" i="15"/>
  <c r="AS168" i="15"/>
  <c r="AS167" i="15"/>
  <c r="AS166" i="15"/>
  <c r="AS165" i="15"/>
  <c r="AS164" i="15"/>
  <c r="AS163" i="15"/>
  <c r="AS162" i="15"/>
  <c r="AS161" i="15"/>
  <c r="AS160" i="15"/>
  <c r="AS159" i="15"/>
  <c r="AS158" i="15"/>
  <c r="AS157" i="15"/>
  <c r="AS156" i="15"/>
  <c r="AS155" i="15"/>
  <c r="AS154" i="15"/>
  <c r="AS153" i="15"/>
  <c r="AS152" i="15"/>
  <c r="AS151" i="15"/>
  <c r="AS150" i="15"/>
  <c r="AS149" i="15"/>
  <c r="AS148" i="15"/>
  <c r="AS147" i="15"/>
  <c r="AS146" i="15"/>
  <c r="AS145" i="15"/>
  <c r="AS144" i="15"/>
  <c r="AS143" i="15"/>
  <c r="AS142" i="15"/>
  <c r="AS141" i="15"/>
  <c r="AS140" i="15"/>
  <c r="AS139" i="15"/>
  <c r="AS138" i="15"/>
  <c r="AS137" i="15"/>
  <c r="AS136" i="15"/>
  <c r="AS135" i="15"/>
  <c r="AS134" i="15"/>
  <c r="AS133" i="15"/>
  <c r="AS132" i="15"/>
  <c r="AS131" i="15"/>
  <c r="AS130" i="15"/>
  <c r="AS129" i="15"/>
  <c r="AS128" i="15"/>
  <c r="AS127" i="15"/>
  <c r="AS126" i="15"/>
  <c r="AS125" i="15"/>
  <c r="AS124" i="15"/>
  <c r="AS123" i="15"/>
  <c r="AS122" i="15"/>
  <c r="AS121" i="15"/>
  <c r="AS120" i="15"/>
  <c r="AS119" i="15"/>
  <c r="AS118" i="15"/>
  <c r="AS117" i="15"/>
  <c r="AS116" i="15"/>
  <c r="AS115" i="15"/>
  <c r="AS114" i="15"/>
  <c r="AS113" i="15"/>
  <c r="AS112" i="15"/>
  <c r="AS111" i="15"/>
  <c r="AS110" i="15"/>
  <c r="AS109" i="15"/>
  <c r="AS108" i="15"/>
  <c r="AS107" i="15"/>
  <c r="AS106" i="15"/>
  <c r="AS105" i="15"/>
  <c r="AS104" i="15"/>
  <c r="AS103" i="15"/>
  <c r="AS102" i="15"/>
  <c r="AS101" i="15"/>
  <c r="AS100" i="15"/>
  <c r="AS99" i="15"/>
  <c r="AS98" i="15"/>
  <c r="AS97" i="15"/>
  <c r="AS96" i="15"/>
  <c r="AS95" i="15"/>
  <c r="AS94" i="15"/>
  <c r="AS93" i="15"/>
  <c r="AS92" i="15"/>
  <c r="AS91" i="15"/>
  <c r="AS90" i="15"/>
  <c r="AS89" i="15"/>
  <c r="AS88" i="15"/>
  <c r="AS87" i="15"/>
  <c r="AS86" i="15"/>
  <c r="AS85" i="15"/>
  <c r="AS84" i="15"/>
  <c r="AS83" i="15"/>
  <c r="AS82" i="15"/>
  <c r="AS81" i="15"/>
  <c r="AS80" i="15"/>
  <c r="AS79" i="15"/>
  <c r="AS78" i="15"/>
  <c r="AS77" i="15"/>
  <c r="AS76" i="15"/>
  <c r="AS75" i="15"/>
  <c r="AS74" i="15"/>
  <c r="AS73" i="15"/>
  <c r="AS72" i="15"/>
  <c r="AS71" i="15"/>
  <c r="AS70" i="15"/>
  <c r="AS69" i="15"/>
  <c r="AS68" i="15"/>
  <c r="AS67" i="15"/>
  <c r="AS66" i="15"/>
  <c r="AS65" i="15"/>
  <c r="AS64" i="15"/>
  <c r="AS63" i="15"/>
  <c r="AS62" i="15"/>
  <c r="AS58" i="15"/>
  <c r="X10" i="15" l="1"/>
  <c r="Z10" i="15" s="1"/>
  <c r="BD10" i="15" s="1"/>
  <c r="Z207" i="15"/>
  <c r="Z206" i="15"/>
  <c r="Z205" i="15"/>
  <c r="Z204" i="15"/>
  <c r="BL204" i="15" s="1"/>
  <c r="Z203" i="15"/>
  <c r="BD203" i="15" s="1"/>
  <c r="Z202" i="15"/>
  <c r="Z201" i="15"/>
  <c r="BL201" i="15" s="1"/>
  <c r="Z200" i="15"/>
  <c r="BL200" i="15" s="1"/>
  <c r="Z199" i="15"/>
  <c r="Z198" i="15"/>
  <c r="Z197" i="15"/>
  <c r="Z196" i="15"/>
  <c r="BL196" i="15" s="1"/>
  <c r="Z195" i="15"/>
  <c r="BL195" i="15" s="1"/>
  <c r="Z194" i="15"/>
  <c r="Z193" i="15"/>
  <c r="BL193" i="15" s="1"/>
  <c r="Z192" i="15"/>
  <c r="BL192" i="15" s="1"/>
  <c r="Z191" i="15"/>
  <c r="Z190" i="15"/>
  <c r="Z189" i="15"/>
  <c r="Z188" i="15"/>
  <c r="BL188" i="15" s="1"/>
  <c r="Z187" i="15"/>
  <c r="BL187" i="15" s="1"/>
  <c r="Z186" i="15"/>
  <c r="Z185" i="15"/>
  <c r="BL185" i="15" s="1"/>
  <c r="Z184" i="15"/>
  <c r="BL184" i="15" s="1"/>
  <c r="Z183" i="15"/>
  <c r="Z182" i="15"/>
  <c r="Z181" i="15"/>
  <c r="Z180" i="15"/>
  <c r="BL180" i="15" s="1"/>
  <c r="Z179" i="15"/>
  <c r="BL179" i="15" s="1"/>
  <c r="Z178" i="15"/>
  <c r="Z177" i="15"/>
  <c r="BL177" i="15" s="1"/>
  <c r="Z176" i="15"/>
  <c r="BD176" i="15" s="1"/>
  <c r="Z175" i="15"/>
  <c r="Z174" i="15"/>
  <c r="Z173" i="15"/>
  <c r="Z172" i="15"/>
  <c r="BD172" i="15" s="1"/>
  <c r="Z171" i="15"/>
  <c r="BD171" i="15" s="1"/>
  <c r="Z170" i="15"/>
  <c r="Z169" i="15"/>
  <c r="BL169" i="15" s="1"/>
  <c r="Z168" i="15"/>
  <c r="BL168" i="15" s="1"/>
  <c r="Z167" i="15"/>
  <c r="Z166" i="15"/>
  <c r="Z165" i="15"/>
  <c r="Z164" i="15"/>
  <c r="BD164" i="15" s="1"/>
  <c r="Z163" i="15"/>
  <c r="BL163" i="15" s="1"/>
  <c r="Z162" i="15"/>
  <c r="Z161" i="15"/>
  <c r="BD161" i="15" s="1"/>
  <c r="Z160" i="15"/>
  <c r="BD160" i="15" s="1"/>
  <c r="Z159" i="15"/>
  <c r="Z158" i="15"/>
  <c r="Z157" i="15"/>
  <c r="Z156" i="15"/>
  <c r="BD156" i="15" s="1"/>
  <c r="Z155" i="15"/>
  <c r="BL155" i="15" s="1"/>
  <c r="Z154" i="15"/>
  <c r="Z153" i="15"/>
  <c r="BD153" i="15" s="1"/>
  <c r="Z152" i="15"/>
  <c r="BD152" i="15" s="1"/>
  <c r="Z151" i="15"/>
  <c r="Z150" i="15"/>
  <c r="Z149" i="15"/>
  <c r="Z148" i="15"/>
  <c r="BD148" i="15" s="1"/>
  <c r="Z147" i="15"/>
  <c r="BL147" i="15" s="1"/>
  <c r="Z146" i="15"/>
  <c r="Z145" i="15"/>
  <c r="BD145" i="15" s="1"/>
  <c r="Z144" i="15"/>
  <c r="BL144" i="15" s="1"/>
  <c r="Z143" i="15"/>
  <c r="Z142" i="15"/>
  <c r="Z141" i="15"/>
  <c r="Z140" i="15"/>
  <c r="BD140" i="15" s="1"/>
  <c r="Z139" i="15"/>
  <c r="BD139" i="15" s="1"/>
  <c r="Z138" i="15"/>
  <c r="Z137" i="15"/>
  <c r="BL137" i="15" s="1"/>
  <c r="Z136" i="15"/>
  <c r="BL136" i="15" s="1"/>
  <c r="Z135" i="15"/>
  <c r="Z134" i="15"/>
  <c r="Z133" i="15"/>
  <c r="Z132" i="15"/>
  <c r="BD132" i="15" s="1"/>
  <c r="Z131" i="15"/>
  <c r="BL131" i="15" s="1"/>
  <c r="Z130" i="15"/>
  <c r="Z129" i="15"/>
  <c r="BL129" i="15" s="1"/>
  <c r="Z128" i="15"/>
  <c r="BD128" i="15" s="1"/>
  <c r="Z127" i="15"/>
  <c r="Z126" i="15"/>
  <c r="Z125" i="15"/>
  <c r="Z124" i="15"/>
  <c r="BD124" i="15" s="1"/>
  <c r="Z123" i="15"/>
  <c r="BL123" i="15" s="1"/>
  <c r="Z122" i="15"/>
  <c r="Z121" i="15"/>
  <c r="BD121" i="15" s="1"/>
  <c r="Z120" i="15"/>
  <c r="BL120" i="15" s="1"/>
  <c r="Z119" i="15"/>
  <c r="Z118" i="15"/>
  <c r="Z117" i="15"/>
  <c r="Z116" i="15"/>
  <c r="BL116" i="15" s="1"/>
  <c r="Z115" i="15"/>
  <c r="BD115" i="15" s="1"/>
  <c r="Z114" i="15"/>
  <c r="Z113" i="15"/>
  <c r="BL113" i="15" s="1"/>
  <c r="Z112" i="15"/>
  <c r="BL112" i="15" s="1"/>
  <c r="Z111" i="15"/>
  <c r="Z110" i="15"/>
  <c r="Z109" i="15"/>
  <c r="Z108" i="15"/>
  <c r="BD108" i="15" s="1"/>
  <c r="Z107" i="15"/>
  <c r="BL107" i="15" s="1"/>
  <c r="Z106" i="15"/>
  <c r="Z105" i="15"/>
  <c r="BL105" i="15" s="1"/>
  <c r="Z104" i="15"/>
  <c r="Z103" i="15"/>
  <c r="Z102" i="15"/>
  <c r="Z101" i="15"/>
  <c r="Z100" i="15"/>
  <c r="BL100" i="15" s="1"/>
  <c r="Z99" i="15"/>
  <c r="BL99" i="15" s="1"/>
  <c r="Z98" i="15"/>
  <c r="Z97" i="15"/>
  <c r="BL97" i="15" s="1"/>
  <c r="Z96" i="15"/>
  <c r="BD96" i="15" s="1"/>
  <c r="Z95" i="15"/>
  <c r="Z94" i="15"/>
  <c r="Z93" i="15"/>
  <c r="Z92" i="15"/>
  <c r="BD92" i="15" s="1"/>
  <c r="Z91" i="15"/>
  <c r="BD91" i="15" s="1"/>
  <c r="Z90" i="15"/>
  <c r="Z89" i="15"/>
  <c r="BL89" i="15" s="1"/>
  <c r="Z88" i="15"/>
  <c r="BD88" i="15" s="1"/>
  <c r="Z87" i="15"/>
  <c r="Z86" i="15"/>
  <c r="Z85" i="15"/>
  <c r="Z84" i="15"/>
  <c r="BD84" i="15" s="1"/>
  <c r="Z83" i="15"/>
  <c r="BL83" i="15" s="1"/>
  <c r="Z82" i="15"/>
  <c r="Z81" i="15"/>
  <c r="BL81" i="15" s="1"/>
  <c r="Z80" i="15"/>
  <c r="BD80" i="15" s="1"/>
  <c r="Z79" i="15"/>
  <c r="Z78" i="15"/>
  <c r="Z77" i="15"/>
  <c r="Z76" i="15"/>
  <c r="BD76" i="15" s="1"/>
  <c r="Z75" i="15"/>
  <c r="BD75" i="15" s="1"/>
  <c r="Z74" i="15"/>
  <c r="Z73" i="15"/>
  <c r="BL73" i="15" s="1"/>
  <c r="Z72" i="15"/>
  <c r="BL72" i="15" s="1"/>
  <c r="Z71" i="15"/>
  <c r="Z70" i="15"/>
  <c r="Z69" i="15"/>
  <c r="Z68" i="15"/>
  <c r="BL68" i="15" s="1"/>
  <c r="Z67" i="15"/>
  <c r="BL67" i="15" s="1"/>
  <c r="Z66" i="15"/>
  <c r="Z65" i="15"/>
  <c r="BD65" i="15" s="1"/>
  <c r="Z64" i="15"/>
  <c r="BL64" i="15" s="1"/>
  <c r="Z63" i="15"/>
  <c r="Z62" i="15"/>
  <c r="Z58" i="15"/>
  <c r="BL58" i="15" s="1"/>
  <c r="A207" i="15"/>
  <c r="A206" i="15"/>
  <c r="A205" i="15"/>
  <c r="A204" i="15"/>
  <c r="A203" i="15"/>
  <c r="A20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A172" i="15"/>
  <c r="A171" i="15"/>
  <c r="A170" i="15"/>
  <c r="A169" i="15"/>
  <c r="A168" i="15"/>
  <c r="A167" i="15"/>
  <c r="A166" i="15"/>
  <c r="A165" i="15"/>
  <c r="A164" i="15"/>
  <c r="A163" i="15"/>
  <c r="A162" i="15"/>
  <c r="A161" i="15"/>
  <c r="A160" i="15"/>
  <c r="A159" i="15"/>
  <c r="A158" i="15"/>
  <c r="A157" i="15"/>
  <c r="A156" i="15"/>
  <c r="A155" i="15"/>
  <c r="A154" i="15"/>
  <c r="A153" i="15"/>
  <c r="A152" i="15"/>
  <c r="A151" i="15"/>
  <c r="A150" i="15"/>
  <c r="A149" i="15"/>
  <c r="A148" i="15"/>
  <c r="A147" i="15"/>
  <c r="A146" i="15"/>
  <c r="A145" i="15"/>
  <c r="A144" i="15"/>
  <c r="A143" i="15"/>
  <c r="A142" i="15"/>
  <c r="A141" i="15"/>
  <c r="A140" i="15"/>
  <c r="A139" i="15"/>
  <c r="A138" i="15"/>
  <c r="A137" i="15"/>
  <c r="A136" i="15"/>
  <c r="A135" i="15"/>
  <c r="A134" i="15"/>
  <c r="A133" i="15"/>
  <c r="A132" i="15"/>
  <c r="A131" i="15"/>
  <c r="A130" i="15"/>
  <c r="A129" i="15"/>
  <c r="A128" i="15"/>
  <c r="A127" i="15"/>
  <c r="A126" i="15"/>
  <c r="A125" i="15"/>
  <c r="A124" i="15"/>
  <c r="A123" i="15"/>
  <c r="A122" i="15"/>
  <c r="A121" i="15"/>
  <c r="A120" i="15"/>
  <c r="A119" i="15"/>
  <c r="A118" i="15"/>
  <c r="A117" i="15"/>
  <c r="A116" i="15"/>
  <c r="A115" i="15"/>
  <c r="A114" i="15"/>
  <c r="A113" i="15"/>
  <c r="A112" i="15"/>
  <c r="A111" i="15"/>
  <c r="A110" i="15"/>
  <c r="A109" i="15"/>
  <c r="A108" i="15"/>
  <c r="A107" i="15"/>
  <c r="A106" i="15"/>
  <c r="A105" i="15"/>
  <c r="A104" i="15"/>
  <c r="A103" i="15"/>
  <c r="A102" i="15"/>
  <c r="A101" i="15"/>
  <c r="A100" i="15"/>
  <c r="A99" i="15"/>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BL207" i="15"/>
  <c r="BR207" i="15"/>
  <c r="BQ207" i="15"/>
  <c r="BP207" i="15"/>
  <c r="BR206" i="15"/>
  <c r="BQ206" i="15"/>
  <c r="BP206" i="15"/>
  <c r="BR205" i="15"/>
  <c r="BQ205" i="15"/>
  <c r="BP205" i="15"/>
  <c r="BR204" i="15"/>
  <c r="BQ204" i="15"/>
  <c r="BP204" i="15"/>
  <c r="BR203" i="15"/>
  <c r="BQ203" i="15"/>
  <c r="BP203" i="15"/>
  <c r="BR202" i="15"/>
  <c r="BQ202" i="15"/>
  <c r="BP202" i="15"/>
  <c r="BR201" i="15"/>
  <c r="BQ201" i="15"/>
  <c r="BP201" i="15"/>
  <c r="BR200" i="15"/>
  <c r="BQ200" i="15"/>
  <c r="BP200" i="15"/>
  <c r="BR199" i="15"/>
  <c r="BQ199" i="15"/>
  <c r="BP199" i="15"/>
  <c r="BR198" i="15"/>
  <c r="BQ198" i="15"/>
  <c r="BP198" i="15"/>
  <c r="BR197" i="15"/>
  <c r="BQ197" i="15"/>
  <c r="BP197" i="15"/>
  <c r="BR196" i="15"/>
  <c r="BQ196" i="15"/>
  <c r="BP196" i="15"/>
  <c r="BR195" i="15"/>
  <c r="BQ195" i="15"/>
  <c r="BP195" i="15"/>
  <c r="BR194" i="15"/>
  <c r="BQ194" i="15"/>
  <c r="BP194" i="15"/>
  <c r="BR193" i="15"/>
  <c r="BQ193" i="15"/>
  <c r="BP193" i="15"/>
  <c r="BR192" i="15"/>
  <c r="BQ192" i="15"/>
  <c r="BP192" i="15"/>
  <c r="BR191" i="15"/>
  <c r="BQ191" i="15"/>
  <c r="BP191" i="15"/>
  <c r="BR190" i="15"/>
  <c r="BQ190" i="15"/>
  <c r="BP190" i="15"/>
  <c r="BR189" i="15"/>
  <c r="BQ189" i="15"/>
  <c r="BP189" i="15"/>
  <c r="BR188" i="15"/>
  <c r="BQ188" i="15"/>
  <c r="BP188" i="15"/>
  <c r="BR187" i="15"/>
  <c r="BQ187" i="15"/>
  <c r="BP187" i="15"/>
  <c r="BR186" i="15"/>
  <c r="BQ186" i="15"/>
  <c r="BP186" i="15"/>
  <c r="BR185" i="15"/>
  <c r="BQ185" i="15"/>
  <c r="BP185" i="15"/>
  <c r="BR184" i="15"/>
  <c r="BQ184" i="15"/>
  <c r="BP184" i="15"/>
  <c r="BR183" i="15"/>
  <c r="BQ183" i="15"/>
  <c r="BP183" i="15"/>
  <c r="BR182" i="15"/>
  <c r="BQ182" i="15"/>
  <c r="BP182" i="15"/>
  <c r="BR181" i="15"/>
  <c r="BQ181" i="15"/>
  <c r="BP181" i="15"/>
  <c r="BR180" i="15"/>
  <c r="BQ180" i="15"/>
  <c r="BP180" i="15"/>
  <c r="BR179" i="15"/>
  <c r="BQ179" i="15"/>
  <c r="BP179" i="15"/>
  <c r="BR178" i="15"/>
  <c r="BQ178" i="15"/>
  <c r="BP178" i="15"/>
  <c r="BR177" i="15"/>
  <c r="BQ177" i="15"/>
  <c r="BP177" i="15"/>
  <c r="BR176" i="15"/>
  <c r="BQ176" i="15"/>
  <c r="BP176" i="15"/>
  <c r="BR175" i="15"/>
  <c r="BQ175" i="15"/>
  <c r="BP175" i="15"/>
  <c r="BR174" i="15"/>
  <c r="BQ174" i="15"/>
  <c r="BP174" i="15"/>
  <c r="BR173" i="15"/>
  <c r="BQ173" i="15"/>
  <c r="BP173" i="15"/>
  <c r="BR172" i="15"/>
  <c r="BQ172" i="15"/>
  <c r="BP172" i="15"/>
  <c r="BR171" i="15"/>
  <c r="BQ171" i="15"/>
  <c r="BP171" i="15"/>
  <c r="BR170" i="15"/>
  <c r="BQ170" i="15"/>
  <c r="BP170" i="15"/>
  <c r="BR169" i="15"/>
  <c r="BQ169" i="15"/>
  <c r="BP169" i="15"/>
  <c r="BR168" i="15"/>
  <c r="BQ168" i="15"/>
  <c r="BP168" i="15"/>
  <c r="BR167" i="15"/>
  <c r="BQ167" i="15"/>
  <c r="BP167" i="15"/>
  <c r="BR166" i="15"/>
  <c r="BQ166" i="15"/>
  <c r="BP166" i="15"/>
  <c r="BR165" i="15"/>
  <c r="BQ165" i="15"/>
  <c r="BP165" i="15"/>
  <c r="BR164" i="15"/>
  <c r="BQ164" i="15"/>
  <c r="BP164" i="15"/>
  <c r="BR163" i="15"/>
  <c r="BQ163" i="15"/>
  <c r="BP163" i="15"/>
  <c r="BR162" i="15"/>
  <c r="BQ162" i="15"/>
  <c r="BP162" i="15"/>
  <c r="BR161" i="15"/>
  <c r="BQ161" i="15"/>
  <c r="BP161" i="15"/>
  <c r="BR160" i="15"/>
  <c r="BQ160" i="15"/>
  <c r="BP160" i="15"/>
  <c r="BR159" i="15"/>
  <c r="BQ159" i="15"/>
  <c r="BP159" i="15"/>
  <c r="BR158" i="15"/>
  <c r="BQ158" i="15"/>
  <c r="BP158" i="15"/>
  <c r="BR157" i="15"/>
  <c r="BQ157" i="15"/>
  <c r="BP157" i="15"/>
  <c r="BR156" i="15"/>
  <c r="BQ156" i="15"/>
  <c r="BP156" i="15"/>
  <c r="BR155" i="15"/>
  <c r="BQ155" i="15"/>
  <c r="BP155" i="15"/>
  <c r="BR154" i="15"/>
  <c r="BQ154" i="15"/>
  <c r="BP154" i="15"/>
  <c r="BR153" i="15"/>
  <c r="BQ153" i="15"/>
  <c r="BP153" i="15"/>
  <c r="BR152" i="15"/>
  <c r="BQ152" i="15"/>
  <c r="BP152" i="15"/>
  <c r="BR151" i="15"/>
  <c r="BQ151" i="15"/>
  <c r="BP151" i="15"/>
  <c r="BR150" i="15"/>
  <c r="BQ150" i="15"/>
  <c r="BP150" i="15"/>
  <c r="BR149" i="15"/>
  <c r="BQ149" i="15"/>
  <c r="BP149" i="15"/>
  <c r="BR148" i="15"/>
  <c r="BQ148" i="15"/>
  <c r="BP148" i="15"/>
  <c r="BR147" i="15"/>
  <c r="BQ147" i="15"/>
  <c r="BP147" i="15"/>
  <c r="BR146" i="15"/>
  <c r="BQ146" i="15"/>
  <c r="BP146" i="15"/>
  <c r="BR145" i="15"/>
  <c r="BQ145" i="15"/>
  <c r="BP145" i="15"/>
  <c r="BR144" i="15"/>
  <c r="BQ144" i="15"/>
  <c r="BP144" i="15"/>
  <c r="BR143" i="15"/>
  <c r="BQ143" i="15"/>
  <c r="BP143" i="15"/>
  <c r="BR142" i="15"/>
  <c r="BQ142" i="15"/>
  <c r="BP142" i="15"/>
  <c r="BR141" i="15"/>
  <c r="BQ141" i="15"/>
  <c r="BP141" i="15"/>
  <c r="BR140" i="15"/>
  <c r="BQ140" i="15"/>
  <c r="BP140" i="15"/>
  <c r="BR139" i="15"/>
  <c r="BQ139" i="15"/>
  <c r="BP139" i="15"/>
  <c r="BR138" i="15"/>
  <c r="BQ138" i="15"/>
  <c r="BP138" i="15"/>
  <c r="BR137" i="15"/>
  <c r="BQ137" i="15"/>
  <c r="BP137" i="15"/>
  <c r="BR136" i="15"/>
  <c r="BQ136" i="15"/>
  <c r="BP136" i="15"/>
  <c r="BR135" i="15"/>
  <c r="BQ135" i="15"/>
  <c r="BP135" i="15"/>
  <c r="BR134" i="15"/>
  <c r="BQ134" i="15"/>
  <c r="BP134" i="15"/>
  <c r="BR133" i="15"/>
  <c r="BQ133" i="15"/>
  <c r="BP133" i="15"/>
  <c r="BR132" i="15"/>
  <c r="BQ132" i="15"/>
  <c r="BP132" i="15"/>
  <c r="BR131" i="15"/>
  <c r="BQ131" i="15"/>
  <c r="BP131" i="15"/>
  <c r="BR130" i="15"/>
  <c r="BQ130" i="15"/>
  <c r="BP130" i="15"/>
  <c r="BR129" i="15"/>
  <c r="BQ129" i="15"/>
  <c r="BP129" i="15"/>
  <c r="BR128" i="15"/>
  <c r="BQ128" i="15"/>
  <c r="BP128" i="15"/>
  <c r="BR127" i="15"/>
  <c r="BQ127" i="15"/>
  <c r="BP127" i="15"/>
  <c r="BR126" i="15"/>
  <c r="BQ126" i="15"/>
  <c r="BP126" i="15"/>
  <c r="BR125" i="15"/>
  <c r="BQ125" i="15"/>
  <c r="BP125" i="15"/>
  <c r="BR124" i="15"/>
  <c r="BQ124" i="15"/>
  <c r="BP124" i="15"/>
  <c r="BR123" i="15"/>
  <c r="BQ123" i="15"/>
  <c r="BP123" i="15"/>
  <c r="BR122" i="15"/>
  <c r="BQ122" i="15"/>
  <c r="BP122" i="15"/>
  <c r="BR121" i="15"/>
  <c r="BQ121" i="15"/>
  <c r="BP121" i="15"/>
  <c r="BR120" i="15"/>
  <c r="BQ120" i="15"/>
  <c r="BP120" i="15"/>
  <c r="BR119" i="15"/>
  <c r="BQ119" i="15"/>
  <c r="BP119" i="15"/>
  <c r="BR118" i="15"/>
  <c r="BQ118" i="15"/>
  <c r="BP118" i="15"/>
  <c r="BR117" i="15"/>
  <c r="BQ117" i="15"/>
  <c r="BP117" i="15"/>
  <c r="BR116" i="15"/>
  <c r="BQ116" i="15"/>
  <c r="BP116" i="15"/>
  <c r="BR115" i="15"/>
  <c r="BQ115" i="15"/>
  <c r="BP115" i="15"/>
  <c r="BR114" i="15"/>
  <c r="BQ114" i="15"/>
  <c r="BP114" i="15"/>
  <c r="BR113" i="15"/>
  <c r="BQ113" i="15"/>
  <c r="BP113" i="15"/>
  <c r="BR112" i="15"/>
  <c r="BQ112" i="15"/>
  <c r="BP112" i="15"/>
  <c r="BR111" i="15"/>
  <c r="BQ111" i="15"/>
  <c r="BP111" i="15"/>
  <c r="BR110" i="15"/>
  <c r="BQ110" i="15"/>
  <c r="BP110" i="15"/>
  <c r="BR109" i="15"/>
  <c r="BQ109" i="15"/>
  <c r="BP109" i="15"/>
  <c r="BR108" i="15"/>
  <c r="BQ108" i="15"/>
  <c r="BP108" i="15"/>
  <c r="BR107" i="15"/>
  <c r="BQ107" i="15"/>
  <c r="BP107" i="15"/>
  <c r="BR106" i="15"/>
  <c r="BQ106" i="15"/>
  <c r="BP106" i="15"/>
  <c r="BR105" i="15"/>
  <c r="BQ105" i="15"/>
  <c r="BP105" i="15"/>
  <c r="BR104" i="15"/>
  <c r="BQ104" i="15"/>
  <c r="BP104" i="15"/>
  <c r="BR103" i="15"/>
  <c r="BQ103" i="15"/>
  <c r="BP103" i="15"/>
  <c r="BR102" i="15"/>
  <c r="BQ102" i="15"/>
  <c r="BP102" i="15"/>
  <c r="BR101" i="15"/>
  <c r="BQ101" i="15"/>
  <c r="BP101" i="15"/>
  <c r="BR100" i="15"/>
  <c r="BQ100" i="15"/>
  <c r="BP100" i="15"/>
  <c r="BR99" i="15"/>
  <c r="BQ99" i="15"/>
  <c r="BP99" i="15"/>
  <c r="BR98" i="15"/>
  <c r="BQ98" i="15"/>
  <c r="BP98" i="15"/>
  <c r="BR97" i="15"/>
  <c r="BQ97" i="15"/>
  <c r="BP97" i="15"/>
  <c r="BR96" i="15"/>
  <c r="BQ96" i="15"/>
  <c r="BP96" i="15"/>
  <c r="BR95" i="15"/>
  <c r="BQ95" i="15"/>
  <c r="BP95" i="15"/>
  <c r="BR94" i="15"/>
  <c r="BQ94" i="15"/>
  <c r="BP94" i="15"/>
  <c r="BR93" i="15"/>
  <c r="BQ93" i="15"/>
  <c r="BP93" i="15"/>
  <c r="BR92" i="15"/>
  <c r="BQ92" i="15"/>
  <c r="BP92" i="15"/>
  <c r="BR91" i="15"/>
  <c r="BQ91" i="15"/>
  <c r="BP91" i="15"/>
  <c r="BR90" i="15"/>
  <c r="BQ90" i="15"/>
  <c r="BP90" i="15"/>
  <c r="BR89" i="15"/>
  <c r="BQ89" i="15"/>
  <c r="BP89" i="15"/>
  <c r="BR88" i="15"/>
  <c r="BQ88" i="15"/>
  <c r="BP88" i="15"/>
  <c r="BR87" i="15"/>
  <c r="BQ87" i="15"/>
  <c r="BP87" i="15"/>
  <c r="BR86" i="15"/>
  <c r="BQ86" i="15"/>
  <c r="BP86" i="15"/>
  <c r="BR85" i="15"/>
  <c r="BQ85" i="15"/>
  <c r="BP85" i="15"/>
  <c r="BR84" i="15"/>
  <c r="BQ84" i="15"/>
  <c r="BP84" i="15"/>
  <c r="BR83" i="15"/>
  <c r="BQ83" i="15"/>
  <c r="BP83" i="15"/>
  <c r="BR82" i="15"/>
  <c r="BQ82" i="15"/>
  <c r="BP82" i="15"/>
  <c r="BR81" i="15"/>
  <c r="BQ81" i="15"/>
  <c r="BP81" i="15"/>
  <c r="BR80" i="15"/>
  <c r="BQ80" i="15"/>
  <c r="BP80" i="15"/>
  <c r="BR79" i="15"/>
  <c r="BQ79" i="15"/>
  <c r="BP79" i="15"/>
  <c r="BR78" i="15"/>
  <c r="BQ78" i="15"/>
  <c r="BP78" i="15"/>
  <c r="BR77" i="15"/>
  <c r="BQ77" i="15"/>
  <c r="BP77" i="15"/>
  <c r="BR76" i="15"/>
  <c r="BQ76" i="15"/>
  <c r="BP76" i="15"/>
  <c r="BR75" i="15"/>
  <c r="BQ75" i="15"/>
  <c r="BP75" i="15"/>
  <c r="BR74" i="15"/>
  <c r="BQ74" i="15"/>
  <c r="BP74" i="15"/>
  <c r="BR73" i="15"/>
  <c r="BQ73" i="15"/>
  <c r="BP73" i="15"/>
  <c r="BR72" i="15"/>
  <c r="BQ72" i="15"/>
  <c r="BP72" i="15"/>
  <c r="BR71" i="15"/>
  <c r="BQ71" i="15"/>
  <c r="BP71" i="15"/>
  <c r="BR70" i="15"/>
  <c r="BQ70" i="15"/>
  <c r="BP70" i="15"/>
  <c r="BR69" i="15"/>
  <c r="BQ69" i="15"/>
  <c r="BP69" i="15"/>
  <c r="BR68" i="15"/>
  <c r="BQ68" i="15"/>
  <c r="BP68" i="15"/>
  <c r="BR67" i="15"/>
  <c r="BQ67" i="15"/>
  <c r="BP67" i="15"/>
  <c r="BR66" i="15"/>
  <c r="BQ66" i="15"/>
  <c r="BP66" i="15"/>
  <c r="BR65" i="15"/>
  <c r="BQ65" i="15"/>
  <c r="BP65" i="15"/>
  <c r="BR64" i="15"/>
  <c r="BQ64" i="15"/>
  <c r="BP64" i="15"/>
  <c r="BR63" i="15"/>
  <c r="BQ63" i="15"/>
  <c r="BP63" i="15"/>
  <c r="BR62" i="15"/>
  <c r="BQ62" i="15"/>
  <c r="BP62" i="15"/>
  <c r="BR58" i="15"/>
  <c r="BQ58" i="15"/>
  <c r="BP58" i="15"/>
  <c r="BN207" i="15"/>
  <c r="BM207" i="15"/>
  <c r="BK207" i="15"/>
  <c r="BN206" i="15"/>
  <c r="BM206" i="15"/>
  <c r="BK206" i="15"/>
  <c r="BN205" i="15"/>
  <c r="BM205" i="15"/>
  <c r="BK205" i="15"/>
  <c r="BN204" i="15"/>
  <c r="BM204" i="15"/>
  <c r="BK204" i="15"/>
  <c r="BN203" i="15"/>
  <c r="BM203" i="15"/>
  <c r="BK203" i="15"/>
  <c r="BN202" i="15"/>
  <c r="BM202" i="15"/>
  <c r="BK202" i="15"/>
  <c r="BN201" i="15"/>
  <c r="BM201" i="15"/>
  <c r="BK201" i="15"/>
  <c r="BN200" i="15"/>
  <c r="BM200" i="15"/>
  <c r="BK200" i="15"/>
  <c r="BN199" i="15"/>
  <c r="BM199" i="15"/>
  <c r="BK199" i="15"/>
  <c r="BN198" i="15"/>
  <c r="BM198" i="15"/>
  <c r="BK198" i="15"/>
  <c r="BN197" i="15"/>
  <c r="BM197" i="15"/>
  <c r="BK197" i="15"/>
  <c r="BN196" i="15"/>
  <c r="BM196" i="15"/>
  <c r="BK196" i="15"/>
  <c r="BN195" i="15"/>
  <c r="BM195" i="15"/>
  <c r="BK195" i="15"/>
  <c r="BN194" i="15"/>
  <c r="BM194" i="15"/>
  <c r="BK194" i="15"/>
  <c r="BN193" i="15"/>
  <c r="BM193" i="15"/>
  <c r="BK193" i="15"/>
  <c r="BN192" i="15"/>
  <c r="BM192" i="15"/>
  <c r="BK192" i="15"/>
  <c r="BN191" i="15"/>
  <c r="BM191" i="15"/>
  <c r="BK191" i="15"/>
  <c r="BN190" i="15"/>
  <c r="BM190" i="15"/>
  <c r="BK190" i="15"/>
  <c r="BN189" i="15"/>
  <c r="BM189" i="15"/>
  <c r="BK189" i="15"/>
  <c r="BN188" i="15"/>
  <c r="BM188" i="15"/>
  <c r="BK188" i="15"/>
  <c r="BN187" i="15"/>
  <c r="BM187" i="15"/>
  <c r="BK187" i="15"/>
  <c r="BN186" i="15"/>
  <c r="BM186" i="15"/>
  <c r="BK186" i="15"/>
  <c r="BN185" i="15"/>
  <c r="BM185" i="15"/>
  <c r="BK185" i="15"/>
  <c r="BN184" i="15"/>
  <c r="BM184" i="15"/>
  <c r="BK184" i="15"/>
  <c r="BN183" i="15"/>
  <c r="BM183" i="15"/>
  <c r="BK183" i="15"/>
  <c r="BN182" i="15"/>
  <c r="BM182" i="15"/>
  <c r="BK182" i="15"/>
  <c r="BN181" i="15"/>
  <c r="BM181" i="15"/>
  <c r="BK181" i="15"/>
  <c r="BN180" i="15"/>
  <c r="BM180" i="15"/>
  <c r="BK180" i="15"/>
  <c r="BN179" i="15"/>
  <c r="BM179" i="15"/>
  <c r="BK179" i="15"/>
  <c r="BN178" i="15"/>
  <c r="BM178" i="15"/>
  <c r="BK178" i="15"/>
  <c r="BN177" i="15"/>
  <c r="BM177" i="15"/>
  <c r="BK177" i="15"/>
  <c r="BN176" i="15"/>
  <c r="BM176" i="15"/>
  <c r="BK176" i="15"/>
  <c r="BN175" i="15"/>
  <c r="BM175" i="15"/>
  <c r="BK175" i="15"/>
  <c r="BN174" i="15"/>
  <c r="BM174" i="15"/>
  <c r="BK174" i="15"/>
  <c r="BN173" i="15"/>
  <c r="BM173" i="15"/>
  <c r="BK173" i="15"/>
  <c r="BN172" i="15"/>
  <c r="BM172" i="15"/>
  <c r="BK172" i="15"/>
  <c r="BN171" i="15"/>
  <c r="BM171" i="15"/>
  <c r="BK171" i="15"/>
  <c r="BN170" i="15"/>
  <c r="BM170" i="15"/>
  <c r="BK170" i="15"/>
  <c r="BN169" i="15"/>
  <c r="BM169" i="15"/>
  <c r="BK169" i="15"/>
  <c r="BN168" i="15"/>
  <c r="BM168" i="15"/>
  <c r="BK168" i="15"/>
  <c r="BN167" i="15"/>
  <c r="BM167" i="15"/>
  <c r="BK167" i="15"/>
  <c r="BN166" i="15"/>
  <c r="BM166" i="15"/>
  <c r="BK166" i="15"/>
  <c r="BN165" i="15"/>
  <c r="BM165" i="15"/>
  <c r="BK165" i="15"/>
  <c r="BN164" i="15"/>
  <c r="BM164" i="15"/>
  <c r="BK164" i="15"/>
  <c r="BN163" i="15"/>
  <c r="BM163" i="15"/>
  <c r="BK163" i="15"/>
  <c r="BN162" i="15"/>
  <c r="BM162" i="15"/>
  <c r="BK162" i="15"/>
  <c r="BN161" i="15"/>
  <c r="BM161" i="15"/>
  <c r="BK161" i="15"/>
  <c r="BN160" i="15"/>
  <c r="BM160" i="15"/>
  <c r="BK160" i="15"/>
  <c r="BN159" i="15"/>
  <c r="BM159" i="15"/>
  <c r="BK159" i="15"/>
  <c r="BN158" i="15"/>
  <c r="BM158" i="15"/>
  <c r="BK158" i="15"/>
  <c r="BN157" i="15"/>
  <c r="BM157" i="15"/>
  <c r="BK157" i="15"/>
  <c r="BN156" i="15"/>
  <c r="BM156" i="15"/>
  <c r="BK156" i="15"/>
  <c r="BN155" i="15"/>
  <c r="BM155" i="15"/>
  <c r="BK155" i="15"/>
  <c r="BN154" i="15"/>
  <c r="BM154" i="15"/>
  <c r="BK154" i="15"/>
  <c r="BN153" i="15"/>
  <c r="BM153" i="15"/>
  <c r="BK153" i="15"/>
  <c r="BN152" i="15"/>
  <c r="BM152" i="15"/>
  <c r="BK152" i="15"/>
  <c r="BN151" i="15"/>
  <c r="BM151" i="15"/>
  <c r="BK151" i="15"/>
  <c r="BN150" i="15"/>
  <c r="BM150" i="15"/>
  <c r="BK150" i="15"/>
  <c r="BN149" i="15"/>
  <c r="BM149" i="15"/>
  <c r="BK149" i="15"/>
  <c r="BN148" i="15"/>
  <c r="BM148" i="15"/>
  <c r="BK148" i="15"/>
  <c r="BN147" i="15"/>
  <c r="BM147" i="15"/>
  <c r="BK147" i="15"/>
  <c r="BN146" i="15"/>
  <c r="BM146" i="15"/>
  <c r="BK146" i="15"/>
  <c r="BN145" i="15"/>
  <c r="BM145" i="15"/>
  <c r="BK145" i="15"/>
  <c r="BN144" i="15"/>
  <c r="BM144" i="15"/>
  <c r="BK144" i="15"/>
  <c r="BN143" i="15"/>
  <c r="BM143" i="15"/>
  <c r="BK143" i="15"/>
  <c r="BN142" i="15"/>
  <c r="BM142" i="15"/>
  <c r="BK142" i="15"/>
  <c r="BN141" i="15"/>
  <c r="BM141" i="15"/>
  <c r="BK141" i="15"/>
  <c r="BN140" i="15"/>
  <c r="BM140" i="15"/>
  <c r="BK140" i="15"/>
  <c r="BN139" i="15"/>
  <c r="BM139" i="15"/>
  <c r="BK139" i="15"/>
  <c r="BN138" i="15"/>
  <c r="BM138" i="15"/>
  <c r="BK138" i="15"/>
  <c r="BN137" i="15"/>
  <c r="BM137" i="15"/>
  <c r="BK137" i="15"/>
  <c r="BN136" i="15"/>
  <c r="BM136" i="15"/>
  <c r="BK136" i="15"/>
  <c r="BN135" i="15"/>
  <c r="BM135" i="15"/>
  <c r="BK135" i="15"/>
  <c r="BN134" i="15"/>
  <c r="BM134" i="15"/>
  <c r="BK134" i="15"/>
  <c r="BN133" i="15"/>
  <c r="BM133" i="15"/>
  <c r="BK133" i="15"/>
  <c r="BN132" i="15"/>
  <c r="BM132" i="15"/>
  <c r="BK132" i="15"/>
  <c r="BN131" i="15"/>
  <c r="BM131" i="15"/>
  <c r="BK131" i="15"/>
  <c r="BN130" i="15"/>
  <c r="BM130" i="15"/>
  <c r="BK130" i="15"/>
  <c r="BN129" i="15"/>
  <c r="BM129" i="15"/>
  <c r="BK129" i="15"/>
  <c r="BN128" i="15"/>
  <c r="BM128" i="15"/>
  <c r="BK128" i="15"/>
  <c r="BN127" i="15"/>
  <c r="BM127" i="15"/>
  <c r="BK127" i="15"/>
  <c r="BN126" i="15"/>
  <c r="BM126" i="15"/>
  <c r="BK126" i="15"/>
  <c r="BN125" i="15"/>
  <c r="BM125" i="15"/>
  <c r="BK125" i="15"/>
  <c r="BN124" i="15"/>
  <c r="BM124" i="15"/>
  <c r="BK124" i="15"/>
  <c r="BN123" i="15"/>
  <c r="BM123" i="15"/>
  <c r="BK123" i="15"/>
  <c r="BN122" i="15"/>
  <c r="BM122" i="15"/>
  <c r="BK122" i="15"/>
  <c r="BN121" i="15"/>
  <c r="BM121" i="15"/>
  <c r="BK121" i="15"/>
  <c r="BN120" i="15"/>
  <c r="BM120" i="15"/>
  <c r="BK120" i="15"/>
  <c r="BN119" i="15"/>
  <c r="BM119" i="15"/>
  <c r="BK119" i="15"/>
  <c r="BN118" i="15"/>
  <c r="BM118" i="15"/>
  <c r="BK118" i="15"/>
  <c r="BN117" i="15"/>
  <c r="BM117" i="15"/>
  <c r="BK117" i="15"/>
  <c r="BN116" i="15"/>
  <c r="BM116" i="15"/>
  <c r="BK116" i="15"/>
  <c r="BN115" i="15"/>
  <c r="BM115" i="15"/>
  <c r="BK115" i="15"/>
  <c r="BN114" i="15"/>
  <c r="BM114" i="15"/>
  <c r="BK114" i="15"/>
  <c r="BN113" i="15"/>
  <c r="BM113" i="15"/>
  <c r="BK113" i="15"/>
  <c r="BN112" i="15"/>
  <c r="BM112" i="15"/>
  <c r="BK112" i="15"/>
  <c r="BN111" i="15"/>
  <c r="BM111" i="15"/>
  <c r="BK111" i="15"/>
  <c r="BN110" i="15"/>
  <c r="BM110" i="15"/>
  <c r="BK110" i="15"/>
  <c r="BN109" i="15"/>
  <c r="BM109" i="15"/>
  <c r="BK109" i="15"/>
  <c r="BN108" i="15"/>
  <c r="BM108" i="15"/>
  <c r="BK108" i="15"/>
  <c r="BN107" i="15"/>
  <c r="BM107" i="15"/>
  <c r="BK107" i="15"/>
  <c r="BN106" i="15"/>
  <c r="BM106" i="15"/>
  <c r="BK106" i="15"/>
  <c r="BN105" i="15"/>
  <c r="BM105" i="15"/>
  <c r="BK105" i="15"/>
  <c r="BN104" i="15"/>
  <c r="BM104" i="15"/>
  <c r="BK104" i="15"/>
  <c r="BN103" i="15"/>
  <c r="BM103" i="15"/>
  <c r="BK103" i="15"/>
  <c r="BN102" i="15"/>
  <c r="BM102" i="15"/>
  <c r="BK102" i="15"/>
  <c r="BN101" i="15"/>
  <c r="BM101" i="15"/>
  <c r="BK101" i="15"/>
  <c r="BN100" i="15"/>
  <c r="BM100" i="15"/>
  <c r="BK100" i="15"/>
  <c r="BN99" i="15"/>
  <c r="BM99" i="15"/>
  <c r="BK99" i="15"/>
  <c r="BN98" i="15"/>
  <c r="BM98" i="15"/>
  <c r="BK98" i="15"/>
  <c r="BN97" i="15"/>
  <c r="BM97" i="15"/>
  <c r="BK97" i="15"/>
  <c r="BN96" i="15"/>
  <c r="BM96" i="15"/>
  <c r="BK96" i="15"/>
  <c r="BN95" i="15"/>
  <c r="BM95" i="15"/>
  <c r="BK95" i="15"/>
  <c r="BN94" i="15"/>
  <c r="BM94" i="15"/>
  <c r="BK94" i="15"/>
  <c r="BN93" i="15"/>
  <c r="BM93" i="15"/>
  <c r="BK93" i="15"/>
  <c r="BN92" i="15"/>
  <c r="BM92" i="15"/>
  <c r="BK92" i="15"/>
  <c r="BN91" i="15"/>
  <c r="BM91" i="15"/>
  <c r="BK91" i="15"/>
  <c r="BN90" i="15"/>
  <c r="BM90" i="15"/>
  <c r="BK90" i="15"/>
  <c r="BN89" i="15"/>
  <c r="BM89" i="15"/>
  <c r="BK89" i="15"/>
  <c r="BN88" i="15"/>
  <c r="BM88" i="15"/>
  <c r="BK88" i="15"/>
  <c r="BN87" i="15"/>
  <c r="BM87" i="15"/>
  <c r="BK87" i="15"/>
  <c r="BN86" i="15"/>
  <c r="BM86" i="15"/>
  <c r="BK86" i="15"/>
  <c r="BN85" i="15"/>
  <c r="BM85" i="15"/>
  <c r="BK85" i="15"/>
  <c r="BN84" i="15"/>
  <c r="BM84" i="15"/>
  <c r="BK84" i="15"/>
  <c r="BN83" i="15"/>
  <c r="BM83" i="15"/>
  <c r="BK83" i="15"/>
  <c r="BN82" i="15"/>
  <c r="BM82" i="15"/>
  <c r="BK82" i="15"/>
  <c r="BN81" i="15"/>
  <c r="BM81" i="15"/>
  <c r="BK81" i="15"/>
  <c r="BN80" i="15"/>
  <c r="BM80" i="15"/>
  <c r="BK80" i="15"/>
  <c r="BN79" i="15"/>
  <c r="BM79" i="15"/>
  <c r="BK79" i="15"/>
  <c r="BN78" i="15"/>
  <c r="BM78" i="15"/>
  <c r="BK78" i="15"/>
  <c r="BN77" i="15"/>
  <c r="BM77" i="15"/>
  <c r="BK77" i="15"/>
  <c r="BN76" i="15"/>
  <c r="BM76" i="15"/>
  <c r="BK76" i="15"/>
  <c r="BN75" i="15"/>
  <c r="BM75" i="15"/>
  <c r="BK75" i="15"/>
  <c r="BN74" i="15"/>
  <c r="BM74" i="15"/>
  <c r="BK74" i="15"/>
  <c r="BN73" i="15"/>
  <c r="BM73" i="15"/>
  <c r="BK73" i="15"/>
  <c r="BN72" i="15"/>
  <c r="BM72" i="15"/>
  <c r="BK72" i="15"/>
  <c r="BN71" i="15"/>
  <c r="BM71" i="15"/>
  <c r="BK71" i="15"/>
  <c r="BN70" i="15"/>
  <c r="BM70" i="15"/>
  <c r="BK70" i="15"/>
  <c r="BN69" i="15"/>
  <c r="BM69" i="15"/>
  <c r="BK69" i="15"/>
  <c r="BN68" i="15"/>
  <c r="BM68" i="15"/>
  <c r="BK68" i="15"/>
  <c r="BN67" i="15"/>
  <c r="BM67" i="15"/>
  <c r="BK67" i="15"/>
  <c r="BN66" i="15"/>
  <c r="BM66" i="15"/>
  <c r="BK66" i="15"/>
  <c r="BN65" i="15"/>
  <c r="BM65" i="15"/>
  <c r="BK65" i="15"/>
  <c r="BN64" i="15"/>
  <c r="BM64" i="15"/>
  <c r="BK64" i="15"/>
  <c r="BN63" i="15"/>
  <c r="BM63" i="15"/>
  <c r="BK63" i="15"/>
  <c r="BN62" i="15"/>
  <c r="BM62" i="15"/>
  <c r="BK62" i="15"/>
  <c r="BN58" i="15"/>
  <c r="BM58" i="15"/>
  <c r="BK58" i="15"/>
  <c r="I2" i="16"/>
  <c r="R10" i="16"/>
  <c r="P10" i="16"/>
  <c r="N10" i="16"/>
  <c r="L10" i="16"/>
  <c r="J10" i="16"/>
  <c r="H10" i="16"/>
  <c r="F10" i="16"/>
  <c r="D10" i="16"/>
  <c r="R9" i="16"/>
  <c r="P9" i="16"/>
  <c r="N9" i="16"/>
  <c r="L9" i="16"/>
  <c r="J9" i="16"/>
  <c r="H9" i="16"/>
  <c r="F9" i="16"/>
  <c r="D9" i="16"/>
  <c r="R8" i="16"/>
  <c r="P8" i="16"/>
  <c r="N8" i="16"/>
  <c r="L8" i="16"/>
  <c r="J8" i="16"/>
  <c r="H8" i="16"/>
  <c r="F8" i="16"/>
  <c r="D8" i="16"/>
  <c r="R7" i="16"/>
  <c r="P7" i="16"/>
  <c r="N7" i="16"/>
  <c r="L7" i="16"/>
  <c r="J7" i="16"/>
  <c r="H7" i="16"/>
  <c r="F7" i="16"/>
  <c r="D7" i="16"/>
  <c r="R6" i="16"/>
  <c r="P6" i="16"/>
  <c r="N6" i="16"/>
  <c r="L6" i="16"/>
  <c r="J6" i="16"/>
  <c r="H6" i="16"/>
  <c r="F6" i="16"/>
  <c r="D6" i="16"/>
  <c r="C6" i="16"/>
  <c r="R5" i="16"/>
  <c r="P5" i="16"/>
  <c r="N5" i="16"/>
  <c r="L5" i="16"/>
  <c r="J5" i="16"/>
  <c r="H5" i="16"/>
  <c r="F5" i="16"/>
  <c r="D5" i="16"/>
  <c r="S4" i="16"/>
  <c r="R4" i="16"/>
  <c r="Q4" i="16"/>
  <c r="P4" i="16"/>
  <c r="O4" i="16"/>
  <c r="N4" i="16"/>
  <c r="M4" i="16"/>
  <c r="L4" i="16"/>
  <c r="K4" i="16"/>
  <c r="J4" i="16"/>
  <c r="I4" i="16"/>
  <c r="H4" i="16"/>
  <c r="G4" i="16"/>
  <c r="F4" i="16"/>
  <c r="E4" i="16"/>
  <c r="D4" i="16"/>
  <c r="C4" i="16"/>
  <c r="BG207" i="15"/>
  <c r="BF207" i="15"/>
  <c r="BE207" i="15"/>
  <c r="BC207" i="15"/>
  <c r="BG206" i="15"/>
  <c r="BF206" i="15"/>
  <c r="BE206" i="15"/>
  <c r="BC206" i="15"/>
  <c r="BG205" i="15"/>
  <c r="BF205" i="15"/>
  <c r="BE205" i="15"/>
  <c r="BC205" i="15"/>
  <c r="BG204" i="15"/>
  <c r="BF204" i="15"/>
  <c r="BE204" i="15"/>
  <c r="BC204" i="15"/>
  <c r="BG203" i="15"/>
  <c r="BF203" i="15"/>
  <c r="BE203" i="15"/>
  <c r="BC203" i="15"/>
  <c r="BG202" i="15"/>
  <c r="BF202" i="15"/>
  <c r="BE202" i="15"/>
  <c r="BC202" i="15"/>
  <c r="BG201" i="15"/>
  <c r="BF201" i="15"/>
  <c r="BE201" i="15"/>
  <c r="BC201" i="15"/>
  <c r="BG200" i="15"/>
  <c r="BF200" i="15"/>
  <c r="BE200" i="15"/>
  <c r="BC200" i="15"/>
  <c r="BG199" i="15"/>
  <c r="BF199" i="15"/>
  <c r="BE199" i="15"/>
  <c r="BC199" i="15"/>
  <c r="BG198" i="15"/>
  <c r="BF198" i="15"/>
  <c r="BE198" i="15"/>
  <c r="BC198" i="15"/>
  <c r="BG197" i="15"/>
  <c r="BF197" i="15"/>
  <c r="BE197" i="15"/>
  <c r="BC197" i="15"/>
  <c r="BG196" i="15"/>
  <c r="BF196" i="15"/>
  <c r="BE196" i="15"/>
  <c r="BC196" i="15"/>
  <c r="BG195" i="15"/>
  <c r="BF195" i="15"/>
  <c r="BE195" i="15"/>
  <c r="BC195" i="15"/>
  <c r="BG194" i="15"/>
  <c r="BF194" i="15"/>
  <c r="BE194" i="15"/>
  <c r="BC194" i="15"/>
  <c r="BG193" i="15"/>
  <c r="BF193" i="15"/>
  <c r="BE193" i="15"/>
  <c r="BC193" i="15"/>
  <c r="BG192" i="15"/>
  <c r="BF192" i="15"/>
  <c r="BE192" i="15"/>
  <c r="BC192" i="15"/>
  <c r="BG191" i="15"/>
  <c r="BF191" i="15"/>
  <c r="BE191" i="15"/>
  <c r="BC191" i="15"/>
  <c r="BG190" i="15"/>
  <c r="BF190" i="15"/>
  <c r="BE190" i="15"/>
  <c r="BC190" i="15"/>
  <c r="BG189" i="15"/>
  <c r="BF189" i="15"/>
  <c r="BE189" i="15"/>
  <c r="BC189" i="15"/>
  <c r="BG188" i="15"/>
  <c r="BF188" i="15"/>
  <c r="BE188" i="15"/>
  <c r="BC188" i="15"/>
  <c r="BG187" i="15"/>
  <c r="BF187" i="15"/>
  <c r="BE187" i="15"/>
  <c r="BC187" i="15"/>
  <c r="BG186" i="15"/>
  <c r="BF186" i="15"/>
  <c r="BE186" i="15"/>
  <c r="BC186" i="15"/>
  <c r="BG185" i="15"/>
  <c r="BF185" i="15"/>
  <c r="BE185" i="15"/>
  <c r="BC185" i="15"/>
  <c r="BG184" i="15"/>
  <c r="BF184" i="15"/>
  <c r="BE184" i="15"/>
  <c r="BC184" i="15"/>
  <c r="BG183" i="15"/>
  <c r="BF183" i="15"/>
  <c r="BE183" i="15"/>
  <c r="BC183" i="15"/>
  <c r="BG182" i="15"/>
  <c r="BF182" i="15"/>
  <c r="BE182" i="15"/>
  <c r="BC182" i="15"/>
  <c r="BG181" i="15"/>
  <c r="BF181" i="15"/>
  <c r="BE181" i="15"/>
  <c r="BC181" i="15"/>
  <c r="BG180" i="15"/>
  <c r="BF180" i="15"/>
  <c r="BE180" i="15"/>
  <c r="BC180" i="15"/>
  <c r="BG179" i="15"/>
  <c r="BF179" i="15"/>
  <c r="BE179" i="15"/>
  <c r="BC179" i="15"/>
  <c r="BG178" i="15"/>
  <c r="BF178" i="15"/>
  <c r="BE178" i="15"/>
  <c r="BC178" i="15"/>
  <c r="BG177" i="15"/>
  <c r="BF177" i="15"/>
  <c r="BE177" i="15"/>
  <c r="BC177" i="15"/>
  <c r="BG176" i="15"/>
  <c r="BF176" i="15"/>
  <c r="BE176" i="15"/>
  <c r="BC176" i="15"/>
  <c r="BG175" i="15"/>
  <c r="BF175" i="15"/>
  <c r="BE175" i="15"/>
  <c r="BC175" i="15"/>
  <c r="BG174" i="15"/>
  <c r="BF174" i="15"/>
  <c r="BE174" i="15"/>
  <c r="BC174" i="15"/>
  <c r="BG173" i="15"/>
  <c r="BF173" i="15"/>
  <c r="BE173" i="15"/>
  <c r="BC173" i="15"/>
  <c r="BG172" i="15"/>
  <c r="BF172" i="15"/>
  <c r="BE172" i="15"/>
  <c r="BC172" i="15"/>
  <c r="BG171" i="15"/>
  <c r="BF171" i="15"/>
  <c r="BE171" i="15"/>
  <c r="BC171" i="15"/>
  <c r="BG170" i="15"/>
  <c r="BF170" i="15"/>
  <c r="BE170" i="15"/>
  <c r="BC170" i="15"/>
  <c r="BG169" i="15"/>
  <c r="BF169" i="15"/>
  <c r="BE169" i="15"/>
  <c r="BC169" i="15"/>
  <c r="BG168" i="15"/>
  <c r="BF168" i="15"/>
  <c r="BE168" i="15"/>
  <c r="BC168" i="15"/>
  <c r="BG167" i="15"/>
  <c r="BF167" i="15"/>
  <c r="BE167" i="15"/>
  <c r="BC167" i="15"/>
  <c r="BG166" i="15"/>
  <c r="BF166" i="15"/>
  <c r="BE166" i="15"/>
  <c r="BC166" i="15"/>
  <c r="BG165" i="15"/>
  <c r="BF165" i="15"/>
  <c r="BE165" i="15"/>
  <c r="BC165" i="15"/>
  <c r="BG164" i="15"/>
  <c r="BF164" i="15"/>
  <c r="BE164" i="15"/>
  <c r="BC164" i="15"/>
  <c r="BG163" i="15"/>
  <c r="BF163" i="15"/>
  <c r="BE163" i="15"/>
  <c r="BC163" i="15"/>
  <c r="BG162" i="15"/>
  <c r="BF162" i="15"/>
  <c r="BE162" i="15"/>
  <c r="BC162" i="15"/>
  <c r="BG161" i="15"/>
  <c r="BF161" i="15"/>
  <c r="BE161" i="15"/>
  <c r="BC161" i="15"/>
  <c r="BG160" i="15"/>
  <c r="BF160" i="15"/>
  <c r="BE160" i="15"/>
  <c r="BC160" i="15"/>
  <c r="BG159" i="15"/>
  <c r="BF159" i="15"/>
  <c r="BE159" i="15"/>
  <c r="BC159" i="15"/>
  <c r="BG158" i="15"/>
  <c r="BF158" i="15"/>
  <c r="BE158" i="15"/>
  <c r="BC158" i="15"/>
  <c r="BG157" i="15"/>
  <c r="BF157" i="15"/>
  <c r="BE157" i="15"/>
  <c r="BC157" i="15"/>
  <c r="BG156" i="15"/>
  <c r="BF156" i="15"/>
  <c r="BE156" i="15"/>
  <c r="BC156" i="15"/>
  <c r="BG155" i="15"/>
  <c r="BF155" i="15"/>
  <c r="BE155" i="15"/>
  <c r="BC155" i="15"/>
  <c r="BG154" i="15"/>
  <c r="BF154" i="15"/>
  <c r="BE154" i="15"/>
  <c r="BC154" i="15"/>
  <c r="BG153" i="15"/>
  <c r="BF153" i="15"/>
  <c r="BE153" i="15"/>
  <c r="BC153" i="15"/>
  <c r="BG152" i="15"/>
  <c r="BF152" i="15"/>
  <c r="BE152" i="15"/>
  <c r="BC152" i="15"/>
  <c r="BG151" i="15"/>
  <c r="BF151" i="15"/>
  <c r="BE151" i="15"/>
  <c r="BC151" i="15"/>
  <c r="BG150" i="15"/>
  <c r="BF150" i="15"/>
  <c r="BE150" i="15"/>
  <c r="BC150" i="15"/>
  <c r="BG149" i="15"/>
  <c r="BF149" i="15"/>
  <c r="BE149" i="15"/>
  <c r="BC149" i="15"/>
  <c r="BG148" i="15"/>
  <c r="BF148" i="15"/>
  <c r="BE148" i="15"/>
  <c r="BC148" i="15"/>
  <c r="BG147" i="15"/>
  <c r="BF147" i="15"/>
  <c r="BE147" i="15"/>
  <c r="BC147" i="15"/>
  <c r="BG146" i="15"/>
  <c r="BF146" i="15"/>
  <c r="BE146" i="15"/>
  <c r="BC146" i="15"/>
  <c r="BG145" i="15"/>
  <c r="BF145" i="15"/>
  <c r="BE145" i="15"/>
  <c r="BC145" i="15"/>
  <c r="BG144" i="15"/>
  <c r="BF144" i="15"/>
  <c r="BE144" i="15"/>
  <c r="BC144" i="15"/>
  <c r="BG143" i="15"/>
  <c r="BF143" i="15"/>
  <c r="BE143" i="15"/>
  <c r="BC143" i="15"/>
  <c r="BG142" i="15"/>
  <c r="BF142" i="15"/>
  <c r="BE142" i="15"/>
  <c r="BC142" i="15"/>
  <c r="BG141" i="15"/>
  <c r="BF141" i="15"/>
  <c r="BE141" i="15"/>
  <c r="BC141" i="15"/>
  <c r="BG140" i="15"/>
  <c r="BF140" i="15"/>
  <c r="BE140" i="15"/>
  <c r="BC140" i="15"/>
  <c r="BG139" i="15"/>
  <c r="BF139" i="15"/>
  <c r="BE139" i="15"/>
  <c r="BC139" i="15"/>
  <c r="BG138" i="15"/>
  <c r="BF138" i="15"/>
  <c r="BE138" i="15"/>
  <c r="BC138" i="15"/>
  <c r="BG137" i="15"/>
  <c r="BF137" i="15"/>
  <c r="BE137" i="15"/>
  <c r="BC137" i="15"/>
  <c r="BG136" i="15"/>
  <c r="BF136" i="15"/>
  <c r="BE136" i="15"/>
  <c r="BC136" i="15"/>
  <c r="BG135" i="15"/>
  <c r="BF135" i="15"/>
  <c r="BE135" i="15"/>
  <c r="BC135" i="15"/>
  <c r="BG134" i="15"/>
  <c r="BF134" i="15"/>
  <c r="BE134" i="15"/>
  <c r="BC134" i="15"/>
  <c r="BG133" i="15"/>
  <c r="BF133" i="15"/>
  <c r="BE133" i="15"/>
  <c r="BC133" i="15"/>
  <c r="BG132" i="15"/>
  <c r="BF132" i="15"/>
  <c r="BE132" i="15"/>
  <c r="BC132" i="15"/>
  <c r="BG131" i="15"/>
  <c r="BF131" i="15"/>
  <c r="BE131" i="15"/>
  <c r="BC131" i="15"/>
  <c r="BG130" i="15"/>
  <c r="BF130" i="15"/>
  <c r="BE130" i="15"/>
  <c r="BC130" i="15"/>
  <c r="BG129" i="15"/>
  <c r="BF129" i="15"/>
  <c r="BE129" i="15"/>
  <c r="BC129" i="15"/>
  <c r="BG128" i="15"/>
  <c r="BF128" i="15"/>
  <c r="BE128" i="15"/>
  <c r="BC128" i="15"/>
  <c r="BG127" i="15"/>
  <c r="BF127" i="15"/>
  <c r="BE127" i="15"/>
  <c r="BC127" i="15"/>
  <c r="BG126" i="15"/>
  <c r="BF126" i="15"/>
  <c r="BE126" i="15"/>
  <c r="BC126" i="15"/>
  <c r="BG125" i="15"/>
  <c r="BF125" i="15"/>
  <c r="BE125" i="15"/>
  <c r="BC125" i="15"/>
  <c r="BG124" i="15"/>
  <c r="BF124" i="15"/>
  <c r="BE124" i="15"/>
  <c r="BC124" i="15"/>
  <c r="BG123" i="15"/>
  <c r="BF123" i="15"/>
  <c r="BE123" i="15"/>
  <c r="BC123" i="15"/>
  <c r="BG122" i="15"/>
  <c r="BF122" i="15"/>
  <c r="BE122" i="15"/>
  <c r="BC122" i="15"/>
  <c r="BG121" i="15"/>
  <c r="BF121" i="15"/>
  <c r="BE121" i="15"/>
  <c r="BC121" i="15"/>
  <c r="BG120" i="15"/>
  <c r="BF120" i="15"/>
  <c r="BE120" i="15"/>
  <c r="BC120" i="15"/>
  <c r="BG119" i="15"/>
  <c r="BF119" i="15"/>
  <c r="BE119" i="15"/>
  <c r="BC119" i="15"/>
  <c r="BG118" i="15"/>
  <c r="BF118" i="15"/>
  <c r="BE118" i="15"/>
  <c r="BC118" i="15"/>
  <c r="BG117" i="15"/>
  <c r="BF117" i="15"/>
  <c r="BE117" i="15"/>
  <c r="BC117" i="15"/>
  <c r="BG116" i="15"/>
  <c r="BF116" i="15"/>
  <c r="BE116" i="15"/>
  <c r="BC116" i="15"/>
  <c r="BG115" i="15"/>
  <c r="BF115" i="15"/>
  <c r="BE115" i="15"/>
  <c r="BC115" i="15"/>
  <c r="BG114" i="15"/>
  <c r="BF114" i="15"/>
  <c r="BE114" i="15"/>
  <c r="BC114" i="15"/>
  <c r="BG113" i="15"/>
  <c r="BF113" i="15"/>
  <c r="BE113" i="15"/>
  <c r="BC113" i="15"/>
  <c r="BG112" i="15"/>
  <c r="BF112" i="15"/>
  <c r="BE112" i="15"/>
  <c r="BC112" i="15"/>
  <c r="BG111" i="15"/>
  <c r="BF111" i="15"/>
  <c r="BE111" i="15"/>
  <c r="BC111" i="15"/>
  <c r="BG110" i="15"/>
  <c r="BF110" i="15"/>
  <c r="BE110" i="15"/>
  <c r="BC110" i="15"/>
  <c r="BG109" i="15"/>
  <c r="BF109" i="15"/>
  <c r="BE109" i="15"/>
  <c r="BC109" i="15"/>
  <c r="BG108" i="15"/>
  <c r="BF108" i="15"/>
  <c r="BE108" i="15"/>
  <c r="BC108" i="15"/>
  <c r="BG107" i="15"/>
  <c r="BF107" i="15"/>
  <c r="BE107" i="15"/>
  <c r="BC107" i="15"/>
  <c r="BG106" i="15"/>
  <c r="BF106" i="15"/>
  <c r="BE106" i="15"/>
  <c r="BC106" i="15"/>
  <c r="BG105" i="15"/>
  <c r="BF105" i="15"/>
  <c r="BE105" i="15"/>
  <c r="BC105" i="15"/>
  <c r="BG104" i="15"/>
  <c r="BF104" i="15"/>
  <c r="BE104" i="15"/>
  <c r="BC104" i="15"/>
  <c r="BG103" i="15"/>
  <c r="BF103" i="15"/>
  <c r="BE103" i="15"/>
  <c r="BC103" i="15"/>
  <c r="BG102" i="15"/>
  <c r="BF102" i="15"/>
  <c r="BE102" i="15"/>
  <c r="BC102" i="15"/>
  <c r="BG101" i="15"/>
  <c r="BF101" i="15"/>
  <c r="BE101" i="15"/>
  <c r="BC101" i="15"/>
  <c r="BG100" i="15"/>
  <c r="BF100" i="15"/>
  <c r="BE100" i="15"/>
  <c r="BC100" i="15"/>
  <c r="BG99" i="15"/>
  <c r="BF99" i="15"/>
  <c r="BE99" i="15"/>
  <c r="BC99" i="15"/>
  <c r="BG98" i="15"/>
  <c r="BF98" i="15"/>
  <c r="BE98" i="15"/>
  <c r="BC98" i="15"/>
  <c r="BG97" i="15"/>
  <c r="BF97" i="15"/>
  <c r="BE97" i="15"/>
  <c r="BC97" i="15"/>
  <c r="BG96" i="15"/>
  <c r="BF96" i="15"/>
  <c r="BE96" i="15"/>
  <c r="BC96" i="15"/>
  <c r="BG95" i="15"/>
  <c r="BF95" i="15"/>
  <c r="BE95" i="15"/>
  <c r="BC95" i="15"/>
  <c r="BG94" i="15"/>
  <c r="BF94" i="15"/>
  <c r="BE94" i="15"/>
  <c r="BC94" i="15"/>
  <c r="BG93" i="15"/>
  <c r="BF93" i="15"/>
  <c r="BE93" i="15"/>
  <c r="BC93" i="15"/>
  <c r="BG92" i="15"/>
  <c r="BF92" i="15"/>
  <c r="BE92" i="15"/>
  <c r="BC92" i="15"/>
  <c r="BG91" i="15"/>
  <c r="BF91" i="15"/>
  <c r="BE91" i="15"/>
  <c r="BC91" i="15"/>
  <c r="BG90" i="15"/>
  <c r="BF90" i="15"/>
  <c r="BE90" i="15"/>
  <c r="BC90" i="15"/>
  <c r="BG89" i="15"/>
  <c r="BF89" i="15"/>
  <c r="BE89" i="15"/>
  <c r="BC89" i="15"/>
  <c r="BG88" i="15"/>
  <c r="BF88" i="15"/>
  <c r="BE88" i="15"/>
  <c r="BC88" i="15"/>
  <c r="BG87" i="15"/>
  <c r="BF87" i="15"/>
  <c r="BE87" i="15"/>
  <c r="BC87" i="15"/>
  <c r="BG86" i="15"/>
  <c r="BF86" i="15"/>
  <c r="BE86" i="15"/>
  <c r="BC86" i="15"/>
  <c r="BG85" i="15"/>
  <c r="BF85" i="15"/>
  <c r="BE85" i="15"/>
  <c r="BC85" i="15"/>
  <c r="BG84" i="15"/>
  <c r="BF84" i="15"/>
  <c r="BE84" i="15"/>
  <c r="BC84" i="15"/>
  <c r="BG83" i="15"/>
  <c r="BF83" i="15"/>
  <c r="BE83" i="15"/>
  <c r="BC83" i="15"/>
  <c r="BG82" i="15"/>
  <c r="BF82" i="15"/>
  <c r="BE82" i="15"/>
  <c r="BC82" i="15"/>
  <c r="BG81" i="15"/>
  <c r="BF81" i="15"/>
  <c r="BE81" i="15"/>
  <c r="BC81" i="15"/>
  <c r="BG80" i="15"/>
  <c r="BF80" i="15"/>
  <c r="BE80" i="15"/>
  <c r="BC80" i="15"/>
  <c r="BG79" i="15"/>
  <c r="BF79" i="15"/>
  <c r="BE79" i="15"/>
  <c r="BC79" i="15"/>
  <c r="BG78" i="15"/>
  <c r="BF78" i="15"/>
  <c r="BE78" i="15"/>
  <c r="BC78" i="15"/>
  <c r="BG77" i="15"/>
  <c r="BF77" i="15"/>
  <c r="BE77" i="15"/>
  <c r="BC77" i="15"/>
  <c r="BG76" i="15"/>
  <c r="BF76" i="15"/>
  <c r="BE76" i="15"/>
  <c r="BC76" i="15"/>
  <c r="BG75" i="15"/>
  <c r="BF75" i="15"/>
  <c r="BE75" i="15"/>
  <c r="BC75" i="15"/>
  <c r="BG74" i="15"/>
  <c r="BF74" i="15"/>
  <c r="BE74" i="15"/>
  <c r="BC74" i="15"/>
  <c r="BG73" i="15"/>
  <c r="BF73" i="15"/>
  <c r="BE73" i="15"/>
  <c r="BC73" i="15"/>
  <c r="BG72" i="15"/>
  <c r="BF72" i="15"/>
  <c r="BE72" i="15"/>
  <c r="BC72" i="15"/>
  <c r="BG71" i="15"/>
  <c r="BF71" i="15"/>
  <c r="BE71" i="15"/>
  <c r="BC71" i="15"/>
  <c r="BG70" i="15"/>
  <c r="BF70" i="15"/>
  <c r="BE70" i="15"/>
  <c r="BC70" i="15"/>
  <c r="BG69" i="15"/>
  <c r="BF69" i="15"/>
  <c r="BE69" i="15"/>
  <c r="BC69" i="15"/>
  <c r="BG68" i="15"/>
  <c r="BF68" i="15"/>
  <c r="BE68" i="15"/>
  <c r="BC68" i="15"/>
  <c r="BG67" i="15"/>
  <c r="BF67" i="15"/>
  <c r="BE67" i="15"/>
  <c r="BC67" i="15"/>
  <c r="BG66" i="15"/>
  <c r="BF66" i="15"/>
  <c r="BE66" i="15"/>
  <c r="BC66" i="15"/>
  <c r="BG65" i="15"/>
  <c r="BF65" i="15"/>
  <c r="BE65" i="15"/>
  <c r="BC65" i="15"/>
  <c r="BG64" i="15"/>
  <c r="BF64" i="15"/>
  <c r="BE64" i="15"/>
  <c r="BC64" i="15"/>
  <c r="BG63" i="15"/>
  <c r="BF63" i="15"/>
  <c r="BE63" i="15"/>
  <c r="BC63" i="15"/>
  <c r="BG62" i="15"/>
  <c r="BF62" i="15"/>
  <c r="BE62" i="15"/>
  <c r="BC62" i="15"/>
  <c r="BG58" i="15"/>
  <c r="BF58" i="15"/>
  <c r="BE58" i="15"/>
  <c r="BC58" i="15"/>
  <c r="AY207" i="15"/>
  <c r="BJ207" i="15" s="1"/>
  <c r="AY206" i="15"/>
  <c r="BJ206" i="15" s="1"/>
  <c r="AY205" i="15"/>
  <c r="BJ205" i="15" s="1"/>
  <c r="AY204" i="15"/>
  <c r="BJ204" i="15" s="1"/>
  <c r="AY203" i="15"/>
  <c r="BJ203" i="15" s="1"/>
  <c r="AY202" i="15"/>
  <c r="BJ202" i="15" s="1"/>
  <c r="AY201" i="15"/>
  <c r="BJ201" i="15" s="1"/>
  <c r="AY200" i="15"/>
  <c r="BJ200" i="15" s="1"/>
  <c r="AY199" i="15"/>
  <c r="BJ199" i="15" s="1"/>
  <c r="AY198" i="15"/>
  <c r="BJ198" i="15" s="1"/>
  <c r="AY197" i="15"/>
  <c r="BJ197" i="15" s="1"/>
  <c r="AY196" i="15"/>
  <c r="BJ196" i="15" s="1"/>
  <c r="AY195" i="15"/>
  <c r="BJ195" i="15" s="1"/>
  <c r="AY194" i="15"/>
  <c r="BJ194" i="15" s="1"/>
  <c r="AY193" i="15"/>
  <c r="BJ193" i="15" s="1"/>
  <c r="AY192" i="15"/>
  <c r="BJ192" i="15" s="1"/>
  <c r="AY191" i="15"/>
  <c r="BJ191" i="15" s="1"/>
  <c r="AY190" i="15"/>
  <c r="BJ190" i="15" s="1"/>
  <c r="AY189" i="15"/>
  <c r="BJ189" i="15" s="1"/>
  <c r="AY188" i="15"/>
  <c r="BJ188" i="15" s="1"/>
  <c r="AY187" i="15"/>
  <c r="BJ187" i="15" s="1"/>
  <c r="AY186" i="15"/>
  <c r="BJ186" i="15" s="1"/>
  <c r="AY185" i="15"/>
  <c r="BJ185" i="15" s="1"/>
  <c r="AY184" i="15"/>
  <c r="BJ184" i="15" s="1"/>
  <c r="AY183" i="15"/>
  <c r="BJ183" i="15" s="1"/>
  <c r="AY182" i="15"/>
  <c r="BJ182" i="15" s="1"/>
  <c r="AY181" i="15"/>
  <c r="BJ181" i="15" s="1"/>
  <c r="AY180" i="15"/>
  <c r="BJ180" i="15" s="1"/>
  <c r="AY179" i="15"/>
  <c r="BJ179" i="15" s="1"/>
  <c r="AY178" i="15"/>
  <c r="BJ178" i="15" s="1"/>
  <c r="AY177" i="15"/>
  <c r="BJ177" i="15" s="1"/>
  <c r="AY176" i="15"/>
  <c r="BJ176" i="15" s="1"/>
  <c r="AY175" i="15"/>
  <c r="BJ175" i="15" s="1"/>
  <c r="AY174" i="15"/>
  <c r="BJ174" i="15" s="1"/>
  <c r="AY173" i="15"/>
  <c r="BJ173" i="15" s="1"/>
  <c r="AY172" i="15"/>
  <c r="BJ172" i="15" s="1"/>
  <c r="AY171" i="15"/>
  <c r="BJ171" i="15" s="1"/>
  <c r="AY170" i="15"/>
  <c r="BJ170" i="15" s="1"/>
  <c r="AY169" i="15"/>
  <c r="BJ169" i="15" s="1"/>
  <c r="AY168" i="15"/>
  <c r="BJ168" i="15" s="1"/>
  <c r="AY167" i="15"/>
  <c r="BJ167" i="15" s="1"/>
  <c r="AY166" i="15"/>
  <c r="BJ166" i="15" s="1"/>
  <c r="AY165" i="15"/>
  <c r="BJ165" i="15" s="1"/>
  <c r="AY164" i="15"/>
  <c r="BJ164" i="15" s="1"/>
  <c r="AY163" i="15"/>
  <c r="BJ163" i="15" s="1"/>
  <c r="AY162" i="15"/>
  <c r="BJ162" i="15" s="1"/>
  <c r="AY161" i="15"/>
  <c r="BJ161" i="15" s="1"/>
  <c r="AY160" i="15"/>
  <c r="BJ160" i="15" s="1"/>
  <c r="AY159" i="15"/>
  <c r="BJ159" i="15" s="1"/>
  <c r="AY158" i="15"/>
  <c r="BJ158" i="15" s="1"/>
  <c r="AY157" i="15"/>
  <c r="BJ157" i="15" s="1"/>
  <c r="AY156" i="15"/>
  <c r="BJ156" i="15" s="1"/>
  <c r="AY155" i="15"/>
  <c r="BJ155" i="15" s="1"/>
  <c r="AY154" i="15"/>
  <c r="BJ154" i="15" s="1"/>
  <c r="AY153" i="15"/>
  <c r="BJ153" i="15" s="1"/>
  <c r="AY152" i="15"/>
  <c r="BJ152" i="15" s="1"/>
  <c r="AY151" i="15"/>
  <c r="BJ151" i="15" s="1"/>
  <c r="AY150" i="15"/>
  <c r="BJ150" i="15" s="1"/>
  <c r="AY149" i="15"/>
  <c r="BJ149" i="15" s="1"/>
  <c r="AY148" i="15"/>
  <c r="BJ148" i="15" s="1"/>
  <c r="AY147" i="15"/>
  <c r="BJ147" i="15" s="1"/>
  <c r="AY146" i="15"/>
  <c r="BJ146" i="15" s="1"/>
  <c r="AY145" i="15"/>
  <c r="BJ145" i="15" s="1"/>
  <c r="AY144" i="15"/>
  <c r="BJ144" i="15" s="1"/>
  <c r="AY143" i="15"/>
  <c r="BJ143" i="15" s="1"/>
  <c r="AY142" i="15"/>
  <c r="BJ142" i="15" s="1"/>
  <c r="AY141" i="15"/>
  <c r="BJ141" i="15" s="1"/>
  <c r="AY140" i="15"/>
  <c r="BJ140" i="15" s="1"/>
  <c r="AY139" i="15"/>
  <c r="BJ139" i="15" s="1"/>
  <c r="AY138" i="15"/>
  <c r="BJ138" i="15" s="1"/>
  <c r="AY137" i="15"/>
  <c r="BJ137" i="15" s="1"/>
  <c r="AY136" i="15"/>
  <c r="BJ136" i="15" s="1"/>
  <c r="AY135" i="15"/>
  <c r="BJ135" i="15" s="1"/>
  <c r="AY134" i="15"/>
  <c r="BJ134" i="15" s="1"/>
  <c r="AY133" i="15"/>
  <c r="BJ133" i="15" s="1"/>
  <c r="AY132" i="15"/>
  <c r="BJ132" i="15" s="1"/>
  <c r="AY131" i="15"/>
  <c r="BJ131" i="15" s="1"/>
  <c r="AY130" i="15"/>
  <c r="BJ130" i="15" s="1"/>
  <c r="AY129" i="15"/>
  <c r="BJ129" i="15" s="1"/>
  <c r="AY128" i="15"/>
  <c r="BJ128" i="15" s="1"/>
  <c r="AY127" i="15"/>
  <c r="BJ127" i="15" s="1"/>
  <c r="AY126" i="15"/>
  <c r="BJ126" i="15" s="1"/>
  <c r="AY125" i="15"/>
  <c r="BJ125" i="15" s="1"/>
  <c r="AY124" i="15"/>
  <c r="BJ124" i="15" s="1"/>
  <c r="AY123" i="15"/>
  <c r="BJ123" i="15" s="1"/>
  <c r="AY122" i="15"/>
  <c r="BJ122" i="15" s="1"/>
  <c r="AY121" i="15"/>
  <c r="BJ121" i="15" s="1"/>
  <c r="AY120" i="15"/>
  <c r="BJ120" i="15" s="1"/>
  <c r="AY119" i="15"/>
  <c r="BJ119" i="15" s="1"/>
  <c r="AY118" i="15"/>
  <c r="BJ118" i="15" s="1"/>
  <c r="AY117" i="15"/>
  <c r="BJ117" i="15" s="1"/>
  <c r="AY116" i="15"/>
  <c r="BJ116" i="15" s="1"/>
  <c r="AY115" i="15"/>
  <c r="BJ115" i="15" s="1"/>
  <c r="AY114" i="15"/>
  <c r="BJ114" i="15" s="1"/>
  <c r="AY113" i="15"/>
  <c r="BJ113" i="15" s="1"/>
  <c r="AY112" i="15"/>
  <c r="BJ112" i="15" s="1"/>
  <c r="AY111" i="15"/>
  <c r="BJ111" i="15" s="1"/>
  <c r="AY110" i="15"/>
  <c r="BJ110" i="15" s="1"/>
  <c r="AY109" i="15"/>
  <c r="BJ109" i="15" s="1"/>
  <c r="AY108" i="15"/>
  <c r="BJ108" i="15" s="1"/>
  <c r="AY107" i="15"/>
  <c r="BJ107" i="15" s="1"/>
  <c r="AY106" i="15"/>
  <c r="BJ106" i="15" s="1"/>
  <c r="AY105" i="15"/>
  <c r="BJ105" i="15" s="1"/>
  <c r="AY104" i="15"/>
  <c r="BJ104" i="15" s="1"/>
  <c r="AY103" i="15"/>
  <c r="BJ103" i="15" s="1"/>
  <c r="AY102" i="15"/>
  <c r="BJ102" i="15" s="1"/>
  <c r="AY101" i="15"/>
  <c r="BJ101" i="15" s="1"/>
  <c r="AY100" i="15"/>
  <c r="BJ100" i="15" s="1"/>
  <c r="AY99" i="15"/>
  <c r="BJ99" i="15" s="1"/>
  <c r="AY98" i="15"/>
  <c r="BJ98" i="15" s="1"/>
  <c r="AY97" i="15"/>
  <c r="BJ97" i="15" s="1"/>
  <c r="AY96" i="15"/>
  <c r="BJ96" i="15" s="1"/>
  <c r="AY95" i="15"/>
  <c r="BJ95" i="15" s="1"/>
  <c r="AY94" i="15"/>
  <c r="BJ94" i="15" s="1"/>
  <c r="AY93" i="15"/>
  <c r="BJ93" i="15" s="1"/>
  <c r="AY92" i="15"/>
  <c r="BJ92" i="15" s="1"/>
  <c r="AY91" i="15"/>
  <c r="BJ91" i="15" s="1"/>
  <c r="AY90" i="15"/>
  <c r="BJ90" i="15" s="1"/>
  <c r="AY89" i="15"/>
  <c r="BJ89" i="15" s="1"/>
  <c r="AY88" i="15"/>
  <c r="BJ88" i="15" s="1"/>
  <c r="AY87" i="15"/>
  <c r="BJ87" i="15" s="1"/>
  <c r="AY86" i="15"/>
  <c r="BJ86" i="15" s="1"/>
  <c r="AY85" i="15"/>
  <c r="BJ85" i="15" s="1"/>
  <c r="AY84" i="15"/>
  <c r="BJ84" i="15" s="1"/>
  <c r="AY83" i="15"/>
  <c r="BJ83" i="15" s="1"/>
  <c r="AY82" i="15"/>
  <c r="BJ82" i="15" s="1"/>
  <c r="AY81" i="15"/>
  <c r="BJ81" i="15" s="1"/>
  <c r="AY80" i="15"/>
  <c r="BJ80" i="15" s="1"/>
  <c r="AY79" i="15"/>
  <c r="BJ79" i="15" s="1"/>
  <c r="AY78" i="15"/>
  <c r="BJ78" i="15" s="1"/>
  <c r="AY77" i="15"/>
  <c r="BJ77" i="15" s="1"/>
  <c r="AY76" i="15"/>
  <c r="BJ76" i="15" s="1"/>
  <c r="AY75" i="15"/>
  <c r="BJ75" i="15" s="1"/>
  <c r="AY74" i="15"/>
  <c r="BJ74" i="15" s="1"/>
  <c r="AY73" i="15"/>
  <c r="BJ73" i="15" s="1"/>
  <c r="AY72" i="15"/>
  <c r="BJ72" i="15" s="1"/>
  <c r="AY71" i="15"/>
  <c r="BJ71" i="15" s="1"/>
  <c r="AY70" i="15"/>
  <c r="BJ70" i="15" s="1"/>
  <c r="AY69" i="15"/>
  <c r="BJ69" i="15" s="1"/>
  <c r="AY68" i="15"/>
  <c r="BJ68" i="15" s="1"/>
  <c r="AY67" i="15"/>
  <c r="BJ67" i="15" s="1"/>
  <c r="AY66" i="15"/>
  <c r="BJ66" i="15" s="1"/>
  <c r="AY65" i="15"/>
  <c r="BJ65" i="15" s="1"/>
  <c r="AY64" i="15"/>
  <c r="BJ64" i="15" s="1"/>
  <c r="AY63" i="15"/>
  <c r="BJ63" i="15" s="1"/>
  <c r="AY62" i="15"/>
  <c r="BJ62" i="15" s="1"/>
  <c r="AY58" i="15"/>
  <c r="BJ58" i="15" s="1"/>
  <c r="AX207" i="15"/>
  <c r="AW207" i="15"/>
  <c r="AX206" i="15"/>
  <c r="AW206" i="15"/>
  <c r="AX205" i="15"/>
  <c r="AW205" i="15"/>
  <c r="AX204" i="15"/>
  <c r="AW204" i="15"/>
  <c r="AX203" i="15"/>
  <c r="AW203" i="15"/>
  <c r="AX202" i="15"/>
  <c r="AW202" i="15"/>
  <c r="AX201" i="15"/>
  <c r="AW201" i="15"/>
  <c r="AX200" i="15"/>
  <c r="AW200" i="15"/>
  <c r="AX199" i="15"/>
  <c r="AW199" i="15"/>
  <c r="AX198" i="15"/>
  <c r="AW198" i="15"/>
  <c r="AX197" i="15"/>
  <c r="AW197" i="15"/>
  <c r="AX196" i="15"/>
  <c r="AW196" i="15"/>
  <c r="AX195" i="15"/>
  <c r="AW195" i="15"/>
  <c r="AX194" i="15"/>
  <c r="AW194" i="15"/>
  <c r="AX193" i="15"/>
  <c r="AW193" i="15"/>
  <c r="AX192" i="15"/>
  <c r="AW192" i="15"/>
  <c r="AX191" i="15"/>
  <c r="AW191" i="15"/>
  <c r="AX190" i="15"/>
  <c r="AW190" i="15"/>
  <c r="AX189" i="15"/>
  <c r="AW189" i="15"/>
  <c r="AX188" i="15"/>
  <c r="AW188" i="15"/>
  <c r="AX187" i="15"/>
  <c r="AW187" i="15"/>
  <c r="AX186" i="15"/>
  <c r="AW186" i="15"/>
  <c r="AX185" i="15"/>
  <c r="AW185" i="15"/>
  <c r="AX184" i="15"/>
  <c r="AW184" i="15"/>
  <c r="AX183" i="15"/>
  <c r="AW183" i="15"/>
  <c r="AX182" i="15"/>
  <c r="AW182" i="15"/>
  <c r="AX181" i="15"/>
  <c r="AW181" i="15"/>
  <c r="AX180" i="15"/>
  <c r="AW180" i="15"/>
  <c r="AX179" i="15"/>
  <c r="AW179" i="15"/>
  <c r="AX178" i="15"/>
  <c r="AW178" i="15"/>
  <c r="AX177" i="15"/>
  <c r="AW177" i="15"/>
  <c r="AX176" i="15"/>
  <c r="AW176" i="15"/>
  <c r="AX175" i="15"/>
  <c r="AW175" i="15"/>
  <c r="AX174" i="15"/>
  <c r="AW174" i="15"/>
  <c r="AX173" i="15"/>
  <c r="AW173" i="15"/>
  <c r="AX172" i="15"/>
  <c r="AW172" i="15"/>
  <c r="AX171" i="15"/>
  <c r="AW171" i="15"/>
  <c r="AX170" i="15"/>
  <c r="AW170" i="15"/>
  <c r="AX169" i="15"/>
  <c r="AW169" i="15"/>
  <c r="AX168" i="15"/>
  <c r="AW168" i="15"/>
  <c r="AX167" i="15"/>
  <c r="AW167" i="15"/>
  <c r="AX166" i="15"/>
  <c r="AW166" i="15"/>
  <c r="AX165" i="15"/>
  <c r="AW165" i="15"/>
  <c r="AX164" i="15"/>
  <c r="AW164" i="15"/>
  <c r="AX163" i="15"/>
  <c r="AW163" i="15"/>
  <c r="AX162" i="15"/>
  <c r="AW162" i="15"/>
  <c r="AX161" i="15"/>
  <c r="AW161" i="15"/>
  <c r="AX160" i="15"/>
  <c r="AW160" i="15"/>
  <c r="AX159" i="15"/>
  <c r="AW159" i="15"/>
  <c r="AX158" i="15"/>
  <c r="AW158" i="15"/>
  <c r="AX157" i="15"/>
  <c r="AW157" i="15"/>
  <c r="AX156" i="15"/>
  <c r="AW156" i="15"/>
  <c r="AX155" i="15"/>
  <c r="AW155" i="15"/>
  <c r="AX154" i="15"/>
  <c r="AW154" i="15"/>
  <c r="AX153" i="15"/>
  <c r="AW153" i="15"/>
  <c r="AX152" i="15"/>
  <c r="AW152" i="15"/>
  <c r="AX151" i="15"/>
  <c r="AW151" i="15"/>
  <c r="AX150" i="15"/>
  <c r="AW150" i="15"/>
  <c r="AX149" i="15"/>
  <c r="AW149" i="15"/>
  <c r="AX148" i="15"/>
  <c r="AW148" i="15"/>
  <c r="AX147" i="15"/>
  <c r="AW147" i="15"/>
  <c r="AX146" i="15"/>
  <c r="AW146" i="15"/>
  <c r="AX145" i="15"/>
  <c r="AW145" i="15"/>
  <c r="AX144" i="15"/>
  <c r="AW144" i="15"/>
  <c r="AX143" i="15"/>
  <c r="AW143" i="15"/>
  <c r="AX142" i="15"/>
  <c r="AW142" i="15"/>
  <c r="AX141" i="15"/>
  <c r="AW141" i="15"/>
  <c r="AX140" i="15"/>
  <c r="AW140" i="15"/>
  <c r="AX139" i="15"/>
  <c r="AW139" i="15"/>
  <c r="AX138" i="15"/>
  <c r="AW138" i="15"/>
  <c r="AX137" i="15"/>
  <c r="AW137" i="15"/>
  <c r="AX136" i="15"/>
  <c r="AW136" i="15"/>
  <c r="AX135" i="15"/>
  <c r="AW135" i="15"/>
  <c r="AX134" i="15"/>
  <c r="AW134" i="15"/>
  <c r="AX133" i="15"/>
  <c r="AW133" i="15"/>
  <c r="AX132" i="15"/>
  <c r="AW132" i="15"/>
  <c r="AX131" i="15"/>
  <c r="AW131" i="15"/>
  <c r="AX130" i="15"/>
  <c r="AW130" i="15"/>
  <c r="AX129" i="15"/>
  <c r="AW129" i="15"/>
  <c r="AX128" i="15"/>
  <c r="AW128" i="15"/>
  <c r="AX127" i="15"/>
  <c r="AW127" i="15"/>
  <c r="AX126" i="15"/>
  <c r="AW126" i="15"/>
  <c r="AX125" i="15"/>
  <c r="AW125" i="15"/>
  <c r="AX124" i="15"/>
  <c r="AW124" i="15"/>
  <c r="AX123" i="15"/>
  <c r="AW123" i="15"/>
  <c r="AX122" i="15"/>
  <c r="AW122" i="15"/>
  <c r="AX121" i="15"/>
  <c r="AW121" i="15"/>
  <c r="AX120" i="15"/>
  <c r="AW120" i="15"/>
  <c r="AX119" i="15"/>
  <c r="AW119" i="15"/>
  <c r="AX118" i="15"/>
  <c r="AW118" i="15"/>
  <c r="AX117" i="15"/>
  <c r="AW117" i="15"/>
  <c r="AX116" i="15"/>
  <c r="AW116" i="15"/>
  <c r="AX115" i="15"/>
  <c r="AW115" i="15"/>
  <c r="AX114" i="15"/>
  <c r="AW114" i="15"/>
  <c r="AX113" i="15"/>
  <c r="AW113" i="15"/>
  <c r="AX112" i="15"/>
  <c r="AW112" i="15"/>
  <c r="AX111" i="15"/>
  <c r="AW111" i="15"/>
  <c r="AX110" i="15"/>
  <c r="AW110" i="15"/>
  <c r="AX109" i="15"/>
  <c r="AW109" i="15"/>
  <c r="AX108" i="15"/>
  <c r="AW108" i="15"/>
  <c r="AX107" i="15"/>
  <c r="AW107" i="15"/>
  <c r="AX106" i="15"/>
  <c r="AW106" i="15"/>
  <c r="AX105" i="15"/>
  <c r="AW105" i="15"/>
  <c r="AX104" i="15"/>
  <c r="AW104" i="15"/>
  <c r="AX103" i="15"/>
  <c r="AW103" i="15"/>
  <c r="AX102" i="15"/>
  <c r="AW102" i="15"/>
  <c r="AX101" i="15"/>
  <c r="AW101" i="15"/>
  <c r="AX100" i="15"/>
  <c r="AW100" i="15"/>
  <c r="AX99" i="15"/>
  <c r="AW99" i="15"/>
  <c r="AX98" i="15"/>
  <c r="AW98" i="15"/>
  <c r="AX97" i="15"/>
  <c r="AW97" i="15"/>
  <c r="AX96" i="15"/>
  <c r="AW96" i="15"/>
  <c r="AX95" i="15"/>
  <c r="AW95" i="15"/>
  <c r="AX94" i="15"/>
  <c r="AW94" i="15"/>
  <c r="AX93" i="15"/>
  <c r="AW93" i="15"/>
  <c r="AX92" i="15"/>
  <c r="AW92" i="15"/>
  <c r="AX91" i="15"/>
  <c r="AW91" i="15"/>
  <c r="AX90" i="15"/>
  <c r="AW90" i="15"/>
  <c r="AX89" i="15"/>
  <c r="AW89" i="15"/>
  <c r="AX88" i="15"/>
  <c r="AW88" i="15"/>
  <c r="AX87" i="15"/>
  <c r="AW87" i="15"/>
  <c r="AX86" i="15"/>
  <c r="AW86" i="15"/>
  <c r="AX85" i="15"/>
  <c r="AW85" i="15"/>
  <c r="AX84" i="15"/>
  <c r="AW84" i="15"/>
  <c r="AX83" i="15"/>
  <c r="AW83" i="15"/>
  <c r="AX82" i="15"/>
  <c r="AW82" i="15"/>
  <c r="AX81" i="15"/>
  <c r="AW81" i="15"/>
  <c r="AX80" i="15"/>
  <c r="AW80" i="15"/>
  <c r="AX79" i="15"/>
  <c r="AW79" i="15"/>
  <c r="AX78" i="15"/>
  <c r="AW78" i="15"/>
  <c r="AX77" i="15"/>
  <c r="AW77" i="15"/>
  <c r="AX76" i="15"/>
  <c r="AW76" i="15"/>
  <c r="AX75" i="15"/>
  <c r="AW75" i="15"/>
  <c r="AX74" i="15"/>
  <c r="AW74" i="15"/>
  <c r="AX73" i="15"/>
  <c r="AW73" i="15"/>
  <c r="AX72" i="15"/>
  <c r="AW72" i="15"/>
  <c r="AX71" i="15"/>
  <c r="AW71" i="15"/>
  <c r="AX70" i="15"/>
  <c r="AW70" i="15"/>
  <c r="AX69" i="15"/>
  <c r="AW69" i="15"/>
  <c r="AX68" i="15"/>
  <c r="AW68" i="15"/>
  <c r="AX67" i="15"/>
  <c r="AW67" i="15"/>
  <c r="AX66" i="15"/>
  <c r="AW66" i="15"/>
  <c r="AX65" i="15"/>
  <c r="AW65" i="15"/>
  <c r="AX64" i="15"/>
  <c r="AW64" i="15"/>
  <c r="AX63" i="15"/>
  <c r="AW63" i="15"/>
  <c r="AX62" i="15"/>
  <c r="AW62" i="15"/>
  <c r="AX58" i="15"/>
  <c r="AW58" i="15"/>
  <c r="AR207" i="15"/>
  <c r="AR206" i="15"/>
  <c r="AR205" i="15"/>
  <c r="AR204" i="15"/>
  <c r="AR203" i="15"/>
  <c r="AR202" i="15"/>
  <c r="AR201" i="15"/>
  <c r="AR200" i="15"/>
  <c r="AR199" i="15"/>
  <c r="AR198" i="15"/>
  <c r="AR197" i="15"/>
  <c r="AR196" i="15"/>
  <c r="AR195" i="15"/>
  <c r="AR194" i="15"/>
  <c r="AR193" i="15"/>
  <c r="AR192" i="15"/>
  <c r="AR191" i="15"/>
  <c r="AR190" i="15"/>
  <c r="AR189" i="15"/>
  <c r="AR188" i="15"/>
  <c r="AR187" i="15"/>
  <c r="AR186" i="15"/>
  <c r="AR185" i="15"/>
  <c r="AR184" i="15"/>
  <c r="AR183" i="15"/>
  <c r="AR182" i="15"/>
  <c r="AR181" i="15"/>
  <c r="AR180" i="15"/>
  <c r="AR179" i="15"/>
  <c r="AR178" i="15"/>
  <c r="AR177" i="15"/>
  <c r="AR176" i="15"/>
  <c r="AR175" i="15"/>
  <c r="AR174" i="15"/>
  <c r="AR173" i="15"/>
  <c r="AR172" i="15"/>
  <c r="AR171" i="15"/>
  <c r="AR170" i="15"/>
  <c r="AR169" i="15"/>
  <c r="AR168" i="15"/>
  <c r="AR167" i="15"/>
  <c r="AR166" i="15"/>
  <c r="AR165" i="15"/>
  <c r="AR164" i="15"/>
  <c r="AR163" i="15"/>
  <c r="AR162" i="15"/>
  <c r="AR161" i="15"/>
  <c r="AR160" i="15"/>
  <c r="AR159" i="15"/>
  <c r="AR158" i="15"/>
  <c r="AR157" i="15"/>
  <c r="AR156" i="15"/>
  <c r="AR155" i="15"/>
  <c r="AR154" i="15"/>
  <c r="AR153" i="15"/>
  <c r="AR152" i="15"/>
  <c r="AR151" i="15"/>
  <c r="AR150" i="15"/>
  <c r="AR149" i="15"/>
  <c r="AR148" i="15"/>
  <c r="AR147" i="15"/>
  <c r="AR146" i="15"/>
  <c r="AR145" i="15"/>
  <c r="AR144" i="15"/>
  <c r="AR143" i="15"/>
  <c r="AR142" i="15"/>
  <c r="AR141" i="15"/>
  <c r="AR140" i="15"/>
  <c r="AR139" i="15"/>
  <c r="AR138" i="15"/>
  <c r="AR137" i="15"/>
  <c r="AR136" i="15"/>
  <c r="AR135" i="15"/>
  <c r="AR134" i="15"/>
  <c r="AR133" i="15"/>
  <c r="AR132" i="15"/>
  <c r="AR131" i="15"/>
  <c r="AR130" i="15"/>
  <c r="AR129" i="15"/>
  <c r="AR128" i="15"/>
  <c r="AR127" i="15"/>
  <c r="AR126" i="15"/>
  <c r="AR125" i="15"/>
  <c r="AR124" i="15"/>
  <c r="AR123" i="15"/>
  <c r="AR122" i="15"/>
  <c r="AR121" i="15"/>
  <c r="AR120" i="15"/>
  <c r="AR119" i="15"/>
  <c r="AR118" i="15"/>
  <c r="AR117" i="15"/>
  <c r="AR116" i="15"/>
  <c r="AR115" i="15"/>
  <c r="AR114" i="15"/>
  <c r="AR113" i="15"/>
  <c r="AR112" i="15"/>
  <c r="AR111" i="15"/>
  <c r="AR110" i="15"/>
  <c r="AR109" i="15"/>
  <c r="AR108" i="15"/>
  <c r="AR107" i="15"/>
  <c r="AR106" i="15"/>
  <c r="AR105" i="15"/>
  <c r="AR104" i="15"/>
  <c r="AR103" i="15"/>
  <c r="AR102" i="15"/>
  <c r="AR101" i="15"/>
  <c r="AR100" i="15"/>
  <c r="AR99" i="15"/>
  <c r="AR98" i="15"/>
  <c r="AR97" i="15"/>
  <c r="AR96" i="15"/>
  <c r="AR95" i="15"/>
  <c r="AR94" i="15"/>
  <c r="AR93" i="15"/>
  <c r="AR92" i="15"/>
  <c r="AR91" i="15"/>
  <c r="AR90" i="15"/>
  <c r="AR89" i="15"/>
  <c r="AR88" i="15"/>
  <c r="AR87" i="15"/>
  <c r="AR86" i="15"/>
  <c r="AR85" i="15"/>
  <c r="AR84" i="15"/>
  <c r="AR83" i="15"/>
  <c r="AR82" i="15"/>
  <c r="AR81" i="15"/>
  <c r="AR80" i="15"/>
  <c r="AR79" i="15"/>
  <c r="AR78" i="15"/>
  <c r="AR77" i="15"/>
  <c r="AR76" i="15"/>
  <c r="AR75" i="15"/>
  <c r="AR74" i="15"/>
  <c r="AR73" i="15"/>
  <c r="AR72" i="15"/>
  <c r="AR71" i="15"/>
  <c r="AR70" i="15"/>
  <c r="AR69" i="15"/>
  <c r="AR68" i="15"/>
  <c r="AR67" i="15"/>
  <c r="AR66" i="15"/>
  <c r="AR65" i="15"/>
  <c r="AR64" i="15"/>
  <c r="AR63" i="15"/>
  <c r="AR62" i="15"/>
  <c r="AR58" i="15"/>
  <c r="AL207" i="15"/>
  <c r="AK207" i="15"/>
  <c r="AJ207" i="15"/>
  <c r="AI207" i="15"/>
  <c r="AH207" i="15"/>
  <c r="AL206" i="15"/>
  <c r="AK206" i="15"/>
  <c r="AJ206" i="15"/>
  <c r="AI206" i="15"/>
  <c r="AH206" i="15"/>
  <c r="AL205" i="15"/>
  <c r="AK205" i="15"/>
  <c r="AJ205" i="15"/>
  <c r="AI205" i="15"/>
  <c r="AH205" i="15"/>
  <c r="AL204" i="15"/>
  <c r="AK204" i="15"/>
  <c r="AJ204" i="15"/>
  <c r="AI204" i="15"/>
  <c r="AH204" i="15"/>
  <c r="AL203" i="15"/>
  <c r="AK203" i="15"/>
  <c r="AJ203" i="15"/>
  <c r="AI203" i="15"/>
  <c r="AH203" i="15"/>
  <c r="AL202" i="15"/>
  <c r="AK202" i="15"/>
  <c r="AJ202" i="15"/>
  <c r="AI202" i="15"/>
  <c r="AH202" i="15"/>
  <c r="AL201" i="15"/>
  <c r="AK201" i="15"/>
  <c r="AJ201" i="15"/>
  <c r="AI201" i="15"/>
  <c r="AH201" i="15"/>
  <c r="AL200" i="15"/>
  <c r="AK200" i="15"/>
  <c r="AJ200" i="15"/>
  <c r="AI200" i="15"/>
  <c r="AH200" i="15"/>
  <c r="AL199" i="15"/>
  <c r="AK199" i="15"/>
  <c r="AJ199" i="15"/>
  <c r="AI199" i="15"/>
  <c r="AH199" i="15"/>
  <c r="AL198" i="15"/>
  <c r="AK198" i="15"/>
  <c r="AJ198" i="15"/>
  <c r="AI198" i="15"/>
  <c r="AH198" i="15"/>
  <c r="AL197" i="15"/>
  <c r="AK197" i="15"/>
  <c r="AJ197" i="15"/>
  <c r="AI197" i="15"/>
  <c r="AH197" i="15"/>
  <c r="AL196" i="15"/>
  <c r="AK196" i="15"/>
  <c r="AJ196" i="15"/>
  <c r="AI196" i="15"/>
  <c r="AH196" i="15"/>
  <c r="AL195" i="15"/>
  <c r="AK195" i="15"/>
  <c r="AJ195" i="15"/>
  <c r="AI195" i="15"/>
  <c r="AH195" i="15"/>
  <c r="AL194" i="15"/>
  <c r="AK194" i="15"/>
  <c r="AJ194" i="15"/>
  <c r="AI194" i="15"/>
  <c r="AH194" i="15"/>
  <c r="AL193" i="15"/>
  <c r="AK193" i="15"/>
  <c r="AJ193" i="15"/>
  <c r="AI193" i="15"/>
  <c r="AH193" i="15"/>
  <c r="AL192" i="15"/>
  <c r="AK192" i="15"/>
  <c r="AJ192" i="15"/>
  <c r="AI192" i="15"/>
  <c r="AH192" i="15"/>
  <c r="AL191" i="15"/>
  <c r="AK191" i="15"/>
  <c r="AJ191" i="15"/>
  <c r="AI191" i="15"/>
  <c r="AH191" i="15"/>
  <c r="AL190" i="15"/>
  <c r="AK190" i="15"/>
  <c r="AJ190" i="15"/>
  <c r="AI190" i="15"/>
  <c r="AH190" i="15"/>
  <c r="AL189" i="15"/>
  <c r="AK189" i="15"/>
  <c r="AJ189" i="15"/>
  <c r="AI189" i="15"/>
  <c r="AH189" i="15"/>
  <c r="AL188" i="15"/>
  <c r="AK188" i="15"/>
  <c r="AJ188" i="15"/>
  <c r="AI188" i="15"/>
  <c r="AH188" i="15"/>
  <c r="AL187" i="15"/>
  <c r="AK187" i="15"/>
  <c r="AJ187" i="15"/>
  <c r="AI187" i="15"/>
  <c r="AH187" i="15"/>
  <c r="AL186" i="15"/>
  <c r="AK186" i="15"/>
  <c r="AJ186" i="15"/>
  <c r="AI186" i="15"/>
  <c r="AH186" i="15"/>
  <c r="AL185" i="15"/>
  <c r="AK185" i="15"/>
  <c r="AJ185" i="15"/>
  <c r="AI185" i="15"/>
  <c r="AH185" i="15"/>
  <c r="AL184" i="15"/>
  <c r="AK184" i="15"/>
  <c r="AJ184" i="15"/>
  <c r="AI184" i="15"/>
  <c r="AH184" i="15"/>
  <c r="AL183" i="15"/>
  <c r="AK183" i="15"/>
  <c r="AJ183" i="15"/>
  <c r="AI183" i="15"/>
  <c r="AH183" i="15"/>
  <c r="AL182" i="15"/>
  <c r="AK182" i="15"/>
  <c r="AJ182" i="15"/>
  <c r="AI182" i="15"/>
  <c r="AH182" i="15"/>
  <c r="AL181" i="15"/>
  <c r="AK181" i="15"/>
  <c r="AJ181" i="15"/>
  <c r="AI181" i="15"/>
  <c r="AH181" i="15"/>
  <c r="AL180" i="15"/>
  <c r="AK180" i="15"/>
  <c r="AJ180" i="15"/>
  <c r="AI180" i="15"/>
  <c r="AH180" i="15"/>
  <c r="AL179" i="15"/>
  <c r="AK179" i="15"/>
  <c r="AJ179" i="15"/>
  <c r="AI179" i="15"/>
  <c r="AH179" i="15"/>
  <c r="AL178" i="15"/>
  <c r="AK178" i="15"/>
  <c r="AJ178" i="15"/>
  <c r="AI178" i="15"/>
  <c r="AH178" i="15"/>
  <c r="AL177" i="15"/>
  <c r="AK177" i="15"/>
  <c r="AJ177" i="15"/>
  <c r="AI177" i="15"/>
  <c r="AH177" i="15"/>
  <c r="AL176" i="15"/>
  <c r="AK176" i="15"/>
  <c r="AJ176" i="15"/>
  <c r="AI176" i="15"/>
  <c r="AH176" i="15"/>
  <c r="AL175" i="15"/>
  <c r="AK175" i="15"/>
  <c r="AJ175" i="15"/>
  <c r="AI175" i="15"/>
  <c r="AH175" i="15"/>
  <c r="AL174" i="15"/>
  <c r="AK174" i="15"/>
  <c r="AJ174" i="15"/>
  <c r="AI174" i="15"/>
  <c r="AH174" i="15"/>
  <c r="AL173" i="15"/>
  <c r="AK173" i="15"/>
  <c r="AJ173" i="15"/>
  <c r="AI173" i="15"/>
  <c r="AH173" i="15"/>
  <c r="AL172" i="15"/>
  <c r="AK172" i="15"/>
  <c r="AJ172" i="15"/>
  <c r="AI172" i="15"/>
  <c r="AH172" i="15"/>
  <c r="AL171" i="15"/>
  <c r="AK171" i="15"/>
  <c r="AJ171" i="15"/>
  <c r="AI171" i="15"/>
  <c r="AH171" i="15"/>
  <c r="AL170" i="15"/>
  <c r="AK170" i="15"/>
  <c r="AJ170" i="15"/>
  <c r="AI170" i="15"/>
  <c r="AH170" i="15"/>
  <c r="AL169" i="15"/>
  <c r="AK169" i="15"/>
  <c r="AJ169" i="15"/>
  <c r="AI169" i="15"/>
  <c r="AH169" i="15"/>
  <c r="AL168" i="15"/>
  <c r="AK168" i="15"/>
  <c r="AJ168" i="15"/>
  <c r="AI168" i="15"/>
  <c r="AH168" i="15"/>
  <c r="AL167" i="15"/>
  <c r="AK167" i="15"/>
  <c r="AJ167" i="15"/>
  <c r="AI167" i="15"/>
  <c r="AH167" i="15"/>
  <c r="AL166" i="15"/>
  <c r="AK166" i="15"/>
  <c r="AJ166" i="15"/>
  <c r="AI166" i="15"/>
  <c r="AH166" i="15"/>
  <c r="AL165" i="15"/>
  <c r="AK165" i="15"/>
  <c r="AJ165" i="15"/>
  <c r="AI165" i="15"/>
  <c r="AH165" i="15"/>
  <c r="AL164" i="15"/>
  <c r="AK164" i="15"/>
  <c r="AJ164" i="15"/>
  <c r="AI164" i="15"/>
  <c r="AH164" i="15"/>
  <c r="AL163" i="15"/>
  <c r="AK163" i="15"/>
  <c r="AJ163" i="15"/>
  <c r="AI163" i="15"/>
  <c r="AH163" i="15"/>
  <c r="AL162" i="15"/>
  <c r="AK162" i="15"/>
  <c r="AJ162" i="15"/>
  <c r="AI162" i="15"/>
  <c r="AH162" i="15"/>
  <c r="AL161" i="15"/>
  <c r="AK161" i="15"/>
  <c r="AJ161" i="15"/>
  <c r="AI161" i="15"/>
  <c r="AH161" i="15"/>
  <c r="AL160" i="15"/>
  <c r="AK160" i="15"/>
  <c r="AJ160" i="15"/>
  <c r="AI160" i="15"/>
  <c r="AH160" i="15"/>
  <c r="AL159" i="15"/>
  <c r="AK159" i="15"/>
  <c r="AJ159" i="15"/>
  <c r="AI159" i="15"/>
  <c r="AH159" i="15"/>
  <c r="AL158" i="15"/>
  <c r="AK158" i="15"/>
  <c r="AJ158" i="15"/>
  <c r="AI158" i="15"/>
  <c r="AH158" i="15"/>
  <c r="AL157" i="15"/>
  <c r="AK157" i="15"/>
  <c r="AJ157" i="15"/>
  <c r="AI157" i="15"/>
  <c r="AH157" i="15"/>
  <c r="AL156" i="15"/>
  <c r="AK156" i="15"/>
  <c r="AJ156" i="15"/>
  <c r="AI156" i="15"/>
  <c r="AH156" i="15"/>
  <c r="AL155" i="15"/>
  <c r="AK155" i="15"/>
  <c r="AJ155" i="15"/>
  <c r="AI155" i="15"/>
  <c r="AH155" i="15"/>
  <c r="AL154" i="15"/>
  <c r="AK154" i="15"/>
  <c r="AJ154" i="15"/>
  <c r="AI154" i="15"/>
  <c r="AH154" i="15"/>
  <c r="AL153" i="15"/>
  <c r="AK153" i="15"/>
  <c r="AJ153" i="15"/>
  <c r="AI153" i="15"/>
  <c r="AH153" i="15"/>
  <c r="AL152" i="15"/>
  <c r="AK152" i="15"/>
  <c r="AJ152" i="15"/>
  <c r="AI152" i="15"/>
  <c r="AH152" i="15"/>
  <c r="AL151" i="15"/>
  <c r="AK151" i="15"/>
  <c r="AJ151" i="15"/>
  <c r="AI151" i="15"/>
  <c r="AH151" i="15"/>
  <c r="AL150" i="15"/>
  <c r="AK150" i="15"/>
  <c r="AJ150" i="15"/>
  <c r="AI150" i="15"/>
  <c r="AH150" i="15"/>
  <c r="AL149" i="15"/>
  <c r="AK149" i="15"/>
  <c r="AJ149" i="15"/>
  <c r="AI149" i="15"/>
  <c r="AH149" i="15"/>
  <c r="AL148" i="15"/>
  <c r="AK148" i="15"/>
  <c r="AJ148" i="15"/>
  <c r="AI148" i="15"/>
  <c r="AH148" i="15"/>
  <c r="AL147" i="15"/>
  <c r="AK147" i="15"/>
  <c r="AJ147" i="15"/>
  <c r="AI147" i="15"/>
  <c r="AH147" i="15"/>
  <c r="AL146" i="15"/>
  <c r="AK146" i="15"/>
  <c r="AJ146" i="15"/>
  <c r="AI146" i="15"/>
  <c r="AH146" i="15"/>
  <c r="AL145" i="15"/>
  <c r="AK145" i="15"/>
  <c r="AJ145" i="15"/>
  <c r="AI145" i="15"/>
  <c r="AH145" i="15"/>
  <c r="AL144" i="15"/>
  <c r="AK144" i="15"/>
  <c r="AJ144" i="15"/>
  <c r="AI144" i="15"/>
  <c r="AH144" i="15"/>
  <c r="AL143" i="15"/>
  <c r="AK143" i="15"/>
  <c r="AJ143" i="15"/>
  <c r="AI143" i="15"/>
  <c r="AH143" i="15"/>
  <c r="AL142" i="15"/>
  <c r="AK142" i="15"/>
  <c r="AJ142" i="15"/>
  <c r="AI142" i="15"/>
  <c r="AH142" i="15"/>
  <c r="AL141" i="15"/>
  <c r="AK141" i="15"/>
  <c r="AJ141" i="15"/>
  <c r="AI141" i="15"/>
  <c r="AH141" i="15"/>
  <c r="AL140" i="15"/>
  <c r="AK140" i="15"/>
  <c r="AJ140" i="15"/>
  <c r="AI140" i="15"/>
  <c r="AH140" i="15"/>
  <c r="AL139" i="15"/>
  <c r="AK139" i="15"/>
  <c r="AJ139" i="15"/>
  <c r="AI139" i="15"/>
  <c r="AH139" i="15"/>
  <c r="AL138" i="15"/>
  <c r="AK138" i="15"/>
  <c r="AJ138" i="15"/>
  <c r="AI138" i="15"/>
  <c r="AH138" i="15"/>
  <c r="AL137" i="15"/>
  <c r="AK137" i="15"/>
  <c r="AJ137" i="15"/>
  <c r="AI137" i="15"/>
  <c r="AH137" i="15"/>
  <c r="AL136" i="15"/>
  <c r="AK136" i="15"/>
  <c r="AJ136" i="15"/>
  <c r="AI136" i="15"/>
  <c r="AH136" i="15"/>
  <c r="AL135" i="15"/>
  <c r="AK135" i="15"/>
  <c r="AJ135" i="15"/>
  <c r="AI135" i="15"/>
  <c r="AH135" i="15"/>
  <c r="AL134" i="15"/>
  <c r="AK134" i="15"/>
  <c r="AJ134" i="15"/>
  <c r="AI134" i="15"/>
  <c r="AH134" i="15"/>
  <c r="AL133" i="15"/>
  <c r="AK133" i="15"/>
  <c r="AJ133" i="15"/>
  <c r="AI133" i="15"/>
  <c r="AH133" i="15"/>
  <c r="AL132" i="15"/>
  <c r="AK132" i="15"/>
  <c r="AJ132" i="15"/>
  <c r="AI132" i="15"/>
  <c r="AH132" i="15"/>
  <c r="AL131" i="15"/>
  <c r="AK131" i="15"/>
  <c r="AJ131" i="15"/>
  <c r="AI131" i="15"/>
  <c r="AH131" i="15"/>
  <c r="AL130" i="15"/>
  <c r="AK130" i="15"/>
  <c r="AJ130" i="15"/>
  <c r="AI130" i="15"/>
  <c r="AH130" i="15"/>
  <c r="AL129" i="15"/>
  <c r="AK129" i="15"/>
  <c r="AJ129" i="15"/>
  <c r="AI129" i="15"/>
  <c r="AH129" i="15"/>
  <c r="AL128" i="15"/>
  <c r="AK128" i="15"/>
  <c r="AJ128" i="15"/>
  <c r="AI128" i="15"/>
  <c r="AH128" i="15"/>
  <c r="AL127" i="15"/>
  <c r="AK127" i="15"/>
  <c r="AJ127" i="15"/>
  <c r="AI127" i="15"/>
  <c r="AH127" i="15"/>
  <c r="AL126" i="15"/>
  <c r="AK126" i="15"/>
  <c r="AJ126" i="15"/>
  <c r="AI126" i="15"/>
  <c r="AH126" i="15"/>
  <c r="AL125" i="15"/>
  <c r="AK125" i="15"/>
  <c r="AJ125" i="15"/>
  <c r="AI125" i="15"/>
  <c r="AH125" i="15"/>
  <c r="AL124" i="15"/>
  <c r="AK124" i="15"/>
  <c r="AJ124" i="15"/>
  <c r="AI124" i="15"/>
  <c r="AH124" i="15"/>
  <c r="AL123" i="15"/>
  <c r="AK123" i="15"/>
  <c r="AJ123" i="15"/>
  <c r="AI123" i="15"/>
  <c r="AH123" i="15"/>
  <c r="AL122" i="15"/>
  <c r="AK122" i="15"/>
  <c r="AJ122" i="15"/>
  <c r="AI122" i="15"/>
  <c r="AH122" i="15"/>
  <c r="AL121" i="15"/>
  <c r="AK121" i="15"/>
  <c r="AJ121" i="15"/>
  <c r="AI121" i="15"/>
  <c r="AH121" i="15"/>
  <c r="AL120" i="15"/>
  <c r="AK120" i="15"/>
  <c r="AJ120" i="15"/>
  <c r="AI120" i="15"/>
  <c r="AH120" i="15"/>
  <c r="AL119" i="15"/>
  <c r="AK119" i="15"/>
  <c r="AJ119" i="15"/>
  <c r="AI119" i="15"/>
  <c r="AH119" i="15"/>
  <c r="AL118" i="15"/>
  <c r="AK118" i="15"/>
  <c r="AJ118" i="15"/>
  <c r="AI118" i="15"/>
  <c r="AH118" i="15"/>
  <c r="AL117" i="15"/>
  <c r="AK117" i="15"/>
  <c r="AJ117" i="15"/>
  <c r="AI117" i="15"/>
  <c r="AH117" i="15"/>
  <c r="AL116" i="15"/>
  <c r="AK116" i="15"/>
  <c r="AJ116" i="15"/>
  <c r="AI116" i="15"/>
  <c r="AH116" i="15"/>
  <c r="AL115" i="15"/>
  <c r="AK115" i="15"/>
  <c r="AJ115" i="15"/>
  <c r="AI115" i="15"/>
  <c r="AH115" i="15"/>
  <c r="AL114" i="15"/>
  <c r="AK114" i="15"/>
  <c r="AJ114" i="15"/>
  <c r="AI114" i="15"/>
  <c r="AH114" i="15"/>
  <c r="AL113" i="15"/>
  <c r="AK113" i="15"/>
  <c r="AJ113" i="15"/>
  <c r="AI113" i="15"/>
  <c r="AH113" i="15"/>
  <c r="AL112" i="15"/>
  <c r="AK112" i="15"/>
  <c r="AJ112" i="15"/>
  <c r="AI112" i="15"/>
  <c r="AH112" i="15"/>
  <c r="AL111" i="15"/>
  <c r="AK111" i="15"/>
  <c r="AJ111" i="15"/>
  <c r="AI111" i="15"/>
  <c r="AH111" i="15"/>
  <c r="AL110" i="15"/>
  <c r="AK110" i="15"/>
  <c r="AJ110" i="15"/>
  <c r="AI110" i="15"/>
  <c r="AH110" i="15"/>
  <c r="AL109" i="15"/>
  <c r="AK109" i="15"/>
  <c r="AJ109" i="15"/>
  <c r="AI109" i="15"/>
  <c r="AH109" i="15"/>
  <c r="AL108" i="15"/>
  <c r="AK108" i="15"/>
  <c r="AJ108" i="15"/>
  <c r="AI108" i="15"/>
  <c r="AH108" i="15"/>
  <c r="AL107" i="15"/>
  <c r="AK107" i="15"/>
  <c r="AJ107" i="15"/>
  <c r="AI107" i="15"/>
  <c r="AH107" i="15"/>
  <c r="AL106" i="15"/>
  <c r="AK106" i="15"/>
  <c r="AJ106" i="15"/>
  <c r="AI106" i="15"/>
  <c r="AH106" i="15"/>
  <c r="AL105" i="15"/>
  <c r="AK105" i="15"/>
  <c r="AJ105" i="15"/>
  <c r="AI105" i="15"/>
  <c r="AH105" i="15"/>
  <c r="AL104" i="15"/>
  <c r="AK104" i="15"/>
  <c r="AJ104" i="15"/>
  <c r="AI104" i="15"/>
  <c r="AH104" i="15"/>
  <c r="AL103" i="15"/>
  <c r="AK103" i="15"/>
  <c r="AJ103" i="15"/>
  <c r="AI103" i="15"/>
  <c r="AH103" i="15"/>
  <c r="AL102" i="15"/>
  <c r="AK102" i="15"/>
  <c r="AJ102" i="15"/>
  <c r="AI102" i="15"/>
  <c r="AH102" i="15"/>
  <c r="AL101" i="15"/>
  <c r="AK101" i="15"/>
  <c r="AJ101" i="15"/>
  <c r="AI101" i="15"/>
  <c r="AH101" i="15"/>
  <c r="AL100" i="15"/>
  <c r="AK100" i="15"/>
  <c r="AJ100" i="15"/>
  <c r="AI100" i="15"/>
  <c r="AH100" i="15"/>
  <c r="AL99" i="15"/>
  <c r="AK99" i="15"/>
  <c r="AJ99" i="15"/>
  <c r="AI99" i="15"/>
  <c r="AH99" i="15"/>
  <c r="AL98" i="15"/>
  <c r="AK98" i="15"/>
  <c r="AJ98" i="15"/>
  <c r="AI98" i="15"/>
  <c r="AH98" i="15"/>
  <c r="AL97" i="15"/>
  <c r="AK97" i="15"/>
  <c r="AJ97" i="15"/>
  <c r="AI97" i="15"/>
  <c r="AH97" i="15"/>
  <c r="AL96" i="15"/>
  <c r="AK96" i="15"/>
  <c r="AJ96" i="15"/>
  <c r="AI96" i="15"/>
  <c r="AH96" i="15"/>
  <c r="AL95" i="15"/>
  <c r="AK95" i="15"/>
  <c r="AJ95" i="15"/>
  <c r="AI95" i="15"/>
  <c r="AH95" i="15"/>
  <c r="AL94" i="15"/>
  <c r="AK94" i="15"/>
  <c r="AJ94" i="15"/>
  <c r="AI94" i="15"/>
  <c r="AH94" i="15"/>
  <c r="AL93" i="15"/>
  <c r="AK93" i="15"/>
  <c r="AJ93" i="15"/>
  <c r="AI93" i="15"/>
  <c r="AH93" i="15"/>
  <c r="AL92" i="15"/>
  <c r="AK92" i="15"/>
  <c r="AJ92" i="15"/>
  <c r="AI92" i="15"/>
  <c r="AH92" i="15"/>
  <c r="AL91" i="15"/>
  <c r="AK91" i="15"/>
  <c r="AJ91" i="15"/>
  <c r="AI91" i="15"/>
  <c r="AH91" i="15"/>
  <c r="AL90" i="15"/>
  <c r="AK90" i="15"/>
  <c r="AJ90" i="15"/>
  <c r="AI90" i="15"/>
  <c r="AH90" i="15"/>
  <c r="AL89" i="15"/>
  <c r="AK89" i="15"/>
  <c r="AJ89" i="15"/>
  <c r="AI89" i="15"/>
  <c r="AH89" i="15"/>
  <c r="AL88" i="15"/>
  <c r="AK88" i="15"/>
  <c r="AJ88" i="15"/>
  <c r="AI88" i="15"/>
  <c r="AH88" i="15"/>
  <c r="AL87" i="15"/>
  <c r="AK87" i="15"/>
  <c r="AJ87" i="15"/>
  <c r="AI87" i="15"/>
  <c r="AH87" i="15"/>
  <c r="AL86" i="15"/>
  <c r="AK86" i="15"/>
  <c r="AJ86" i="15"/>
  <c r="AI86" i="15"/>
  <c r="AH86" i="15"/>
  <c r="AL85" i="15"/>
  <c r="AK85" i="15"/>
  <c r="AJ85" i="15"/>
  <c r="AI85" i="15"/>
  <c r="AH85" i="15"/>
  <c r="AL84" i="15"/>
  <c r="AK84" i="15"/>
  <c r="AJ84" i="15"/>
  <c r="AI84" i="15"/>
  <c r="AH84" i="15"/>
  <c r="AL83" i="15"/>
  <c r="AK83" i="15"/>
  <c r="AJ83" i="15"/>
  <c r="AI83" i="15"/>
  <c r="AH83" i="15"/>
  <c r="AL82" i="15"/>
  <c r="AK82" i="15"/>
  <c r="AJ82" i="15"/>
  <c r="AI82" i="15"/>
  <c r="AH82" i="15"/>
  <c r="AL81" i="15"/>
  <c r="AK81" i="15"/>
  <c r="AJ81" i="15"/>
  <c r="AI81" i="15"/>
  <c r="AH81" i="15"/>
  <c r="AL80" i="15"/>
  <c r="AK80" i="15"/>
  <c r="AJ80" i="15"/>
  <c r="AI80" i="15"/>
  <c r="AH80" i="15"/>
  <c r="AL79" i="15"/>
  <c r="AK79" i="15"/>
  <c r="AJ79" i="15"/>
  <c r="AI79" i="15"/>
  <c r="AH79" i="15"/>
  <c r="AL78" i="15"/>
  <c r="AK78" i="15"/>
  <c r="AJ78" i="15"/>
  <c r="AI78" i="15"/>
  <c r="AH78" i="15"/>
  <c r="AL77" i="15"/>
  <c r="AK77" i="15"/>
  <c r="AJ77" i="15"/>
  <c r="AI77" i="15"/>
  <c r="AH77" i="15"/>
  <c r="AL76" i="15"/>
  <c r="AK76" i="15"/>
  <c r="AJ76" i="15"/>
  <c r="AI76" i="15"/>
  <c r="AH76" i="15"/>
  <c r="AL75" i="15"/>
  <c r="AK75" i="15"/>
  <c r="AJ75" i="15"/>
  <c r="AI75" i="15"/>
  <c r="AH75" i="15"/>
  <c r="AL74" i="15"/>
  <c r="AK74" i="15"/>
  <c r="AJ74" i="15"/>
  <c r="AI74" i="15"/>
  <c r="AH74" i="15"/>
  <c r="AL73" i="15"/>
  <c r="AK73" i="15"/>
  <c r="AJ73" i="15"/>
  <c r="AI73" i="15"/>
  <c r="AH73" i="15"/>
  <c r="AL72" i="15"/>
  <c r="AK72" i="15"/>
  <c r="AJ72" i="15"/>
  <c r="AI72" i="15"/>
  <c r="AH72" i="15"/>
  <c r="AL71" i="15"/>
  <c r="AK71" i="15"/>
  <c r="AJ71" i="15"/>
  <c r="AI71" i="15"/>
  <c r="AH71" i="15"/>
  <c r="AL70" i="15"/>
  <c r="AK70" i="15"/>
  <c r="AJ70" i="15"/>
  <c r="AI70" i="15"/>
  <c r="AH70" i="15"/>
  <c r="AL69" i="15"/>
  <c r="AK69" i="15"/>
  <c r="AJ69" i="15"/>
  <c r="AI69" i="15"/>
  <c r="AH69" i="15"/>
  <c r="AL68" i="15"/>
  <c r="AK68" i="15"/>
  <c r="AJ68" i="15"/>
  <c r="AI68" i="15"/>
  <c r="AH68" i="15"/>
  <c r="AL67" i="15"/>
  <c r="AK67" i="15"/>
  <c r="AJ67" i="15"/>
  <c r="AI67" i="15"/>
  <c r="AH67" i="15"/>
  <c r="AL66" i="15"/>
  <c r="AK66" i="15"/>
  <c r="AJ66" i="15"/>
  <c r="AI66" i="15"/>
  <c r="AH66" i="15"/>
  <c r="AL65" i="15"/>
  <c r="AK65" i="15"/>
  <c r="AJ65" i="15"/>
  <c r="AI65" i="15"/>
  <c r="AH65" i="15"/>
  <c r="AL64" i="15"/>
  <c r="AK64" i="15"/>
  <c r="AJ64" i="15"/>
  <c r="AI64" i="15"/>
  <c r="AH64" i="15"/>
  <c r="AL63" i="15"/>
  <c r="AK63" i="15"/>
  <c r="AJ63" i="15"/>
  <c r="AI63" i="15"/>
  <c r="AH63" i="15"/>
  <c r="AL62" i="15"/>
  <c r="AK62" i="15"/>
  <c r="AJ62" i="15"/>
  <c r="AI62" i="15"/>
  <c r="AH62" i="15"/>
  <c r="AL58" i="15"/>
  <c r="AK58" i="15"/>
  <c r="AJ58" i="15"/>
  <c r="AI58" i="15"/>
  <c r="AH58" i="15"/>
  <c r="AF3" i="15"/>
  <c r="AE3" i="15"/>
  <c r="AD3" i="15"/>
  <c r="AC3" i="15"/>
  <c r="AF2" i="15"/>
  <c r="AE2" i="15"/>
  <c r="AD2" i="15"/>
  <c r="AC2" i="15"/>
  <c r="AB3" i="15"/>
  <c r="AB2" i="15"/>
  <c r="AA207" i="15"/>
  <c r="AA206" i="15"/>
  <c r="AA205" i="15"/>
  <c r="BL205" i="15"/>
  <c r="AA204" i="15"/>
  <c r="AA203" i="15"/>
  <c r="AA202" i="15"/>
  <c r="BL202" i="15"/>
  <c r="AA201" i="15"/>
  <c r="AA200" i="15"/>
  <c r="AA199" i="15"/>
  <c r="BL199" i="15"/>
  <c r="AA198" i="15"/>
  <c r="BL198" i="15"/>
  <c r="AA197" i="15"/>
  <c r="BL197" i="15"/>
  <c r="AA196" i="15"/>
  <c r="AA195" i="15"/>
  <c r="AA194" i="15"/>
  <c r="BL194" i="15"/>
  <c r="AA193" i="15"/>
  <c r="AA192" i="15"/>
  <c r="AA191" i="15"/>
  <c r="BL191" i="15"/>
  <c r="AA190" i="15"/>
  <c r="AA189" i="15"/>
  <c r="BL189" i="15"/>
  <c r="AA188" i="15"/>
  <c r="AA187" i="15"/>
  <c r="AA186" i="15"/>
  <c r="BD186" i="15"/>
  <c r="AA185" i="15"/>
  <c r="AA184" i="15"/>
  <c r="AA183" i="15"/>
  <c r="BL183" i="15"/>
  <c r="AA182" i="15"/>
  <c r="BL182" i="15"/>
  <c r="AA181" i="15"/>
  <c r="BL181" i="15"/>
  <c r="AA180" i="15"/>
  <c r="AA179" i="15"/>
  <c r="AA178" i="15"/>
  <c r="BD178" i="15"/>
  <c r="AA177" i="15"/>
  <c r="AA176" i="15"/>
  <c r="AA175" i="15"/>
  <c r="BL175" i="15"/>
  <c r="AA174" i="15"/>
  <c r="BL174" i="15"/>
  <c r="AA173" i="15"/>
  <c r="BD173" i="15"/>
  <c r="AA172" i="15"/>
  <c r="AA171" i="15"/>
  <c r="AA170" i="15"/>
  <c r="BD170" i="15"/>
  <c r="AA169" i="15"/>
  <c r="AA168" i="15"/>
  <c r="AA167" i="15"/>
  <c r="BL167" i="15"/>
  <c r="AA166" i="15"/>
  <c r="BD166" i="15"/>
  <c r="AA165" i="15"/>
  <c r="AA164" i="15"/>
  <c r="AA163" i="15"/>
  <c r="AA162" i="15"/>
  <c r="BL162" i="15"/>
  <c r="AA161" i="15"/>
  <c r="AA160" i="15"/>
  <c r="BL160" i="15"/>
  <c r="AA159" i="15"/>
  <c r="BL159" i="15"/>
  <c r="AA158" i="15"/>
  <c r="BL158" i="15"/>
  <c r="AA157" i="15"/>
  <c r="BD157" i="15"/>
  <c r="AA156" i="15"/>
  <c r="AA155" i="15"/>
  <c r="AA154" i="15"/>
  <c r="BL154" i="15"/>
  <c r="AA153" i="15"/>
  <c r="AA152" i="15"/>
  <c r="AA151" i="15"/>
  <c r="BL151" i="15"/>
  <c r="AA150" i="15"/>
  <c r="BL150" i="15"/>
  <c r="AA149" i="15"/>
  <c r="BL149" i="15"/>
  <c r="AA148" i="15"/>
  <c r="AA147" i="15"/>
  <c r="AA146" i="15"/>
  <c r="BL146" i="15"/>
  <c r="AA145" i="15"/>
  <c r="AA144" i="15"/>
  <c r="AA143" i="15"/>
  <c r="BD143" i="15"/>
  <c r="AA142" i="15"/>
  <c r="AA141" i="15"/>
  <c r="AA140" i="15"/>
  <c r="AA139" i="15"/>
  <c r="AA138" i="15"/>
  <c r="AA137" i="15"/>
  <c r="AA136" i="15"/>
  <c r="AA135" i="15"/>
  <c r="BL135" i="15"/>
  <c r="AA134" i="15"/>
  <c r="BD134" i="15"/>
  <c r="AA133" i="15"/>
  <c r="BL133" i="15"/>
  <c r="AA132" i="15"/>
  <c r="AA131" i="15"/>
  <c r="AA130" i="15"/>
  <c r="BL130" i="15"/>
  <c r="AA129" i="15"/>
  <c r="AA128" i="15"/>
  <c r="AA127" i="15"/>
  <c r="BL127" i="15"/>
  <c r="AA126" i="15"/>
  <c r="AA125" i="15"/>
  <c r="BL125" i="15"/>
  <c r="AA124" i="15"/>
  <c r="AA123" i="15"/>
  <c r="AA122" i="15"/>
  <c r="BL122" i="15"/>
  <c r="AA121" i="15"/>
  <c r="AA120" i="15"/>
  <c r="AA119" i="15"/>
  <c r="BL119" i="15"/>
  <c r="AA118" i="15"/>
  <c r="BL118" i="15"/>
  <c r="AA117" i="15"/>
  <c r="AA116" i="15"/>
  <c r="AA115" i="15"/>
  <c r="AA114" i="15"/>
  <c r="BL114" i="15"/>
  <c r="AA113" i="15"/>
  <c r="AA112" i="15"/>
  <c r="AA111" i="15"/>
  <c r="AA110" i="15"/>
  <c r="BL110" i="15"/>
  <c r="AA109" i="15"/>
  <c r="BD109" i="15"/>
  <c r="AA108" i="15"/>
  <c r="AA107" i="15"/>
  <c r="AA106" i="15"/>
  <c r="AA105" i="15"/>
  <c r="AA104" i="15"/>
  <c r="BD104" i="15"/>
  <c r="AA103" i="15"/>
  <c r="AA102" i="15"/>
  <c r="AA101" i="15"/>
  <c r="AA100" i="15"/>
  <c r="AA99" i="15"/>
  <c r="AA98" i="15"/>
  <c r="BL98" i="15"/>
  <c r="AA97" i="15"/>
  <c r="AA96" i="15"/>
  <c r="AA95" i="15"/>
  <c r="AA94" i="15"/>
  <c r="BL94" i="15"/>
  <c r="AA93" i="15"/>
  <c r="AA92" i="15"/>
  <c r="AA91" i="15"/>
  <c r="AA90" i="15"/>
  <c r="AA89" i="15"/>
  <c r="AA88" i="15"/>
  <c r="AA87" i="15"/>
  <c r="AA86" i="15"/>
  <c r="BL86" i="15"/>
  <c r="AA85" i="15"/>
  <c r="BL85" i="15"/>
  <c r="AA84" i="15"/>
  <c r="AA83" i="15"/>
  <c r="AA82" i="15"/>
  <c r="BD82" i="15"/>
  <c r="AA81" i="15"/>
  <c r="AA80" i="15"/>
  <c r="AA79" i="15"/>
  <c r="BL79" i="15"/>
  <c r="AA78" i="15"/>
  <c r="BL78" i="15"/>
  <c r="AA77" i="15"/>
  <c r="BL77" i="15"/>
  <c r="AA76" i="15"/>
  <c r="AA75" i="15"/>
  <c r="AA74" i="15"/>
  <c r="AA73" i="15"/>
  <c r="AA72" i="15"/>
  <c r="AA71" i="15"/>
  <c r="BL71" i="15"/>
  <c r="AA70" i="15"/>
  <c r="AA69" i="15"/>
  <c r="AA68" i="15"/>
  <c r="AA67" i="15"/>
  <c r="AA66" i="15"/>
  <c r="BL66" i="15"/>
  <c r="AA65" i="15"/>
  <c r="AA64" i="15"/>
  <c r="BD64" i="15"/>
  <c r="AA63" i="15"/>
  <c r="AA62" i="15"/>
  <c r="AA58" i="15"/>
  <c r="W207" i="15"/>
  <c r="V207" i="15"/>
  <c r="Q207" i="15"/>
  <c r="O207" i="15"/>
  <c r="N207" i="15"/>
  <c r="W206" i="15"/>
  <c r="V206" i="15"/>
  <c r="Q206" i="15"/>
  <c r="O206" i="15"/>
  <c r="N206" i="15"/>
  <c r="W205" i="15"/>
  <c r="V205" i="15"/>
  <c r="Q205" i="15"/>
  <c r="O205" i="15"/>
  <c r="N205" i="15"/>
  <c r="W204" i="15"/>
  <c r="V204" i="15"/>
  <c r="Q204" i="15"/>
  <c r="O204" i="15"/>
  <c r="N204" i="15"/>
  <c r="W203" i="15"/>
  <c r="V203" i="15"/>
  <c r="Q203" i="15"/>
  <c r="O203" i="15"/>
  <c r="N203" i="15"/>
  <c r="W202" i="15"/>
  <c r="V202" i="15"/>
  <c r="Q202" i="15"/>
  <c r="O202" i="15"/>
  <c r="N202" i="15"/>
  <c r="W201" i="15"/>
  <c r="V201" i="15"/>
  <c r="Q201" i="15"/>
  <c r="O201" i="15"/>
  <c r="N201" i="15"/>
  <c r="W200" i="15"/>
  <c r="V200" i="15"/>
  <c r="Q200" i="15"/>
  <c r="O200" i="15"/>
  <c r="N200" i="15"/>
  <c r="W199" i="15"/>
  <c r="V199" i="15"/>
  <c r="Q199" i="15"/>
  <c r="O199" i="15"/>
  <c r="N199" i="15"/>
  <c r="W198" i="15"/>
  <c r="V198" i="15"/>
  <c r="Q198" i="15"/>
  <c r="O198" i="15"/>
  <c r="N198" i="15"/>
  <c r="W197" i="15"/>
  <c r="V197" i="15"/>
  <c r="Q197" i="15"/>
  <c r="O197" i="15"/>
  <c r="N197" i="15"/>
  <c r="W196" i="15"/>
  <c r="V196" i="15"/>
  <c r="Q196" i="15"/>
  <c r="O196" i="15"/>
  <c r="N196" i="15"/>
  <c r="W195" i="15"/>
  <c r="V195" i="15"/>
  <c r="Q195" i="15"/>
  <c r="O195" i="15"/>
  <c r="N195" i="15"/>
  <c r="W194" i="15"/>
  <c r="V194" i="15"/>
  <c r="Q194" i="15"/>
  <c r="O194" i="15"/>
  <c r="N194" i="15"/>
  <c r="W193" i="15"/>
  <c r="V193" i="15"/>
  <c r="Q193" i="15"/>
  <c r="O193" i="15"/>
  <c r="N193" i="15"/>
  <c r="W192" i="15"/>
  <c r="V192" i="15"/>
  <c r="Q192" i="15"/>
  <c r="O192" i="15"/>
  <c r="N192" i="15"/>
  <c r="W191" i="15"/>
  <c r="V191" i="15"/>
  <c r="Q191" i="15"/>
  <c r="O191" i="15"/>
  <c r="N191" i="15"/>
  <c r="W190" i="15"/>
  <c r="V190" i="15"/>
  <c r="Q190" i="15"/>
  <c r="O190" i="15"/>
  <c r="N190" i="15"/>
  <c r="W189" i="15"/>
  <c r="V189" i="15"/>
  <c r="Q189" i="15"/>
  <c r="O189" i="15"/>
  <c r="N189" i="15"/>
  <c r="W188" i="15"/>
  <c r="V188" i="15"/>
  <c r="Q188" i="15"/>
  <c r="O188" i="15"/>
  <c r="N188" i="15"/>
  <c r="W187" i="15"/>
  <c r="V187" i="15"/>
  <c r="Q187" i="15"/>
  <c r="O187" i="15"/>
  <c r="N187" i="15"/>
  <c r="W186" i="15"/>
  <c r="V186" i="15"/>
  <c r="Q186" i="15"/>
  <c r="O186" i="15"/>
  <c r="N186" i="15"/>
  <c r="W185" i="15"/>
  <c r="V185" i="15"/>
  <c r="Q185" i="15"/>
  <c r="O185" i="15"/>
  <c r="N185" i="15"/>
  <c r="W184" i="15"/>
  <c r="V184" i="15"/>
  <c r="Q184" i="15"/>
  <c r="O184" i="15"/>
  <c r="N184" i="15"/>
  <c r="W183" i="15"/>
  <c r="V183" i="15"/>
  <c r="Q183" i="15"/>
  <c r="O183" i="15"/>
  <c r="N183" i="15"/>
  <c r="W182" i="15"/>
  <c r="V182" i="15"/>
  <c r="Q182" i="15"/>
  <c r="O182" i="15"/>
  <c r="N182" i="15"/>
  <c r="W181" i="15"/>
  <c r="V181" i="15"/>
  <c r="Q181" i="15"/>
  <c r="O181" i="15"/>
  <c r="N181" i="15"/>
  <c r="W180" i="15"/>
  <c r="V180" i="15"/>
  <c r="Q180" i="15"/>
  <c r="O180" i="15"/>
  <c r="N180" i="15"/>
  <c r="W179" i="15"/>
  <c r="V179" i="15"/>
  <c r="Q179" i="15"/>
  <c r="O179" i="15"/>
  <c r="N179" i="15"/>
  <c r="W178" i="15"/>
  <c r="V178" i="15"/>
  <c r="Q178" i="15"/>
  <c r="O178" i="15"/>
  <c r="N178" i="15"/>
  <c r="W177" i="15"/>
  <c r="V177" i="15"/>
  <c r="Q177" i="15"/>
  <c r="O177" i="15"/>
  <c r="N177" i="15"/>
  <c r="W176" i="15"/>
  <c r="V176" i="15"/>
  <c r="Q176" i="15"/>
  <c r="O176" i="15"/>
  <c r="N176" i="15"/>
  <c r="W175" i="15"/>
  <c r="V175" i="15"/>
  <c r="Q175" i="15"/>
  <c r="O175" i="15"/>
  <c r="N175" i="15"/>
  <c r="W174" i="15"/>
  <c r="V174" i="15"/>
  <c r="Q174" i="15"/>
  <c r="O174" i="15"/>
  <c r="N174" i="15"/>
  <c r="W173" i="15"/>
  <c r="V173" i="15"/>
  <c r="Q173" i="15"/>
  <c r="O173" i="15"/>
  <c r="N173" i="15"/>
  <c r="W172" i="15"/>
  <c r="V172" i="15"/>
  <c r="Q172" i="15"/>
  <c r="O172" i="15"/>
  <c r="N172" i="15"/>
  <c r="W171" i="15"/>
  <c r="V171" i="15"/>
  <c r="Q171" i="15"/>
  <c r="O171" i="15"/>
  <c r="N171" i="15"/>
  <c r="W170" i="15"/>
  <c r="V170" i="15"/>
  <c r="Q170" i="15"/>
  <c r="O170" i="15"/>
  <c r="N170" i="15"/>
  <c r="W169" i="15"/>
  <c r="V169" i="15"/>
  <c r="Q169" i="15"/>
  <c r="O169" i="15"/>
  <c r="N169" i="15"/>
  <c r="W168" i="15"/>
  <c r="V168" i="15"/>
  <c r="Q168" i="15"/>
  <c r="O168" i="15"/>
  <c r="N168" i="15"/>
  <c r="W167" i="15"/>
  <c r="V167" i="15"/>
  <c r="Q167" i="15"/>
  <c r="O167" i="15"/>
  <c r="N167" i="15"/>
  <c r="W166" i="15"/>
  <c r="V166" i="15"/>
  <c r="Q166" i="15"/>
  <c r="O166" i="15"/>
  <c r="N166" i="15"/>
  <c r="W165" i="15"/>
  <c r="V165" i="15"/>
  <c r="Q165" i="15"/>
  <c r="O165" i="15"/>
  <c r="N165" i="15"/>
  <c r="W164" i="15"/>
  <c r="V164" i="15"/>
  <c r="Q164" i="15"/>
  <c r="O164" i="15"/>
  <c r="N164" i="15"/>
  <c r="W163" i="15"/>
  <c r="V163" i="15"/>
  <c r="Q163" i="15"/>
  <c r="O163" i="15"/>
  <c r="N163" i="15"/>
  <c r="W162" i="15"/>
  <c r="V162" i="15"/>
  <c r="Q162" i="15"/>
  <c r="O162" i="15"/>
  <c r="N162" i="15"/>
  <c r="W161" i="15"/>
  <c r="V161" i="15"/>
  <c r="Q161" i="15"/>
  <c r="O161" i="15"/>
  <c r="N161" i="15"/>
  <c r="W160" i="15"/>
  <c r="V160" i="15"/>
  <c r="Q160" i="15"/>
  <c r="O160" i="15"/>
  <c r="N160" i="15"/>
  <c r="W159" i="15"/>
  <c r="V159" i="15"/>
  <c r="Q159" i="15"/>
  <c r="O159" i="15"/>
  <c r="N159" i="15"/>
  <c r="W158" i="15"/>
  <c r="V158" i="15"/>
  <c r="Q158" i="15"/>
  <c r="O158" i="15"/>
  <c r="N158" i="15"/>
  <c r="W157" i="15"/>
  <c r="V157" i="15"/>
  <c r="Q157" i="15"/>
  <c r="O157" i="15"/>
  <c r="N157" i="15"/>
  <c r="W156" i="15"/>
  <c r="V156" i="15"/>
  <c r="Q156" i="15"/>
  <c r="O156" i="15"/>
  <c r="N156" i="15"/>
  <c r="W155" i="15"/>
  <c r="V155" i="15"/>
  <c r="Q155" i="15"/>
  <c r="O155" i="15"/>
  <c r="N155" i="15"/>
  <c r="W154" i="15"/>
  <c r="V154" i="15"/>
  <c r="Q154" i="15"/>
  <c r="O154" i="15"/>
  <c r="N154" i="15"/>
  <c r="W153" i="15"/>
  <c r="V153" i="15"/>
  <c r="Q153" i="15"/>
  <c r="O153" i="15"/>
  <c r="N153" i="15"/>
  <c r="W152" i="15"/>
  <c r="V152" i="15"/>
  <c r="Q152" i="15"/>
  <c r="O152" i="15"/>
  <c r="N152" i="15"/>
  <c r="W151" i="15"/>
  <c r="V151" i="15"/>
  <c r="Q151" i="15"/>
  <c r="O151" i="15"/>
  <c r="N151" i="15"/>
  <c r="W150" i="15"/>
  <c r="V150" i="15"/>
  <c r="Q150" i="15"/>
  <c r="O150" i="15"/>
  <c r="N150" i="15"/>
  <c r="W149" i="15"/>
  <c r="V149" i="15"/>
  <c r="Q149" i="15"/>
  <c r="O149" i="15"/>
  <c r="N149" i="15"/>
  <c r="W148" i="15"/>
  <c r="V148" i="15"/>
  <c r="Q148" i="15"/>
  <c r="O148" i="15"/>
  <c r="N148" i="15"/>
  <c r="W147" i="15"/>
  <c r="V147" i="15"/>
  <c r="Q147" i="15"/>
  <c r="O147" i="15"/>
  <c r="N147" i="15"/>
  <c r="W146" i="15"/>
  <c r="V146" i="15"/>
  <c r="Q146" i="15"/>
  <c r="O146" i="15"/>
  <c r="N146" i="15"/>
  <c r="W145" i="15"/>
  <c r="V145" i="15"/>
  <c r="Q145" i="15"/>
  <c r="O145" i="15"/>
  <c r="N145" i="15"/>
  <c r="W144" i="15"/>
  <c r="V144" i="15"/>
  <c r="Q144" i="15"/>
  <c r="O144" i="15"/>
  <c r="N144" i="15"/>
  <c r="W143" i="15"/>
  <c r="V143" i="15"/>
  <c r="Q143" i="15"/>
  <c r="O143" i="15"/>
  <c r="N143" i="15"/>
  <c r="W142" i="15"/>
  <c r="V142" i="15"/>
  <c r="Q142" i="15"/>
  <c r="O142" i="15"/>
  <c r="N142" i="15"/>
  <c r="W141" i="15"/>
  <c r="V141" i="15"/>
  <c r="Q141" i="15"/>
  <c r="O141" i="15"/>
  <c r="N141" i="15"/>
  <c r="W140" i="15"/>
  <c r="V140" i="15"/>
  <c r="Q140" i="15"/>
  <c r="O140" i="15"/>
  <c r="N140" i="15"/>
  <c r="W139" i="15"/>
  <c r="V139" i="15"/>
  <c r="Q139" i="15"/>
  <c r="O139" i="15"/>
  <c r="N139" i="15"/>
  <c r="W138" i="15"/>
  <c r="V138" i="15"/>
  <c r="Q138" i="15"/>
  <c r="O138" i="15"/>
  <c r="N138" i="15"/>
  <c r="W137" i="15"/>
  <c r="V137" i="15"/>
  <c r="Q137" i="15"/>
  <c r="O137" i="15"/>
  <c r="N137" i="15"/>
  <c r="W136" i="15"/>
  <c r="V136" i="15"/>
  <c r="Q136" i="15"/>
  <c r="O136" i="15"/>
  <c r="N136" i="15"/>
  <c r="W135" i="15"/>
  <c r="V135" i="15"/>
  <c r="Q135" i="15"/>
  <c r="O135" i="15"/>
  <c r="N135" i="15"/>
  <c r="W134" i="15"/>
  <c r="V134" i="15"/>
  <c r="Q134" i="15"/>
  <c r="O134" i="15"/>
  <c r="N134" i="15"/>
  <c r="W133" i="15"/>
  <c r="V133" i="15"/>
  <c r="Q133" i="15"/>
  <c r="O133" i="15"/>
  <c r="N133" i="15"/>
  <c r="W132" i="15"/>
  <c r="V132" i="15"/>
  <c r="Q132" i="15"/>
  <c r="O132" i="15"/>
  <c r="N132" i="15"/>
  <c r="W131" i="15"/>
  <c r="V131" i="15"/>
  <c r="Q131" i="15"/>
  <c r="O131" i="15"/>
  <c r="N131" i="15"/>
  <c r="W130" i="15"/>
  <c r="V130" i="15"/>
  <c r="Q130" i="15"/>
  <c r="O130" i="15"/>
  <c r="N130" i="15"/>
  <c r="W129" i="15"/>
  <c r="V129" i="15"/>
  <c r="Q129" i="15"/>
  <c r="O129" i="15"/>
  <c r="N129" i="15"/>
  <c r="W128" i="15"/>
  <c r="V128" i="15"/>
  <c r="Q128" i="15"/>
  <c r="O128" i="15"/>
  <c r="N128" i="15"/>
  <c r="W127" i="15"/>
  <c r="V127" i="15"/>
  <c r="Q127" i="15"/>
  <c r="O127" i="15"/>
  <c r="N127" i="15"/>
  <c r="W126" i="15"/>
  <c r="V126" i="15"/>
  <c r="Q126" i="15"/>
  <c r="O126" i="15"/>
  <c r="N126" i="15"/>
  <c r="W125" i="15"/>
  <c r="V125" i="15"/>
  <c r="Q125" i="15"/>
  <c r="O125" i="15"/>
  <c r="N125" i="15"/>
  <c r="W124" i="15"/>
  <c r="V124" i="15"/>
  <c r="Q124" i="15"/>
  <c r="O124" i="15"/>
  <c r="N124" i="15"/>
  <c r="W123" i="15"/>
  <c r="V123" i="15"/>
  <c r="Q123" i="15"/>
  <c r="O123" i="15"/>
  <c r="N123" i="15"/>
  <c r="W122" i="15"/>
  <c r="V122" i="15"/>
  <c r="Q122" i="15"/>
  <c r="O122" i="15"/>
  <c r="N122" i="15"/>
  <c r="W121" i="15"/>
  <c r="V121" i="15"/>
  <c r="Q121" i="15"/>
  <c r="O121" i="15"/>
  <c r="N121" i="15"/>
  <c r="W120" i="15"/>
  <c r="V120" i="15"/>
  <c r="Q120" i="15"/>
  <c r="O120" i="15"/>
  <c r="N120" i="15"/>
  <c r="W119" i="15"/>
  <c r="V119" i="15"/>
  <c r="Q119" i="15"/>
  <c r="O119" i="15"/>
  <c r="N119" i="15"/>
  <c r="W118" i="15"/>
  <c r="V118" i="15"/>
  <c r="Q118" i="15"/>
  <c r="O118" i="15"/>
  <c r="N118" i="15"/>
  <c r="W117" i="15"/>
  <c r="V117" i="15"/>
  <c r="Q117" i="15"/>
  <c r="O117" i="15"/>
  <c r="N117" i="15"/>
  <c r="W116" i="15"/>
  <c r="V116" i="15"/>
  <c r="Q116" i="15"/>
  <c r="O116" i="15"/>
  <c r="N116" i="15"/>
  <c r="W115" i="15"/>
  <c r="V115" i="15"/>
  <c r="Q115" i="15"/>
  <c r="O115" i="15"/>
  <c r="N115" i="15"/>
  <c r="W114" i="15"/>
  <c r="V114" i="15"/>
  <c r="Q114" i="15"/>
  <c r="O114" i="15"/>
  <c r="N114" i="15"/>
  <c r="W113" i="15"/>
  <c r="V113" i="15"/>
  <c r="Q113" i="15"/>
  <c r="O113" i="15"/>
  <c r="N113" i="15"/>
  <c r="W112" i="15"/>
  <c r="V112" i="15"/>
  <c r="Q112" i="15"/>
  <c r="O112" i="15"/>
  <c r="N112" i="15"/>
  <c r="W111" i="15"/>
  <c r="V111" i="15"/>
  <c r="Q111" i="15"/>
  <c r="O111" i="15"/>
  <c r="N111" i="15"/>
  <c r="W110" i="15"/>
  <c r="V110" i="15"/>
  <c r="Q110" i="15"/>
  <c r="O110" i="15"/>
  <c r="N110" i="15"/>
  <c r="W109" i="15"/>
  <c r="V109" i="15"/>
  <c r="Q109" i="15"/>
  <c r="O109" i="15"/>
  <c r="N109" i="15"/>
  <c r="W108" i="15"/>
  <c r="V108" i="15"/>
  <c r="Q108" i="15"/>
  <c r="O108" i="15"/>
  <c r="N108" i="15"/>
  <c r="W107" i="15"/>
  <c r="V107" i="15"/>
  <c r="Q107" i="15"/>
  <c r="O107" i="15"/>
  <c r="N107" i="15"/>
  <c r="W106" i="15"/>
  <c r="V106" i="15"/>
  <c r="Q106" i="15"/>
  <c r="O106" i="15"/>
  <c r="N106" i="15"/>
  <c r="W105" i="15"/>
  <c r="V105" i="15"/>
  <c r="Q105" i="15"/>
  <c r="O105" i="15"/>
  <c r="N105" i="15"/>
  <c r="W104" i="15"/>
  <c r="V104" i="15"/>
  <c r="Q104" i="15"/>
  <c r="O104" i="15"/>
  <c r="N104" i="15"/>
  <c r="W103" i="15"/>
  <c r="V103" i="15"/>
  <c r="Q103" i="15"/>
  <c r="O103" i="15"/>
  <c r="N103" i="15"/>
  <c r="W102" i="15"/>
  <c r="V102" i="15"/>
  <c r="Q102" i="15"/>
  <c r="O102" i="15"/>
  <c r="N102" i="15"/>
  <c r="W101" i="15"/>
  <c r="V101" i="15"/>
  <c r="Q101" i="15"/>
  <c r="O101" i="15"/>
  <c r="N101" i="15"/>
  <c r="W100" i="15"/>
  <c r="V100" i="15"/>
  <c r="Q100" i="15"/>
  <c r="O100" i="15"/>
  <c r="N100" i="15"/>
  <c r="W99" i="15"/>
  <c r="V99" i="15"/>
  <c r="Q99" i="15"/>
  <c r="O99" i="15"/>
  <c r="N99" i="15"/>
  <c r="W98" i="15"/>
  <c r="V98" i="15"/>
  <c r="Q98" i="15"/>
  <c r="O98" i="15"/>
  <c r="N98" i="15"/>
  <c r="W97" i="15"/>
  <c r="V97" i="15"/>
  <c r="Q97" i="15"/>
  <c r="O97" i="15"/>
  <c r="N97" i="15"/>
  <c r="W96" i="15"/>
  <c r="V96" i="15"/>
  <c r="Q96" i="15"/>
  <c r="O96" i="15"/>
  <c r="N96" i="15"/>
  <c r="W95" i="15"/>
  <c r="V95" i="15"/>
  <c r="Q95" i="15"/>
  <c r="O95" i="15"/>
  <c r="N95" i="15"/>
  <c r="W94" i="15"/>
  <c r="V94" i="15"/>
  <c r="Q94" i="15"/>
  <c r="O94" i="15"/>
  <c r="N94" i="15"/>
  <c r="W93" i="15"/>
  <c r="V93" i="15"/>
  <c r="Q93" i="15"/>
  <c r="O93" i="15"/>
  <c r="N93" i="15"/>
  <c r="W92" i="15"/>
  <c r="V92" i="15"/>
  <c r="Q92" i="15"/>
  <c r="O92" i="15"/>
  <c r="N92" i="15"/>
  <c r="W91" i="15"/>
  <c r="V91" i="15"/>
  <c r="Q91" i="15"/>
  <c r="O91" i="15"/>
  <c r="N91" i="15"/>
  <c r="W90" i="15"/>
  <c r="V90" i="15"/>
  <c r="Q90" i="15"/>
  <c r="O90" i="15"/>
  <c r="N90" i="15"/>
  <c r="W89" i="15"/>
  <c r="V89" i="15"/>
  <c r="Q89" i="15"/>
  <c r="O89" i="15"/>
  <c r="N89" i="15"/>
  <c r="W88" i="15"/>
  <c r="V88" i="15"/>
  <c r="Q88" i="15"/>
  <c r="O88" i="15"/>
  <c r="N88" i="15"/>
  <c r="W87" i="15"/>
  <c r="V87" i="15"/>
  <c r="Q87" i="15"/>
  <c r="O87" i="15"/>
  <c r="N87" i="15"/>
  <c r="W86" i="15"/>
  <c r="V86" i="15"/>
  <c r="Q86" i="15"/>
  <c r="O86" i="15"/>
  <c r="N86" i="15"/>
  <c r="W85" i="15"/>
  <c r="V85" i="15"/>
  <c r="Q85" i="15"/>
  <c r="O85" i="15"/>
  <c r="N85" i="15"/>
  <c r="W84" i="15"/>
  <c r="V84" i="15"/>
  <c r="Q84" i="15"/>
  <c r="O84" i="15"/>
  <c r="N84" i="15"/>
  <c r="W83" i="15"/>
  <c r="V83" i="15"/>
  <c r="Q83" i="15"/>
  <c r="O83" i="15"/>
  <c r="N83" i="15"/>
  <c r="W82" i="15"/>
  <c r="V82" i="15"/>
  <c r="Q82" i="15"/>
  <c r="O82" i="15"/>
  <c r="N82" i="15"/>
  <c r="W81" i="15"/>
  <c r="V81" i="15"/>
  <c r="Q81" i="15"/>
  <c r="O81" i="15"/>
  <c r="N81" i="15"/>
  <c r="W80" i="15"/>
  <c r="V80" i="15"/>
  <c r="Q80" i="15"/>
  <c r="O80" i="15"/>
  <c r="N80" i="15"/>
  <c r="W79" i="15"/>
  <c r="V79" i="15"/>
  <c r="Q79" i="15"/>
  <c r="O79" i="15"/>
  <c r="N79" i="15"/>
  <c r="W78" i="15"/>
  <c r="V78" i="15"/>
  <c r="Q78" i="15"/>
  <c r="O78" i="15"/>
  <c r="N78" i="15"/>
  <c r="W77" i="15"/>
  <c r="V77" i="15"/>
  <c r="Q77" i="15"/>
  <c r="O77" i="15"/>
  <c r="N77" i="15"/>
  <c r="W76" i="15"/>
  <c r="V76" i="15"/>
  <c r="Q76" i="15"/>
  <c r="O76" i="15"/>
  <c r="N76" i="15"/>
  <c r="W75" i="15"/>
  <c r="V75" i="15"/>
  <c r="Q75" i="15"/>
  <c r="O75" i="15"/>
  <c r="N75" i="15"/>
  <c r="W74" i="15"/>
  <c r="V74" i="15"/>
  <c r="Q74" i="15"/>
  <c r="O74" i="15"/>
  <c r="N74" i="15"/>
  <c r="W73" i="15"/>
  <c r="V73" i="15"/>
  <c r="Q73" i="15"/>
  <c r="O73" i="15"/>
  <c r="N73" i="15"/>
  <c r="W72" i="15"/>
  <c r="V72" i="15"/>
  <c r="Q72" i="15"/>
  <c r="O72" i="15"/>
  <c r="N72" i="15"/>
  <c r="W71" i="15"/>
  <c r="V71" i="15"/>
  <c r="Q71" i="15"/>
  <c r="O71" i="15"/>
  <c r="N71" i="15"/>
  <c r="W70" i="15"/>
  <c r="V70" i="15"/>
  <c r="Q70" i="15"/>
  <c r="O70" i="15"/>
  <c r="N70" i="15"/>
  <c r="W69" i="15"/>
  <c r="V69" i="15"/>
  <c r="Q69" i="15"/>
  <c r="O69" i="15"/>
  <c r="N69" i="15"/>
  <c r="W68" i="15"/>
  <c r="V68" i="15"/>
  <c r="Q68" i="15"/>
  <c r="O68" i="15"/>
  <c r="N68" i="15"/>
  <c r="W67" i="15"/>
  <c r="V67" i="15"/>
  <c r="Q67" i="15"/>
  <c r="O67" i="15"/>
  <c r="N67" i="15"/>
  <c r="W66" i="15"/>
  <c r="V66" i="15"/>
  <c r="Q66" i="15"/>
  <c r="O66" i="15"/>
  <c r="N66" i="15"/>
  <c r="W65" i="15"/>
  <c r="V65" i="15"/>
  <c r="Q65" i="15"/>
  <c r="O65" i="15"/>
  <c r="N65" i="15"/>
  <c r="W64" i="15"/>
  <c r="V64" i="15"/>
  <c r="Q64" i="15"/>
  <c r="O64" i="15"/>
  <c r="N64" i="15"/>
  <c r="W63" i="15"/>
  <c r="V63" i="15"/>
  <c r="Q63" i="15"/>
  <c r="O63" i="15"/>
  <c r="N63" i="15"/>
  <c r="W62" i="15"/>
  <c r="V62" i="15"/>
  <c r="Q62" i="15"/>
  <c r="O62" i="15"/>
  <c r="N62" i="15"/>
  <c r="V61" i="15"/>
  <c r="V60" i="15"/>
  <c r="V59" i="15"/>
  <c r="W58" i="15"/>
  <c r="V58" i="15"/>
  <c r="Q58" i="15"/>
  <c r="O58" i="15"/>
  <c r="N58" i="15"/>
  <c r="V57" i="15"/>
  <c r="V56" i="15"/>
  <c r="V55" i="15"/>
  <c r="V54" i="15"/>
  <c r="V53" i="15"/>
  <c r="V52" i="15"/>
  <c r="V51" i="15"/>
  <c r="V50" i="15"/>
  <c r="V49" i="15"/>
  <c r="V48" i="15"/>
  <c r="V47" i="15"/>
  <c r="V46" i="15"/>
  <c r="V45" i="15"/>
  <c r="V44" i="15"/>
  <c r="V43" i="15"/>
  <c r="V42" i="15"/>
  <c r="V41" i="15"/>
  <c r="V40" i="15"/>
  <c r="V39" i="15"/>
  <c r="V38" i="15"/>
  <c r="V37" i="15"/>
  <c r="V36" i="15"/>
  <c r="V35" i="15"/>
  <c r="V34" i="15"/>
  <c r="V33" i="15"/>
  <c r="V32" i="15"/>
  <c r="V31" i="15"/>
  <c r="V30" i="15"/>
  <c r="V29" i="15"/>
  <c r="V28" i="15"/>
  <c r="V27" i="15"/>
  <c r="V26" i="15"/>
  <c r="V25" i="15"/>
  <c r="V24" i="15"/>
  <c r="V23" i="15"/>
  <c r="V22" i="15"/>
  <c r="V21" i="15"/>
  <c r="V20" i="15"/>
  <c r="V19" i="15"/>
  <c r="V18" i="15"/>
  <c r="V17" i="15"/>
  <c r="V16" i="15"/>
  <c r="V15" i="15"/>
  <c r="V14" i="15"/>
  <c r="V13" i="15"/>
  <c r="V12" i="15"/>
  <c r="V11" i="15"/>
  <c r="V10" i="15"/>
  <c r="J10" i="15"/>
  <c r="N10" i="15" s="1"/>
  <c r="Y207" i="15"/>
  <c r="X207" i="15"/>
  <c r="AD207" i="15" s="1"/>
  <c r="M207" i="15"/>
  <c r="L207" i="15"/>
  <c r="K207" i="15"/>
  <c r="J207" i="15"/>
  <c r="Y206" i="15"/>
  <c r="X206" i="15"/>
  <c r="AC206" i="15" s="1"/>
  <c r="AF206" i="15" s="1"/>
  <c r="M206" i="15"/>
  <c r="L206" i="15"/>
  <c r="K206" i="15"/>
  <c r="J206" i="15"/>
  <c r="Y205" i="15"/>
  <c r="X205" i="15"/>
  <c r="AD205" i="15" s="1"/>
  <c r="M205" i="15"/>
  <c r="L205" i="15"/>
  <c r="K205" i="15"/>
  <c r="J205" i="15"/>
  <c r="Y204" i="15"/>
  <c r="X204" i="15"/>
  <c r="AC204" i="15" s="1"/>
  <c r="AG204" i="15" s="1"/>
  <c r="M204" i="15"/>
  <c r="L204" i="15"/>
  <c r="K204" i="15"/>
  <c r="J204" i="15"/>
  <c r="Y203" i="15"/>
  <c r="X203" i="15"/>
  <c r="AC203" i="15" s="1"/>
  <c r="M203" i="15"/>
  <c r="L203" i="15"/>
  <c r="K203" i="15"/>
  <c r="J203" i="15"/>
  <c r="Y202" i="15"/>
  <c r="X202" i="15"/>
  <c r="AC202" i="15" s="1"/>
  <c r="AG202" i="15" s="1"/>
  <c r="M202" i="15"/>
  <c r="L202" i="15"/>
  <c r="K202" i="15"/>
  <c r="J202" i="15"/>
  <c r="Y201" i="15"/>
  <c r="X201" i="15"/>
  <c r="M201" i="15"/>
  <c r="L201" i="15"/>
  <c r="K201" i="15"/>
  <c r="J201" i="15"/>
  <c r="Y200" i="15"/>
  <c r="X200" i="15"/>
  <c r="AD200" i="15" s="1"/>
  <c r="M200" i="15"/>
  <c r="L200" i="15"/>
  <c r="K200" i="15"/>
  <c r="J200" i="15"/>
  <c r="Y199" i="15"/>
  <c r="X199" i="15"/>
  <c r="AD199" i="15" s="1"/>
  <c r="M199" i="15"/>
  <c r="L199" i="15"/>
  <c r="K199" i="15"/>
  <c r="J199" i="15"/>
  <c r="Y198" i="15"/>
  <c r="X198" i="15"/>
  <c r="AD198" i="15" s="1"/>
  <c r="M198" i="15"/>
  <c r="L198" i="15"/>
  <c r="K198" i="15"/>
  <c r="J198" i="15"/>
  <c r="Y197" i="15"/>
  <c r="X197" i="15"/>
  <c r="AC197" i="15" s="1"/>
  <c r="AF197" i="15" s="1"/>
  <c r="M197" i="15"/>
  <c r="L197" i="15"/>
  <c r="K197" i="15"/>
  <c r="J197" i="15"/>
  <c r="Y196" i="15"/>
  <c r="X196" i="15"/>
  <c r="AD196" i="15" s="1"/>
  <c r="M196" i="15"/>
  <c r="L196" i="15"/>
  <c r="K196" i="15"/>
  <c r="J196" i="15"/>
  <c r="Y195" i="15"/>
  <c r="X195" i="15"/>
  <c r="AD195" i="15" s="1"/>
  <c r="M195" i="15"/>
  <c r="L195" i="15"/>
  <c r="K195" i="15"/>
  <c r="J195" i="15"/>
  <c r="Y194" i="15"/>
  <c r="X194" i="15"/>
  <c r="AC194" i="15" s="1"/>
  <c r="AF194" i="15" s="1"/>
  <c r="M194" i="15"/>
  <c r="L194" i="15"/>
  <c r="K194" i="15"/>
  <c r="J194" i="15"/>
  <c r="Y193" i="15"/>
  <c r="X193" i="15"/>
  <c r="M193" i="15"/>
  <c r="L193" i="15"/>
  <c r="K193" i="15"/>
  <c r="J193" i="15"/>
  <c r="Y192" i="15"/>
  <c r="X192" i="15"/>
  <c r="AC192" i="15" s="1"/>
  <c r="M192" i="15"/>
  <c r="L192" i="15"/>
  <c r="K192" i="15"/>
  <c r="J192" i="15"/>
  <c r="Y191" i="15"/>
  <c r="X191" i="15"/>
  <c r="AD191" i="15" s="1"/>
  <c r="M191" i="15"/>
  <c r="L191" i="15"/>
  <c r="K191" i="15"/>
  <c r="J191" i="15"/>
  <c r="Y190" i="15"/>
  <c r="X190" i="15"/>
  <c r="AC190" i="15" s="1"/>
  <c r="AF190" i="15" s="1"/>
  <c r="M190" i="15"/>
  <c r="L190" i="15"/>
  <c r="K190" i="15"/>
  <c r="J190" i="15"/>
  <c r="Y189" i="15"/>
  <c r="X189" i="15"/>
  <c r="AC189" i="15" s="1"/>
  <c r="M189" i="15"/>
  <c r="L189" i="15"/>
  <c r="K189" i="15"/>
  <c r="J189" i="15"/>
  <c r="Y188" i="15"/>
  <c r="X188" i="15"/>
  <c r="AC188" i="15" s="1"/>
  <c r="M188" i="15"/>
  <c r="L188" i="15"/>
  <c r="K188" i="15"/>
  <c r="J188" i="15"/>
  <c r="Y187" i="15"/>
  <c r="X187" i="15"/>
  <c r="M187" i="15"/>
  <c r="L187" i="15"/>
  <c r="K187" i="15"/>
  <c r="J187" i="15"/>
  <c r="Y186" i="15"/>
  <c r="X186" i="15"/>
  <c r="AC186" i="15" s="1"/>
  <c r="AF186" i="15" s="1"/>
  <c r="M186" i="15"/>
  <c r="L186" i="15"/>
  <c r="K186" i="15"/>
  <c r="J186" i="15"/>
  <c r="Y185" i="15"/>
  <c r="X185" i="15"/>
  <c r="AD185" i="15" s="1"/>
  <c r="M185" i="15"/>
  <c r="L185" i="15"/>
  <c r="K185" i="15"/>
  <c r="J185" i="15"/>
  <c r="Y184" i="15"/>
  <c r="X184" i="15"/>
  <c r="M184" i="15"/>
  <c r="L184" i="15"/>
  <c r="K184" i="15"/>
  <c r="J184" i="15"/>
  <c r="Y183" i="15"/>
  <c r="X183" i="15"/>
  <c r="AC183" i="15" s="1"/>
  <c r="M183" i="15"/>
  <c r="L183" i="15"/>
  <c r="K183" i="15"/>
  <c r="J183" i="15"/>
  <c r="Y182" i="15"/>
  <c r="X182" i="15"/>
  <c r="AC182" i="15" s="1"/>
  <c r="M182" i="15"/>
  <c r="L182" i="15"/>
  <c r="K182" i="15"/>
  <c r="J182" i="15"/>
  <c r="Y181" i="15"/>
  <c r="X181" i="15"/>
  <c r="AD181" i="15" s="1"/>
  <c r="M181" i="15"/>
  <c r="L181" i="15"/>
  <c r="K181" i="15"/>
  <c r="J181" i="15"/>
  <c r="Y180" i="15"/>
  <c r="X180" i="15"/>
  <c r="AC180" i="15" s="1"/>
  <c r="M180" i="15"/>
  <c r="L180" i="15"/>
  <c r="K180" i="15"/>
  <c r="J180" i="15"/>
  <c r="Y179" i="15"/>
  <c r="X179" i="15"/>
  <c r="AC179" i="15" s="1"/>
  <c r="AM179" i="15" s="1"/>
  <c r="M179" i="15"/>
  <c r="L179" i="15"/>
  <c r="K179" i="15"/>
  <c r="J179" i="15"/>
  <c r="Y178" i="15"/>
  <c r="X178" i="15"/>
  <c r="AC178" i="15" s="1"/>
  <c r="AF178" i="15" s="1"/>
  <c r="M178" i="15"/>
  <c r="L178" i="15"/>
  <c r="K178" i="15"/>
  <c r="J178" i="15"/>
  <c r="Y177" i="15"/>
  <c r="X177" i="15"/>
  <c r="AD177" i="15" s="1"/>
  <c r="M177" i="15"/>
  <c r="L177" i="15"/>
  <c r="K177" i="15"/>
  <c r="J177" i="15"/>
  <c r="Y176" i="15"/>
  <c r="X176" i="15"/>
  <c r="M176" i="15"/>
  <c r="L176" i="15"/>
  <c r="K176" i="15"/>
  <c r="J176" i="15"/>
  <c r="Y175" i="15"/>
  <c r="X175" i="15"/>
  <c r="AC175" i="15" s="1"/>
  <c r="AF175" i="15" s="1"/>
  <c r="M175" i="15"/>
  <c r="L175" i="15"/>
  <c r="K175" i="15"/>
  <c r="J175" i="15"/>
  <c r="Y174" i="15"/>
  <c r="X174" i="15"/>
  <c r="AC174" i="15" s="1"/>
  <c r="M174" i="15"/>
  <c r="L174" i="15"/>
  <c r="K174" i="15"/>
  <c r="J174" i="15"/>
  <c r="Y173" i="15"/>
  <c r="X173" i="15"/>
  <c r="M173" i="15"/>
  <c r="L173" i="15"/>
  <c r="K173" i="15"/>
  <c r="J173" i="15"/>
  <c r="Y172" i="15"/>
  <c r="X172" i="15"/>
  <c r="M172" i="15"/>
  <c r="L172" i="15"/>
  <c r="K172" i="15"/>
  <c r="J172" i="15"/>
  <c r="Y171" i="15"/>
  <c r="X171" i="15"/>
  <c r="AC171" i="15" s="1"/>
  <c r="M171" i="15"/>
  <c r="L171" i="15"/>
  <c r="K171" i="15"/>
  <c r="J171" i="15"/>
  <c r="Y170" i="15"/>
  <c r="X170" i="15"/>
  <c r="AC170" i="15" s="1"/>
  <c r="M170" i="15"/>
  <c r="L170" i="15"/>
  <c r="K170" i="15"/>
  <c r="J170" i="15"/>
  <c r="Y169" i="15"/>
  <c r="X169" i="15"/>
  <c r="M169" i="15"/>
  <c r="L169" i="15"/>
  <c r="K169" i="15"/>
  <c r="J169" i="15"/>
  <c r="Y168" i="15"/>
  <c r="X168" i="15"/>
  <c r="M168" i="15"/>
  <c r="L168" i="15"/>
  <c r="K168" i="15"/>
  <c r="J168" i="15"/>
  <c r="Y167" i="15"/>
  <c r="X167" i="15"/>
  <c r="M167" i="15"/>
  <c r="L167" i="15"/>
  <c r="K167" i="15"/>
  <c r="J167" i="15"/>
  <c r="Y166" i="15"/>
  <c r="X166" i="15"/>
  <c r="AC166" i="15" s="1"/>
  <c r="AF166" i="15" s="1"/>
  <c r="M166" i="15"/>
  <c r="L166" i="15"/>
  <c r="K166" i="15"/>
  <c r="J166" i="15"/>
  <c r="Y165" i="15"/>
  <c r="X165" i="15"/>
  <c r="AC165" i="15" s="1"/>
  <c r="M165" i="15"/>
  <c r="L165" i="15"/>
  <c r="K165" i="15"/>
  <c r="J165" i="15"/>
  <c r="Y164" i="15"/>
  <c r="X164" i="15"/>
  <c r="M164" i="15"/>
  <c r="L164" i="15"/>
  <c r="K164" i="15"/>
  <c r="J164" i="15"/>
  <c r="Y163" i="15"/>
  <c r="X163" i="15"/>
  <c r="AD163" i="15" s="1"/>
  <c r="M163" i="15"/>
  <c r="L163" i="15"/>
  <c r="K163" i="15"/>
  <c r="J163" i="15"/>
  <c r="Y162" i="15"/>
  <c r="X162" i="15"/>
  <c r="M162" i="15"/>
  <c r="L162" i="15"/>
  <c r="K162" i="15"/>
  <c r="J162" i="15"/>
  <c r="Y161" i="15"/>
  <c r="X161" i="15"/>
  <c r="M161" i="15"/>
  <c r="L161" i="15"/>
  <c r="K161" i="15"/>
  <c r="J161" i="15"/>
  <c r="Y160" i="15"/>
  <c r="X160" i="15"/>
  <c r="AD160" i="15" s="1"/>
  <c r="M160" i="15"/>
  <c r="L160" i="15"/>
  <c r="K160" i="15"/>
  <c r="J160" i="15"/>
  <c r="Y159" i="15"/>
  <c r="X159" i="15"/>
  <c r="AD159" i="15" s="1"/>
  <c r="M159" i="15"/>
  <c r="L159" i="15"/>
  <c r="K159" i="15"/>
  <c r="J159" i="15"/>
  <c r="Y158" i="15"/>
  <c r="X158" i="15"/>
  <c r="M158" i="15"/>
  <c r="L158" i="15"/>
  <c r="K158" i="15"/>
  <c r="J158" i="15"/>
  <c r="Y157" i="15"/>
  <c r="X157" i="15"/>
  <c r="M157" i="15"/>
  <c r="L157" i="15"/>
  <c r="K157" i="15"/>
  <c r="J157" i="15"/>
  <c r="Y156" i="15"/>
  <c r="X156" i="15"/>
  <c r="M156" i="15"/>
  <c r="L156" i="15"/>
  <c r="K156" i="15"/>
  <c r="J156" i="15"/>
  <c r="Y155" i="15"/>
  <c r="X155" i="15"/>
  <c r="AD155" i="15" s="1"/>
  <c r="M155" i="15"/>
  <c r="L155" i="15"/>
  <c r="K155" i="15"/>
  <c r="J155" i="15"/>
  <c r="Y154" i="15"/>
  <c r="X154" i="15"/>
  <c r="AD154" i="15" s="1"/>
  <c r="M154" i="15"/>
  <c r="L154" i="15"/>
  <c r="K154" i="15"/>
  <c r="J154" i="15"/>
  <c r="Y153" i="15"/>
  <c r="X153" i="15"/>
  <c r="M153" i="15"/>
  <c r="L153" i="15"/>
  <c r="K153" i="15"/>
  <c r="J153" i="15"/>
  <c r="Y152" i="15"/>
  <c r="X152" i="15"/>
  <c r="M152" i="15"/>
  <c r="L152" i="15"/>
  <c r="K152" i="15"/>
  <c r="J152" i="15"/>
  <c r="Y151" i="15"/>
  <c r="X151" i="15"/>
  <c r="AD151" i="15" s="1"/>
  <c r="M151" i="15"/>
  <c r="L151" i="15"/>
  <c r="K151" i="15"/>
  <c r="J151" i="15"/>
  <c r="Y150" i="15"/>
  <c r="X150" i="15"/>
  <c r="AD150" i="15" s="1"/>
  <c r="M150" i="15"/>
  <c r="L150" i="15"/>
  <c r="K150" i="15"/>
  <c r="J150" i="15"/>
  <c r="Y149" i="15"/>
  <c r="X149" i="15"/>
  <c r="AC149" i="15" s="1"/>
  <c r="M149" i="15"/>
  <c r="L149" i="15"/>
  <c r="K149" i="15"/>
  <c r="J149" i="15"/>
  <c r="Y148" i="15"/>
  <c r="X148" i="15"/>
  <c r="M148" i="15"/>
  <c r="L148" i="15"/>
  <c r="K148" i="15"/>
  <c r="J148" i="15"/>
  <c r="Y147" i="15"/>
  <c r="X147" i="15"/>
  <c r="AC147" i="15" s="1"/>
  <c r="AF147" i="15" s="1"/>
  <c r="M147" i="15"/>
  <c r="L147" i="15"/>
  <c r="K147" i="15"/>
  <c r="J147" i="15"/>
  <c r="Y146" i="15"/>
  <c r="X146" i="15"/>
  <c r="AD146" i="15" s="1"/>
  <c r="M146" i="15"/>
  <c r="L146" i="15"/>
  <c r="K146" i="15"/>
  <c r="J146" i="15"/>
  <c r="Y145" i="15"/>
  <c r="X145" i="15"/>
  <c r="AC145" i="15" s="1"/>
  <c r="M145" i="15"/>
  <c r="L145" i="15"/>
  <c r="K145" i="15"/>
  <c r="J145" i="15"/>
  <c r="Y144" i="15"/>
  <c r="X144" i="15"/>
  <c r="M144" i="15"/>
  <c r="L144" i="15"/>
  <c r="K144" i="15"/>
  <c r="J144" i="15"/>
  <c r="Y143" i="15"/>
  <c r="X143" i="15"/>
  <c r="AD143" i="15" s="1"/>
  <c r="M143" i="15"/>
  <c r="L143" i="15"/>
  <c r="K143" i="15"/>
  <c r="J143" i="15"/>
  <c r="Y142" i="15"/>
  <c r="X142" i="15"/>
  <c r="AD142" i="15" s="1"/>
  <c r="M142" i="15"/>
  <c r="L142" i="15"/>
  <c r="K142" i="15"/>
  <c r="J142" i="15"/>
  <c r="Y141" i="15"/>
  <c r="X141" i="15"/>
  <c r="AC141" i="15" s="1"/>
  <c r="M141" i="15"/>
  <c r="L141" i="15"/>
  <c r="K141" i="15"/>
  <c r="J141" i="15"/>
  <c r="Y140" i="15"/>
  <c r="X140" i="15"/>
  <c r="AC140" i="15" s="1"/>
  <c r="AF140" i="15" s="1"/>
  <c r="M140" i="15"/>
  <c r="L140" i="15"/>
  <c r="K140" i="15"/>
  <c r="J140" i="15"/>
  <c r="Y139" i="15"/>
  <c r="X139" i="15"/>
  <c r="AC139" i="15" s="1"/>
  <c r="AF139" i="15" s="1"/>
  <c r="M139" i="15"/>
  <c r="L139" i="15"/>
  <c r="K139" i="15"/>
  <c r="J139" i="15"/>
  <c r="Y138" i="15"/>
  <c r="X138" i="15"/>
  <c r="AC138" i="15" s="1"/>
  <c r="AG138" i="15" s="1"/>
  <c r="M138" i="15"/>
  <c r="L138" i="15"/>
  <c r="K138" i="15"/>
  <c r="J138" i="15"/>
  <c r="Y137" i="15"/>
  <c r="X137" i="15"/>
  <c r="M137" i="15"/>
  <c r="L137" i="15"/>
  <c r="K137" i="15"/>
  <c r="J137" i="15"/>
  <c r="Y136" i="15"/>
  <c r="X136" i="15"/>
  <c r="AC136" i="15" s="1"/>
  <c r="AF136" i="15" s="1"/>
  <c r="M136" i="15"/>
  <c r="L136" i="15"/>
  <c r="K136" i="15"/>
  <c r="J136" i="15"/>
  <c r="Y135" i="15"/>
  <c r="X135" i="15"/>
  <c r="M135" i="15"/>
  <c r="L135" i="15"/>
  <c r="K135" i="15"/>
  <c r="J135" i="15"/>
  <c r="Y134" i="15"/>
  <c r="X134" i="15"/>
  <c r="AC134" i="15" s="1"/>
  <c r="M134" i="15"/>
  <c r="L134" i="15"/>
  <c r="K134" i="15"/>
  <c r="J134" i="15"/>
  <c r="Y133" i="15"/>
  <c r="X133" i="15"/>
  <c r="M133" i="15"/>
  <c r="L133" i="15"/>
  <c r="K133" i="15"/>
  <c r="J133" i="15"/>
  <c r="Y132" i="15"/>
  <c r="X132" i="15"/>
  <c r="AC132" i="15" s="1"/>
  <c r="AG132" i="15" s="1"/>
  <c r="M132" i="15"/>
  <c r="L132" i="15"/>
  <c r="K132" i="15"/>
  <c r="J132" i="15"/>
  <c r="Y131" i="15"/>
  <c r="X131" i="15"/>
  <c r="AC131" i="15" s="1"/>
  <c r="AF131" i="15" s="1"/>
  <c r="M131" i="15"/>
  <c r="L131" i="15"/>
  <c r="K131" i="15"/>
  <c r="J131" i="15"/>
  <c r="Y130" i="15"/>
  <c r="X130" i="15"/>
  <c r="AC130" i="15" s="1"/>
  <c r="M130" i="15"/>
  <c r="L130" i="15"/>
  <c r="K130" i="15"/>
  <c r="J130" i="15"/>
  <c r="Y129" i="15"/>
  <c r="X129" i="15"/>
  <c r="M129" i="15"/>
  <c r="L129" i="15"/>
  <c r="K129" i="15"/>
  <c r="J129" i="15"/>
  <c r="Y128" i="15"/>
  <c r="X128" i="15"/>
  <c r="M128" i="15"/>
  <c r="L128" i="15"/>
  <c r="K128" i="15"/>
  <c r="J128" i="15"/>
  <c r="Y127" i="15"/>
  <c r="X127" i="15"/>
  <c r="AC127" i="15" s="1"/>
  <c r="AG127" i="15" s="1"/>
  <c r="M127" i="15"/>
  <c r="L127" i="15"/>
  <c r="K127" i="15"/>
  <c r="J127" i="15"/>
  <c r="Y126" i="15"/>
  <c r="X126" i="15"/>
  <c r="AD126" i="15" s="1"/>
  <c r="M126" i="15"/>
  <c r="L126" i="15"/>
  <c r="K126" i="15"/>
  <c r="J126" i="15"/>
  <c r="Y125" i="15"/>
  <c r="X125" i="15"/>
  <c r="AD125" i="15" s="1"/>
  <c r="M125" i="15"/>
  <c r="L125" i="15"/>
  <c r="K125" i="15"/>
  <c r="J125" i="15"/>
  <c r="Y124" i="15"/>
  <c r="X124" i="15"/>
  <c r="M124" i="15"/>
  <c r="L124" i="15"/>
  <c r="K124" i="15"/>
  <c r="J124" i="15"/>
  <c r="Y123" i="15"/>
  <c r="X123" i="15"/>
  <c r="AC123" i="15" s="1"/>
  <c r="M123" i="15"/>
  <c r="L123" i="15"/>
  <c r="K123" i="15"/>
  <c r="J123" i="15"/>
  <c r="Y122" i="15"/>
  <c r="X122" i="15"/>
  <c r="AD122" i="15" s="1"/>
  <c r="M122" i="15"/>
  <c r="L122" i="15"/>
  <c r="K122" i="15"/>
  <c r="J122" i="15"/>
  <c r="Y121" i="15"/>
  <c r="X121" i="15"/>
  <c r="M121" i="15"/>
  <c r="L121" i="15"/>
  <c r="K121" i="15"/>
  <c r="J121" i="15"/>
  <c r="Y120" i="15"/>
  <c r="X120" i="15"/>
  <c r="AC120" i="15" s="1"/>
  <c r="M120" i="15"/>
  <c r="L120" i="15"/>
  <c r="K120" i="15"/>
  <c r="J120" i="15"/>
  <c r="Y119" i="15"/>
  <c r="X119" i="15"/>
  <c r="AC119" i="15" s="1"/>
  <c r="AM119" i="15" s="1"/>
  <c r="M119" i="15"/>
  <c r="L119" i="15"/>
  <c r="K119" i="15"/>
  <c r="J119" i="15"/>
  <c r="Y118" i="15"/>
  <c r="X118" i="15"/>
  <c r="AC118" i="15" s="1"/>
  <c r="M118" i="15"/>
  <c r="L118" i="15"/>
  <c r="K118" i="15"/>
  <c r="J118" i="15"/>
  <c r="Y117" i="15"/>
  <c r="X117" i="15"/>
  <c r="AD117" i="15" s="1"/>
  <c r="M117" i="15"/>
  <c r="L117" i="15"/>
  <c r="K117" i="15"/>
  <c r="J117" i="15"/>
  <c r="Y116" i="15"/>
  <c r="X116" i="15"/>
  <c r="AC116" i="15" s="1"/>
  <c r="AF116" i="15" s="1"/>
  <c r="M116" i="15"/>
  <c r="L116" i="15"/>
  <c r="K116" i="15"/>
  <c r="J116" i="15"/>
  <c r="Y115" i="15"/>
  <c r="X115" i="15"/>
  <c r="AC115" i="15" s="1"/>
  <c r="M115" i="15"/>
  <c r="L115" i="15"/>
  <c r="K115" i="15"/>
  <c r="J115" i="15"/>
  <c r="Y114" i="15"/>
  <c r="X114" i="15"/>
  <c r="AD114" i="15" s="1"/>
  <c r="M114" i="15"/>
  <c r="L114" i="15"/>
  <c r="K114" i="15"/>
  <c r="J114" i="15"/>
  <c r="Y113" i="15"/>
  <c r="X113" i="15"/>
  <c r="AD113" i="15" s="1"/>
  <c r="M113" i="15"/>
  <c r="L113" i="15"/>
  <c r="K113" i="15"/>
  <c r="J113" i="15"/>
  <c r="Y112" i="15"/>
  <c r="X112" i="15"/>
  <c r="M112" i="15"/>
  <c r="L112" i="15"/>
  <c r="K112" i="15"/>
  <c r="J112" i="15"/>
  <c r="Y111" i="15"/>
  <c r="X111" i="15"/>
  <c r="AC111" i="15" s="1"/>
  <c r="AF111" i="15" s="1"/>
  <c r="M111" i="15"/>
  <c r="L111" i="15"/>
  <c r="K111" i="15"/>
  <c r="J111" i="15"/>
  <c r="Y110" i="15"/>
  <c r="X110" i="15"/>
  <c r="AC110" i="15" s="1"/>
  <c r="M110" i="15"/>
  <c r="L110" i="15"/>
  <c r="K110" i="15"/>
  <c r="J110" i="15"/>
  <c r="Y109" i="15"/>
  <c r="X109" i="15"/>
  <c r="M109" i="15"/>
  <c r="L109" i="15"/>
  <c r="K109" i="15"/>
  <c r="J109" i="15"/>
  <c r="Y108" i="15"/>
  <c r="X108" i="15"/>
  <c r="AC108" i="15" s="1"/>
  <c r="M108" i="15"/>
  <c r="L108" i="15"/>
  <c r="K108" i="15"/>
  <c r="J108" i="15"/>
  <c r="Y107" i="15"/>
  <c r="X107" i="15"/>
  <c r="AC107" i="15" s="1"/>
  <c r="M107" i="15"/>
  <c r="L107" i="15"/>
  <c r="K107" i="15"/>
  <c r="J107" i="15"/>
  <c r="Y106" i="15"/>
  <c r="X106" i="15"/>
  <c r="AC106" i="15" s="1"/>
  <c r="AF106" i="15" s="1"/>
  <c r="M106" i="15"/>
  <c r="L106" i="15"/>
  <c r="K106" i="15"/>
  <c r="J106" i="15"/>
  <c r="Y105" i="15"/>
  <c r="X105" i="15"/>
  <c r="AD105" i="15" s="1"/>
  <c r="M105" i="15"/>
  <c r="L105" i="15"/>
  <c r="K105" i="15"/>
  <c r="J105" i="15"/>
  <c r="Y104" i="15"/>
  <c r="X104" i="15"/>
  <c r="M104" i="15"/>
  <c r="L104" i="15"/>
  <c r="K104" i="15"/>
  <c r="J104" i="15"/>
  <c r="Y103" i="15"/>
  <c r="X103" i="15"/>
  <c r="AC103" i="15" s="1"/>
  <c r="AF103" i="15" s="1"/>
  <c r="M103" i="15"/>
  <c r="L103" i="15"/>
  <c r="K103" i="15"/>
  <c r="J103" i="15"/>
  <c r="Y102" i="15"/>
  <c r="X102" i="15"/>
  <c r="AC102" i="15" s="1"/>
  <c r="M102" i="15"/>
  <c r="L102" i="15"/>
  <c r="K102" i="15"/>
  <c r="J102" i="15"/>
  <c r="Y101" i="15"/>
  <c r="X101" i="15"/>
  <c r="AD101" i="15" s="1"/>
  <c r="M101" i="15"/>
  <c r="L101" i="15"/>
  <c r="K101" i="15"/>
  <c r="J101" i="15"/>
  <c r="Y100" i="15"/>
  <c r="X100" i="15"/>
  <c r="M100" i="15"/>
  <c r="L100" i="15"/>
  <c r="K100" i="15"/>
  <c r="J100" i="15"/>
  <c r="Y99" i="15"/>
  <c r="X99" i="15"/>
  <c r="AC99" i="15" s="1"/>
  <c r="M99" i="15"/>
  <c r="L99" i="15"/>
  <c r="K99" i="15"/>
  <c r="J99" i="15"/>
  <c r="Y98" i="15"/>
  <c r="X98" i="15"/>
  <c r="AD98" i="15" s="1"/>
  <c r="M98" i="15"/>
  <c r="L98" i="15"/>
  <c r="K98" i="15"/>
  <c r="J98" i="15"/>
  <c r="Y97" i="15"/>
  <c r="X97" i="15"/>
  <c r="AD97" i="15" s="1"/>
  <c r="M97" i="15"/>
  <c r="L97" i="15"/>
  <c r="K97" i="15"/>
  <c r="J97" i="15"/>
  <c r="Y96" i="15"/>
  <c r="X96" i="15"/>
  <c r="M96" i="15"/>
  <c r="L96" i="15"/>
  <c r="K96" i="15"/>
  <c r="J96" i="15"/>
  <c r="Y95" i="15"/>
  <c r="X95" i="15"/>
  <c r="AC95" i="15" s="1"/>
  <c r="M95" i="15"/>
  <c r="L95" i="15"/>
  <c r="K95" i="15"/>
  <c r="J95" i="15"/>
  <c r="Y94" i="15"/>
  <c r="X94" i="15"/>
  <c r="AD94" i="15" s="1"/>
  <c r="M94" i="15"/>
  <c r="L94" i="15"/>
  <c r="K94" i="15"/>
  <c r="J94" i="15"/>
  <c r="Y93" i="15"/>
  <c r="X93" i="15"/>
  <c r="M93" i="15"/>
  <c r="L93" i="15"/>
  <c r="K93" i="15"/>
  <c r="J93" i="15"/>
  <c r="Y92" i="15"/>
  <c r="X92" i="15"/>
  <c r="M92" i="15"/>
  <c r="L92" i="15"/>
  <c r="K92" i="15"/>
  <c r="J92" i="15"/>
  <c r="Y91" i="15"/>
  <c r="X91" i="15"/>
  <c r="AC91" i="15" s="1"/>
  <c r="M91" i="15"/>
  <c r="L91" i="15"/>
  <c r="K91" i="15"/>
  <c r="J91" i="15"/>
  <c r="Y90" i="15"/>
  <c r="X90" i="15"/>
  <c r="AC90" i="15" s="1"/>
  <c r="M90" i="15"/>
  <c r="L90" i="15"/>
  <c r="K90" i="15"/>
  <c r="J90" i="15"/>
  <c r="Y89" i="15"/>
  <c r="X89" i="15"/>
  <c r="M89" i="15"/>
  <c r="L89" i="15"/>
  <c r="K89" i="15"/>
  <c r="J89" i="15"/>
  <c r="Y88" i="15"/>
  <c r="X88" i="15"/>
  <c r="M88" i="15"/>
  <c r="L88" i="15"/>
  <c r="K88" i="15"/>
  <c r="J88" i="15"/>
  <c r="Y87" i="15"/>
  <c r="X87" i="15"/>
  <c r="AC87" i="15" s="1"/>
  <c r="M87" i="15"/>
  <c r="L87" i="15"/>
  <c r="K87" i="15"/>
  <c r="J87" i="15"/>
  <c r="Y86" i="15"/>
  <c r="X86" i="15"/>
  <c r="AC86" i="15" s="1"/>
  <c r="M86" i="15"/>
  <c r="L86" i="15"/>
  <c r="K86" i="15"/>
  <c r="J86" i="15"/>
  <c r="Y85" i="15"/>
  <c r="X85" i="15"/>
  <c r="AD85" i="15" s="1"/>
  <c r="M85" i="15"/>
  <c r="L85" i="15"/>
  <c r="K85" i="15"/>
  <c r="J85" i="15"/>
  <c r="Y84" i="15"/>
  <c r="X84" i="15"/>
  <c r="AD84" i="15" s="1"/>
  <c r="M84" i="15"/>
  <c r="L84" i="15"/>
  <c r="K84" i="15"/>
  <c r="J84" i="15"/>
  <c r="Y83" i="15"/>
  <c r="X83" i="15"/>
  <c r="AD83" i="15" s="1"/>
  <c r="M83" i="15"/>
  <c r="L83" i="15"/>
  <c r="K83" i="15"/>
  <c r="J83" i="15"/>
  <c r="Y82" i="15"/>
  <c r="X82" i="15"/>
  <c r="AC82" i="15" s="1"/>
  <c r="M82" i="15"/>
  <c r="L82" i="15"/>
  <c r="K82" i="15"/>
  <c r="J82" i="15"/>
  <c r="Y81" i="15"/>
  <c r="X81" i="15"/>
  <c r="M81" i="15"/>
  <c r="L81" i="15"/>
  <c r="K81" i="15"/>
  <c r="J81" i="15"/>
  <c r="Y80" i="15"/>
  <c r="X80" i="15"/>
  <c r="M80" i="15"/>
  <c r="L80" i="15"/>
  <c r="K80" i="15"/>
  <c r="J80" i="15"/>
  <c r="Y79" i="15"/>
  <c r="X79" i="15"/>
  <c r="AC79" i="15" s="1"/>
  <c r="M79" i="15"/>
  <c r="L79" i="15"/>
  <c r="K79" i="15"/>
  <c r="J79" i="15"/>
  <c r="Y78" i="15"/>
  <c r="X78" i="15"/>
  <c r="AC78" i="15" s="1"/>
  <c r="AF78" i="15" s="1"/>
  <c r="M78" i="15"/>
  <c r="L78" i="15"/>
  <c r="K78" i="15"/>
  <c r="J78" i="15"/>
  <c r="Y77" i="15"/>
  <c r="X77" i="15"/>
  <c r="M77" i="15"/>
  <c r="L77" i="15"/>
  <c r="K77" i="15"/>
  <c r="J77" i="15"/>
  <c r="Y76" i="15"/>
  <c r="X76" i="15"/>
  <c r="AD76" i="15" s="1"/>
  <c r="M76" i="15"/>
  <c r="L76" i="15"/>
  <c r="K76" i="15"/>
  <c r="J76" i="15"/>
  <c r="Y75" i="15"/>
  <c r="X75" i="15"/>
  <c r="M75" i="15"/>
  <c r="L75" i="15"/>
  <c r="K75" i="15"/>
  <c r="J75" i="15"/>
  <c r="Y74" i="15"/>
  <c r="X74" i="15"/>
  <c r="AD74" i="15" s="1"/>
  <c r="M74" i="15"/>
  <c r="L74" i="15"/>
  <c r="K74" i="15"/>
  <c r="J74" i="15"/>
  <c r="Y73" i="15"/>
  <c r="X73" i="15"/>
  <c r="M73" i="15"/>
  <c r="L73" i="15"/>
  <c r="K73" i="15"/>
  <c r="J73" i="15"/>
  <c r="Y72" i="15"/>
  <c r="X72" i="15"/>
  <c r="M72" i="15"/>
  <c r="L72" i="15"/>
  <c r="K72" i="15"/>
  <c r="J72" i="15"/>
  <c r="Y71" i="15"/>
  <c r="X71" i="15"/>
  <c r="AD71" i="15" s="1"/>
  <c r="M71" i="15"/>
  <c r="L71" i="15"/>
  <c r="K71" i="15"/>
  <c r="J71" i="15"/>
  <c r="Y70" i="15"/>
  <c r="X70" i="15"/>
  <c r="AC70" i="15" s="1"/>
  <c r="AM70" i="15" s="1"/>
  <c r="AO70" i="15" s="1"/>
  <c r="BI70" i="15" s="1"/>
  <c r="M70" i="15"/>
  <c r="L70" i="15"/>
  <c r="K70" i="15"/>
  <c r="J70" i="15"/>
  <c r="Y69" i="15"/>
  <c r="X69" i="15"/>
  <c r="AC69" i="15" s="1"/>
  <c r="M69" i="15"/>
  <c r="L69" i="15"/>
  <c r="K69" i="15"/>
  <c r="J69" i="15"/>
  <c r="Y68" i="15"/>
  <c r="X68" i="15"/>
  <c r="AC68" i="15" s="1"/>
  <c r="AF68" i="15" s="1"/>
  <c r="M68" i="15"/>
  <c r="L68" i="15"/>
  <c r="K68" i="15"/>
  <c r="J68" i="15"/>
  <c r="Y67" i="15"/>
  <c r="X67" i="15"/>
  <c r="AD67" i="15" s="1"/>
  <c r="M67" i="15"/>
  <c r="L67" i="15"/>
  <c r="K67" i="15"/>
  <c r="J67" i="15"/>
  <c r="Y66" i="15"/>
  <c r="X66" i="15"/>
  <c r="AD66" i="15" s="1"/>
  <c r="M66" i="15"/>
  <c r="L66" i="15"/>
  <c r="K66" i="15"/>
  <c r="J66" i="15"/>
  <c r="Y65" i="15"/>
  <c r="X65" i="15"/>
  <c r="M65" i="15"/>
  <c r="L65" i="15"/>
  <c r="K65" i="15"/>
  <c r="J65" i="15"/>
  <c r="Y64" i="15"/>
  <c r="X64" i="15"/>
  <c r="M64" i="15"/>
  <c r="L64" i="15"/>
  <c r="K64" i="15"/>
  <c r="J64" i="15"/>
  <c r="Y63" i="15"/>
  <c r="X63" i="15"/>
  <c r="AD63" i="15" s="1"/>
  <c r="M63" i="15"/>
  <c r="L63" i="15"/>
  <c r="K63" i="15"/>
  <c r="J63" i="15"/>
  <c r="Y62" i="15"/>
  <c r="X62" i="15"/>
  <c r="AC62" i="15" s="1"/>
  <c r="M62" i="15"/>
  <c r="L62" i="15"/>
  <c r="K62" i="15"/>
  <c r="J62" i="15"/>
  <c r="Y61" i="15"/>
  <c r="X61" i="15"/>
  <c r="AC61" i="15" s="1"/>
  <c r="AM61" i="15" s="1"/>
  <c r="AO61" i="15" s="1"/>
  <c r="M61" i="15"/>
  <c r="L61" i="15"/>
  <c r="K61" i="15"/>
  <c r="J61" i="15"/>
  <c r="N61" i="15" s="1"/>
  <c r="Y60" i="15"/>
  <c r="X60" i="15"/>
  <c r="M60" i="15"/>
  <c r="L60" i="15"/>
  <c r="K60" i="15"/>
  <c r="J60" i="15"/>
  <c r="N60" i="15" s="1"/>
  <c r="Y59" i="15"/>
  <c r="X59" i="15"/>
  <c r="Z59" i="15" s="1"/>
  <c r="BD59" i="15" s="1"/>
  <c r="M59" i="15"/>
  <c r="L59" i="15"/>
  <c r="K59" i="15"/>
  <c r="J59" i="15"/>
  <c r="N59" i="15" s="1"/>
  <c r="Y58" i="15"/>
  <c r="X58" i="15"/>
  <c r="AC58" i="15" s="1"/>
  <c r="M58" i="15"/>
  <c r="L58" i="15"/>
  <c r="K58" i="15"/>
  <c r="J58" i="15"/>
  <c r="Y57" i="15"/>
  <c r="X57" i="15"/>
  <c r="Z57" i="15" s="1"/>
  <c r="BD57" i="15" s="1"/>
  <c r="M57" i="15"/>
  <c r="L57" i="15"/>
  <c r="K57" i="15"/>
  <c r="J57" i="15"/>
  <c r="N57" i="15" s="1"/>
  <c r="Y56" i="15"/>
  <c r="X56" i="15"/>
  <c r="Z56" i="15" s="1"/>
  <c r="BD56" i="15" s="1"/>
  <c r="M56" i="15"/>
  <c r="L56" i="15"/>
  <c r="K56" i="15"/>
  <c r="J56" i="15"/>
  <c r="N56" i="15" s="1"/>
  <c r="Y55" i="15"/>
  <c r="X55" i="15"/>
  <c r="Z55" i="15" s="1"/>
  <c r="BD55" i="15" s="1"/>
  <c r="M55" i="15"/>
  <c r="L55" i="15"/>
  <c r="K55" i="15"/>
  <c r="J55" i="15"/>
  <c r="N55" i="15" s="1"/>
  <c r="Y54" i="15"/>
  <c r="X54" i="15"/>
  <c r="Z54" i="15" s="1"/>
  <c r="BD54" i="15" s="1"/>
  <c r="M54" i="15"/>
  <c r="L54" i="15"/>
  <c r="K54" i="15"/>
  <c r="J54" i="15"/>
  <c r="N54" i="15" s="1"/>
  <c r="Y53" i="15"/>
  <c r="X53" i="15"/>
  <c r="Z53" i="15" s="1"/>
  <c r="BL53" i="15" s="1"/>
  <c r="M53" i="15"/>
  <c r="L53" i="15"/>
  <c r="K53" i="15"/>
  <c r="J53" i="15"/>
  <c r="N53" i="15" s="1"/>
  <c r="Y52" i="15"/>
  <c r="X52" i="15"/>
  <c r="AD52" i="15" s="1"/>
  <c r="M52" i="15"/>
  <c r="L52" i="15"/>
  <c r="K52" i="15"/>
  <c r="J52" i="15"/>
  <c r="N52" i="15" s="1"/>
  <c r="Y51" i="15"/>
  <c r="X51" i="15"/>
  <c r="Z51" i="15" s="1"/>
  <c r="BL51" i="15" s="1"/>
  <c r="M51" i="15"/>
  <c r="L51" i="15"/>
  <c r="K51" i="15"/>
  <c r="J51" i="15"/>
  <c r="N51" i="15" s="1"/>
  <c r="Y50" i="15"/>
  <c r="X50" i="15"/>
  <c r="Z50" i="15" s="1"/>
  <c r="M50" i="15"/>
  <c r="L50" i="15"/>
  <c r="K50" i="15"/>
  <c r="J50" i="15"/>
  <c r="N50" i="15" s="1"/>
  <c r="Y49" i="15"/>
  <c r="X49" i="15"/>
  <c r="Z49" i="15" s="1"/>
  <c r="BD49" i="15" s="1"/>
  <c r="M49" i="15"/>
  <c r="L49" i="15"/>
  <c r="K49" i="15"/>
  <c r="J49" i="15"/>
  <c r="N49" i="15" s="1"/>
  <c r="Y48" i="15"/>
  <c r="X48" i="15"/>
  <c r="AC48" i="15" s="1"/>
  <c r="AM48" i="15" s="1"/>
  <c r="AO48" i="15" s="1"/>
  <c r="M48" i="15"/>
  <c r="L48" i="15"/>
  <c r="K48" i="15"/>
  <c r="J48" i="15"/>
  <c r="N48" i="15" s="1"/>
  <c r="Y47" i="15"/>
  <c r="X47" i="15"/>
  <c r="AD47" i="15" s="1"/>
  <c r="M47" i="15"/>
  <c r="L47" i="15"/>
  <c r="K47" i="15"/>
  <c r="J47" i="15"/>
  <c r="N47" i="15" s="1"/>
  <c r="Y46" i="15"/>
  <c r="X46" i="15"/>
  <c r="Z46" i="15" s="1"/>
  <c r="BL46" i="15" s="1"/>
  <c r="M46" i="15"/>
  <c r="L46" i="15"/>
  <c r="K46" i="15"/>
  <c r="J46" i="15"/>
  <c r="N46" i="15" s="1"/>
  <c r="Y45" i="15"/>
  <c r="X45" i="15"/>
  <c r="Z45" i="15" s="1"/>
  <c r="BL45" i="15" s="1"/>
  <c r="M45" i="15"/>
  <c r="L45" i="15"/>
  <c r="K45" i="15"/>
  <c r="J45" i="15"/>
  <c r="N45" i="15" s="1"/>
  <c r="Y44" i="15"/>
  <c r="X44" i="15"/>
  <c r="Z44" i="15" s="1"/>
  <c r="M44" i="15"/>
  <c r="L44" i="15"/>
  <c r="K44" i="15"/>
  <c r="J44" i="15"/>
  <c r="N44" i="15" s="1"/>
  <c r="Y43" i="15"/>
  <c r="X43" i="15"/>
  <c r="AC43" i="15" s="1"/>
  <c r="AM43" i="15" s="1"/>
  <c r="AO43" i="15" s="1"/>
  <c r="M43" i="15"/>
  <c r="L43" i="15"/>
  <c r="K43" i="15"/>
  <c r="J43" i="15"/>
  <c r="N43" i="15" s="1"/>
  <c r="Y42" i="15"/>
  <c r="X42" i="15"/>
  <c r="AC42" i="15" s="1"/>
  <c r="AM42" i="15" s="1"/>
  <c r="AO42" i="15" s="1"/>
  <c r="BI42" i="15" s="1"/>
  <c r="M42" i="15"/>
  <c r="L42" i="15"/>
  <c r="K42" i="15"/>
  <c r="J42" i="15"/>
  <c r="N42" i="15" s="1"/>
  <c r="Y41" i="15"/>
  <c r="X41" i="15"/>
  <c r="AC41" i="15" s="1"/>
  <c r="AM41" i="15" s="1"/>
  <c r="AO41" i="15" s="1"/>
  <c r="M41" i="15"/>
  <c r="L41" i="15"/>
  <c r="K41" i="15"/>
  <c r="J41" i="15"/>
  <c r="N41" i="15" s="1"/>
  <c r="Y40" i="15"/>
  <c r="X40" i="15"/>
  <c r="Z40" i="15" s="1"/>
  <c r="BD40" i="15" s="1"/>
  <c r="M40" i="15"/>
  <c r="L40" i="15"/>
  <c r="K40" i="15"/>
  <c r="J40" i="15"/>
  <c r="N40" i="15" s="1"/>
  <c r="Y39" i="15"/>
  <c r="X39" i="15"/>
  <c r="Z39" i="15" s="1"/>
  <c r="BD39" i="15" s="1"/>
  <c r="M39" i="15"/>
  <c r="L39" i="15"/>
  <c r="K39" i="15"/>
  <c r="J39" i="15"/>
  <c r="N39" i="15" s="1"/>
  <c r="Y38" i="15"/>
  <c r="X38" i="15"/>
  <c r="Z38" i="15" s="1"/>
  <c r="BD38" i="15" s="1"/>
  <c r="M38" i="15"/>
  <c r="L38" i="15"/>
  <c r="K38" i="15"/>
  <c r="J38" i="15"/>
  <c r="N38" i="15" s="1"/>
  <c r="Y37" i="15"/>
  <c r="X37" i="15"/>
  <c r="Z37" i="15" s="1"/>
  <c r="BL37" i="15" s="1"/>
  <c r="M37" i="15"/>
  <c r="L37" i="15"/>
  <c r="K37" i="15"/>
  <c r="J37" i="15"/>
  <c r="N37" i="15" s="1"/>
  <c r="Y36" i="15"/>
  <c r="X36" i="15"/>
  <c r="Z36" i="15" s="1"/>
  <c r="M36" i="15"/>
  <c r="L36" i="15"/>
  <c r="K36" i="15"/>
  <c r="J36" i="15"/>
  <c r="N36" i="15" s="1"/>
  <c r="Y35" i="15"/>
  <c r="X35" i="15"/>
  <c r="AD35" i="15" s="1"/>
  <c r="M35" i="15"/>
  <c r="L35" i="15"/>
  <c r="K35" i="15"/>
  <c r="J35" i="15"/>
  <c r="N35" i="15" s="1"/>
  <c r="Y34" i="15"/>
  <c r="X34" i="15"/>
  <c r="AC34" i="15" s="1"/>
  <c r="AM34" i="15" s="1"/>
  <c r="AO34" i="15" s="1"/>
  <c r="M34" i="15"/>
  <c r="L34" i="15"/>
  <c r="K34" i="15"/>
  <c r="J34" i="15"/>
  <c r="N34" i="15" s="1"/>
  <c r="Y33" i="15"/>
  <c r="X33" i="15"/>
  <c r="Z33" i="15" s="1"/>
  <c r="BL33" i="15" s="1"/>
  <c r="M33" i="15"/>
  <c r="L33" i="15"/>
  <c r="K33" i="15"/>
  <c r="J33" i="15"/>
  <c r="N33" i="15" s="1"/>
  <c r="Y32" i="15"/>
  <c r="X32" i="15"/>
  <c r="Z32" i="15" s="1"/>
  <c r="BD32" i="15" s="1"/>
  <c r="M32" i="15"/>
  <c r="L32" i="15"/>
  <c r="K32" i="15"/>
  <c r="J32" i="15"/>
  <c r="N32" i="15" s="1"/>
  <c r="Y31" i="15"/>
  <c r="X31" i="15"/>
  <c r="M31" i="15"/>
  <c r="L31" i="15"/>
  <c r="K31" i="15"/>
  <c r="J31" i="15"/>
  <c r="N31" i="15" s="1"/>
  <c r="Y30" i="15"/>
  <c r="X30" i="15"/>
  <c r="AD30" i="15" s="1"/>
  <c r="M30" i="15"/>
  <c r="L30" i="15"/>
  <c r="K30" i="15"/>
  <c r="J30" i="15"/>
  <c r="N30" i="15" s="1"/>
  <c r="Y29" i="15"/>
  <c r="X29" i="15"/>
  <c r="Z29" i="15" s="1"/>
  <c r="BD29" i="15" s="1"/>
  <c r="M29" i="15"/>
  <c r="L29" i="15"/>
  <c r="K29" i="15"/>
  <c r="J29" i="15"/>
  <c r="N29" i="15" s="1"/>
  <c r="Y28" i="15"/>
  <c r="X28" i="15"/>
  <c r="Z28" i="15" s="1"/>
  <c r="BD28" i="15" s="1"/>
  <c r="M28" i="15"/>
  <c r="L28" i="15"/>
  <c r="K28" i="15"/>
  <c r="J28" i="15"/>
  <c r="N28" i="15" s="1"/>
  <c r="Y27" i="15"/>
  <c r="X27" i="15"/>
  <c r="AD27" i="15" s="1"/>
  <c r="M27" i="15"/>
  <c r="L27" i="15"/>
  <c r="K27" i="15"/>
  <c r="J27" i="15"/>
  <c r="N27" i="15" s="1"/>
  <c r="Y26" i="15"/>
  <c r="X26" i="15"/>
  <c r="AD26" i="15" s="1"/>
  <c r="M26" i="15"/>
  <c r="L26" i="15"/>
  <c r="K26" i="15"/>
  <c r="J26" i="15"/>
  <c r="N26" i="15" s="1"/>
  <c r="Y25" i="15"/>
  <c r="X25" i="15"/>
  <c r="Z25" i="15" s="1"/>
  <c r="BD25" i="15" s="1"/>
  <c r="M25" i="15"/>
  <c r="L25" i="15"/>
  <c r="K25" i="15"/>
  <c r="J25" i="15"/>
  <c r="N25" i="15" s="1"/>
  <c r="Y24" i="15"/>
  <c r="X24" i="15"/>
  <c r="AC24" i="15" s="1"/>
  <c r="AM24" i="15" s="1"/>
  <c r="AO24" i="15" s="1"/>
  <c r="M24" i="15"/>
  <c r="L24" i="15"/>
  <c r="K24" i="15"/>
  <c r="J24" i="15"/>
  <c r="N24" i="15" s="1"/>
  <c r="Y23" i="15"/>
  <c r="X23" i="15"/>
  <c r="Z23" i="15" s="1"/>
  <c r="BD23" i="15" s="1"/>
  <c r="M23" i="15"/>
  <c r="L23" i="15"/>
  <c r="K23" i="15"/>
  <c r="J23" i="15"/>
  <c r="N23" i="15" s="1"/>
  <c r="Y22" i="15"/>
  <c r="X22" i="15"/>
  <c r="Z22" i="15" s="1"/>
  <c r="BL22" i="15" s="1"/>
  <c r="M22" i="15"/>
  <c r="L22" i="15"/>
  <c r="K22" i="15"/>
  <c r="J22" i="15"/>
  <c r="N22" i="15" s="1"/>
  <c r="Y21" i="15"/>
  <c r="X21" i="15"/>
  <c r="Z21" i="15" s="1"/>
  <c r="BD21" i="15" s="1"/>
  <c r="M21" i="15"/>
  <c r="L21" i="15"/>
  <c r="K21" i="15"/>
  <c r="J21" i="15"/>
  <c r="N21" i="15" s="1"/>
  <c r="Y20" i="15"/>
  <c r="X20" i="15"/>
  <c r="Z20" i="15" s="1"/>
  <c r="BD20" i="15" s="1"/>
  <c r="M20" i="15"/>
  <c r="L20" i="15"/>
  <c r="K20" i="15"/>
  <c r="J20" i="15"/>
  <c r="N20" i="15" s="1"/>
  <c r="Y19" i="15"/>
  <c r="X19" i="15"/>
  <c r="AD19" i="15" s="1"/>
  <c r="M19" i="15"/>
  <c r="L19" i="15"/>
  <c r="K19" i="15"/>
  <c r="J19" i="15"/>
  <c r="N19" i="15" s="1"/>
  <c r="Y18" i="15"/>
  <c r="X18" i="15"/>
  <c r="AC18" i="15" s="1"/>
  <c r="AM18" i="15" s="1"/>
  <c r="AO18" i="15" s="1"/>
  <c r="AZ18" i="15" s="1"/>
  <c r="M18" i="15"/>
  <c r="L18" i="15"/>
  <c r="K18" i="15"/>
  <c r="J18" i="15"/>
  <c r="N18" i="15" s="1"/>
  <c r="Y17" i="15"/>
  <c r="X17" i="15"/>
  <c r="AC17" i="15" s="1"/>
  <c r="AM17" i="15" s="1"/>
  <c r="AO17" i="15" s="1"/>
  <c r="M17" i="15"/>
  <c r="L17" i="15"/>
  <c r="K17" i="15"/>
  <c r="J17" i="15"/>
  <c r="N17" i="15" s="1"/>
  <c r="Y16" i="15"/>
  <c r="X16" i="15"/>
  <c r="AC16" i="15" s="1"/>
  <c r="AM16" i="15" s="1"/>
  <c r="AO16" i="15" s="1"/>
  <c r="BI16" i="15" s="1"/>
  <c r="M16" i="15"/>
  <c r="L16" i="15"/>
  <c r="K16" i="15"/>
  <c r="J16" i="15"/>
  <c r="N16" i="15" s="1"/>
  <c r="Y15" i="15"/>
  <c r="X15" i="15"/>
  <c r="AC15" i="15" s="1"/>
  <c r="AM15" i="15" s="1"/>
  <c r="AO15" i="15" s="1"/>
  <c r="BI15" i="15" s="1"/>
  <c r="M15" i="15"/>
  <c r="L15" i="15"/>
  <c r="K15" i="15"/>
  <c r="J15" i="15"/>
  <c r="N15" i="15" s="1"/>
  <c r="Y14" i="15"/>
  <c r="X14" i="15"/>
  <c r="AC14" i="15" s="1"/>
  <c r="AM14" i="15" s="1"/>
  <c r="AO14" i="15" s="1"/>
  <c r="M14" i="15"/>
  <c r="L14" i="15"/>
  <c r="K14" i="15"/>
  <c r="J14" i="15"/>
  <c r="N14" i="15" s="1"/>
  <c r="Y13" i="15"/>
  <c r="X13" i="15"/>
  <c r="Z13" i="15" s="1"/>
  <c r="BL13" i="15" s="1"/>
  <c r="M13" i="15"/>
  <c r="L13" i="15"/>
  <c r="K13" i="15"/>
  <c r="J13" i="15"/>
  <c r="N13" i="15" s="1"/>
  <c r="Y12" i="15"/>
  <c r="X12" i="15"/>
  <c r="Z12" i="15" s="1"/>
  <c r="BL12" i="15" s="1"/>
  <c r="M12" i="15"/>
  <c r="L12" i="15"/>
  <c r="K12" i="15"/>
  <c r="J12" i="15"/>
  <c r="N12" i="15" s="1"/>
  <c r="Y11" i="15"/>
  <c r="X11" i="15"/>
  <c r="AC11" i="15" s="1"/>
  <c r="AM11" i="15" s="1"/>
  <c r="AO11" i="15" s="1"/>
  <c r="M11" i="15"/>
  <c r="L11" i="15"/>
  <c r="K11" i="15"/>
  <c r="J11" i="15"/>
  <c r="N11" i="15" s="1"/>
  <c r="Y10" i="15"/>
  <c r="M10" i="15"/>
  <c r="L10" i="15"/>
  <c r="K10" i="15"/>
  <c r="BO6" i="15"/>
  <c r="U6" i="15"/>
  <c r="T6" i="15"/>
  <c r="S6" i="15"/>
  <c r="R6" i="15"/>
  <c r="P6" i="15"/>
  <c r="C6" i="15"/>
  <c r="AI5" i="14"/>
  <c r="AI13" i="14"/>
  <c r="AI12" i="14"/>
  <c r="AI11" i="14"/>
  <c r="AI10" i="14"/>
  <c r="AI9" i="14"/>
  <c r="AI8" i="14"/>
  <c r="AI7" i="14"/>
  <c r="AI6" i="14"/>
  <c r="S9" i="14"/>
  <c r="Q9" i="14"/>
  <c r="O9" i="14"/>
  <c r="M9" i="14"/>
  <c r="K9" i="14"/>
  <c r="I9" i="14"/>
  <c r="G9" i="14"/>
  <c r="O50" i="15" s="1"/>
  <c r="E9" i="14"/>
  <c r="O57" i="15" s="1"/>
  <c r="S6" i="14"/>
  <c r="S7" i="16" s="1"/>
  <c r="Q6" i="14"/>
  <c r="O6" i="14"/>
  <c r="O7" i="14" s="1"/>
  <c r="M6" i="14"/>
  <c r="K6" i="14"/>
  <c r="I6" i="14"/>
  <c r="I7" i="16" s="1"/>
  <c r="G6" i="14"/>
  <c r="E6" i="14"/>
  <c r="E7" i="16" s="1"/>
  <c r="S5" i="14"/>
  <c r="S6" i="16" s="1"/>
  <c r="Q5" i="14"/>
  <c r="Q6" i="16" s="1"/>
  <c r="O5" i="14"/>
  <c r="O6" i="16" s="1"/>
  <c r="M5" i="14"/>
  <c r="M6" i="16" s="1"/>
  <c r="K5" i="14"/>
  <c r="K6" i="16" s="1"/>
  <c r="I5" i="14"/>
  <c r="I6" i="16" s="1"/>
  <c r="G5" i="14"/>
  <c r="G6" i="16" s="1"/>
  <c r="C9" i="14"/>
  <c r="C6" i="14"/>
  <c r="E5" i="14"/>
  <c r="E6" i="16" s="1"/>
  <c r="S4" i="14"/>
  <c r="S5" i="16" s="1"/>
  <c r="Q4" i="14"/>
  <c r="Q5" i="16" s="1"/>
  <c r="O4" i="14"/>
  <c r="O5" i="16" s="1"/>
  <c r="M4" i="14"/>
  <c r="M5" i="16" s="1"/>
  <c r="K4" i="14"/>
  <c r="K5" i="16" s="1"/>
  <c r="I4" i="14"/>
  <c r="I5" i="16" s="1"/>
  <c r="G4" i="14"/>
  <c r="G5" i="16" s="1"/>
  <c r="E4" i="14"/>
  <c r="E5" i="16" s="1"/>
  <c r="C4" i="14"/>
  <c r="C5" i="16" s="1"/>
  <c r="X17" i="14"/>
  <c r="V16" i="14"/>
  <c r="V17" i="14"/>
  <c r="AH13" i="14"/>
  <c r="W29" i="14" s="1"/>
  <c r="AE13" i="14"/>
  <c r="AD13" i="14"/>
  <c r="AA13" i="14"/>
  <c r="Z13" i="14"/>
  <c r="X13" i="14"/>
  <c r="W13" i="14"/>
  <c r="V13" i="14"/>
  <c r="V29" i="14" s="1"/>
  <c r="AH12" i="14"/>
  <c r="W28" i="14" s="1"/>
  <c r="AE12" i="14"/>
  <c r="AD12" i="14"/>
  <c r="AA12" i="14"/>
  <c r="Z12" i="14"/>
  <c r="X12" i="14"/>
  <c r="Y12" i="14" s="1"/>
  <c r="W12" i="14"/>
  <c r="V12" i="14"/>
  <c r="V28" i="14" s="1"/>
  <c r="AH11" i="14"/>
  <c r="W27" i="14" s="1"/>
  <c r="AE11" i="14"/>
  <c r="AD11" i="14"/>
  <c r="AA11" i="14"/>
  <c r="Z11" i="14"/>
  <c r="X11" i="14"/>
  <c r="Y11" i="14" s="1"/>
  <c r="W11" i="14"/>
  <c r="V11" i="14"/>
  <c r="V27" i="14" s="1"/>
  <c r="AH10" i="14"/>
  <c r="W26" i="14" s="1"/>
  <c r="AE10" i="14"/>
  <c r="AD10" i="14"/>
  <c r="AA10" i="14"/>
  <c r="Z10" i="14"/>
  <c r="X10" i="14"/>
  <c r="W10" i="14"/>
  <c r="V10" i="14"/>
  <c r="V26" i="14" s="1"/>
  <c r="AH9" i="14"/>
  <c r="W25" i="14" s="1"/>
  <c r="AE9" i="14"/>
  <c r="AD9" i="14"/>
  <c r="AA9" i="14"/>
  <c r="Z9" i="14"/>
  <c r="AF9" i="14" s="1"/>
  <c r="X9" i="14"/>
  <c r="W9" i="14"/>
  <c r="V9" i="14"/>
  <c r="V25" i="14" s="1"/>
  <c r="AH8" i="14"/>
  <c r="W24" i="14" s="1"/>
  <c r="AE8" i="14"/>
  <c r="AD8" i="14"/>
  <c r="AA8" i="14"/>
  <c r="Z8" i="14"/>
  <c r="X8" i="14"/>
  <c r="Y8" i="14" s="1"/>
  <c r="W8" i="14"/>
  <c r="V8" i="14"/>
  <c r="AH7" i="14"/>
  <c r="W23" i="14" s="1"/>
  <c r="AE7" i="14"/>
  <c r="AD7" i="14"/>
  <c r="AA7" i="14"/>
  <c r="Z7" i="14"/>
  <c r="X7" i="14"/>
  <c r="W7" i="14"/>
  <c r="V7" i="14"/>
  <c r="AH6" i="14"/>
  <c r="W22" i="14" s="1"/>
  <c r="X22" i="14" s="1"/>
  <c r="AE6" i="14"/>
  <c r="AD6" i="14"/>
  <c r="AA6" i="14"/>
  <c r="Z6" i="14"/>
  <c r="AF6" i="14" s="1"/>
  <c r="X6" i="14"/>
  <c r="W6" i="14"/>
  <c r="V6" i="14"/>
  <c r="AH5" i="14"/>
  <c r="AE5" i="14"/>
  <c r="AD5" i="14"/>
  <c r="AA5" i="14"/>
  <c r="Z5" i="14"/>
  <c r="W5" i="14"/>
  <c r="X5" i="14"/>
  <c r="V5" i="14"/>
  <c r="E7" i="14"/>
  <c r="AF12" i="14"/>
  <c r="V24" i="14"/>
  <c r="V22" i="14"/>
  <c r="BL178" i="15"/>
  <c r="BD66" i="15"/>
  <c r="BD162" i="15"/>
  <c r="BD197" i="15"/>
  <c r="BD110" i="15"/>
  <c r="BD147" i="15"/>
  <c r="BD122" i="15"/>
  <c r="BD154" i="15"/>
  <c r="BD98" i="15"/>
  <c r="BL82" i="15"/>
  <c r="BD146" i="15"/>
  <c r="BL70" i="15"/>
  <c r="BD70" i="15"/>
  <c r="BD72" i="15"/>
  <c r="BD78" i="15"/>
  <c r="BD118" i="15"/>
  <c r="BD158" i="15"/>
  <c r="BD191" i="15"/>
  <c r="BL106" i="15"/>
  <c r="BD106" i="15"/>
  <c r="BL134" i="15"/>
  <c r="AM141" i="15"/>
  <c r="BD116" i="15"/>
  <c r="BD151" i="15"/>
  <c r="BD183" i="15"/>
  <c r="BD199" i="15"/>
  <c r="BD112" i="15"/>
  <c r="BD136" i="15"/>
  <c r="AD69" i="15"/>
  <c r="AE132" i="15"/>
  <c r="AG206" i="15"/>
  <c r="AD138" i="15"/>
  <c r="AC113" i="15"/>
  <c r="AC85" i="15"/>
  <c r="AD149" i="15"/>
  <c r="Z52" i="15"/>
  <c r="BD52" i="15" s="1"/>
  <c r="BD184" i="15"/>
  <c r="BD120" i="15"/>
  <c r="BL128" i="15"/>
  <c r="BL176" i="15"/>
  <c r="BL96" i="15"/>
  <c r="BD168" i="15"/>
  <c r="BD100" i="15"/>
  <c r="BL124" i="15"/>
  <c r="BL152" i="15"/>
  <c r="BL88" i="15"/>
  <c r="BD44" i="15"/>
  <c r="AC177" i="15"/>
  <c r="AG177" i="15" s="1"/>
  <c r="BL44" i="15"/>
  <c r="BD196" i="15"/>
  <c r="BD194" i="15"/>
  <c r="BD205" i="15"/>
  <c r="AC200" i="15"/>
  <c r="AM200" i="15" s="1"/>
  <c r="AQ200" i="15" s="1"/>
  <c r="AV200" i="15" s="1"/>
  <c r="AM197" i="15"/>
  <c r="AQ197" i="15" s="1"/>
  <c r="AV197" i="15" s="1"/>
  <c r="AC117" i="15"/>
  <c r="AM117" i="15" s="1"/>
  <c r="AO117" i="15" s="1"/>
  <c r="AD165" i="15"/>
  <c r="BD181" i="15"/>
  <c r="AE202" i="15"/>
  <c r="AC160" i="15"/>
  <c r="AG160" i="15" s="1"/>
  <c r="BD207" i="15"/>
  <c r="BD79" i="15"/>
  <c r="BD127" i="15"/>
  <c r="AD116" i="15"/>
  <c r="BD99" i="15"/>
  <c r="BD71" i="15"/>
  <c r="BD149" i="15"/>
  <c r="BD167" i="15"/>
  <c r="AE69" i="15"/>
  <c r="BL173" i="15"/>
  <c r="BL157" i="15"/>
  <c r="AD132" i="15"/>
  <c r="BD135" i="15"/>
  <c r="AE204" i="15"/>
  <c r="AD202" i="15"/>
  <c r="BD133" i="15"/>
  <c r="BD125" i="15"/>
  <c r="AD192" i="15"/>
  <c r="AD206" i="15"/>
  <c r="AD197" i="15"/>
  <c r="AD120" i="15"/>
  <c r="BL143" i="15"/>
  <c r="BL170" i="15"/>
  <c r="BD174" i="15"/>
  <c r="BD159" i="15"/>
  <c r="BD130" i="15"/>
  <c r="AG197" i="15"/>
  <c r="AC105" i="15"/>
  <c r="AC153" i="15"/>
  <c r="AM153" i="15" s="1"/>
  <c r="AD153" i="15"/>
  <c r="BL138" i="15"/>
  <c r="BD138" i="15"/>
  <c r="BL142" i="15"/>
  <c r="BD142" i="15"/>
  <c r="BL93" i="15"/>
  <c r="BD93" i="15"/>
  <c r="BL101" i="15"/>
  <c r="BD101" i="15"/>
  <c r="BL103" i="15"/>
  <c r="BD103" i="15"/>
  <c r="AE90" i="15"/>
  <c r="BL165" i="15"/>
  <c r="BD165" i="15"/>
  <c r="BD77" i="15"/>
  <c r="AD92" i="15"/>
  <c r="AC92" i="15"/>
  <c r="AF92" i="15" s="1"/>
  <c r="AD144" i="15"/>
  <c r="AC144" i="15"/>
  <c r="BL87" i="15"/>
  <c r="BD87" i="15"/>
  <c r="BD119" i="15"/>
  <c r="BD85" i="15"/>
  <c r="BL109" i="15"/>
  <c r="BD144" i="15"/>
  <c r="AC76" i="15"/>
  <c r="AD178" i="15"/>
  <c r="AG180" i="15"/>
  <c r="AC184" i="15"/>
  <c r="AM184" i="15" s="1"/>
  <c r="AQ184" i="15" s="1"/>
  <c r="AV184" i="15" s="1"/>
  <c r="AD184" i="15"/>
  <c r="AC198" i="15"/>
  <c r="BL166" i="15"/>
  <c r="AC185" i="15"/>
  <c r="AG185" i="15" s="1"/>
  <c r="AC97" i="15"/>
  <c r="AD64" i="15"/>
  <c r="AC64" i="15"/>
  <c r="AF64" i="15" s="1"/>
  <c r="AM68" i="15"/>
  <c r="AQ68" i="15" s="1"/>
  <c r="AV68" i="15" s="1"/>
  <c r="AG68" i="15"/>
  <c r="AD78" i="15"/>
  <c r="AC80" i="15"/>
  <c r="AF80" i="15" s="1"/>
  <c r="AD80" i="15"/>
  <c r="AC96" i="15"/>
  <c r="AF96" i="15" s="1"/>
  <c r="AD96" i="15"/>
  <c r="AC73" i="15"/>
  <c r="AF73" i="15" s="1"/>
  <c r="AD73" i="15"/>
  <c r="AC53" i="15"/>
  <c r="AM53" i="15" s="1"/>
  <c r="AO53" i="15" s="1"/>
  <c r="AD53" i="15"/>
  <c r="AC101" i="15"/>
  <c r="AF101" i="15" s="1"/>
  <c r="AC114" i="15"/>
  <c r="AF114" i="15" s="1"/>
  <c r="AE116" i="15"/>
  <c r="AM116" i="15"/>
  <c r="AO116" i="15" s="1"/>
  <c r="BA116" i="15" s="1"/>
  <c r="AG116" i="15"/>
  <c r="AD121" i="15"/>
  <c r="AC121" i="15"/>
  <c r="AF121" i="15" s="1"/>
  <c r="AD136" i="15"/>
  <c r="AE140" i="15"/>
  <c r="AG140" i="15"/>
  <c r="AM140" i="15"/>
  <c r="AO140" i="15" s="1"/>
  <c r="BA140" i="15" s="1"/>
  <c r="AD140" i="15"/>
  <c r="AD173" i="15"/>
  <c r="AC173" i="15"/>
  <c r="AF173" i="15" s="1"/>
  <c r="AC201" i="15"/>
  <c r="AF201" i="15" s="1"/>
  <c r="AD201" i="15"/>
  <c r="AC205" i="15"/>
  <c r="AF205" i="15" s="1"/>
  <c r="BL74" i="15"/>
  <c r="BD74" i="15"/>
  <c r="BL90" i="15"/>
  <c r="BD90" i="15"/>
  <c r="BL186" i="15"/>
  <c r="BL63" i="15"/>
  <c r="BD63" i="15"/>
  <c r="BL141" i="15"/>
  <c r="BD141" i="15"/>
  <c r="BL190" i="15"/>
  <c r="BD190" i="15"/>
  <c r="BL206" i="15"/>
  <c r="BD206" i="15"/>
  <c r="BL92" i="15"/>
  <c r="BD192" i="15"/>
  <c r="AM145" i="15"/>
  <c r="AO145" i="15" s="1"/>
  <c r="AZ145" i="15" s="1"/>
  <c r="BD198" i="15"/>
  <c r="BD86" i="15"/>
  <c r="BD182" i="15"/>
  <c r="AC196" i="15"/>
  <c r="AF196" i="15" s="1"/>
  <c r="AG190" i="15"/>
  <c r="AD81" i="15"/>
  <c r="AC81" i="15"/>
  <c r="AM81" i="15" s="1"/>
  <c r="AQ81" i="15" s="1"/>
  <c r="AV81" i="15" s="1"/>
  <c r="AC122" i="15"/>
  <c r="AF122" i="15" s="1"/>
  <c r="AC176" i="15"/>
  <c r="AF176" i="15" s="1"/>
  <c r="AD176" i="15"/>
  <c r="BL126" i="15"/>
  <c r="BD126" i="15"/>
  <c r="AE194" i="15"/>
  <c r="AM194" i="15"/>
  <c r="AQ194" i="15" s="1"/>
  <c r="AV194" i="15" s="1"/>
  <c r="BL69" i="15"/>
  <c r="BD69" i="15"/>
  <c r="BL102" i="15"/>
  <c r="BD102" i="15"/>
  <c r="BL80" i="15"/>
  <c r="BD200" i="15"/>
  <c r="BL76" i="15"/>
  <c r="BL104" i="15"/>
  <c r="BD94" i="15"/>
  <c r="BD175" i="15"/>
  <c r="BD202" i="15"/>
  <c r="AC125" i="15"/>
  <c r="AD194" i="15"/>
  <c r="AG194" i="15"/>
  <c r="AD145" i="15"/>
  <c r="AD152" i="15"/>
  <c r="AC152" i="15"/>
  <c r="AG152" i="15" s="1"/>
  <c r="AC161" i="15"/>
  <c r="AF161" i="15" s="1"/>
  <c r="AD161" i="15"/>
  <c r="AD169" i="15"/>
  <c r="AC169" i="15"/>
  <c r="AG189" i="15"/>
  <c r="AE189" i="15"/>
  <c r="AC193" i="15"/>
  <c r="AF193" i="15" s="1"/>
  <c r="AD193" i="15"/>
  <c r="BL117" i="15"/>
  <c r="BD117" i="15"/>
  <c r="AD57" i="15"/>
  <c r="AD77" i="15"/>
  <c r="AC77" i="15"/>
  <c r="AF77" i="15" s="1"/>
  <c r="AD148" i="15"/>
  <c r="AC148" i="15"/>
  <c r="AF148" i="15" s="1"/>
  <c r="AC94" i="15"/>
  <c r="AF94" i="15" s="1"/>
  <c r="AD104" i="15"/>
  <c r="AC104" i="15"/>
  <c r="AF104" i="15" s="1"/>
  <c r="AD56" i="15"/>
  <c r="AC56" i="15"/>
  <c r="AM56" i="15" s="1"/>
  <c r="AO56" i="15" s="1"/>
  <c r="BA56" i="15" s="1"/>
  <c r="AD157" i="15"/>
  <c r="AC157" i="15"/>
  <c r="AF157" i="15" s="1"/>
  <c r="AD164" i="15"/>
  <c r="AC164" i="15"/>
  <c r="AF164" i="15" s="1"/>
  <c r="AC44" i="15"/>
  <c r="AM44" i="15" s="1"/>
  <c r="AO44" i="15" s="1"/>
  <c r="BI44" i="15" s="1"/>
  <c r="AD93" i="15"/>
  <c r="AC93" i="15"/>
  <c r="AF93" i="15" s="1"/>
  <c r="AC124" i="15"/>
  <c r="AF124" i="15" s="1"/>
  <c r="AD124" i="15"/>
  <c r="AD129" i="15"/>
  <c r="AC129" i="15"/>
  <c r="AF129" i="15" s="1"/>
  <c r="AC154" i="15"/>
  <c r="AF154" i="15" s="1"/>
  <c r="AC172" i="15"/>
  <c r="AF172" i="15" s="1"/>
  <c r="AD172" i="15"/>
  <c r="AD48" i="15"/>
  <c r="AD89" i="15"/>
  <c r="AC89" i="15"/>
  <c r="AF89" i="15" s="1"/>
  <c r="AD204" i="15"/>
  <c r="AD188" i="15"/>
  <c r="AE190" i="15"/>
  <c r="AD108" i="15"/>
  <c r="AM190" i="15"/>
  <c r="AO190" i="15" s="1"/>
  <c r="AU190" i="15" s="1"/>
  <c r="BD114" i="15"/>
  <c r="BD150" i="15"/>
  <c r="BD189" i="15"/>
  <c r="AC49" i="15"/>
  <c r="AM49" i="15" s="1"/>
  <c r="AO49" i="15" s="1"/>
  <c r="AD49" i="15"/>
  <c r="AC112" i="15"/>
  <c r="AE112" i="15" s="1"/>
  <c r="AD112" i="15"/>
  <c r="AD170" i="15"/>
  <c r="AC10" i="15"/>
  <c r="AM10" i="15" s="1"/>
  <c r="AD10" i="15"/>
  <c r="AG200" i="15"/>
  <c r="AC65" i="15"/>
  <c r="AF65" i="15" s="1"/>
  <c r="AD65" i="15"/>
  <c r="AC137" i="15"/>
  <c r="AF137" i="15" s="1"/>
  <c r="AD137" i="15"/>
  <c r="BD95" i="15"/>
  <c r="BL95" i="15"/>
  <c r="BD111" i="15"/>
  <c r="BL111" i="15"/>
  <c r="AC84" i="15"/>
  <c r="AG84" i="15" s="1"/>
  <c r="AD141" i="15"/>
  <c r="AD109" i="15"/>
  <c r="AC109" i="15"/>
  <c r="AC52" i="15"/>
  <c r="AM52" i="15" s="1"/>
  <c r="AO52" i="15" s="1"/>
  <c r="BI52" i="15" s="1"/>
  <c r="AC72" i="15"/>
  <c r="AM72" i="15" s="1"/>
  <c r="AQ72" i="15" s="1"/>
  <c r="AV72" i="15" s="1"/>
  <c r="AD72" i="15"/>
  <c r="AD133" i="15"/>
  <c r="AC133" i="15"/>
  <c r="AF133" i="15" s="1"/>
  <c r="AM206" i="15"/>
  <c r="BL62" i="15"/>
  <c r="BD62" i="15"/>
  <c r="AD60" i="15"/>
  <c r="AM85" i="15"/>
  <c r="AO85" i="15" s="1"/>
  <c r="BA85" i="15" s="1"/>
  <c r="AE113" i="15"/>
  <c r="AM113" i="15"/>
  <c r="AG125" i="15"/>
  <c r="AG144" i="15"/>
  <c r="AM144" i="15"/>
  <c r="AG85" i="15"/>
  <c r="AE152" i="15"/>
  <c r="AO197" i="15"/>
  <c r="BA197" i="15" s="1"/>
  <c r="AG121" i="15"/>
  <c r="AE136" i="15"/>
  <c r="AE92" i="15"/>
  <c r="AG136" i="15"/>
  <c r="AM180" i="15"/>
  <c r="AO180" i="15" s="1"/>
  <c r="BB180" i="15" s="1"/>
  <c r="AM136" i="15"/>
  <c r="AE76" i="15"/>
  <c r="AG153" i="15"/>
  <c r="AQ116" i="15"/>
  <c r="AV116" i="15" s="1"/>
  <c r="AM96" i="15"/>
  <c r="AQ96" i="15" s="1"/>
  <c r="AV96" i="15" s="1"/>
  <c r="AM121" i="15"/>
  <c r="AG196" i="15"/>
  <c r="AM196" i="15"/>
  <c r="AQ196" i="15" s="1"/>
  <c r="AV196" i="15" s="1"/>
  <c r="AE196" i="15"/>
  <c r="AE101" i="15"/>
  <c r="AM80" i="15"/>
  <c r="AQ80" i="15" s="1"/>
  <c r="AV80" i="15" s="1"/>
  <c r="AE121" i="15"/>
  <c r="AE96" i="15"/>
  <c r="AM125" i="15"/>
  <c r="AO125" i="15" s="1"/>
  <c r="AZ125" i="15" s="1"/>
  <c r="AM176" i="15"/>
  <c r="AQ176" i="15" s="1"/>
  <c r="AV176" i="15" s="1"/>
  <c r="AG122" i="15"/>
  <c r="AQ140" i="15"/>
  <c r="AV140" i="15" s="1"/>
  <c r="BL56" i="15"/>
  <c r="AG104" i="15"/>
  <c r="AG129" i="15"/>
  <c r="BL57" i="15"/>
  <c r="BD45" i="15"/>
  <c r="AG77" i="15"/>
  <c r="AE77" i="15"/>
  <c r="AE137" i="15"/>
  <c r="AO200" i="15"/>
  <c r="BB200" i="15" s="1"/>
  <c r="BD37" i="15"/>
  <c r="AE72" i="15"/>
  <c r="BL49" i="15"/>
  <c r="AO96" i="15"/>
  <c r="AU96" i="15" s="1"/>
  <c r="BB116" i="15"/>
  <c r="AZ116" i="15"/>
  <c r="AQ125" i="15"/>
  <c r="AV125" i="15" s="1"/>
  <c r="AU145" i="15"/>
  <c r="BI85" i="15"/>
  <c r="BB85" i="15"/>
  <c r="AG92" i="15" l="1"/>
  <c r="BL140" i="15"/>
  <c r="BD163" i="15"/>
  <c r="AC63" i="15"/>
  <c r="AF63" i="15" s="1"/>
  <c r="BD123" i="15"/>
  <c r="BL172" i="15"/>
  <c r="BL132" i="15"/>
  <c r="BL203" i="15"/>
  <c r="AM173" i="15"/>
  <c r="AD183" i="15"/>
  <c r="AE73" i="15"/>
  <c r="BL171" i="15"/>
  <c r="BL75" i="15"/>
  <c r="AQ190" i="15"/>
  <c r="AV190" i="15" s="1"/>
  <c r="AM92" i="15"/>
  <c r="AE173" i="15"/>
  <c r="BD83" i="15"/>
  <c r="BL164" i="15"/>
  <c r="BD187" i="15"/>
  <c r="BD180" i="15"/>
  <c r="BL91" i="15"/>
  <c r="BL115" i="15"/>
  <c r="BD131" i="15"/>
  <c r="AG139" i="15"/>
  <c r="AG157" i="15"/>
  <c r="AM64" i="15"/>
  <c r="AG173" i="15"/>
  <c r="BD188" i="15"/>
  <c r="BL148" i="15"/>
  <c r="BD68" i="15"/>
  <c r="BD195" i="15"/>
  <c r="AZ200" i="15"/>
  <c r="AG64" i="15"/>
  <c r="BL84" i="15"/>
  <c r="AU200" i="15"/>
  <c r="AO68" i="15"/>
  <c r="AU68" i="15" s="1"/>
  <c r="AE64" i="15"/>
  <c r="AD111" i="15"/>
  <c r="BL108" i="15"/>
  <c r="BD204" i="15"/>
  <c r="BL139" i="15"/>
  <c r="BD155" i="15"/>
  <c r="BA190" i="15"/>
  <c r="BD107" i="15"/>
  <c r="BD179" i="15"/>
  <c r="BD67" i="15"/>
  <c r="AM73" i="15"/>
  <c r="AQ73" i="15" s="1"/>
  <c r="AV73" i="15" s="1"/>
  <c r="AO184" i="15"/>
  <c r="BA184" i="15" s="1"/>
  <c r="AM205" i="15"/>
  <c r="AQ205" i="15" s="1"/>
  <c r="AV205" i="15" s="1"/>
  <c r="AG73" i="15"/>
  <c r="AD203" i="15"/>
  <c r="BL156" i="15"/>
  <c r="BL153" i="15"/>
  <c r="BD185" i="15"/>
  <c r="BD97" i="15"/>
  <c r="BD73" i="15"/>
  <c r="AC13" i="15"/>
  <c r="AM13" i="15" s="1"/>
  <c r="AO13" i="15" s="1"/>
  <c r="AD16" i="15"/>
  <c r="AD12" i="15"/>
  <c r="AD20" i="15"/>
  <c r="AC12" i="15"/>
  <c r="AM12" i="15" s="1"/>
  <c r="AO12" i="15" s="1"/>
  <c r="BI12" i="15" s="1"/>
  <c r="BD12" i="15"/>
  <c r="BL28" i="15"/>
  <c r="AC20" i="15"/>
  <c r="AM20" i="15" s="1"/>
  <c r="AO20" i="15" s="1"/>
  <c r="BI20" i="15" s="1"/>
  <c r="AA32" i="15"/>
  <c r="BL20" i="15"/>
  <c r="AD28" i="15"/>
  <c r="BL32" i="15"/>
  <c r="AC28" i="15"/>
  <c r="AM28" i="15" s="1"/>
  <c r="AO28" i="15" s="1"/>
  <c r="BI28" i="15" s="1"/>
  <c r="AC47" i="15"/>
  <c r="AM47" i="15" s="1"/>
  <c r="AO47" i="15" s="1"/>
  <c r="BI47" i="15" s="1"/>
  <c r="BD51" i="15"/>
  <c r="AF87" i="15"/>
  <c r="AG87" i="15"/>
  <c r="AM87" i="15"/>
  <c r="AE87" i="15"/>
  <c r="AF91" i="15"/>
  <c r="AM91" i="15"/>
  <c r="AQ91" i="15" s="1"/>
  <c r="AV91" i="15" s="1"/>
  <c r="AG91" i="15"/>
  <c r="AE91" i="15"/>
  <c r="AF95" i="15"/>
  <c r="AM95" i="15"/>
  <c r="AG95" i="15"/>
  <c r="AE99" i="15"/>
  <c r="AM99" i="15"/>
  <c r="AF107" i="15"/>
  <c r="AG107" i="15"/>
  <c r="AG115" i="15"/>
  <c r="AM115" i="15"/>
  <c r="AQ115" i="15" s="1"/>
  <c r="AV115" i="15" s="1"/>
  <c r="AF123" i="15"/>
  <c r="AE123" i="15"/>
  <c r="AM123" i="15"/>
  <c r="AG123" i="15"/>
  <c r="AF183" i="15"/>
  <c r="AG183" i="15"/>
  <c r="BA180" i="15"/>
  <c r="AE205" i="15"/>
  <c r="AG147" i="15"/>
  <c r="BL59" i="15"/>
  <c r="AD91" i="15"/>
  <c r="AD107" i="15"/>
  <c r="AE160" i="15"/>
  <c r="AD115" i="15"/>
  <c r="AD103" i="15"/>
  <c r="AC71" i="15"/>
  <c r="AM71" i="15" s="1"/>
  <c r="AC143" i="15"/>
  <c r="AD79" i="15"/>
  <c r="BB190" i="15"/>
  <c r="AO80" i="15"/>
  <c r="BA80" i="15" s="1"/>
  <c r="AG65" i="15"/>
  <c r="AG80" i="15"/>
  <c r="AE63" i="15"/>
  <c r="AC195" i="15"/>
  <c r="AF195" i="15" s="1"/>
  <c r="AG175" i="15"/>
  <c r="AD179" i="15"/>
  <c r="AC151" i="15"/>
  <c r="AE151" i="15" s="1"/>
  <c r="AD99" i="15"/>
  <c r="AC155" i="15"/>
  <c r="AM155" i="15" s="1"/>
  <c r="AC67" i="15"/>
  <c r="AG67" i="15" s="1"/>
  <c r="AG63" i="15"/>
  <c r="AM175" i="15"/>
  <c r="BA125" i="15"/>
  <c r="BL55" i="15"/>
  <c r="AM147" i="15"/>
  <c r="AD131" i="15"/>
  <c r="AD123" i="15"/>
  <c r="AC207" i="15"/>
  <c r="AD171" i="15"/>
  <c r="AM103" i="15"/>
  <c r="AM63" i="15"/>
  <c r="AE175" i="15"/>
  <c r="AC83" i="15"/>
  <c r="AZ190" i="15"/>
  <c r="BB68" i="15"/>
  <c r="AG112" i="15"/>
  <c r="AM164" i="15"/>
  <c r="AO164" i="15" s="1"/>
  <c r="AU164" i="15" s="1"/>
  <c r="AE176" i="15"/>
  <c r="AG101" i="15"/>
  <c r="AE147" i="15"/>
  <c r="AG103" i="15"/>
  <c r="AD119" i="15"/>
  <c r="AC59" i="15"/>
  <c r="AM59" i="15" s="1"/>
  <c r="AO59" i="15" s="1"/>
  <c r="AZ59" i="15" s="1"/>
  <c r="AC163" i="15"/>
  <c r="AF163" i="15" s="1"/>
  <c r="AD55" i="15"/>
  <c r="AC191" i="15"/>
  <c r="AM191" i="15" s="1"/>
  <c r="AO191" i="15" s="1"/>
  <c r="BI191" i="15" s="1"/>
  <c r="AD127" i="15"/>
  <c r="AD147" i="15"/>
  <c r="AE139" i="15"/>
  <c r="AO72" i="15"/>
  <c r="AQ180" i="15"/>
  <c r="AV180" i="15" s="1"/>
  <c r="AG137" i="15"/>
  <c r="AM101" i="15"/>
  <c r="AQ101" i="15" s="1"/>
  <c r="AV101" i="15" s="1"/>
  <c r="AD59" i="15"/>
  <c r="AC55" i="15"/>
  <c r="AM55" i="15" s="1"/>
  <c r="AO55" i="15" s="1"/>
  <c r="AD95" i="15"/>
  <c r="AD87" i="15"/>
  <c r="AM139" i="15"/>
  <c r="AD175" i="15"/>
  <c r="Z47" i="15"/>
  <c r="BL47" i="15" s="1"/>
  <c r="AM137" i="15"/>
  <c r="AQ137" i="15" s="1"/>
  <c r="AV137" i="15" s="1"/>
  <c r="AC51" i="15"/>
  <c r="AM51" i="15" s="1"/>
  <c r="AO51" i="15" s="1"/>
  <c r="AC159" i="15"/>
  <c r="AD51" i="15"/>
  <c r="AC199" i="15"/>
  <c r="AD139" i="15"/>
  <c r="AF82" i="15"/>
  <c r="AE82" i="15"/>
  <c r="AM82" i="15"/>
  <c r="AG82" i="15"/>
  <c r="AF86" i="15"/>
  <c r="AG86" i="15"/>
  <c r="AF102" i="15"/>
  <c r="AM102" i="15"/>
  <c r="AF110" i="15"/>
  <c r="AM110" i="15"/>
  <c r="AF118" i="15"/>
  <c r="AG118" i="15"/>
  <c r="AG170" i="15"/>
  <c r="AM170" i="15"/>
  <c r="AF174" i="15"/>
  <c r="AG174" i="15"/>
  <c r="AM174" i="15"/>
  <c r="AO174" i="15" s="1"/>
  <c r="AU174" i="15" s="1"/>
  <c r="AE174" i="15"/>
  <c r="AQ179" i="15"/>
  <c r="AV179" i="15" s="1"/>
  <c r="AO179" i="15"/>
  <c r="AZ117" i="15"/>
  <c r="AU117" i="15"/>
  <c r="AF188" i="15"/>
  <c r="AG188" i="15"/>
  <c r="AM188" i="15"/>
  <c r="AO188" i="15" s="1"/>
  <c r="AZ188" i="15" s="1"/>
  <c r="AE188" i="15"/>
  <c r="AU80" i="15"/>
  <c r="AZ191" i="15"/>
  <c r="BA200" i="15"/>
  <c r="AU180" i="15"/>
  <c r="BB145" i="15"/>
  <c r="AO205" i="15"/>
  <c r="BB205" i="15" s="1"/>
  <c r="AQ117" i="15"/>
  <c r="AV117" i="15" s="1"/>
  <c r="AE183" i="15"/>
  <c r="AE154" i="15"/>
  <c r="BL38" i="15"/>
  <c r="AM122" i="15"/>
  <c r="AM78" i="15"/>
  <c r="AQ78" i="15" s="1"/>
  <c r="AV78" i="15" s="1"/>
  <c r="AD118" i="15"/>
  <c r="AG186" i="15"/>
  <c r="AM106" i="15"/>
  <c r="AD82" i="15"/>
  <c r="AD90" i="15"/>
  <c r="BL161" i="15"/>
  <c r="BD105" i="15"/>
  <c r="Z16" i="15"/>
  <c r="BD16" i="15" s="1"/>
  <c r="AD70" i="15"/>
  <c r="BL65" i="15"/>
  <c r="BI80" i="15"/>
  <c r="BI200" i="15"/>
  <c r="BI145" i="15"/>
  <c r="AM183" i="15"/>
  <c r="BL52" i="15"/>
  <c r="AM154" i="15"/>
  <c r="AE122" i="15"/>
  <c r="AG172" i="15"/>
  <c r="AE78" i="15"/>
  <c r="AO81" i="15"/>
  <c r="BA81" i="15" s="1"/>
  <c r="BD201" i="15"/>
  <c r="AD86" i="15"/>
  <c r="AM186" i="15"/>
  <c r="AC146" i="15"/>
  <c r="BL121" i="15"/>
  <c r="BD89" i="15"/>
  <c r="BD129" i="15"/>
  <c r="AC150" i="15"/>
  <c r="AE150" i="15" s="1"/>
  <c r="AC142" i="15"/>
  <c r="BD193" i="15"/>
  <c r="AA51" i="15"/>
  <c r="AE186" i="15"/>
  <c r="AG114" i="15"/>
  <c r="AG201" i="15"/>
  <c r="AG78" i="15"/>
  <c r="BD81" i="15"/>
  <c r="AO176" i="15"/>
  <c r="BL54" i="15"/>
  <c r="BD46" i="15"/>
  <c r="AM89" i="15"/>
  <c r="AE201" i="15"/>
  <c r="AG117" i="15"/>
  <c r="AG166" i="15"/>
  <c r="AC126" i="15"/>
  <c r="AC66" i="15"/>
  <c r="BD177" i="15"/>
  <c r="AD130" i="15"/>
  <c r="AM114" i="15"/>
  <c r="AM195" i="15"/>
  <c r="AE107" i="15"/>
  <c r="AE89" i="15"/>
  <c r="AM94" i="15"/>
  <c r="AQ94" i="15" s="1"/>
  <c r="AV94" i="15" s="1"/>
  <c r="AE114" i="15"/>
  <c r="AG176" i="15"/>
  <c r="AQ145" i="15"/>
  <c r="AV145" i="15" s="1"/>
  <c r="AM201" i="15"/>
  <c r="AG161" i="15"/>
  <c r="AM178" i="15"/>
  <c r="BD137" i="15"/>
  <c r="AE166" i="15"/>
  <c r="AD102" i="15"/>
  <c r="AD174" i="15"/>
  <c r="AD134" i="15"/>
  <c r="AE178" i="15"/>
  <c r="AC50" i="15"/>
  <c r="AM50" i="15" s="1"/>
  <c r="AO50" i="15" s="1"/>
  <c r="AO73" i="15"/>
  <c r="AU73" i="15" s="1"/>
  <c r="AM193" i="15"/>
  <c r="AO194" i="15"/>
  <c r="BB194" i="15" s="1"/>
  <c r="AM166" i="15"/>
  <c r="AC46" i="15"/>
  <c r="AM46" i="15" s="1"/>
  <c r="AO46" i="15" s="1"/>
  <c r="AZ46" i="15" s="1"/>
  <c r="AD110" i="15"/>
  <c r="AD62" i="15"/>
  <c r="BD113" i="15"/>
  <c r="AD182" i="15"/>
  <c r="BD169" i="15"/>
  <c r="AD166" i="15"/>
  <c r="BL145" i="15"/>
  <c r="AE172" i="15"/>
  <c r="AE65" i="15"/>
  <c r="AG89" i="15"/>
  <c r="AE94" i="15"/>
  <c r="AM65" i="15"/>
  <c r="AO65" i="15" s="1"/>
  <c r="AM133" i="15"/>
  <c r="AG93" i="15"/>
  <c r="AE131" i="15"/>
  <c r="AM104" i="15"/>
  <c r="AG205" i="15"/>
  <c r="AM129" i="15"/>
  <c r="AZ42" i="15"/>
  <c r="AD46" i="15"/>
  <c r="AD42" i="15"/>
  <c r="AG178" i="15"/>
  <c r="AD186" i="15"/>
  <c r="AC74" i="15"/>
  <c r="AD39" i="15"/>
  <c r="AP97" i="15"/>
  <c r="AP42" i="15"/>
  <c r="AR42" i="15" s="1"/>
  <c r="AS42" i="15" s="1"/>
  <c r="AT42" i="15" s="1"/>
  <c r="AU42" i="15" s="1"/>
  <c r="AP188" i="15"/>
  <c r="AP103" i="15"/>
  <c r="AP205" i="15"/>
  <c r="AP132" i="15"/>
  <c r="AP147" i="15"/>
  <c r="AP91" i="15"/>
  <c r="AP171" i="15"/>
  <c r="AP123" i="15"/>
  <c r="AP204" i="15"/>
  <c r="AZ49" i="15"/>
  <c r="BI49" i="15"/>
  <c r="AC45" i="15"/>
  <c r="AM45" i="15" s="1"/>
  <c r="AO45" i="15" s="1"/>
  <c r="AZ45" i="15" s="1"/>
  <c r="AD17" i="15"/>
  <c r="BD53" i="15"/>
  <c r="AD45" i="15"/>
  <c r="AC57" i="15"/>
  <c r="AM57" i="15" s="1"/>
  <c r="AO57" i="15" s="1"/>
  <c r="BI57" i="15" s="1"/>
  <c r="AC37" i="15"/>
  <c r="AM37" i="15" s="1"/>
  <c r="AO37" i="15" s="1"/>
  <c r="AD41" i="15"/>
  <c r="Z41" i="15"/>
  <c r="BL41" i="15" s="1"/>
  <c r="AA13" i="15"/>
  <c r="BL23" i="15"/>
  <c r="AD33" i="15"/>
  <c r="AA53" i="15"/>
  <c r="BI43" i="15"/>
  <c r="AZ43" i="15"/>
  <c r="AZ53" i="15"/>
  <c r="BI53" i="15"/>
  <c r="BI55" i="15"/>
  <c r="AZ55" i="15"/>
  <c r="BI48" i="15"/>
  <c r="AZ48" i="15"/>
  <c r="BI37" i="15"/>
  <c r="AZ37" i="15"/>
  <c r="AD54" i="15"/>
  <c r="AP46" i="15"/>
  <c r="AR46" i="15" s="1"/>
  <c r="AS46" i="15" s="1"/>
  <c r="AT46" i="15" s="1"/>
  <c r="AP148" i="15"/>
  <c r="AP159" i="15"/>
  <c r="AP156" i="15"/>
  <c r="AP105" i="15"/>
  <c r="AP120" i="15"/>
  <c r="AP117" i="15"/>
  <c r="AP152" i="15"/>
  <c r="AP191" i="15"/>
  <c r="AP196" i="15"/>
  <c r="AP144" i="15"/>
  <c r="AZ52" i="15"/>
  <c r="AC54" i="15"/>
  <c r="AM54" i="15" s="1"/>
  <c r="AO54" i="15" s="1"/>
  <c r="Z48" i="15"/>
  <c r="AA48" i="15" s="1"/>
  <c r="Z17" i="15"/>
  <c r="AA55" i="15"/>
  <c r="AP113" i="15"/>
  <c r="BL10" i="15"/>
  <c r="AD25" i="15"/>
  <c r="BL29" i="15"/>
  <c r="AA21" i="15"/>
  <c r="AA25" i="15"/>
  <c r="AA29" i="15"/>
  <c r="AP96" i="15"/>
  <c r="AO10" i="15"/>
  <c r="BA10" i="15" s="1"/>
  <c r="AP206" i="15"/>
  <c r="AP48" i="15"/>
  <c r="AR48" i="15" s="1"/>
  <c r="AS48" i="15" s="1"/>
  <c r="AT48" i="15" s="1"/>
  <c r="AP118" i="15"/>
  <c r="AP52" i="15"/>
  <c r="AR52" i="15" s="1"/>
  <c r="AS52" i="15" s="1"/>
  <c r="AT52" i="15" s="1"/>
  <c r="AP194" i="15"/>
  <c r="AP137" i="15"/>
  <c r="BL25" i="15"/>
  <c r="AA10" i="15"/>
  <c r="AA45" i="15"/>
  <c r="AA49" i="15"/>
  <c r="AD21" i="15"/>
  <c r="AP89" i="15"/>
  <c r="AP67" i="15"/>
  <c r="AP139" i="15"/>
  <c r="AP81" i="15"/>
  <c r="BL40" i="15"/>
  <c r="AP161" i="15"/>
  <c r="AC25" i="15"/>
  <c r="AM25" i="15" s="1"/>
  <c r="AO25" i="15" s="1"/>
  <c r="BI25" i="15" s="1"/>
  <c r="AP162" i="15"/>
  <c r="AP134" i="15"/>
  <c r="AP197" i="15"/>
  <c r="AP92" i="15"/>
  <c r="AP110" i="15"/>
  <c r="AP66" i="15"/>
  <c r="AP80" i="15"/>
  <c r="AP166" i="15"/>
  <c r="AP189" i="15"/>
  <c r="AP124" i="15"/>
  <c r="BL21" i="15"/>
  <c r="AD44" i="15"/>
  <c r="AD58" i="15"/>
  <c r="AC29" i="15"/>
  <c r="AM29" i="15" s="1"/>
  <c r="AO29" i="15" s="1"/>
  <c r="AZ29" i="15" s="1"/>
  <c r="AC21" i="15"/>
  <c r="AM21" i="15" s="1"/>
  <c r="AO21" i="15" s="1"/>
  <c r="AA44" i="15"/>
  <c r="BA72" i="15"/>
  <c r="BI72" i="15"/>
  <c r="AZ176" i="15"/>
  <c r="BB176" i="15"/>
  <c r="AO91" i="15"/>
  <c r="AQ65" i="15"/>
  <c r="AV65" i="15" s="1"/>
  <c r="AO196" i="15"/>
  <c r="AU196" i="15" s="1"/>
  <c r="AZ180" i="15"/>
  <c r="BI180" i="15"/>
  <c r="AU85" i="15"/>
  <c r="AZ85" i="15"/>
  <c r="AE134" i="15"/>
  <c r="AG134" i="15"/>
  <c r="AO154" i="15"/>
  <c r="AQ154" i="15"/>
  <c r="AV154" i="15" s="1"/>
  <c r="AO64" i="15"/>
  <c r="AQ64" i="15"/>
  <c r="AV64" i="15" s="1"/>
  <c r="AU191" i="15"/>
  <c r="BA191" i="15"/>
  <c r="BB191" i="15"/>
  <c r="AO123" i="15"/>
  <c r="BB123" i="15" s="1"/>
  <c r="AQ123" i="15"/>
  <c r="AV123" i="15" s="1"/>
  <c r="BI81" i="15"/>
  <c r="BB81" i="15"/>
  <c r="AQ153" i="15"/>
  <c r="AV153" i="15" s="1"/>
  <c r="AO153" i="15"/>
  <c r="BI153" i="15" s="1"/>
  <c r="AQ144" i="15"/>
  <c r="AV144" i="15" s="1"/>
  <c r="AO144" i="15"/>
  <c r="AQ206" i="15"/>
  <c r="AV206" i="15" s="1"/>
  <c r="AO206" i="15"/>
  <c r="BB206" i="15" s="1"/>
  <c r="AQ119" i="15"/>
  <c r="AV119" i="15" s="1"/>
  <c r="AO119" i="15"/>
  <c r="BI190" i="15"/>
  <c r="AM77" i="15"/>
  <c r="AE148" i="15"/>
  <c r="AM107" i="15"/>
  <c r="AM118" i="15"/>
  <c r="AE118" i="15"/>
  <c r="AG110" i="15"/>
  <c r="AM159" i="15"/>
  <c r="AM83" i="15"/>
  <c r="AM93" i="15"/>
  <c r="AE93" i="15"/>
  <c r="AE129" i="15"/>
  <c r="AG154" i="15"/>
  <c r="AE104" i="15"/>
  <c r="AG96" i="15"/>
  <c r="AE80" i="15"/>
  <c r="AD13" i="15"/>
  <c r="AC40" i="15"/>
  <c r="AM40" i="15" s="1"/>
  <c r="AO40" i="15" s="1"/>
  <c r="AZ40" i="15" s="1"/>
  <c r="AF58" i="15"/>
  <c r="AG58" i="15"/>
  <c r="AM58" i="15"/>
  <c r="BD58" i="15"/>
  <c r="AA28" i="15"/>
  <c r="AZ16" i="15"/>
  <c r="BD13" i="15"/>
  <c r="AA20" i="15"/>
  <c r="AA56" i="15"/>
  <c r="BA196" i="15"/>
  <c r="AZ196" i="15"/>
  <c r="BB80" i="15"/>
  <c r="AZ80" i="15"/>
  <c r="BA153" i="15"/>
  <c r="BI125" i="15"/>
  <c r="BB125" i="15"/>
  <c r="AU125" i="15"/>
  <c r="BI174" i="15"/>
  <c r="BI123" i="15"/>
  <c r="AU81" i="15"/>
  <c r="AZ81" i="15"/>
  <c r="BA117" i="15"/>
  <c r="BB117" i="15"/>
  <c r="BI117" i="15"/>
  <c r="AF119" i="15"/>
  <c r="AE119" i="15"/>
  <c r="AG119" i="15"/>
  <c r="AF72" i="15"/>
  <c r="AG72" i="15"/>
  <c r="AP47" i="15"/>
  <c r="AR47" i="15" s="1"/>
  <c r="AP122" i="15"/>
  <c r="AP75" i="15"/>
  <c r="AP193" i="15"/>
  <c r="AP176" i="15"/>
  <c r="AP111" i="15"/>
  <c r="AP181" i="15"/>
  <c r="AP199" i="15"/>
  <c r="AP55" i="15"/>
  <c r="AR55" i="15" s="1"/>
  <c r="AP129" i="15"/>
  <c r="AP86" i="15"/>
  <c r="AP56" i="15"/>
  <c r="AR56" i="15" s="1"/>
  <c r="AP68" i="15"/>
  <c r="AP100" i="15"/>
  <c r="AP95" i="15"/>
  <c r="AP184" i="15"/>
  <c r="AP114" i="15"/>
  <c r="AP190" i="15"/>
  <c r="AP200" i="15"/>
  <c r="AP107" i="15"/>
  <c r="AP53" i="15"/>
  <c r="AR53" i="15" s="1"/>
  <c r="AP168" i="15"/>
  <c r="AP198" i="15"/>
  <c r="AP63" i="15"/>
  <c r="AP106" i="15"/>
  <c r="AP195" i="15"/>
  <c r="AP17" i="15"/>
  <c r="AP19" i="15"/>
  <c r="AP130" i="15"/>
  <c r="AP34" i="15"/>
  <c r="AR34" i="15" s="1"/>
  <c r="AP177" i="15"/>
  <c r="AP163" i="15"/>
  <c r="AP60" i="15"/>
  <c r="AR60" i="15" s="1"/>
  <c r="AP104" i="15"/>
  <c r="AP62" i="15"/>
  <c r="AP201" i="15"/>
  <c r="AP116" i="15"/>
  <c r="AP169" i="15"/>
  <c r="AP10" i="15"/>
  <c r="AR10" i="15" s="1"/>
  <c r="AP43" i="15"/>
  <c r="AR43" i="15" s="1"/>
  <c r="AP179" i="15"/>
  <c r="AP142" i="15"/>
  <c r="AP185" i="15"/>
  <c r="AP26" i="15"/>
  <c r="AR26" i="15" s="1"/>
  <c r="AS26" i="15" s="1"/>
  <c r="AT26" i="15" s="1"/>
  <c r="BB179" i="15"/>
  <c r="BA179" i="15"/>
  <c r="AZ179" i="15"/>
  <c r="BI205" i="15"/>
  <c r="AZ96" i="15"/>
  <c r="BI96" i="15"/>
  <c r="BA96" i="15"/>
  <c r="BB96" i="15"/>
  <c r="BA164" i="15"/>
  <c r="BB154" i="15"/>
  <c r="BI154" i="15"/>
  <c r="BI51" i="15"/>
  <c r="AZ51" i="15"/>
  <c r="BI68" i="15"/>
  <c r="BA68" i="15"/>
  <c r="AZ68" i="15"/>
  <c r="AO101" i="15"/>
  <c r="BI197" i="15"/>
  <c r="AU197" i="15"/>
  <c r="AZ197" i="15"/>
  <c r="BB197" i="15"/>
  <c r="AO113" i="15"/>
  <c r="AZ113" i="15" s="1"/>
  <c r="AQ113" i="15"/>
  <c r="AV113" i="15" s="1"/>
  <c r="AF179" i="15"/>
  <c r="AG179" i="15"/>
  <c r="AF127" i="15"/>
  <c r="AE127" i="15"/>
  <c r="AP13" i="15"/>
  <c r="AF151" i="15"/>
  <c r="AM151" i="15"/>
  <c r="AF203" i="15"/>
  <c r="AE203" i="15"/>
  <c r="AF76" i="15"/>
  <c r="AM76" i="15"/>
  <c r="AF146" i="15"/>
  <c r="AM146" i="15"/>
  <c r="AE146" i="15"/>
  <c r="AF155" i="15"/>
  <c r="AE155" i="15"/>
  <c r="AG105" i="15"/>
  <c r="AE105" i="15"/>
  <c r="AF74" i="15"/>
  <c r="AE74" i="15"/>
  <c r="Z11" i="15"/>
  <c r="AD11" i="15"/>
  <c r="Z19" i="15"/>
  <c r="AA19" i="15" s="1"/>
  <c r="AC19" i="15"/>
  <c r="AM19" i="15" s="1"/>
  <c r="AO19" i="15" s="1"/>
  <c r="BI19" i="15" s="1"/>
  <c r="Z26" i="15"/>
  <c r="AC26" i="15"/>
  <c r="AM26" i="15" s="1"/>
  <c r="AO26" i="15" s="1"/>
  <c r="BA26" i="15" s="1"/>
  <c r="BA145" i="15"/>
  <c r="AG164" i="15"/>
  <c r="AG131" i="15"/>
  <c r="AM157" i="15"/>
  <c r="AE157" i="15"/>
  <c r="AE124" i="15"/>
  <c r="AE111" i="15"/>
  <c r="AE179" i="15"/>
  <c r="AM127" i="15"/>
  <c r="AG151" i="15"/>
  <c r="AE184" i="15"/>
  <c r="AG76" i="15"/>
  <c r="AG146" i="15"/>
  <c r="AG150" i="15"/>
  <c r="AE67" i="15"/>
  <c r="AF152" i="15"/>
  <c r="AM152" i="15"/>
  <c r="AF125" i="15"/>
  <c r="AE125" i="15"/>
  <c r="AG71" i="15"/>
  <c r="AF185" i="15"/>
  <c r="AE185" i="15"/>
  <c r="AF198" i="15"/>
  <c r="AG198" i="15"/>
  <c r="AQ141" i="15"/>
  <c r="AV141" i="15" s="1"/>
  <c r="AO141" i="15"/>
  <c r="AD23" i="15"/>
  <c r="AC23" i="15"/>
  <c r="AM23" i="15" s="1"/>
  <c r="AO23" i="15" s="1"/>
  <c r="AC31" i="15"/>
  <c r="AM31" i="15" s="1"/>
  <c r="AO31" i="15" s="1"/>
  <c r="BB31" i="15" s="1"/>
  <c r="AD31" i="15"/>
  <c r="Q50" i="15"/>
  <c r="W50" i="15" s="1"/>
  <c r="AF90" i="15"/>
  <c r="AM90" i="15"/>
  <c r="AG90" i="15"/>
  <c r="V6" i="15"/>
  <c r="AD32" i="15"/>
  <c r="AD37" i="15"/>
  <c r="AA37" i="15"/>
  <c r="AD50" i="15"/>
  <c r="AD43" i="15"/>
  <c r="BD33" i="15"/>
  <c r="Z43" i="15"/>
  <c r="AA43" i="15" s="1"/>
  <c r="Z42" i="15"/>
  <c r="AA42" i="15" s="1"/>
  <c r="Z34" i="15"/>
  <c r="AA34" i="15" s="1"/>
  <c r="AC33" i="15"/>
  <c r="AM33" i="15" s="1"/>
  <c r="AO33" i="15" s="1"/>
  <c r="BI33" i="15" s="1"/>
  <c r="AG11" i="14"/>
  <c r="BB12" i="15" s="1"/>
  <c r="AB6" i="14"/>
  <c r="AP29" i="15"/>
  <c r="AR29" i="15" s="1"/>
  <c r="AZ44" i="15"/>
  <c r="AP45" i="15"/>
  <c r="AR45" i="15" s="1"/>
  <c r="AP18" i="15"/>
  <c r="AP20" i="15"/>
  <c r="BI18" i="15"/>
  <c r="AZ25" i="15"/>
  <c r="AZ12" i="15"/>
  <c r="AZ15" i="15"/>
  <c r="AZ61" i="15"/>
  <c r="BI61" i="15"/>
  <c r="AZ56" i="15"/>
  <c r="BI56" i="15"/>
  <c r="BI140" i="15"/>
  <c r="AU140" i="15"/>
  <c r="BI116" i="15"/>
  <c r="AU116" i="15"/>
  <c r="AF109" i="15"/>
  <c r="AM109" i="15"/>
  <c r="AF84" i="15"/>
  <c r="AE84" i="15"/>
  <c r="AF170" i="15"/>
  <c r="AE170" i="15"/>
  <c r="AF112" i="15"/>
  <c r="AM112" i="15"/>
  <c r="AF120" i="15"/>
  <c r="AM120" i="15"/>
  <c r="AG120" i="15"/>
  <c r="AE120" i="15"/>
  <c r="AG171" i="15"/>
  <c r="AE171" i="15"/>
  <c r="BB70" i="15"/>
  <c r="AZ70" i="15"/>
  <c r="AU70" i="15"/>
  <c r="BA70" i="15"/>
  <c r="AE110" i="15"/>
  <c r="AM131" i="15"/>
  <c r="AM86" i="15"/>
  <c r="AE86" i="15"/>
  <c r="AG94" i="15"/>
  <c r="AG124" i="15"/>
  <c r="AM124" i="15"/>
  <c r="AG102" i="15"/>
  <c r="AE102" i="15"/>
  <c r="AM111" i="15"/>
  <c r="AG111" i="15"/>
  <c r="AE161" i="15"/>
  <c r="AE95" i="15"/>
  <c r="AE58" i="15"/>
  <c r="AM161" i="15"/>
  <c r="AE193" i="15"/>
  <c r="AG193" i="15"/>
  <c r="AM148" i="15"/>
  <c r="AM198" i="15"/>
  <c r="AD24" i="15"/>
  <c r="Z24" i="15"/>
  <c r="Z31" i="15"/>
  <c r="BD31" i="15" s="1"/>
  <c r="AD29" i="15"/>
  <c r="AA12" i="15"/>
  <c r="AE197" i="15"/>
  <c r="AP74" i="15"/>
  <c r="AP69" i="15"/>
  <c r="AP154" i="15"/>
  <c r="AP87" i="15"/>
  <c r="AP73" i="15"/>
  <c r="AP78" i="15"/>
  <c r="AP133" i="15"/>
  <c r="AP149" i="15"/>
  <c r="AP145" i="15"/>
  <c r="AP136" i="15"/>
  <c r="AP167" i="15"/>
  <c r="AP143" i="15"/>
  <c r="AP54" i="15"/>
  <c r="AR54" i="15" s="1"/>
  <c r="AP79" i="15"/>
  <c r="AP202" i="15"/>
  <c r="AP164" i="15"/>
  <c r="AP127" i="15"/>
  <c r="AP172" i="15"/>
  <c r="AP183" i="15"/>
  <c r="AP98" i="15"/>
  <c r="AP82" i="15"/>
  <c r="AP76" i="15"/>
  <c r="AP70" i="15"/>
  <c r="AP83" i="15"/>
  <c r="AP12" i="15"/>
  <c r="AP31" i="15"/>
  <c r="AP187" i="15"/>
  <c r="AP170" i="15"/>
  <c r="AP23" i="15"/>
  <c r="AR23" i="15" s="1"/>
  <c r="AP49" i="15"/>
  <c r="AR49" i="15" s="1"/>
  <c r="AP155" i="15"/>
  <c r="AP126" i="15"/>
  <c r="AP24" i="15"/>
  <c r="AR24" i="15" s="1"/>
  <c r="AP37" i="15"/>
  <c r="AR37" i="15" s="1"/>
  <c r="AP203" i="15"/>
  <c r="AP146" i="15"/>
  <c r="AP94" i="15"/>
  <c r="AP173" i="15"/>
  <c r="AP141" i="15"/>
  <c r="AP44" i="15"/>
  <c r="AP11" i="15"/>
  <c r="AP16" i="15"/>
  <c r="AP109" i="15"/>
  <c r="AP153" i="15"/>
  <c r="AP108" i="15"/>
  <c r="AP165" i="15"/>
  <c r="AP178" i="15"/>
  <c r="AP138" i="15"/>
  <c r="AP84" i="15"/>
  <c r="AP128" i="15"/>
  <c r="AP64" i="15"/>
  <c r="AP102" i="15"/>
  <c r="AP77" i="15"/>
  <c r="AP207" i="15"/>
  <c r="AP85" i="15"/>
  <c r="AP93" i="15"/>
  <c r="AP58" i="15"/>
  <c r="AP192" i="15"/>
  <c r="AP131" i="15"/>
  <c r="AP150" i="15"/>
  <c r="AP151" i="15"/>
  <c r="AP186" i="15"/>
  <c r="AP140" i="15"/>
  <c r="AP32" i="15"/>
  <c r="AR32" i="15" s="1"/>
  <c r="AP41" i="15"/>
  <c r="AR41" i="15" s="1"/>
  <c r="AP28" i="15"/>
  <c r="AR28" i="15" s="1"/>
  <c r="AP157" i="15"/>
  <c r="AP99" i="15"/>
  <c r="AP50" i="15"/>
  <c r="AR50" i="15" s="1"/>
  <c r="AP158" i="15"/>
  <c r="AP125" i="15"/>
  <c r="AP160" i="15"/>
  <c r="AP119" i="15"/>
  <c r="AP90" i="15"/>
  <c r="AP25" i="15"/>
  <c r="AR25" i="15" s="1"/>
  <c r="AP72" i="15"/>
  <c r="AP121" i="15"/>
  <c r="AP115" i="15"/>
  <c r="AP182" i="15"/>
  <c r="AP88" i="15"/>
  <c r="AP135" i="15"/>
  <c r="AP112" i="15"/>
  <c r="AP57" i="15"/>
  <c r="AR57" i="15" s="1"/>
  <c r="AP175" i="15"/>
  <c r="AP40" i="15"/>
  <c r="AP65" i="15"/>
  <c r="AP101" i="15"/>
  <c r="AP14" i="15"/>
  <c r="AP71" i="15"/>
  <c r="AP174" i="15"/>
  <c r="AP15" i="15"/>
  <c r="AP180" i="15"/>
  <c r="AQ191" i="15"/>
  <c r="AV191" i="15" s="1"/>
  <c r="BB140" i="15"/>
  <c r="AZ140" i="15"/>
  <c r="AO95" i="15"/>
  <c r="AQ95" i="15"/>
  <c r="AV95" i="15" s="1"/>
  <c r="AO136" i="15"/>
  <c r="AQ136" i="15"/>
  <c r="AV136" i="15" s="1"/>
  <c r="AG62" i="15"/>
  <c r="AE62" i="15"/>
  <c r="AF108" i="15"/>
  <c r="AM108" i="15"/>
  <c r="AG108" i="15"/>
  <c r="AF165" i="15"/>
  <c r="AE165" i="15"/>
  <c r="AM165" i="15"/>
  <c r="AG165" i="15"/>
  <c r="AF192" i="15"/>
  <c r="AG192" i="15"/>
  <c r="AM192" i="15"/>
  <c r="AE192" i="15"/>
  <c r="AO121" i="15"/>
  <c r="AQ121" i="15"/>
  <c r="AV121" i="15" s="1"/>
  <c r="AO147" i="15"/>
  <c r="AQ147" i="15"/>
  <c r="AV147" i="15" s="1"/>
  <c r="AO99" i="15"/>
  <c r="AZ99" i="15" s="1"/>
  <c r="AQ99" i="15"/>
  <c r="AV99" i="15" s="1"/>
  <c r="BI194" i="15"/>
  <c r="AG79" i="15"/>
  <c r="AM79" i="15"/>
  <c r="AO79" i="15" s="1"/>
  <c r="AE130" i="15"/>
  <c r="AG130" i="15"/>
  <c r="AG149" i="15"/>
  <c r="AM149" i="15"/>
  <c r="AF182" i="15"/>
  <c r="AM182" i="15"/>
  <c r="AG182" i="15"/>
  <c r="AE182" i="15"/>
  <c r="BI113" i="15"/>
  <c r="AQ85" i="15"/>
  <c r="AV85" i="15" s="1"/>
  <c r="AM84" i="15"/>
  <c r="AG109" i="15"/>
  <c r="AE109" i="15"/>
  <c r="AG195" i="15"/>
  <c r="AE195" i="15"/>
  <c r="AG133" i="15"/>
  <c r="AE133" i="15"/>
  <c r="AE164" i="15"/>
  <c r="AD34" i="15"/>
  <c r="AA33" i="15"/>
  <c r="AA52" i="15"/>
  <c r="BB14" i="15"/>
  <c r="AZ14" i="15"/>
  <c r="BI14" i="15"/>
  <c r="AZ11" i="15"/>
  <c r="BI11" i="15"/>
  <c r="AZ72" i="15"/>
  <c r="BB144" i="15"/>
  <c r="AF191" i="15"/>
  <c r="AE191" i="15"/>
  <c r="AF169" i="15"/>
  <c r="AE169" i="15"/>
  <c r="AG169" i="15"/>
  <c r="AF99" i="15"/>
  <c r="AG99" i="15"/>
  <c r="AF67" i="15"/>
  <c r="AM67" i="15"/>
  <c r="AF180" i="15"/>
  <c r="AE180" i="15"/>
  <c r="AF115" i="15"/>
  <c r="AE115" i="15"/>
  <c r="AF81" i="15"/>
  <c r="AE81" i="15"/>
  <c r="AF97" i="15"/>
  <c r="AE97" i="15"/>
  <c r="AM97" i="15"/>
  <c r="AF207" i="15"/>
  <c r="AE207" i="15"/>
  <c r="AF177" i="15"/>
  <c r="AM177" i="15"/>
  <c r="AE177" i="15"/>
  <c r="BD36" i="15"/>
  <c r="BL36" i="15"/>
  <c r="AF85" i="15"/>
  <c r="AE85" i="15"/>
  <c r="AA36" i="15"/>
  <c r="Z60" i="15"/>
  <c r="AC60" i="15"/>
  <c r="AM60" i="15" s="1"/>
  <c r="AO60" i="15" s="1"/>
  <c r="BB60" i="15" s="1"/>
  <c r="AC75" i="15"/>
  <c r="AD75" i="15"/>
  <c r="AD100" i="15"/>
  <c r="AC100" i="15"/>
  <c r="AC128" i="15"/>
  <c r="AD128" i="15"/>
  <c r="AC135" i="15"/>
  <c r="AD135" i="15"/>
  <c r="AF145" i="15"/>
  <c r="AG145" i="15"/>
  <c r="AC162" i="15"/>
  <c r="AD162" i="15"/>
  <c r="AA22" i="15"/>
  <c r="BD22" i="15"/>
  <c r="AQ70" i="15"/>
  <c r="AV70" i="15" s="1"/>
  <c r="AC32" i="15"/>
  <c r="AM32" i="15" s="1"/>
  <c r="AO32" i="15" s="1"/>
  <c r="AC39" i="15"/>
  <c r="AM39" i="15" s="1"/>
  <c r="AO39" i="15" s="1"/>
  <c r="BA39" i="15" s="1"/>
  <c r="AD106" i="15"/>
  <c r="AE145" i="15"/>
  <c r="BL39" i="15"/>
  <c r="AD180" i="15"/>
  <c r="AD189" i="15"/>
  <c r="AE108" i="15"/>
  <c r="AC98" i="15"/>
  <c r="AF98" i="15" s="1"/>
  <c r="AE106" i="15"/>
  <c r="AD190" i="15"/>
  <c r="AC181" i="15"/>
  <c r="AE138" i="15"/>
  <c r="AD15" i="15"/>
  <c r="Z15" i="15"/>
  <c r="AA23" i="15"/>
  <c r="AC27" i="15"/>
  <c r="AM27" i="15" s="1"/>
  <c r="AO27" i="15" s="1"/>
  <c r="BA27" i="15" s="1"/>
  <c r="Z27" i="15"/>
  <c r="AC30" i="15"/>
  <c r="AM30" i="15" s="1"/>
  <c r="AO30" i="15" s="1"/>
  <c r="AP30" i="15" s="1"/>
  <c r="AR30" i="15" s="1"/>
  <c r="Z30" i="15"/>
  <c r="BL50" i="15"/>
  <c r="BD50" i="15"/>
  <c r="AF69" i="15"/>
  <c r="AM69" i="15"/>
  <c r="AG69" i="15"/>
  <c r="AF70" i="15"/>
  <c r="AE70" i="15"/>
  <c r="AG70" i="15"/>
  <c r="AC88" i="15"/>
  <c r="AD88" i="15"/>
  <c r="AF141" i="15"/>
  <c r="AE141" i="15"/>
  <c r="AG141" i="15"/>
  <c r="AD156" i="15"/>
  <c r="AC156" i="15"/>
  <c r="AF156" i="15" s="1"/>
  <c r="AC158" i="15"/>
  <c r="AD158" i="15"/>
  <c r="AC167" i="15"/>
  <c r="AD167" i="15"/>
  <c r="AC168" i="15"/>
  <c r="AD168" i="15"/>
  <c r="AA17" i="15"/>
  <c r="AA38" i="15"/>
  <c r="AA39" i="15"/>
  <c r="AA46" i="15"/>
  <c r="AA54" i="15"/>
  <c r="AA60" i="15"/>
  <c r="AA57" i="15"/>
  <c r="Q57" i="15"/>
  <c r="W57" i="15" s="1"/>
  <c r="AA11" i="15"/>
  <c r="N6" i="15"/>
  <c r="AZ47" i="15"/>
  <c r="AZ50" i="15"/>
  <c r="BI50" i="15"/>
  <c r="BI13" i="15"/>
  <c r="AZ13" i="15"/>
  <c r="AZ24" i="15"/>
  <c r="BA24" i="15"/>
  <c r="BI24" i="15"/>
  <c r="BI34" i="15"/>
  <c r="AZ34" i="15"/>
  <c r="BI41" i="15"/>
  <c r="AZ41" i="15"/>
  <c r="AZ17" i="15"/>
  <c r="BI17" i="15"/>
  <c r="AG203" i="15"/>
  <c r="AM172" i="15"/>
  <c r="AG148" i="15"/>
  <c r="AG191" i="15"/>
  <c r="AM169" i="15"/>
  <c r="AG81" i="15"/>
  <c r="AM203" i="15"/>
  <c r="AE103" i="15"/>
  <c r="AG97" i="15"/>
  <c r="AM185" i="15"/>
  <c r="AE198" i="15"/>
  <c r="AF184" i="15"/>
  <c r="AG184" i="15"/>
  <c r="AF153" i="15"/>
  <c r="AE153" i="15"/>
  <c r="AF143" i="15"/>
  <c r="AE143" i="15"/>
  <c r="AF160" i="15"/>
  <c r="AM160" i="15"/>
  <c r="AC36" i="15"/>
  <c r="AM36" i="15" s="1"/>
  <c r="AO36" i="15" s="1"/>
  <c r="BA36" i="15" s="1"/>
  <c r="AD36" i="15"/>
  <c r="AD38" i="15"/>
  <c r="AC38" i="15"/>
  <c r="AM38" i="15" s="1"/>
  <c r="AO38" i="15" s="1"/>
  <c r="AP38" i="15" s="1"/>
  <c r="AR38" i="15" s="1"/>
  <c r="AD40" i="15"/>
  <c r="AA40" i="15"/>
  <c r="AF144" i="15"/>
  <c r="AE144" i="15"/>
  <c r="AF105" i="15"/>
  <c r="AM105" i="15"/>
  <c r="AF150" i="15"/>
  <c r="AM150" i="15"/>
  <c r="AF199" i="15"/>
  <c r="AE199" i="15"/>
  <c r="AF117" i="15"/>
  <c r="AE117" i="15"/>
  <c r="AF200" i="15"/>
  <c r="AE200" i="15"/>
  <c r="AF113" i="15"/>
  <c r="AG113" i="15"/>
  <c r="AD14" i="15"/>
  <c r="Z14" i="15"/>
  <c r="AD18" i="15"/>
  <c r="Z18" i="15"/>
  <c r="AC22" i="15"/>
  <c r="AM22" i="15" s="1"/>
  <c r="AO22" i="15" s="1"/>
  <c r="BA22" i="15" s="1"/>
  <c r="AD22" i="15"/>
  <c r="AC35" i="15"/>
  <c r="AM35" i="15" s="1"/>
  <c r="AO35" i="15" s="1"/>
  <c r="BA35" i="15" s="1"/>
  <c r="Z35" i="15"/>
  <c r="AA50" i="15"/>
  <c r="AD68" i="15"/>
  <c r="AC6" i="14"/>
  <c r="M7" i="16"/>
  <c r="M8" i="14"/>
  <c r="M9" i="16" s="1"/>
  <c r="Q7" i="14"/>
  <c r="Q8" i="16" s="1"/>
  <c r="AD61" i="15"/>
  <c r="Z61" i="15"/>
  <c r="AE68" i="15"/>
  <c r="AE79" i="15"/>
  <c r="AF79" i="15"/>
  <c r="AG106" i="15"/>
  <c r="AF130" i="15"/>
  <c r="AM130" i="15"/>
  <c r="AF132" i="15"/>
  <c r="AM132" i="15"/>
  <c r="AE135" i="15"/>
  <c r="AF135" i="15"/>
  <c r="AF138" i="15"/>
  <c r="AM138" i="15"/>
  <c r="AF149" i="15"/>
  <c r="AE149" i="15"/>
  <c r="AF189" i="15"/>
  <c r="AM189" i="15"/>
  <c r="AF202" i="15"/>
  <c r="AM202" i="15"/>
  <c r="AE206" i="15"/>
  <c r="AA59" i="15"/>
  <c r="AF62" i="15"/>
  <c r="AM62" i="15"/>
  <c r="AF134" i="15"/>
  <c r="AM134" i="15"/>
  <c r="AM171" i="15"/>
  <c r="AF171" i="15"/>
  <c r="AD187" i="15"/>
  <c r="AC187" i="15"/>
  <c r="AF204" i="15"/>
  <c r="AM204" i="15"/>
  <c r="AF8" i="14"/>
  <c r="AG8" i="14"/>
  <c r="AE51" i="15" s="1"/>
  <c r="AF11" i="14"/>
  <c r="P160" i="14" s="1"/>
  <c r="AG12" i="14"/>
  <c r="BB13" i="15" s="1"/>
  <c r="AF13" i="14"/>
  <c r="C8" i="14"/>
  <c r="C9" i="16" s="1"/>
  <c r="K8" i="14"/>
  <c r="K9" i="16" s="1"/>
  <c r="AF10" i="15"/>
  <c r="Y5" i="14"/>
  <c r="AB5" i="14"/>
  <c r="AC5" i="14" s="1"/>
  <c r="V23" i="14"/>
  <c r="BB15" i="15"/>
  <c r="BB48" i="15"/>
  <c r="BA15" i="15"/>
  <c r="BA51" i="15"/>
  <c r="AE61" i="15"/>
  <c r="R38" i="14"/>
  <c r="R39" i="16" s="1"/>
  <c r="R153" i="14"/>
  <c r="R122" i="14"/>
  <c r="R36" i="14"/>
  <c r="R37" i="16" s="1"/>
  <c r="R44" i="14"/>
  <c r="R133" i="14"/>
  <c r="R90" i="14"/>
  <c r="R85" i="14"/>
  <c r="R180" i="14"/>
  <c r="R130" i="14"/>
  <c r="R154" i="14"/>
  <c r="R112" i="14"/>
  <c r="R113" i="16" s="1"/>
  <c r="R30" i="14"/>
  <c r="R31" i="16" s="1"/>
  <c r="R37" i="14"/>
  <c r="R38" i="16" s="1"/>
  <c r="R185" i="14"/>
  <c r="R186" i="14"/>
  <c r="R42" i="14"/>
  <c r="R43" i="16" s="1"/>
  <c r="R95" i="14"/>
  <c r="P31" i="14"/>
  <c r="P32" i="16" s="1"/>
  <c r="P11" i="14"/>
  <c r="P12" i="16" s="1"/>
  <c r="P37" i="14"/>
  <c r="X23" i="14"/>
  <c r="P120" i="14"/>
  <c r="P143" i="14"/>
  <c r="P144" i="16" s="1"/>
  <c r="P105" i="14"/>
  <c r="P106" i="16" s="1"/>
  <c r="P116" i="14"/>
  <c r="J69" i="14"/>
  <c r="J70" i="16" s="1"/>
  <c r="J62" i="14"/>
  <c r="J58" i="14"/>
  <c r="J59" i="16" s="1"/>
  <c r="J102" i="14"/>
  <c r="J92" i="14"/>
  <c r="J93" i="16" s="1"/>
  <c r="J154" i="14"/>
  <c r="F13" i="14"/>
  <c r="F14" i="14"/>
  <c r="Y13" i="14"/>
  <c r="AB13" i="14"/>
  <c r="AC13" i="14" s="1"/>
  <c r="AB11" i="14"/>
  <c r="AC11" i="14" s="1"/>
  <c r="E8" i="14"/>
  <c r="E9" i="16" s="1"/>
  <c r="AB12" i="14"/>
  <c r="AC12" i="14" s="1"/>
  <c r="P174" i="14"/>
  <c r="P176" i="14"/>
  <c r="P177" i="16" s="1"/>
  <c r="P170" i="14"/>
  <c r="P149" i="14"/>
  <c r="P150" i="16" s="1"/>
  <c r="P141" i="14"/>
  <c r="P107" i="14"/>
  <c r="P99" i="14"/>
  <c r="P87" i="14"/>
  <c r="P88" i="16" s="1"/>
  <c r="P75" i="14"/>
  <c r="P76" i="16" s="1"/>
  <c r="P131" i="14"/>
  <c r="P132" i="16" s="1"/>
  <c r="P76" i="14"/>
  <c r="O76" i="14" s="1"/>
  <c r="O77" i="16" s="1"/>
  <c r="P178" i="14"/>
  <c r="P164" i="14"/>
  <c r="P138" i="14"/>
  <c r="P183" i="14"/>
  <c r="P123" i="14"/>
  <c r="P133" i="14"/>
  <c r="P118" i="14"/>
  <c r="P119" i="16" s="1"/>
  <c r="P78" i="14"/>
  <c r="P79" i="16" s="1"/>
  <c r="P146" i="14"/>
  <c r="P71" i="14"/>
  <c r="P98" i="14"/>
  <c r="O98" i="14" s="1"/>
  <c r="O99" i="16" s="1"/>
  <c r="P70" i="14"/>
  <c r="P72" i="14"/>
  <c r="O72" i="14" s="1"/>
  <c r="O73" i="16" s="1"/>
  <c r="P140" i="14"/>
  <c r="J163" i="14"/>
  <c r="J164" i="16" s="1"/>
  <c r="J181" i="14"/>
  <c r="I181" i="14" s="1"/>
  <c r="I182" i="16" s="1"/>
  <c r="J185" i="14"/>
  <c r="J186" i="16" s="1"/>
  <c r="J110" i="14"/>
  <c r="J114" i="14"/>
  <c r="J115" i="16" s="1"/>
  <c r="J86" i="14"/>
  <c r="J125" i="14"/>
  <c r="J126" i="16" s="1"/>
  <c r="J144" i="14"/>
  <c r="J84" i="14"/>
  <c r="J85" i="16" s="1"/>
  <c r="J121" i="14"/>
  <c r="J72" i="14"/>
  <c r="J73" i="16" s="1"/>
  <c r="J104" i="14"/>
  <c r="J68" i="14"/>
  <c r="J69" i="16" s="1"/>
  <c r="J89" i="14"/>
  <c r="J156" i="14"/>
  <c r="I156" i="14" s="1"/>
  <c r="I157" i="16" s="1"/>
  <c r="J164" i="14"/>
  <c r="J165" i="16" s="1"/>
  <c r="J96" i="14"/>
  <c r="J97" i="16" s="1"/>
  <c r="J118" i="14"/>
  <c r="J117" i="14"/>
  <c r="J81" i="14"/>
  <c r="J67" i="14"/>
  <c r="J68" i="16" s="1"/>
  <c r="J93" i="14"/>
  <c r="J75" i="14"/>
  <c r="J76" i="16" s="1"/>
  <c r="P86" i="14"/>
  <c r="P82" i="14"/>
  <c r="P80" i="14"/>
  <c r="P81" i="16" s="1"/>
  <c r="P96" i="14"/>
  <c r="P139" i="14"/>
  <c r="P185" i="14"/>
  <c r="P186" i="16" s="1"/>
  <c r="J77" i="14"/>
  <c r="J74" i="14"/>
  <c r="I74" i="14" s="1"/>
  <c r="I75" i="16" s="1"/>
  <c r="J91" i="14"/>
  <c r="J128" i="14"/>
  <c r="I128" i="14" s="1"/>
  <c r="I129" i="16" s="1"/>
  <c r="J120" i="14"/>
  <c r="J158" i="14"/>
  <c r="J159" i="16" s="1"/>
  <c r="AB8" i="14"/>
  <c r="AC8" i="14" s="1"/>
  <c r="F12" i="14"/>
  <c r="F13" i="16" s="1"/>
  <c r="R184" i="14"/>
  <c r="R185" i="16" s="1"/>
  <c r="AG5" i="14"/>
  <c r="AB7" i="14"/>
  <c r="AC7" i="14" s="1"/>
  <c r="AB9" i="14"/>
  <c r="AC9" i="14" s="1"/>
  <c r="AB10" i="14"/>
  <c r="AC10" i="14" s="1"/>
  <c r="AG6" i="14"/>
  <c r="F160" i="14" s="1"/>
  <c r="AG9" i="14"/>
  <c r="AG10" i="14"/>
  <c r="AG13" i="14"/>
  <c r="Y7" i="14"/>
  <c r="O56" i="15"/>
  <c r="Q56" i="15" s="1"/>
  <c r="W56" i="15" s="1"/>
  <c r="X24" i="14"/>
  <c r="P38" i="16"/>
  <c r="O105" i="14"/>
  <c r="O106" i="16" s="1"/>
  <c r="O87" i="14"/>
  <c r="O88" i="16" s="1"/>
  <c r="R155" i="16"/>
  <c r="Q154" i="14"/>
  <c r="Q155" i="16" s="1"/>
  <c r="P15" i="14"/>
  <c r="O118" i="14"/>
  <c r="O119" i="16" s="1"/>
  <c r="P117" i="16"/>
  <c r="O116" i="14"/>
  <c r="O117" i="16" s="1"/>
  <c r="J82" i="16"/>
  <c r="I81" i="14"/>
  <c r="I82" i="16" s="1"/>
  <c r="J103" i="16"/>
  <c r="I102" i="14"/>
  <c r="I103" i="16" s="1"/>
  <c r="I158" i="14"/>
  <c r="I159" i="16" s="1"/>
  <c r="J182" i="16"/>
  <c r="L50" i="14"/>
  <c r="L38" i="14"/>
  <c r="L124" i="14"/>
  <c r="L92" i="14"/>
  <c r="L58" i="14"/>
  <c r="L51" i="14"/>
  <c r="L44" i="14"/>
  <c r="L153" i="14"/>
  <c r="L72" i="14"/>
  <c r="L48" i="14"/>
  <c r="L167" i="14"/>
  <c r="L182" i="14"/>
  <c r="L169" i="14"/>
  <c r="L186" i="14"/>
  <c r="L166" i="14"/>
  <c r="L155" i="14"/>
  <c r="L152" i="14"/>
  <c r="L151" i="14"/>
  <c r="L126" i="14"/>
  <c r="L111" i="14"/>
  <c r="L137" i="14"/>
  <c r="L128" i="14"/>
  <c r="L117" i="14"/>
  <c r="L146" i="14"/>
  <c r="L104" i="14"/>
  <c r="L99" i="14"/>
  <c r="L89" i="14"/>
  <c r="L184" i="14"/>
  <c r="L135" i="14"/>
  <c r="L106" i="14"/>
  <c r="L98" i="14"/>
  <c r="L86" i="14"/>
  <c r="L40" i="14"/>
  <c r="L138" i="14"/>
  <c r="L108" i="14"/>
  <c r="L75" i="14"/>
  <c r="L69" i="14"/>
  <c r="L57" i="14"/>
  <c r="L130" i="14"/>
  <c r="L42" i="14"/>
  <c r="L49" i="14"/>
  <c r="L63" i="14"/>
  <c r="L112" i="14"/>
  <c r="L74" i="14"/>
  <c r="L67" i="14"/>
  <c r="L60" i="14"/>
  <c r="L36" i="14"/>
  <c r="L96" i="14"/>
  <c r="L79" i="14"/>
  <c r="L59" i="14"/>
  <c r="L73" i="14"/>
  <c r="L45" i="14"/>
  <c r="L55" i="14"/>
  <c r="L39" i="14"/>
  <c r="L81" i="14"/>
  <c r="L181" i="14"/>
  <c r="L162" i="14"/>
  <c r="L173" i="14"/>
  <c r="L164" i="14"/>
  <c r="L177" i="14"/>
  <c r="L163" i="14"/>
  <c r="L160" i="14"/>
  <c r="L149" i="14"/>
  <c r="L134" i="14"/>
  <c r="L116" i="14"/>
  <c r="L144" i="14"/>
  <c r="L136" i="14"/>
  <c r="L119" i="14"/>
  <c r="L115" i="14"/>
  <c r="L122" i="14"/>
  <c r="L103" i="14"/>
  <c r="L93" i="14"/>
  <c r="L87" i="14"/>
  <c r="L156" i="14"/>
  <c r="L132" i="14"/>
  <c r="L121" i="14"/>
  <c r="L94" i="14"/>
  <c r="L52" i="14"/>
  <c r="L145" i="14"/>
  <c r="L127" i="14"/>
  <c r="L82" i="14"/>
  <c r="L64" i="14"/>
  <c r="L76" i="14"/>
  <c r="BA37" i="15"/>
  <c r="BA25" i="15"/>
  <c r="AE25" i="15"/>
  <c r="BA34" i="15"/>
  <c r="AE42" i="15"/>
  <c r="L66" i="14"/>
  <c r="L62" i="14"/>
  <c r="L84" i="14"/>
  <c r="L61" i="14"/>
  <c r="L102" i="14"/>
  <c r="L141" i="14"/>
  <c r="L83" i="14"/>
  <c r="L109" i="14"/>
  <c r="L178" i="14"/>
  <c r="L91" i="14"/>
  <c r="L143" i="14"/>
  <c r="L118" i="14"/>
  <c r="L165" i="14"/>
  <c r="L129" i="14"/>
  <c r="L150" i="14"/>
  <c r="L171" i="14"/>
  <c r="L179" i="14"/>
  <c r="L172" i="14"/>
  <c r="P87" i="16"/>
  <c r="O86" i="14"/>
  <c r="O87" i="16" s="1"/>
  <c r="O143" i="14"/>
  <c r="O144" i="16" s="1"/>
  <c r="O78" i="14"/>
  <c r="O79" i="16" s="1"/>
  <c r="J75" i="16"/>
  <c r="J129" i="16"/>
  <c r="J157" i="16"/>
  <c r="R96" i="16"/>
  <c r="Q95" i="14"/>
  <c r="Q96" i="16" s="1"/>
  <c r="R134" i="16"/>
  <c r="Q133" i="14"/>
  <c r="Q134" i="16" s="1"/>
  <c r="T142" i="14"/>
  <c r="T81" i="14"/>
  <c r="T77" i="14"/>
  <c r="T188" i="14"/>
  <c r="T179" i="14"/>
  <c r="T187" i="14"/>
  <c r="T159" i="14"/>
  <c r="T167" i="14"/>
  <c r="T146" i="14"/>
  <c r="T145" i="14"/>
  <c r="T135" i="14"/>
  <c r="T103" i="14"/>
  <c r="T95" i="14"/>
  <c r="T101" i="14"/>
  <c r="T90" i="14"/>
  <c r="T78" i="14"/>
  <c r="T76" i="14"/>
  <c r="T185" i="14"/>
  <c r="T165" i="14"/>
  <c r="T181" i="14"/>
  <c r="T186" i="14"/>
  <c r="T150" i="14"/>
  <c r="T161" i="14"/>
  <c r="T140" i="14"/>
  <c r="T112" i="14"/>
  <c r="T99" i="14"/>
  <c r="T110" i="14"/>
  <c r="T98" i="14"/>
  <c r="T105" i="14"/>
  <c r="T85" i="14"/>
  <c r="T72" i="14"/>
  <c r="I163" i="14"/>
  <c r="I164" i="16" s="1"/>
  <c r="F15" i="16"/>
  <c r="P77" i="16"/>
  <c r="O8" i="16"/>
  <c r="P23" i="14"/>
  <c r="P22" i="14"/>
  <c r="P21" i="14"/>
  <c r="P17" i="14"/>
  <c r="P35" i="14"/>
  <c r="P38" i="14"/>
  <c r="P36" i="14"/>
  <c r="O80" i="14"/>
  <c r="O81" i="16" s="1"/>
  <c r="I75" i="14"/>
  <c r="I76" i="16" s="1"/>
  <c r="I72" i="14"/>
  <c r="I73" i="16" s="1"/>
  <c r="I125" i="14"/>
  <c r="I126" i="16" s="1"/>
  <c r="I96" i="14"/>
  <c r="I97" i="16" s="1"/>
  <c r="AF47" i="15"/>
  <c r="AF61" i="15"/>
  <c r="BB37" i="15"/>
  <c r="BB28" i="15"/>
  <c r="BB25" i="15"/>
  <c r="AE37" i="15"/>
  <c r="BA41" i="15"/>
  <c r="X25" i="14"/>
  <c r="X26" i="14" s="1"/>
  <c r="X27" i="14" s="1"/>
  <c r="X28" i="14" s="1"/>
  <c r="X29" i="14" s="1"/>
  <c r="L41" i="14"/>
  <c r="L46" i="14"/>
  <c r="L100" i="14"/>
  <c r="L35" i="14"/>
  <c r="L65" i="14"/>
  <c r="L110" i="14"/>
  <c r="L168" i="14"/>
  <c r="L43" i="14"/>
  <c r="L90" i="14"/>
  <c r="L133" i="14"/>
  <c r="L187" i="14"/>
  <c r="L95" i="14"/>
  <c r="L114" i="14"/>
  <c r="L120" i="14"/>
  <c r="L113" i="14"/>
  <c r="L139" i="14"/>
  <c r="L158" i="14"/>
  <c r="L180" i="14"/>
  <c r="L188" i="14"/>
  <c r="L185" i="14"/>
  <c r="P16" i="14"/>
  <c r="P141" i="16"/>
  <c r="O140" i="14"/>
  <c r="O141" i="16" s="1"/>
  <c r="P20" i="14"/>
  <c r="P32" i="14"/>
  <c r="P13" i="14"/>
  <c r="P18" i="14"/>
  <c r="O75" i="14"/>
  <c r="O76" i="16" s="1"/>
  <c r="O149" i="14"/>
  <c r="O150" i="16" s="1"/>
  <c r="J78" i="16"/>
  <c r="I77" i="14"/>
  <c r="I78" i="16" s="1"/>
  <c r="J105" i="16"/>
  <c r="I104" i="14"/>
  <c r="I105" i="16" s="1"/>
  <c r="I67" i="14"/>
  <c r="I68" i="16" s="1"/>
  <c r="J92" i="16"/>
  <c r="I91" i="14"/>
  <c r="I92" i="16" s="1"/>
  <c r="J145" i="16"/>
  <c r="I144" i="14"/>
  <c r="I145" i="16" s="1"/>
  <c r="I164" i="14"/>
  <c r="I165" i="16" s="1"/>
  <c r="I185" i="14"/>
  <c r="I186" i="16" s="1"/>
  <c r="R45" i="16"/>
  <c r="R123" i="16"/>
  <c r="Q122" i="14"/>
  <c r="Q123" i="16" s="1"/>
  <c r="Q112" i="14"/>
  <c r="Q113" i="16" s="1"/>
  <c r="Q184" i="14"/>
  <c r="Q185" i="16" s="1"/>
  <c r="F14" i="16"/>
  <c r="E8" i="16"/>
  <c r="F19" i="14"/>
  <c r="R186" i="16"/>
  <c r="Q185" i="14"/>
  <c r="Q186" i="16" s="1"/>
  <c r="AE34" i="15"/>
  <c r="AE17" i="15"/>
  <c r="F186" i="14"/>
  <c r="F16" i="14"/>
  <c r="F15" i="14"/>
  <c r="F17" i="14"/>
  <c r="F137" i="14"/>
  <c r="F20" i="14"/>
  <c r="F11" i="14"/>
  <c r="F18" i="14"/>
  <c r="F21" i="14"/>
  <c r="F144" i="14"/>
  <c r="F64" i="14"/>
  <c r="K7" i="16"/>
  <c r="K7" i="14"/>
  <c r="L21" i="14" s="1"/>
  <c r="BB46" i="15"/>
  <c r="BA28" i="15"/>
  <c r="BA49" i="15"/>
  <c r="BA43" i="15"/>
  <c r="BB11" i="15"/>
  <c r="BA14" i="15"/>
  <c r="AE46" i="15"/>
  <c r="BB17" i="15"/>
  <c r="F37" i="14"/>
  <c r="F119" i="14"/>
  <c r="P73" i="16"/>
  <c r="J65" i="14"/>
  <c r="J57" i="14"/>
  <c r="J97" i="14"/>
  <c r="J55" i="14"/>
  <c r="J71" i="14"/>
  <c r="J82" i="14"/>
  <c r="J61" i="14"/>
  <c r="J147" i="14"/>
  <c r="J63" i="14"/>
  <c r="J70" i="14"/>
  <c r="J83" i="14"/>
  <c r="J133" i="14"/>
  <c r="J59" i="14"/>
  <c r="J95" i="14"/>
  <c r="J126" i="14"/>
  <c r="J103" i="14"/>
  <c r="J122" i="14"/>
  <c r="J146" i="14"/>
  <c r="J88" i="14"/>
  <c r="J98" i="14"/>
  <c r="J116" i="14"/>
  <c r="J134" i="14"/>
  <c r="J142" i="14"/>
  <c r="J127" i="14"/>
  <c r="J150" i="14"/>
  <c r="J172" i="14"/>
  <c r="R32" i="14"/>
  <c r="R19" i="14"/>
  <c r="R71" i="14"/>
  <c r="R132" i="14"/>
  <c r="R20" i="14"/>
  <c r="R13" i="14"/>
  <c r="R40" i="14"/>
  <c r="R72" i="14"/>
  <c r="R14" i="14"/>
  <c r="R87" i="14"/>
  <c r="R106" i="14"/>
  <c r="R163" i="14"/>
  <c r="R92" i="14"/>
  <c r="R98" i="14"/>
  <c r="R108" i="14"/>
  <c r="R117" i="14"/>
  <c r="R128" i="14"/>
  <c r="R139" i="14"/>
  <c r="R115" i="14"/>
  <c r="R126" i="14"/>
  <c r="R142" i="14"/>
  <c r="R183" i="14"/>
  <c r="R162" i="14"/>
  <c r="R155" i="14"/>
  <c r="R188" i="14"/>
  <c r="R172" i="14"/>
  <c r="F106" i="14"/>
  <c r="R34" i="14"/>
  <c r="R18" i="14"/>
  <c r="R101" i="14"/>
  <c r="R79" i="14"/>
  <c r="R74" i="14"/>
  <c r="R70" i="14"/>
  <c r="R33" i="14"/>
  <c r="R17" i="14"/>
  <c r="R143" i="14"/>
  <c r="R137" i="14"/>
  <c r="R97" i="14"/>
  <c r="R35" i="14"/>
  <c r="R78" i="14"/>
  <c r="R39" i="14"/>
  <c r="R109" i="14"/>
  <c r="R73" i="14"/>
  <c r="R23" i="14"/>
  <c r="R175" i="14"/>
  <c r="R164" i="14"/>
  <c r="R173" i="14"/>
  <c r="R161" i="14"/>
  <c r="R152" i="14"/>
  <c r="R157" i="14"/>
  <c r="R174" i="14"/>
  <c r="R156" i="14"/>
  <c r="R131" i="14"/>
  <c r="R116" i="14"/>
  <c r="R110" i="14"/>
  <c r="R171" i="14"/>
  <c r="R136" i="14"/>
  <c r="R125" i="14"/>
  <c r="R151" i="14"/>
  <c r="R127" i="14"/>
  <c r="R100" i="14"/>
  <c r="R94" i="14"/>
  <c r="R158" i="14"/>
  <c r="R124" i="14"/>
  <c r="R135" i="14"/>
  <c r="R99" i="14"/>
  <c r="R80" i="14"/>
  <c r="R41" i="14"/>
  <c r="R22" i="14"/>
  <c r="R76" i="14"/>
  <c r="R43" i="14"/>
  <c r="R25" i="14"/>
  <c r="R10" i="14"/>
  <c r="R89" i="14"/>
  <c r="R45" i="14"/>
  <c r="R148" i="14"/>
  <c r="R75" i="14"/>
  <c r="R93" i="14"/>
  <c r="R77" i="14"/>
  <c r="R31" i="14"/>
  <c r="S8" i="14"/>
  <c r="F10" i="14"/>
  <c r="F28" i="14"/>
  <c r="AG7" i="14"/>
  <c r="AF7" i="14"/>
  <c r="J184" i="14"/>
  <c r="J178" i="14"/>
  <c r="J168" i="14"/>
  <c r="J160" i="14"/>
  <c r="J175" i="14"/>
  <c r="J165" i="14"/>
  <c r="J159" i="14"/>
  <c r="J151" i="14"/>
  <c r="J180" i="14"/>
  <c r="J171" i="14"/>
  <c r="J166" i="14"/>
  <c r="J153" i="14"/>
  <c r="J188" i="14"/>
  <c r="J182" i="14"/>
  <c r="J176" i="14"/>
  <c r="J170" i="14"/>
  <c r="J148" i="14"/>
  <c r="J138" i="14"/>
  <c r="J130" i="14"/>
  <c r="J157" i="14"/>
  <c r="J145" i="14"/>
  <c r="J139" i="14"/>
  <c r="J129" i="14"/>
  <c r="J113" i="14"/>
  <c r="J111" i="14"/>
  <c r="J108" i="14"/>
  <c r="J167" i="14"/>
  <c r="J140" i="14"/>
  <c r="J131" i="14"/>
  <c r="J174" i="14"/>
  <c r="J162" i="14"/>
  <c r="J169" i="14"/>
  <c r="J179" i="14"/>
  <c r="J135" i="14"/>
  <c r="J132" i="14"/>
  <c r="J107" i="14"/>
  <c r="J123" i="14"/>
  <c r="J106" i="14"/>
  <c r="J161" i="14"/>
  <c r="J80" i="14"/>
  <c r="J79" i="14"/>
  <c r="P186" i="14"/>
  <c r="P177" i="14"/>
  <c r="P171" i="14"/>
  <c r="P165" i="14"/>
  <c r="P187" i="14"/>
  <c r="P181" i="14"/>
  <c r="P175" i="14"/>
  <c r="P162" i="14"/>
  <c r="P182" i="14"/>
  <c r="P173" i="14"/>
  <c r="P161" i="14"/>
  <c r="P153" i="14"/>
  <c r="P179" i="14"/>
  <c r="P158" i="14"/>
  <c r="P150" i="14"/>
  <c r="P152" i="14"/>
  <c r="P145" i="14"/>
  <c r="P135" i="14"/>
  <c r="P127" i="14"/>
  <c r="P121" i="14"/>
  <c r="P166" i="14"/>
  <c r="P148" i="14"/>
  <c r="P134" i="14"/>
  <c r="P126" i="14"/>
  <c r="P112" i="14"/>
  <c r="P110" i="14"/>
  <c r="P172" i="14"/>
  <c r="P157" i="14"/>
  <c r="P142" i="14"/>
  <c r="P136" i="14"/>
  <c r="P119" i="14"/>
  <c r="P115" i="14"/>
  <c r="P109" i="14"/>
  <c r="P97" i="14"/>
  <c r="P93" i="14"/>
  <c r="P89" i="14"/>
  <c r="P151" i="14"/>
  <c r="P130" i="14"/>
  <c r="P102" i="14"/>
  <c r="P128" i="14"/>
  <c r="P114" i="14"/>
  <c r="P100" i="14"/>
  <c r="P92" i="14"/>
  <c r="P81" i="14"/>
  <c r="P39" i="14"/>
  <c r="P19" i="14"/>
  <c r="P103" i="14"/>
  <c r="P154" i="14"/>
  <c r="P122" i="14"/>
  <c r="P83" i="14"/>
  <c r="P77" i="14"/>
  <c r="P73" i="14"/>
  <c r="P30" i="14"/>
  <c r="P14" i="14"/>
  <c r="P10" i="14"/>
  <c r="P74" i="14"/>
  <c r="P12" i="14"/>
  <c r="P25" i="14"/>
  <c r="P125" i="14"/>
  <c r="P84" i="14"/>
  <c r="P24" i="14"/>
  <c r="M7" i="14"/>
  <c r="M8" i="16" s="1"/>
  <c r="Y6" i="14"/>
  <c r="S7" i="14"/>
  <c r="T25" i="14" s="1"/>
  <c r="Y10" i="14"/>
  <c r="P99" i="16"/>
  <c r="R91" i="16"/>
  <c r="Q90" i="14"/>
  <c r="Q91" i="16" s="1"/>
  <c r="R131" i="16"/>
  <c r="Q130" i="14"/>
  <c r="Q131" i="16" s="1"/>
  <c r="R154" i="16"/>
  <c r="Q153" i="14"/>
  <c r="Q154" i="16" s="1"/>
  <c r="C7" i="16"/>
  <c r="C7" i="14"/>
  <c r="C8" i="16" s="1"/>
  <c r="Y9" i="14"/>
  <c r="BA46" i="15"/>
  <c r="BB52" i="15"/>
  <c r="BB49" i="15"/>
  <c r="BA13" i="15"/>
  <c r="AE10" i="15"/>
  <c r="BA48" i="15"/>
  <c r="AE15" i="15"/>
  <c r="AE13" i="15"/>
  <c r="BB24" i="15"/>
  <c r="BB16" i="15"/>
  <c r="AE41" i="15"/>
  <c r="AE39" i="15"/>
  <c r="F164" i="14"/>
  <c r="F145" i="14"/>
  <c r="F92" i="14"/>
  <c r="F77" i="14"/>
  <c r="F69" i="14"/>
  <c r="BB18" i="15"/>
  <c r="BB55" i="15"/>
  <c r="BB43" i="15"/>
  <c r="BB44" i="15"/>
  <c r="BA11" i="15"/>
  <c r="AE28" i="15"/>
  <c r="BA16" i="15"/>
  <c r="BB34" i="15"/>
  <c r="BA42" i="15"/>
  <c r="AE48" i="15"/>
  <c r="AE24" i="15"/>
  <c r="AE43" i="15"/>
  <c r="V21" i="14"/>
  <c r="F57" i="14"/>
  <c r="F30" i="14"/>
  <c r="F161" i="14"/>
  <c r="F174" i="14"/>
  <c r="F122" i="14"/>
  <c r="F26" i="14"/>
  <c r="P94" i="14"/>
  <c r="P137" i="14"/>
  <c r="P33" i="14"/>
  <c r="P29" i="14"/>
  <c r="P85" i="14"/>
  <c r="P26" i="14"/>
  <c r="P106" i="14"/>
  <c r="P27" i="14"/>
  <c r="P88" i="14"/>
  <c r="P101" i="14"/>
  <c r="P91" i="14"/>
  <c r="P117" i="14"/>
  <c r="P169" i="14"/>
  <c r="P129" i="14"/>
  <c r="P124" i="14"/>
  <c r="P147" i="14"/>
  <c r="P156" i="14"/>
  <c r="P167" i="14"/>
  <c r="P168" i="14"/>
  <c r="J85" i="14"/>
  <c r="J64" i="14"/>
  <c r="J73" i="14"/>
  <c r="J115" i="14"/>
  <c r="J60" i="14"/>
  <c r="J66" i="14"/>
  <c r="J76" i="14"/>
  <c r="J109" i="14"/>
  <c r="J87" i="14"/>
  <c r="J99" i="14"/>
  <c r="J101" i="14"/>
  <c r="J105" i="14"/>
  <c r="J137" i="14"/>
  <c r="J149" i="14"/>
  <c r="J94" i="14"/>
  <c r="J100" i="14"/>
  <c r="J112" i="14"/>
  <c r="J141" i="14"/>
  <c r="J173" i="14"/>
  <c r="J186" i="14"/>
  <c r="J183" i="14"/>
  <c r="F32" i="14"/>
  <c r="R81" i="14"/>
  <c r="R27" i="14"/>
  <c r="R15" i="14"/>
  <c r="R24" i="14"/>
  <c r="R28" i="14"/>
  <c r="R140" i="14"/>
  <c r="R21" i="14"/>
  <c r="R82" i="14"/>
  <c r="R26" i="14"/>
  <c r="R91" i="14"/>
  <c r="R103" i="14"/>
  <c r="R138" i="14"/>
  <c r="R86" i="14"/>
  <c r="R121" i="14"/>
  <c r="R147" i="14"/>
  <c r="R118" i="14"/>
  <c r="R146" i="14"/>
  <c r="R177" i="14"/>
  <c r="R111" i="14"/>
  <c r="R144" i="14"/>
  <c r="R160" i="14"/>
  <c r="R149" i="14"/>
  <c r="R168" i="14"/>
  <c r="R166" i="14"/>
  <c r="R176" i="14"/>
  <c r="R187" i="14"/>
  <c r="F87" i="14"/>
  <c r="AF10" i="14"/>
  <c r="BA17" i="15" s="1"/>
  <c r="AF5" i="14"/>
  <c r="G7" i="14"/>
  <c r="G8" i="16" s="1"/>
  <c r="F59" i="14"/>
  <c r="F101" i="14"/>
  <c r="F129" i="14"/>
  <c r="I7" i="14"/>
  <c r="J13" i="14" s="1"/>
  <c r="G7" i="16"/>
  <c r="G8" i="14"/>
  <c r="G9" i="16" s="1"/>
  <c r="O7" i="16"/>
  <c r="O8" i="14"/>
  <c r="P60" i="14" s="1"/>
  <c r="AE16" i="15"/>
  <c r="BB42" i="15"/>
  <c r="I8" i="14"/>
  <c r="Q8" i="14"/>
  <c r="R66" i="14" s="1"/>
  <c r="Q7" i="16"/>
  <c r="AF56" i="15"/>
  <c r="AF52" i="15"/>
  <c r="AF48" i="15"/>
  <c r="AF43" i="15"/>
  <c r="AF39" i="15"/>
  <c r="AF15" i="15"/>
  <c r="AF11" i="15"/>
  <c r="AF55" i="15"/>
  <c r="AF50" i="15"/>
  <c r="AF41" i="15"/>
  <c r="AF37" i="15"/>
  <c r="AF25" i="15"/>
  <c r="AF17" i="15"/>
  <c r="AF13" i="15"/>
  <c r="AF46" i="15"/>
  <c r="AF51" i="15"/>
  <c r="AF42" i="15"/>
  <c r="AF34" i="15"/>
  <c r="AF18" i="15"/>
  <c r="AF53" i="15"/>
  <c r="AF36" i="15"/>
  <c r="AF12" i="15"/>
  <c r="AF44" i="15"/>
  <c r="AF28" i="15"/>
  <c r="AF16" i="15"/>
  <c r="AF49" i="15"/>
  <c r="AF20" i="15"/>
  <c r="AF32" i="15"/>
  <c r="AF14" i="15"/>
  <c r="AF24" i="15"/>
  <c r="G10" i="16"/>
  <c r="Q10" i="16"/>
  <c r="E10" i="16"/>
  <c r="S10" i="16"/>
  <c r="C10" i="16"/>
  <c r="M10" i="16"/>
  <c r="O10" i="16"/>
  <c r="K10" i="16"/>
  <c r="I10" i="16"/>
  <c r="AQ71" i="15" l="1"/>
  <c r="AV71" i="15" s="1"/>
  <c r="AO71" i="15"/>
  <c r="BI71" i="15" s="1"/>
  <c r="BB47" i="15"/>
  <c r="AF59" i="15"/>
  <c r="AQ188" i="15"/>
  <c r="AV188" i="15" s="1"/>
  <c r="BA188" i="15"/>
  <c r="AZ20" i="15"/>
  <c r="AF71" i="15"/>
  <c r="AG155" i="15"/>
  <c r="AZ164" i="15"/>
  <c r="AQ92" i="15"/>
  <c r="AV92" i="15" s="1"/>
  <c r="AO92" i="15"/>
  <c r="AQ174" i="15"/>
  <c r="AV174" i="15" s="1"/>
  <c r="AQ164" i="15"/>
  <c r="AV164" i="15" s="1"/>
  <c r="BA113" i="15"/>
  <c r="BI184" i="15"/>
  <c r="AU184" i="15"/>
  <c r="AO137" i="15"/>
  <c r="AE40" i="15"/>
  <c r="AP59" i="15"/>
  <c r="BA47" i="15"/>
  <c r="BB188" i="15"/>
  <c r="AU113" i="15"/>
  <c r="AO115" i="15"/>
  <c r="BI115" i="15" s="1"/>
  <c r="AE59" i="15"/>
  <c r="BB99" i="15"/>
  <c r="BI59" i="15"/>
  <c r="AE71" i="15"/>
  <c r="AU123" i="15"/>
  <c r="AZ184" i="15"/>
  <c r="AF57" i="15"/>
  <c r="BA59" i="15"/>
  <c r="BA99" i="15"/>
  <c r="BB184" i="15"/>
  <c r="AQ173" i="15"/>
  <c r="AV173" i="15" s="1"/>
  <c r="AO173" i="15"/>
  <c r="AA47" i="15"/>
  <c r="R12" i="14"/>
  <c r="R13" i="16" s="1"/>
  <c r="R119" i="14"/>
  <c r="R120" i="14"/>
  <c r="R29" i="14"/>
  <c r="R30" i="16" s="1"/>
  <c r="R181" i="14"/>
  <c r="BA21" i="15"/>
  <c r="R167" i="14"/>
  <c r="Q167" i="14" s="1"/>
  <c r="Q168" i="16" s="1"/>
  <c r="R134" i="14"/>
  <c r="R169" i="14"/>
  <c r="BB23" i="15"/>
  <c r="R107" i="14"/>
  <c r="R108" i="16" s="1"/>
  <c r="R129" i="14"/>
  <c r="R179" i="14"/>
  <c r="R16" i="14"/>
  <c r="R17" i="16" s="1"/>
  <c r="BA44" i="15"/>
  <c r="AF27" i="15"/>
  <c r="AE22" i="15"/>
  <c r="BA60" i="15"/>
  <c r="AE50" i="15"/>
  <c r="AG50" i="15" s="1"/>
  <c r="AF22" i="15"/>
  <c r="AE36" i="15"/>
  <c r="AG36" i="15" s="1"/>
  <c r="AZ28" i="15"/>
  <c r="BA40" i="15"/>
  <c r="AZ19" i="15"/>
  <c r="BI40" i="15"/>
  <c r="AF40" i="15"/>
  <c r="AG40" i="15" s="1"/>
  <c r="BA23" i="15"/>
  <c r="AE23" i="15"/>
  <c r="AF23" i="15"/>
  <c r="AG16" i="15"/>
  <c r="AT5" i="15"/>
  <c r="BA29" i="15"/>
  <c r="BB19" i="15"/>
  <c r="AA31" i="15"/>
  <c r="BL31" i="15"/>
  <c r="AA41" i="15"/>
  <c r="BB29" i="15"/>
  <c r="AE38" i="15"/>
  <c r="AF19" i="15"/>
  <c r="BA19" i="15"/>
  <c r="BL16" i="15"/>
  <c r="AF29" i="15"/>
  <c r="AE19" i="15"/>
  <c r="BI29" i="15"/>
  <c r="BD41" i="15"/>
  <c r="AE32" i="15"/>
  <c r="AM98" i="15"/>
  <c r="AQ79" i="15"/>
  <c r="AV79" i="15" s="1"/>
  <c r="BB73" i="15"/>
  <c r="AO139" i="15"/>
  <c r="AQ139" i="15"/>
  <c r="AV139" i="15" s="1"/>
  <c r="BB72" i="15"/>
  <c r="AU72" i="15"/>
  <c r="AU205" i="15"/>
  <c r="AG199" i="15"/>
  <c r="AM199" i="15"/>
  <c r="AF83" i="15"/>
  <c r="AE83" i="15"/>
  <c r="AG83" i="15"/>
  <c r="AE163" i="15"/>
  <c r="AU46" i="15"/>
  <c r="AF159" i="15"/>
  <c r="AE159" i="15"/>
  <c r="AG159" i="15"/>
  <c r="AO63" i="15"/>
  <c r="AQ63" i="15"/>
  <c r="AV63" i="15" s="1"/>
  <c r="AE27" i="15"/>
  <c r="AG27" i="15" s="1"/>
  <c r="BD47" i="15"/>
  <c r="AZ57" i="15"/>
  <c r="BI46" i="15"/>
  <c r="AQ103" i="15"/>
  <c r="AV103" i="15" s="1"/>
  <c r="AO103" i="15"/>
  <c r="AO175" i="15"/>
  <c r="AQ175" i="15"/>
  <c r="AV175" i="15" s="1"/>
  <c r="AG143" i="15"/>
  <c r="AM143" i="15"/>
  <c r="BA57" i="15"/>
  <c r="BB164" i="15"/>
  <c r="BI164" i="15"/>
  <c r="AO87" i="15"/>
  <c r="AQ87" i="15"/>
  <c r="AV87" i="15" s="1"/>
  <c r="AM163" i="15"/>
  <c r="AG163" i="15"/>
  <c r="AG207" i="15"/>
  <c r="AM207" i="15"/>
  <c r="AQ102" i="15"/>
  <c r="AV102" i="15" s="1"/>
  <c r="AO102" i="15"/>
  <c r="BI99" i="15"/>
  <c r="AU194" i="15"/>
  <c r="AA16" i="15"/>
  <c r="AU65" i="15"/>
  <c r="BA65" i="15"/>
  <c r="BB65" i="15"/>
  <c r="BI65" i="15"/>
  <c r="AZ65" i="15"/>
  <c r="AO193" i="15"/>
  <c r="AQ193" i="15"/>
  <c r="AV193" i="15" s="1"/>
  <c r="AF66" i="15"/>
  <c r="AE66" i="15"/>
  <c r="AG66" i="15"/>
  <c r="AM66" i="15"/>
  <c r="AU176" i="15"/>
  <c r="BI176" i="15"/>
  <c r="BA176" i="15"/>
  <c r="AO183" i="15"/>
  <c r="AQ183" i="15"/>
  <c r="AV183" i="15" s="1"/>
  <c r="AQ122" i="15"/>
  <c r="AV122" i="15" s="1"/>
  <c r="AO122" i="15"/>
  <c r="AE35" i="15"/>
  <c r="AU99" i="15"/>
  <c r="AU206" i="15"/>
  <c r="AZ73" i="15"/>
  <c r="BI73" i="15"/>
  <c r="BA73" i="15"/>
  <c r="AO178" i="15"/>
  <c r="AQ178" i="15"/>
  <c r="AV178" i="15" s="1"/>
  <c r="AF126" i="15"/>
  <c r="AE126" i="15"/>
  <c r="AG126" i="15"/>
  <c r="AM126" i="15"/>
  <c r="AF142" i="15"/>
  <c r="AG142" i="15"/>
  <c r="AE142" i="15"/>
  <c r="AM142" i="15"/>
  <c r="AO170" i="15"/>
  <c r="AQ170" i="15"/>
  <c r="AV170" i="15" s="1"/>
  <c r="AG156" i="15"/>
  <c r="AU71" i="15"/>
  <c r="AZ206" i="15"/>
  <c r="AO129" i="15"/>
  <c r="AQ129" i="15"/>
  <c r="AV129" i="15" s="1"/>
  <c r="AQ195" i="15"/>
  <c r="AV195" i="15" s="1"/>
  <c r="AO195" i="15"/>
  <c r="AG24" i="15"/>
  <c r="AZ71" i="15"/>
  <c r="BB113" i="15"/>
  <c r="AZ194" i="15"/>
  <c r="AQ201" i="15"/>
  <c r="AV201" i="15" s="1"/>
  <c r="AO201" i="15"/>
  <c r="BA137" i="15"/>
  <c r="AZ137" i="15"/>
  <c r="BI137" i="15"/>
  <c r="BB137" i="15"/>
  <c r="AU137" i="15"/>
  <c r="BI179" i="15"/>
  <c r="AU179" i="15"/>
  <c r="AF30" i="15"/>
  <c r="BA71" i="15"/>
  <c r="AO78" i="15"/>
  <c r="BB78" i="15" s="1"/>
  <c r="BA194" i="15"/>
  <c r="AG74" i="15"/>
  <c r="AM74" i="15"/>
  <c r="AQ104" i="15"/>
  <c r="AV104" i="15" s="1"/>
  <c r="AO104" i="15"/>
  <c r="AQ114" i="15"/>
  <c r="AV114" i="15" s="1"/>
  <c r="AO114" i="15"/>
  <c r="AQ106" i="15"/>
  <c r="AV106" i="15" s="1"/>
  <c r="AO106" i="15"/>
  <c r="AO82" i="15"/>
  <c r="AQ82" i="15"/>
  <c r="AV82" i="15" s="1"/>
  <c r="AQ186" i="15"/>
  <c r="AV186" i="15" s="1"/>
  <c r="AO186" i="15"/>
  <c r="BB71" i="15"/>
  <c r="AO89" i="15"/>
  <c r="AQ89" i="15"/>
  <c r="AV89" i="15" s="1"/>
  <c r="AZ205" i="15"/>
  <c r="BA205" i="15"/>
  <c r="AO110" i="15"/>
  <c r="AQ110" i="15"/>
  <c r="AV110" i="15" s="1"/>
  <c r="AO133" i="15"/>
  <c r="AQ133" i="15"/>
  <c r="AV133" i="15" s="1"/>
  <c r="AO94" i="15"/>
  <c r="AQ166" i="15"/>
  <c r="AV166" i="15" s="1"/>
  <c r="AO166" i="15"/>
  <c r="AU188" i="15"/>
  <c r="BI188" i="15"/>
  <c r="BB174" i="15"/>
  <c r="BA174" i="15"/>
  <c r="AZ174" i="15"/>
  <c r="AG10" i="15"/>
  <c r="AY10" i="15" s="1"/>
  <c r="AE45" i="15"/>
  <c r="BI45" i="15"/>
  <c r="BB26" i="15"/>
  <c r="AF45" i="15"/>
  <c r="AE26" i="15"/>
  <c r="BB45" i="15"/>
  <c r="BB21" i="15"/>
  <c r="BA45" i="15"/>
  <c r="AF26" i="15"/>
  <c r="AF21" i="15"/>
  <c r="BA30" i="15"/>
  <c r="AG42" i="15"/>
  <c r="AE30" i="15"/>
  <c r="AF35" i="15"/>
  <c r="AZ31" i="15"/>
  <c r="AG17" i="15"/>
  <c r="AG61" i="15"/>
  <c r="BI31" i="15"/>
  <c r="AF31" i="15"/>
  <c r="BA31" i="15"/>
  <c r="AZ33" i="15"/>
  <c r="AF54" i="15"/>
  <c r="AZ21" i="15"/>
  <c r="BI21" i="15"/>
  <c r="AE33" i="15"/>
  <c r="AZ10" i="15"/>
  <c r="BI10" i="15"/>
  <c r="AE31" i="15"/>
  <c r="AU26" i="15"/>
  <c r="AF33" i="15"/>
  <c r="BD17" i="15"/>
  <c r="BL17" i="15"/>
  <c r="AZ54" i="15"/>
  <c r="BI54" i="15"/>
  <c r="BD48" i="15"/>
  <c r="BL48" i="15"/>
  <c r="AQ93" i="15"/>
  <c r="AV93" i="15" s="1"/>
  <c r="AO93" i="15"/>
  <c r="AQ159" i="15"/>
  <c r="AV159" i="15" s="1"/>
  <c r="AO159" i="15"/>
  <c r="AO107" i="15"/>
  <c r="AQ107" i="15"/>
  <c r="AV107" i="15" s="1"/>
  <c r="AO77" i="15"/>
  <c r="AQ77" i="15"/>
  <c r="AV77" i="15" s="1"/>
  <c r="BA123" i="15"/>
  <c r="AZ123" i="15"/>
  <c r="AU94" i="15"/>
  <c r="BB94" i="15"/>
  <c r="BI94" i="15"/>
  <c r="AZ94" i="15"/>
  <c r="BA94" i="15"/>
  <c r="BA91" i="15"/>
  <c r="BB91" i="15"/>
  <c r="BI91" i="15"/>
  <c r="AU91" i="15"/>
  <c r="AZ91" i="15"/>
  <c r="AO83" i="15"/>
  <c r="AQ83" i="15"/>
  <c r="AV83" i="15" s="1"/>
  <c r="AQ118" i="15"/>
  <c r="AV118" i="15" s="1"/>
  <c r="AO118" i="15"/>
  <c r="AZ119" i="15"/>
  <c r="BB119" i="15"/>
  <c r="BI119" i="15"/>
  <c r="BA119" i="15"/>
  <c r="AU119" i="15"/>
  <c r="BA206" i="15"/>
  <c r="BI206" i="15"/>
  <c r="BA144" i="15"/>
  <c r="BI144" i="15"/>
  <c r="AZ144" i="15"/>
  <c r="AU144" i="15"/>
  <c r="AZ153" i="15"/>
  <c r="AU153" i="15"/>
  <c r="BB153" i="15"/>
  <c r="AZ64" i="15"/>
  <c r="AU64" i="15"/>
  <c r="BA64" i="15"/>
  <c r="BB64" i="15"/>
  <c r="BI64" i="15"/>
  <c r="BA154" i="15"/>
  <c r="AZ154" i="15"/>
  <c r="AU154" i="15"/>
  <c r="BI196" i="15"/>
  <c r="BB196" i="15"/>
  <c r="AE60" i="15"/>
  <c r="AF60" i="15"/>
  <c r="AG60" i="15" s="1"/>
  <c r="AY60" i="15" s="1"/>
  <c r="AO58" i="15"/>
  <c r="AQ58" i="15"/>
  <c r="AV58" i="15" s="1"/>
  <c r="AF38" i="15"/>
  <c r="BA38" i="15"/>
  <c r="R102" i="14"/>
  <c r="R103" i="16" s="1"/>
  <c r="R159" i="14"/>
  <c r="R88" i="14"/>
  <c r="Q88" i="14" s="1"/>
  <c r="Q89" i="16" s="1"/>
  <c r="R170" i="14"/>
  <c r="R171" i="16" s="1"/>
  <c r="BB10" i="15"/>
  <c r="AG46" i="15"/>
  <c r="AG37" i="15"/>
  <c r="F79" i="14"/>
  <c r="F25" i="14"/>
  <c r="F178" i="14"/>
  <c r="F68" i="14"/>
  <c r="F47" i="14"/>
  <c r="F176" i="14"/>
  <c r="F67" i="14"/>
  <c r="I58" i="14"/>
  <c r="I59" i="16" s="1"/>
  <c r="O176" i="14"/>
  <c r="O177" i="16" s="1"/>
  <c r="R145" i="14"/>
  <c r="R114" i="14"/>
  <c r="R113" i="14"/>
  <c r="R165" i="14"/>
  <c r="R178" i="14"/>
  <c r="R83" i="14"/>
  <c r="R104" i="14"/>
  <c r="R105" i="14"/>
  <c r="R106" i="16" s="1"/>
  <c r="R123" i="14"/>
  <c r="R182" i="14"/>
  <c r="R183" i="16" s="1"/>
  <c r="AE11" i="15"/>
  <c r="AG11" i="15" s="1"/>
  <c r="AE47" i="15"/>
  <c r="AG47" i="15" s="1"/>
  <c r="AY47" i="15" s="1"/>
  <c r="R11" i="14"/>
  <c r="R12" i="16" s="1"/>
  <c r="BB22" i="15"/>
  <c r="BB36" i="15"/>
  <c r="BB32" i="15"/>
  <c r="AS32" i="15"/>
  <c r="AT32" i="15" s="1"/>
  <c r="AU32" i="15" s="1"/>
  <c r="AS37" i="15"/>
  <c r="AT37" i="15" s="1"/>
  <c r="AS49" i="15"/>
  <c r="AT49" i="15" s="1"/>
  <c r="AS54" i="15"/>
  <c r="AT54" i="15" s="1"/>
  <c r="BD42" i="15"/>
  <c r="BL42" i="15"/>
  <c r="AO90" i="15"/>
  <c r="AQ90" i="15"/>
  <c r="AV90" i="15" s="1"/>
  <c r="AQ127" i="15"/>
  <c r="AV127" i="15" s="1"/>
  <c r="AO127" i="15"/>
  <c r="AO157" i="15"/>
  <c r="AQ157" i="15"/>
  <c r="AV157" i="15" s="1"/>
  <c r="BD26" i="15"/>
  <c r="AA26" i="15"/>
  <c r="BL26" i="15"/>
  <c r="BL19" i="15"/>
  <c r="BD19" i="15"/>
  <c r="AQ155" i="15"/>
  <c r="AV155" i="15" s="1"/>
  <c r="AO155" i="15"/>
  <c r="AS10" i="15"/>
  <c r="AT10" i="15" s="1"/>
  <c r="AS60" i="15"/>
  <c r="AT60" i="15" s="1"/>
  <c r="AU60" i="15" s="1"/>
  <c r="AS53" i="15"/>
  <c r="AT53" i="15" s="1"/>
  <c r="AS55" i="15"/>
  <c r="AT55" i="15" s="1"/>
  <c r="AS47" i="15"/>
  <c r="AT47" i="15" s="1"/>
  <c r="AU47" i="15" s="1"/>
  <c r="AU52" i="15"/>
  <c r="AG51" i="15"/>
  <c r="AS38" i="15"/>
  <c r="AT38" i="15" s="1"/>
  <c r="AU38" i="15" s="1"/>
  <c r="AS57" i="15"/>
  <c r="AT57" i="15" s="1"/>
  <c r="AS25" i="15"/>
  <c r="AT25" i="15" s="1"/>
  <c r="AS50" i="15"/>
  <c r="AT50" i="15" s="1"/>
  <c r="AS41" i="15"/>
  <c r="AT41" i="15" s="1"/>
  <c r="AS24" i="15"/>
  <c r="AT24" i="15" s="1"/>
  <c r="AS23" i="15"/>
  <c r="AT23" i="15" s="1"/>
  <c r="AS45" i="15"/>
  <c r="AT45" i="15" s="1"/>
  <c r="AE14" i="15"/>
  <c r="AG14" i="15" s="1"/>
  <c r="AE12" i="15"/>
  <c r="AG12" i="15" s="1"/>
  <c r="BL34" i="15"/>
  <c r="BD34" i="15"/>
  <c r="BL43" i="15"/>
  <c r="BD43" i="15"/>
  <c r="AZ23" i="15"/>
  <c r="BI23" i="15"/>
  <c r="AZ141" i="15"/>
  <c r="BA141" i="15"/>
  <c r="BI141" i="15"/>
  <c r="BB141" i="15"/>
  <c r="AU141" i="15"/>
  <c r="AO152" i="15"/>
  <c r="AQ152" i="15"/>
  <c r="AV152" i="15" s="1"/>
  <c r="AZ26" i="15"/>
  <c r="BI26" i="15"/>
  <c r="BL11" i="15"/>
  <c r="BD11" i="15"/>
  <c r="AO146" i="15"/>
  <c r="AQ146" i="15"/>
  <c r="AV146" i="15" s="1"/>
  <c r="AQ76" i="15"/>
  <c r="AV76" i="15" s="1"/>
  <c r="AO76" i="15"/>
  <c r="AQ151" i="15"/>
  <c r="AV151" i="15" s="1"/>
  <c r="AO151" i="15"/>
  <c r="BI101" i="15"/>
  <c r="BA101" i="15"/>
  <c r="AU101" i="15"/>
  <c r="BB101" i="15"/>
  <c r="AZ101" i="15"/>
  <c r="AS43" i="15"/>
  <c r="AT43" i="15" s="1"/>
  <c r="AS34" i="15"/>
  <c r="AT34" i="15" s="1"/>
  <c r="AS56" i="15"/>
  <c r="AT56" i="15" s="1"/>
  <c r="AU48" i="15"/>
  <c r="AS30" i="15"/>
  <c r="AT30" i="15" s="1"/>
  <c r="AU30" i="15" s="1"/>
  <c r="AS28" i="15"/>
  <c r="AT28" i="15" s="1"/>
  <c r="AS29" i="15"/>
  <c r="AT29" i="15" s="1"/>
  <c r="BB30" i="15"/>
  <c r="AP39" i="15"/>
  <c r="AR39" i="15" s="1"/>
  <c r="BB39" i="15"/>
  <c r="BB35" i="15"/>
  <c r="AP35" i="15"/>
  <c r="AR35" i="15" s="1"/>
  <c r="BB27" i="15"/>
  <c r="AP27" i="15"/>
  <c r="AR27" i="15" s="1"/>
  <c r="AP36" i="15"/>
  <c r="AR36" i="15" s="1"/>
  <c r="BL24" i="15"/>
  <c r="BD24" i="15"/>
  <c r="AA24" i="15"/>
  <c r="AQ198" i="15"/>
  <c r="AV198" i="15" s="1"/>
  <c r="AO198" i="15"/>
  <c r="AO161" i="15"/>
  <c r="AQ161" i="15"/>
  <c r="AV161" i="15" s="1"/>
  <c r="AQ124" i="15"/>
  <c r="AV124" i="15" s="1"/>
  <c r="AO124" i="15"/>
  <c r="AQ86" i="15"/>
  <c r="AV86" i="15" s="1"/>
  <c r="AO86" i="15"/>
  <c r="AO120" i="15"/>
  <c r="AQ120" i="15"/>
  <c r="AV120" i="15" s="1"/>
  <c r="AO112" i="15"/>
  <c r="AQ112" i="15"/>
  <c r="AV112" i="15" s="1"/>
  <c r="AO109" i="15"/>
  <c r="AQ109" i="15"/>
  <c r="AV109" i="15" s="1"/>
  <c r="AO148" i="15"/>
  <c r="AQ148" i="15"/>
  <c r="AV148" i="15" s="1"/>
  <c r="AO111" i="15"/>
  <c r="AQ111" i="15"/>
  <c r="AV111" i="15" s="1"/>
  <c r="AO131" i="15"/>
  <c r="AQ131" i="15"/>
  <c r="AV131" i="15" s="1"/>
  <c r="AO182" i="15"/>
  <c r="AQ182" i="15"/>
  <c r="AV182" i="15" s="1"/>
  <c r="AQ149" i="15"/>
  <c r="AV149" i="15" s="1"/>
  <c r="AO149" i="15"/>
  <c r="AU147" i="15"/>
  <c r="BB147" i="15"/>
  <c r="BA147" i="15"/>
  <c r="AZ147" i="15"/>
  <c r="BI147" i="15"/>
  <c r="BA121" i="15"/>
  <c r="AZ121" i="15"/>
  <c r="BI121" i="15"/>
  <c r="AU121" i="15"/>
  <c r="BB121" i="15"/>
  <c r="AQ192" i="15"/>
  <c r="AV192" i="15" s="1"/>
  <c r="AO192" i="15"/>
  <c r="AQ165" i="15"/>
  <c r="AV165" i="15" s="1"/>
  <c r="AO165" i="15"/>
  <c r="AQ108" i="15"/>
  <c r="AV108" i="15" s="1"/>
  <c r="AO108" i="15"/>
  <c r="AQ84" i="15"/>
  <c r="AV84" i="15" s="1"/>
  <c r="AO84" i="15"/>
  <c r="BB136" i="15"/>
  <c r="BA136" i="15"/>
  <c r="AU136" i="15"/>
  <c r="BI136" i="15"/>
  <c r="AZ136" i="15"/>
  <c r="BA95" i="15"/>
  <c r="BI95" i="15"/>
  <c r="AU95" i="15"/>
  <c r="AZ95" i="15"/>
  <c r="BB95" i="15"/>
  <c r="AE156" i="15"/>
  <c r="AM156" i="15"/>
  <c r="AF88" i="15"/>
  <c r="AG88" i="15"/>
  <c r="AE88" i="15"/>
  <c r="AM88" i="15"/>
  <c r="BD30" i="15"/>
  <c r="AA30" i="15"/>
  <c r="BL30" i="15"/>
  <c r="BD27" i="15"/>
  <c r="BL27" i="15"/>
  <c r="AA27" i="15"/>
  <c r="BD15" i="15"/>
  <c r="BL15" i="15"/>
  <c r="AA15" i="15"/>
  <c r="AF181" i="15"/>
  <c r="AG181" i="15"/>
  <c r="AM181" i="15"/>
  <c r="AE181" i="15"/>
  <c r="BI39" i="15"/>
  <c r="AZ39" i="15"/>
  <c r="AF100" i="15"/>
  <c r="AM100" i="15"/>
  <c r="AG100" i="15"/>
  <c r="AE100" i="15"/>
  <c r="BI60" i="15"/>
  <c r="AZ60" i="15"/>
  <c r="AQ177" i="15"/>
  <c r="AV177" i="15" s="1"/>
  <c r="AO177" i="15"/>
  <c r="AQ97" i="15"/>
  <c r="AV97" i="15" s="1"/>
  <c r="AO97" i="15"/>
  <c r="AF168" i="15"/>
  <c r="AG168" i="15"/>
  <c r="AM168" i="15"/>
  <c r="AE168" i="15"/>
  <c r="AF167" i="15"/>
  <c r="AM167" i="15"/>
  <c r="AE167" i="15"/>
  <c r="AG167" i="15"/>
  <c r="AF158" i="15"/>
  <c r="AE158" i="15"/>
  <c r="AM158" i="15"/>
  <c r="AG158" i="15"/>
  <c r="AO69" i="15"/>
  <c r="AQ69" i="15"/>
  <c r="AV69" i="15" s="1"/>
  <c r="AZ30" i="15"/>
  <c r="BI30" i="15"/>
  <c r="BI27" i="15"/>
  <c r="AZ27" i="15"/>
  <c r="AE98" i="15"/>
  <c r="AG98" i="15"/>
  <c r="AZ32" i="15"/>
  <c r="BA32" i="15"/>
  <c r="BI32" i="15"/>
  <c r="AF162" i="15"/>
  <c r="AM162" i="15"/>
  <c r="AE162" i="15"/>
  <c r="AG162" i="15"/>
  <c r="AG135" i="15"/>
  <c r="AM135" i="15"/>
  <c r="AF128" i="15"/>
  <c r="AE128" i="15"/>
  <c r="AM128" i="15"/>
  <c r="AG128" i="15"/>
  <c r="AF75" i="15"/>
  <c r="AE75" i="15"/>
  <c r="AG75" i="15"/>
  <c r="AM75" i="15"/>
  <c r="BL60" i="15"/>
  <c r="BD60" i="15"/>
  <c r="BI79" i="15"/>
  <c r="AZ79" i="15"/>
  <c r="BB79" i="15"/>
  <c r="AU79" i="15"/>
  <c r="BA79" i="15"/>
  <c r="AQ67" i="15"/>
  <c r="AV67" i="15" s="1"/>
  <c r="AO67" i="15"/>
  <c r="P161" i="16"/>
  <c r="O160" i="14"/>
  <c r="O161" i="16" s="1"/>
  <c r="P48" i="14"/>
  <c r="J12" i="14"/>
  <c r="R47" i="14"/>
  <c r="R48" i="14"/>
  <c r="T36" i="14"/>
  <c r="T37" i="14"/>
  <c r="T15" i="14"/>
  <c r="T45" i="14"/>
  <c r="T34" i="14"/>
  <c r="L147" i="14"/>
  <c r="L175" i="14"/>
  <c r="L34" i="14"/>
  <c r="L35" i="16" s="1"/>
  <c r="J187" i="14"/>
  <c r="AE55" i="15"/>
  <c r="AG55" i="15" s="1"/>
  <c r="AY55" i="15" s="1"/>
  <c r="AE44" i="15"/>
  <c r="AG44" i="15" s="1"/>
  <c r="AE49" i="15"/>
  <c r="AG49" i="15" s="1"/>
  <c r="AY49" i="15" s="1"/>
  <c r="AO204" i="15"/>
  <c r="AQ204" i="15"/>
  <c r="AV204" i="15" s="1"/>
  <c r="AF187" i="15"/>
  <c r="AM187" i="15"/>
  <c r="AE187" i="15"/>
  <c r="AG187" i="15"/>
  <c r="AQ134" i="15"/>
  <c r="AV134" i="15" s="1"/>
  <c r="AO134" i="15"/>
  <c r="AO62" i="15"/>
  <c r="AQ62" i="15"/>
  <c r="AV62" i="15" s="1"/>
  <c r="AQ202" i="15"/>
  <c r="AV202" i="15" s="1"/>
  <c r="AO202" i="15"/>
  <c r="AO189" i="15"/>
  <c r="AQ189" i="15"/>
  <c r="AV189" i="15" s="1"/>
  <c r="AQ138" i="15"/>
  <c r="AV138" i="15" s="1"/>
  <c r="AO138" i="15"/>
  <c r="AQ132" i="15"/>
  <c r="AV132" i="15" s="1"/>
  <c r="AO132" i="15"/>
  <c r="AQ130" i="15"/>
  <c r="AV130" i="15" s="1"/>
  <c r="AO130" i="15"/>
  <c r="BD61" i="15"/>
  <c r="BL61" i="15"/>
  <c r="AA61" i="15"/>
  <c r="BI35" i="15"/>
  <c r="AZ35" i="15"/>
  <c r="BI22" i="15"/>
  <c r="AZ22" i="15"/>
  <c r="R84" i="14"/>
  <c r="R141" i="14"/>
  <c r="BI36" i="15"/>
  <c r="AZ36" i="15"/>
  <c r="AO185" i="15"/>
  <c r="AQ185" i="15"/>
  <c r="AV185" i="15" s="1"/>
  <c r="AO172" i="15"/>
  <c r="AQ172" i="15"/>
  <c r="AV172" i="15" s="1"/>
  <c r="BB40" i="15"/>
  <c r="R56" i="14"/>
  <c r="J26" i="14"/>
  <c r="P63" i="14"/>
  <c r="P67" i="14"/>
  <c r="J15" i="14"/>
  <c r="R69" i="14"/>
  <c r="R62" i="14"/>
  <c r="T49" i="14"/>
  <c r="T53" i="14"/>
  <c r="T39" i="14"/>
  <c r="T29" i="14"/>
  <c r="L125" i="14"/>
  <c r="L71" i="14"/>
  <c r="L88" i="14"/>
  <c r="BB51" i="15"/>
  <c r="BB38" i="15"/>
  <c r="P180" i="14"/>
  <c r="P188" i="14"/>
  <c r="P132" i="14"/>
  <c r="P111" i="14"/>
  <c r="P113" i="14"/>
  <c r="P108" i="14"/>
  <c r="P163" i="14"/>
  <c r="P90" i="14"/>
  <c r="P28" i="14"/>
  <c r="P29" i="16" s="1"/>
  <c r="P184" i="14"/>
  <c r="P159" i="14"/>
  <c r="P95" i="14"/>
  <c r="P34" i="14"/>
  <c r="P35" i="16" s="1"/>
  <c r="P155" i="14"/>
  <c r="P144" i="14"/>
  <c r="P104" i="14"/>
  <c r="P79" i="14"/>
  <c r="BA12" i="15"/>
  <c r="J124" i="14"/>
  <c r="J155" i="14"/>
  <c r="J143" i="14"/>
  <c r="J119" i="14"/>
  <c r="J56" i="14"/>
  <c r="J90" i="14"/>
  <c r="J78" i="14"/>
  <c r="J177" i="14"/>
  <c r="J152" i="14"/>
  <c r="J136" i="14"/>
  <c r="BA55" i="15"/>
  <c r="AO171" i="15"/>
  <c r="AQ171" i="15"/>
  <c r="AV171" i="15" s="1"/>
  <c r="AA35" i="15"/>
  <c r="BD35" i="15"/>
  <c r="BL35" i="15"/>
  <c r="BL18" i="15"/>
  <c r="AA18" i="15"/>
  <c r="BD18" i="15"/>
  <c r="BD14" i="15"/>
  <c r="BL14" i="15"/>
  <c r="AA14" i="15"/>
  <c r="Z6" i="15"/>
  <c r="R96" i="14"/>
  <c r="R150" i="14"/>
  <c r="AO150" i="15"/>
  <c r="AQ150" i="15"/>
  <c r="AV150" i="15" s="1"/>
  <c r="AO105" i="15"/>
  <c r="AQ105" i="15"/>
  <c r="AV105" i="15" s="1"/>
  <c r="AZ38" i="15"/>
  <c r="BI38" i="15"/>
  <c r="AQ160" i="15"/>
  <c r="AV160" i="15" s="1"/>
  <c r="AO160" i="15"/>
  <c r="AQ98" i="15"/>
  <c r="AV98" i="15" s="1"/>
  <c r="AO98" i="15"/>
  <c r="AQ203" i="15"/>
  <c r="AV203" i="15" s="1"/>
  <c r="AO203" i="15"/>
  <c r="AO169" i="15"/>
  <c r="AQ169" i="15"/>
  <c r="AV169" i="15" s="1"/>
  <c r="R121" i="16"/>
  <c r="Q120" i="14"/>
  <c r="Q121" i="16" s="1"/>
  <c r="R135" i="16"/>
  <c r="Q134" i="14"/>
  <c r="Q135" i="16" s="1"/>
  <c r="F183" i="14"/>
  <c r="F113" i="14"/>
  <c r="F147" i="14"/>
  <c r="F97" i="14"/>
  <c r="F126" i="14"/>
  <c r="F152" i="14"/>
  <c r="F41" i="14"/>
  <c r="F50" i="14"/>
  <c r="F85" i="14"/>
  <c r="F177" i="14"/>
  <c r="F94" i="14"/>
  <c r="F135" i="14"/>
  <c r="F157" i="14"/>
  <c r="F172" i="14"/>
  <c r="F33" i="14"/>
  <c r="F34" i="16" s="1"/>
  <c r="F78" i="14"/>
  <c r="F90" i="14"/>
  <c r="F187" i="14"/>
  <c r="F95" i="14"/>
  <c r="F93" i="14"/>
  <c r="F91" i="14"/>
  <c r="F181" i="14"/>
  <c r="F44" i="14"/>
  <c r="F136" i="14"/>
  <c r="F58" i="14"/>
  <c r="F142" i="14"/>
  <c r="F171" i="14"/>
  <c r="F128" i="14"/>
  <c r="F138" i="14"/>
  <c r="F159" i="14"/>
  <c r="F185" i="14"/>
  <c r="AE56" i="15"/>
  <c r="AG56" i="15" s="1"/>
  <c r="AY56" i="15" s="1"/>
  <c r="BB57" i="15"/>
  <c r="F134" i="14"/>
  <c r="F149" i="14"/>
  <c r="F66" i="14"/>
  <c r="F60" i="14"/>
  <c r="F53" i="14"/>
  <c r="F45" i="14"/>
  <c r="F54" i="14"/>
  <c r="F35" i="14"/>
  <c r="F111" i="14"/>
  <c r="F23" i="14"/>
  <c r="F24" i="16" s="1"/>
  <c r="F56" i="14"/>
  <c r="F49" i="14"/>
  <c r="F100" i="14"/>
  <c r="F124" i="14"/>
  <c r="F139" i="14"/>
  <c r="F103" i="14"/>
  <c r="F82" i="14"/>
  <c r="F125" i="14"/>
  <c r="F150" i="14"/>
  <c r="F110" i="14"/>
  <c r="F72" i="14"/>
  <c r="F84" i="14"/>
  <c r="F155" i="14"/>
  <c r="AE57" i="15"/>
  <c r="AG57" i="15" s="1"/>
  <c r="AY57" i="15" s="1"/>
  <c r="F165" i="14"/>
  <c r="F71" i="14"/>
  <c r="F141" i="14"/>
  <c r="F131" i="14"/>
  <c r="F133" i="14"/>
  <c r="F81" i="14"/>
  <c r="F61" i="14"/>
  <c r="F168" i="14"/>
  <c r="E168" i="14" s="1"/>
  <c r="E169" i="16" s="1"/>
  <c r="F63" i="14"/>
  <c r="F127" i="14"/>
  <c r="F128" i="16" s="1"/>
  <c r="F115" i="14"/>
  <c r="F179" i="14"/>
  <c r="F180" i="16" s="1"/>
  <c r="F39" i="14"/>
  <c r="F43" i="14"/>
  <c r="E43" i="14" s="1"/>
  <c r="E44" i="16" s="1"/>
  <c r="F42" i="14"/>
  <c r="F107" i="14"/>
  <c r="E107" i="14" s="1"/>
  <c r="E108" i="16" s="1"/>
  <c r="F146" i="14"/>
  <c r="F105" i="14"/>
  <c r="E105" i="14" s="1"/>
  <c r="E106" i="16" s="1"/>
  <c r="F38" i="14"/>
  <c r="F175" i="14"/>
  <c r="E175" i="14" s="1"/>
  <c r="E176" i="16" s="1"/>
  <c r="F83" i="14"/>
  <c r="F132" i="14"/>
  <c r="F133" i="16" s="1"/>
  <c r="F89" i="14"/>
  <c r="F112" i="14"/>
  <c r="F113" i="16" s="1"/>
  <c r="F31" i="14"/>
  <c r="F29" i="14"/>
  <c r="F30" i="16" s="1"/>
  <c r="F24" i="14"/>
  <c r="F76" i="14"/>
  <c r="E76" i="14" s="1"/>
  <c r="E77" i="16" s="1"/>
  <c r="F140" i="14"/>
  <c r="F55" i="14"/>
  <c r="E55" i="14" s="1"/>
  <c r="E56" i="16" s="1"/>
  <c r="F46" i="14"/>
  <c r="F162" i="14"/>
  <c r="E162" i="14" s="1"/>
  <c r="E163" i="16" s="1"/>
  <c r="F99" i="14"/>
  <c r="F114" i="14"/>
  <c r="F115" i="16" s="1"/>
  <c r="F118" i="14"/>
  <c r="F163" i="14"/>
  <c r="F164" i="16" s="1"/>
  <c r="F75" i="14"/>
  <c r="F102" i="14"/>
  <c r="E102" i="14" s="1"/>
  <c r="E103" i="16" s="1"/>
  <c r="F169" i="14"/>
  <c r="F153" i="14"/>
  <c r="E153" i="14" s="1"/>
  <c r="E154" i="16" s="1"/>
  <c r="F40" i="14"/>
  <c r="F121" i="14"/>
  <c r="E121" i="14" s="1"/>
  <c r="E122" i="16" s="1"/>
  <c r="F123" i="14"/>
  <c r="F151" i="14"/>
  <c r="F170" i="14"/>
  <c r="F104" i="14"/>
  <c r="E104" i="14" s="1"/>
  <c r="E105" i="16" s="1"/>
  <c r="F88" i="14"/>
  <c r="F156" i="14"/>
  <c r="F70" i="14"/>
  <c r="F167" i="14"/>
  <c r="E167" i="14" s="1"/>
  <c r="E168" i="16" s="1"/>
  <c r="F48" i="14"/>
  <c r="BB56" i="15"/>
  <c r="F120" i="14"/>
  <c r="F34" i="14"/>
  <c r="F35" i="16" s="1"/>
  <c r="F80" i="14"/>
  <c r="F182" i="14"/>
  <c r="F183" i="16" s="1"/>
  <c r="F98" i="14"/>
  <c r="F166" i="14"/>
  <c r="F167" i="16" s="1"/>
  <c r="F96" i="14"/>
  <c r="F74" i="14"/>
  <c r="F75" i="16" s="1"/>
  <c r="F62" i="14"/>
  <c r="L148" i="16"/>
  <c r="K147" i="14"/>
  <c r="K148" i="16" s="1"/>
  <c r="F109" i="14"/>
  <c r="F110" i="16" s="1"/>
  <c r="F65" i="14"/>
  <c r="F52" i="14"/>
  <c r="E52" i="14" s="1"/>
  <c r="E53" i="16" s="1"/>
  <c r="F116" i="14"/>
  <c r="F86" i="14"/>
  <c r="E86" i="14" s="1"/>
  <c r="E87" i="16" s="1"/>
  <c r="F130" i="14"/>
  <c r="F108" i="14"/>
  <c r="F109" i="16" s="1"/>
  <c r="F27" i="14"/>
  <c r="F173" i="14"/>
  <c r="F174" i="16" s="1"/>
  <c r="F36" i="14"/>
  <c r="F148" i="14"/>
  <c r="E148" i="14" s="1"/>
  <c r="E149" i="16" s="1"/>
  <c r="F117" i="14"/>
  <c r="F22" i="14"/>
  <c r="F154" i="14"/>
  <c r="Q102" i="14"/>
  <c r="Q103" i="16" s="1"/>
  <c r="R89" i="16"/>
  <c r="J121" i="16"/>
  <c r="I120" i="14"/>
  <c r="I121" i="16" s="1"/>
  <c r="F73" i="14"/>
  <c r="F74" i="16" s="1"/>
  <c r="F180" i="14"/>
  <c r="F143" i="14"/>
  <c r="F144" i="16" s="1"/>
  <c r="F158" i="14"/>
  <c r="F51" i="14"/>
  <c r="F52" i="16" s="1"/>
  <c r="F184" i="14"/>
  <c r="F188" i="14"/>
  <c r="E188" i="14" s="1"/>
  <c r="E189" i="16" s="1"/>
  <c r="Q170" i="14"/>
  <c r="Q171" i="16" s="1"/>
  <c r="R168" i="16"/>
  <c r="J94" i="16"/>
  <c r="I93" i="14"/>
  <c r="I94" i="16" s="1"/>
  <c r="J119" i="16"/>
  <c r="I118" i="14"/>
  <c r="I119" i="16" s="1"/>
  <c r="J90" i="16"/>
  <c r="I89" i="14"/>
  <c r="I90" i="16" s="1"/>
  <c r="J122" i="16"/>
  <c r="I121" i="14"/>
  <c r="I122" i="16" s="1"/>
  <c r="J87" i="16"/>
  <c r="I86" i="14"/>
  <c r="I87" i="16" s="1"/>
  <c r="O70" i="14"/>
  <c r="O71" i="16" s="1"/>
  <c r="P71" i="16"/>
  <c r="P184" i="16"/>
  <c r="O183" i="14"/>
  <c r="O184" i="16" s="1"/>
  <c r="P100" i="16"/>
  <c r="O99" i="14"/>
  <c r="O100" i="16" s="1"/>
  <c r="P171" i="16"/>
  <c r="O170" i="14"/>
  <c r="O171" i="16" s="1"/>
  <c r="J155" i="16"/>
  <c r="I154" i="14"/>
  <c r="I155" i="16" s="1"/>
  <c r="I62" i="14"/>
  <c r="I63" i="16" s="1"/>
  <c r="J63" i="16"/>
  <c r="T182" i="14"/>
  <c r="T168" i="14"/>
  <c r="T151" i="14"/>
  <c r="T153" i="14"/>
  <c r="T143" i="14"/>
  <c r="T120" i="14"/>
  <c r="T137" i="14"/>
  <c r="T107" i="14"/>
  <c r="T87" i="14"/>
  <c r="T114" i="14"/>
  <c r="T84" i="14"/>
  <c r="T75" i="14"/>
  <c r="T144" i="14"/>
  <c r="T104" i="14"/>
  <c r="T162" i="14"/>
  <c r="T130" i="14"/>
  <c r="T127" i="14"/>
  <c r="T93" i="14"/>
  <c r="T94" i="14"/>
  <c r="T155" i="14"/>
  <c r="T163" i="14"/>
  <c r="T160" i="14"/>
  <c r="T178" i="14"/>
  <c r="T148" i="14"/>
  <c r="T139" i="14"/>
  <c r="T118" i="14"/>
  <c r="T132" i="14"/>
  <c r="T158" i="14"/>
  <c r="T97" i="14"/>
  <c r="T129" i="14"/>
  <c r="T136" i="14"/>
  <c r="T71" i="14"/>
  <c r="T96" i="14"/>
  <c r="T74" i="14"/>
  <c r="T177" i="14"/>
  <c r="T117" i="14"/>
  <c r="T138" i="14"/>
  <c r="T131" i="14"/>
  <c r="T115" i="14"/>
  <c r="T70" i="14"/>
  <c r="T154" i="14"/>
  <c r="T157" i="14"/>
  <c r="T116" i="14"/>
  <c r="T80" i="14"/>
  <c r="T147" i="14"/>
  <c r="T134" i="14"/>
  <c r="T174" i="14"/>
  <c r="T91" i="14"/>
  <c r="T169" i="14"/>
  <c r="T121" i="14"/>
  <c r="T86" i="14"/>
  <c r="T82" i="14"/>
  <c r="T109" i="14"/>
  <c r="T170" i="14"/>
  <c r="P83" i="16"/>
  <c r="O82" i="14"/>
  <c r="O83" i="16" s="1"/>
  <c r="P139" i="16"/>
  <c r="O138" i="14"/>
  <c r="O139" i="16" s="1"/>
  <c r="P108" i="16"/>
  <c r="O107" i="14"/>
  <c r="O108" i="16" s="1"/>
  <c r="R86" i="16"/>
  <c r="Q85" i="14"/>
  <c r="Q86" i="16" s="1"/>
  <c r="AG13" i="15"/>
  <c r="AG43" i="15"/>
  <c r="Q105" i="14"/>
  <c r="Q106" i="16" s="1"/>
  <c r="Q107" i="14"/>
  <c r="Q108" i="16" s="1"/>
  <c r="P58" i="14"/>
  <c r="J14" i="14"/>
  <c r="R58" i="14"/>
  <c r="I114" i="14"/>
  <c r="I115" i="16" s="1"/>
  <c r="I69" i="14"/>
  <c r="I70" i="16" s="1"/>
  <c r="O185" i="14"/>
  <c r="O186" i="16" s="1"/>
  <c r="T92" i="14"/>
  <c r="T93" i="16" s="1"/>
  <c r="T83" i="14"/>
  <c r="T40" i="14"/>
  <c r="T152" i="14"/>
  <c r="T106" i="14"/>
  <c r="T107" i="16" s="1"/>
  <c r="T122" i="14"/>
  <c r="T172" i="14"/>
  <c r="T173" i="16" s="1"/>
  <c r="T180" i="14"/>
  <c r="T48" i="14"/>
  <c r="T88" i="14"/>
  <c r="T149" i="14"/>
  <c r="S149" i="14" s="1"/>
  <c r="S150" i="16" s="1"/>
  <c r="T128" i="14"/>
  <c r="T141" i="14"/>
  <c r="S141" i="14" s="1"/>
  <c r="S142" i="16" s="1"/>
  <c r="T119" i="14"/>
  <c r="T156" i="14"/>
  <c r="S156" i="14" s="1"/>
  <c r="S157" i="16" s="1"/>
  <c r="T171" i="14"/>
  <c r="T14" i="14"/>
  <c r="T35" i="14"/>
  <c r="T111" i="14"/>
  <c r="S111" i="14" s="1"/>
  <c r="S112" i="16" s="1"/>
  <c r="Q182" i="14"/>
  <c r="Q183" i="16" s="1"/>
  <c r="I84" i="14"/>
  <c r="I85" i="16" s="1"/>
  <c r="I68" i="14"/>
  <c r="I69" i="16" s="1"/>
  <c r="O131" i="14"/>
  <c r="O132" i="16" s="1"/>
  <c r="I92" i="14"/>
  <c r="I93" i="16" s="1"/>
  <c r="BB61" i="15"/>
  <c r="AE18" i="15"/>
  <c r="AG18" i="15" s="1"/>
  <c r="AE21" i="15"/>
  <c r="BB20" i="15"/>
  <c r="T173" i="14"/>
  <c r="P140" i="16"/>
  <c r="O139" i="14"/>
  <c r="O140" i="16" s="1"/>
  <c r="J111" i="16"/>
  <c r="I110" i="14"/>
  <c r="I111" i="16" s="1"/>
  <c r="P72" i="16"/>
  <c r="O71" i="14"/>
  <c r="O72" i="16" s="1"/>
  <c r="P134" i="16"/>
  <c r="O133" i="14"/>
  <c r="O134" i="16" s="1"/>
  <c r="P165" i="16"/>
  <c r="O164" i="14"/>
  <c r="O165" i="16" s="1"/>
  <c r="P142" i="16"/>
  <c r="O141" i="14"/>
  <c r="O142" i="16" s="1"/>
  <c r="P175" i="16"/>
  <c r="O174" i="14"/>
  <c r="O175" i="16" s="1"/>
  <c r="L176" i="14"/>
  <c r="R187" i="16"/>
  <c r="Q186" i="14"/>
  <c r="Q187" i="16" s="1"/>
  <c r="R170" i="16"/>
  <c r="Q169" i="14"/>
  <c r="Q170" i="16" s="1"/>
  <c r="BB33" i="15"/>
  <c r="P121" i="16"/>
  <c r="O120" i="14"/>
  <c r="O121" i="16" s="1"/>
  <c r="R115" i="16"/>
  <c r="Q114" i="14"/>
  <c r="Q115" i="16" s="1"/>
  <c r="AG32" i="15"/>
  <c r="AG28" i="15"/>
  <c r="AG38" i="15"/>
  <c r="AG48" i="15"/>
  <c r="AY48" i="15" s="1"/>
  <c r="J20" i="14"/>
  <c r="P69" i="14"/>
  <c r="R60" i="14"/>
  <c r="R46" i="14"/>
  <c r="R68" i="14"/>
  <c r="R69" i="16" s="1"/>
  <c r="BA33" i="15"/>
  <c r="T41" i="14"/>
  <c r="T26" i="14"/>
  <c r="T27" i="16" s="1"/>
  <c r="T113" i="14"/>
  <c r="T79" i="14"/>
  <c r="T80" i="16" s="1"/>
  <c r="T89" i="14"/>
  <c r="T124" i="14"/>
  <c r="T125" i="16" s="1"/>
  <c r="T133" i="14"/>
  <c r="T184" i="14"/>
  <c r="T185" i="16" s="1"/>
  <c r="T166" i="14"/>
  <c r="T102" i="14"/>
  <c r="T126" i="14"/>
  <c r="T164" i="14"/>
  <c r="T165" i="16" s="1"/>
  <c r="T108" i="14"/>
  <c r="T125" i="14"/>
  <c r="T126" i="16" s="1"/>
  <c r="T175" i="14"/>
  <c r="T183" i="14"/>
  <c r="T184" i="16" s="1"/>
  <c r="T100" i="14"/>
  <c r="T73" i="14"/>
  <c r="T123" i="14"/>
  <c r="AE29" i="15"/>
  <c r="AG29" i="15" s="1"/>
  <c r="L161" i="14"/>
  <c r="L170" i="14"/>
  <c r="L157" i="14"/>
  <c r="L140" i="14"/>
  <c r="L105" i="14"/>
  <c r="L148" i="14"/>
  <c r="L47" i="14"/>
  <c r="L48" i="16" s="1"/>
  <c r="L68" i="14"/>
  <c r="L78" i="14"/>
  <c r="L56" i="14"/>
  <c r="L142" i="14"/>
  <c r="L97" i="14"/>
  <c r="L77" i="14"/>
  <c r="L54" i="14"/>
  <c r="L55" i="16" s="1"/>
  <c r="L183" i="14"/>
  <c r="L159" i="14"/>
  <c r="L53" i="14"/>
  <c r="L54" i="16" s="1"/>
  <c r="L154" i="14"/>
  <c r="L85" i="14"/>
  <c r="L131" i="14"/>
  <c r="L107" i="14"/>
  <c r="L37" i="14"/>
  <c r="L38" i="16" s="1"/>
  <c r="BB59" i="15"/>
  <c r="L123" i="14"/>
  <c r="L101" i="14"/>
  <c r="L70" i="14"/>
  <c r="BB41" i="15"/>
  <c r="T176" i="14"/>
  <c r="P97" i="16"/>
  <c r="O96" i="14"/>
  <c r="O97" i="16" s="1"/>
  <c r="L174" i="14"/>
  <c r="L80" i="14"/>
  <c r="J118" i="16"/>
  <c r="I117" i="14"/>
  <c r="I118" i="16" s="1"/>
  <c r="P147" i="16"/>
  <c r="O146" i="14"/>
  <c r="O147" i="16" s="1"/>
  <c r="P124" i="16"/>
  <c r="O123" i="14"/>
  <c r="O124" i="16" s="1"/>
  <c r="P179" i="16"/>
  <c r="O178" i="14"/>
  <c r="O179" i="16" s="1"/>
  <c r="R181" i="16"/>
  <c r="Q180" i="14"/>
  <c r="Q181" i="16" s="1"/>
  <c r="R146" i="16"/>
  <c r="Q145" i="14"/>
  <c r="Q146" i="16" s="1"/>
  <c r="AE20" i="15"/>
  <c r="AG20" i="15" s="1"/>
  <c r="L22" i="16"/>
  <c r="R67" i="16"/>
  <c r="P61" i="16"/>
  <c r="J14" i="16"/>
  <c r="I9" i="16"/>
  <c r="J52" i="14"/>
  <c r="J32" i="14"/>
  <c r="J28" i="14"/>
  <c r="J34" i="14"/>
  <c r="J35" i="14"/>
  <c r="J36" i="14"/>
  <c r="J40" i="14"/>
  <c r="J45" i="14"/>
  <c r="J38" i="14"/>
  <c r="J51" i="14"/>
  <c r="J49" i="14"/>
  <c r="F130" i="16"/>
  <c r="E129" i="14"/>
  <c r="E130" i="16" s="1"/>
  <c r="F60" i="16"/>
  <c r="E59" i="14"/>
  <c r="E60" i="16" s="1"/>
  <c r="F88" i="16"/>
  <c r="E87" i="14"/>
  <c r="E88" i="16" s="1"/>
  <c r="R188" i="16"/>
  <c r="Q187" i="14"/>
  <c r="Q188" i="16" s="1"/>
  <c r="R150" i="16"/>
  <c r="Q149" i="14"/>
  <c r="Q150" i="16" s="1"/>
  <c r="R178" i="16"/>
  <c r="Q177" i="14"/>
  <c r="Q178" i="16" s="1"/>
  <c r="R122" i="16"/>
  <c r="Q121" i="14"/>
  <c r="Q122" i="16" s="1"/>
  <c r="R92" i="16"/>
  <c r="Q91" i="14"/>
  <c r="Q92" i="16" s="1"/>
  <c r="R83" i="16"/>
  <c r="Q82" i="14"/>
  <c r="Q83" i="16" s="1"/>
  <c r="R29" i="16"/>
  <c r="R82" i="16"/>
  <c r="Q81" i="14"/>
  <c r="Q82" i="16" s="1"/>
  <c r="F97" i="16"/>
  <c r="E96" i="14"/>
  <c r="E97" i="16" s="1"/>
  <c r="J174" i="16"/>
  <c r="I173" i="14"/>
  <c r="I174" i="16" s="1"/>
  <c r="J95" i="16"/>
  <c r="I94" i="14"/>
  <c r="I95" i="16" s="1"/>
  <c r="J102" i="16"/>
  <c r="I101" i="14"/>
  <c r="I102" i="16" s="1"/>
  <c r="J27" i="16"/>
  <c r="J61" i="16"/>
  <c r="I60" i="14"/>
  <c r="I61" i="16" s="1"/>
  <c r="J116" i="16"/>
  <c r="I115" i="14"/>
  <c r="I116" i="16" s="1"/>
  <c r="J65" i="16"/>
  <c r="I64" i="14"/>
  <c r="I65" i="16" s="1"/>
  <c r="P169" i="16"/>
  <c r="O168" i="14"/>
  <c r="O169" i="16" s="1"/>
  <c r="P125" i="16"/>
  <c r="O124" i="14"/>
  <c r="O125" i="16" s="1"/>
  <c r="P92" i="16"/>
  <c r="O91" i="14"/>
  <c r="O92" i="16" s="1"/>
  <c r="P28" i="16"/>
  <c r="P27" i="16"/>
  <c r="P138" i="16"/>
  <c r="O137" i="14"/>
  <c r="O138" i="16" s="1"/>
  <c r="E46" i="14"/>
  <c r="E47" i="16" s="1"/>
  <c r="F47" i="16"/>
  <c r="F56" i="16"/>
  <c r="F141" i="16"/>
  <c r="E140" i="14"/>
  <c r="E141" i="16" s="1"/>
  <c r="F77" i="16"/>
  <c r="F25" i="16"/>
  <c r="F32" i="16"/>
  <c r="E112" i="14"/>
  <c r="E113" i="16" s="1"/>
  <c r="P25" i="16"/>
  <c r="P13" i="16"/>
  <c r="P11" i="16"/>
  <c r="O10" i="14"/>
  <c r="P49" i="16"/>
  <c r="P78" i="16"/>
  <c r="O77" i="14"/>
  <c r="O78" i="16" s="1"/>
  <c r="P104" i="16"/>
  <c r="O103" i="14"/>
  <c r="O104" i="16" s="1"/>
  <c r="P59" i="16"/>
  <c r="P115" i="16"/>
  <c r="O114" i="14"/>
  <c r="O115" i="16" s="1"/>
  <c r="P152" i="16"/>
  <c r="O151" i="14"/>
  <c r="O152" i="16" s="1"/>
  <c r="P110" i="16"/>
  <c r="O109" i="14"/>
  <c r="O110" i="16" s="1"/>
  <c r="P143" i="16"/>
  <c r="O142" i="14"/>
  <c r="O143" i="16" s="1"/>
  <c r="P113" i="16"/>
  <c r="O112" i="14"/>
  <c r="O113" i="16" s="1"/>
  <c r="P167" i="16"/>
  <c r="O166" i="14"/>
  <c r="O167" i="16" s="1"/>
  <c r="P146" i="16"/>
  <c r="O145" i="14"/>
  <c r="O146" i="16" s="1"/>
  <c r="P180" i="16"/>
  <c r="O179" i="14"/>
  <c r="O180" i="16" s="1"/>
  <c r="P183" i="16"/>
  <c r="O182" i="14"/>
  <c r="O183" i="16" s="1"/>
  <c r="P188" i="16"/>
  <c r="O187" i="14"/>
  <c r="O188" i="16" s="1"/>
  <c r="P187" i="16"/>
  <c r="O186" i="14"/>
  <c r="O187" i="16" s="1"/>
  <c r="J16" i="16"/>
  <c r="J37" i="14"/>
  <c r="J124" i="16"/>
  <c r="I123" i="14"/>
  <c r="I124" i="16" s="1"/>
  <c r="J15" i="16"/>
  <c r="J133" i="16"/>
  <c r="I132" i="14"/>
  <c r="I133" i="16" s="1"/>
  <c r="J163" i="16"/>
  <c r="I162" i="14"/>
  <c r="I163" i="16" s="1"/>
  <c r="J168" i="16"/>
  <c r="I167" i="14"/>
  <c r="I168" i="16" s="1"/>
  <c r="J130" i="16"/>
  <c r="I129" i="14"/>
  <c r="I130" i="16" s="1"/>
  <c r="J131" i="16"/>
  <c r="I130" i="14"/>
  <c r="I131" i="16" s="1"/>
  <c r="J177" i="16"/>
  <c r="I176" i="14"/>
  <c r="I177" i="16" s="1"/>
  <c r="J167" i="16"/>
  <c r="I166" i="14"/>
  <c r="I167" i="16" s="1"/>
  <c r="J160" i="16"/>
  <c r="I159" i="14"/>
  <c r="I160" i="16" s="1"/>
  <c r="J169" i="16"/>
  <c r="I168" i="14"/>
  <c r="I169" i="16" s="1"/>
  <c r="BB54" i="15"/>
  <c r="AE52" i="15"/>
  <c r="AG52" i="15" s="1"/>
  <c r="AE54" i="15"/>
  <c r="BB53" i="15"/>
  <c r="S9" i="16"/>
  <c r="T64" i="14"/>
  <c r="T59" i="14"/>
  <c r="T67" i="14"/>
  <c r="R94" i="16"/>
  <c r="Q93" i="14"/>
  <c r="Q94" i="16" s="1"/>
  <c r="R59" i="16"/>
  <c r="R11" i="16"/>
  <c r="Q10" i="14"/>
  <c r="R23" i="16"/>
  <c r="R100" i="16"/>
  <c r="Q99" i="14"/>
  <c r="Q100" i="16" s="1"/>
  <c r="R95" i="16"/>
  <c r="Q94" i="14"/>
  <c r="Q95" i="16" s="1"/>
  <c r="R126" i="16"/>
  <c r="Q125" i="14"/>
  <c r="Q126" i="16" s="1"/>
  <c r="R117" i="16"/>
  <c r="Q116" i="14"/>
  <c r="Q117" i="16" s="1"/>
  <c r="R158" i="16"/>
  <c r="Q157" i="14"/>
  <c r="Q158" i="16" s="1"/>
  <c r="R165" i="16"/>
  <c r="Q164" i="14"/>
  <c r="Q165" i="16" s="1"/>
  <c r="R110" i="16"/>
  <c r="Q109" i="14"/>
  <c r="Q110" i="16" s="1"/>
  <c r="R70" i="16"/>
  <c r="R138" i="16"/>
  <c r="Q137" i="14"/>
  <c r="Q138" i="16" s="1"/>
  <c r="R48" i="16"/>
  <c r="R102" i="16"/>
  <c r="Q101" i="14"/>
  <c r="Q102" i="16" s="1"/>
  <c r="R63" i="16"/>
  <c r="R173" i="16"/>
  <c r="Q172" i="14"/>
  <c r="Q173" i="16" s="1"/>
  <c r="R184" i="16"/>
  <c r="Q183" i="14"/>
  <c r="Q184" i="16" s="1"/>
  <c r="R140" i="16"/>
  <c r="Q139" i="14"/>
  <c r="Q140" i="16" s="1"/>
  <c r="R99" i="16"/>
  <c r="Q98" i="14"/>
  <c r="Q99" i="16" s="1"/>
  <c r="Q87" i="14"/>
  <c r="Q88" i="16" s="1"/>
  <c r="R88" i="16"/>
  <c r="R73" i="16"/>
  <c r="Q72" i="14"/>
  <c r="Q73" i="16" s="1"/>
  <c r="R133" i="16"/>
  <c r="Q132" i="14"/>
  <c r="Q133" i="16" s="1"/>
  <c r="E132" i="14"/>
  <c r="E133" i="16" s="1"/>
  <c r="J143" i="16"/>
  <c r="I142" i="14"/>
  <c r="I143" i="16" s="1"/>
  <c r="J89" i="16"/>
  <c r="I88" i="14"/>
  <c r="I89" i="16" s="1"/>
  <c r="J127" i="16"/>
  <c r="I126" i="14"/>
  <c r="I127" i="16" s="1"/>
  <c r="J134" i="16"/>
  <c r="I133" i="14"/>
  <c r="I134" i="16" s="1"/>
  <c r="J47" i="14"/>
  <c r="J72" i="16"/>
  <c r="I71" i="14"/>
  <c r="I72" i="16" s="1"/>
  <c r="J58" i="16"/>
  <c r="I57" i="14"/>
  <c r="I58" i="16" s="1"/>
  <c r="F84" i="16"/>
  <c r="E83" i="14"/>
  <c r="E84" i="16" s="1"/>
  <c r="F176" i="16"/>
  <c r="F39" i="16"/>
  <c r="E38" i="14"/>
  <c r="E39" i="16" s="1"/>
  <c r="F106" i="16"/>
  <c r="F147" i="16"/>
  <c r="E146" i="14"/>
  <c r="E147" i="16" s="1"/>
  <c r="F108" i="16"/>
  <c r="F43" i="16"/>
  <c r="E42" i="14"/>
  <c r="E43" i="16" s="1"/>
  <c r="F44" i="16"/>
  <c r="F22" i="16"/>
  <c r="F40" i="16"/>
  <c r="E39" i="14"/>
  <c r="E40" i="16" s="1"/>
  <c r="E179" i="14"/>
  <c r="E180" i="16" s="1"/>
  <c r="F116" i="16"/>
  <c r="E115" i="14"/>
  <c r="E116" i="16" s="1"/>
  <c r="F18" i="16"/>
  <c r="F64" i="16"/>
  <c r="E63" i="14"/>
  <c r="E64" i="16" s="1"/>
  <c r="F169" i="16"/>
  <c r="P19" i="16"/>
  <c r="P21" i="16"/>
  <c r="L186" i="16"/>
  <c r="K185" i="14"/>
  <c r="K186" i="16" s="1"/>
  <c r="L159" i="16"/>
  <c r="K158" i="14"/>
  <c r="K159" i="16" s="1"/>
  <c r="L96" i="16"/>
  <c r="K95" i="14"/>
  <c r="K96" i="16" s="1"/>
  <c r="L91" i="16"/>
  <c r="K90" i="14"/>
  <c r="K91" i="16" s="1"/>
  <c r="L47" i="16"/>
  <c r="L42" i="16"/>
  <c r="P18" i="16"/>
  <c r="T42" i="16"/>
  <c r="T50" i="16"/>
  <c r="T38" i="16"/>
  <c r="T41" i="16"/>
  <c r="T153" i="16"/>
  <c r="S152" i="14"/>
  <c r="S153" i="16" s="1"/>
  <c r="T123" i="16"/>
  <c r="S122" i="14"/>
  <c r="S123" i="16" s="1"/>
  <c r="S172" i="14"/>
  <c r="S173" i="16" s="1"/>
  <c r="T181" i="16"/>
  <c r="S180" i="14"/>
  <c r="S181" i="16" s="1"/>
  <c r="T77" i="16"/>
  <c r="S76" i="14"/>
  <c r="S77" i="16" s="1"/>
  <c r="T16" i="16"/>
  <c r="T127" i="16"/>
  <c r="S126" i="14"/>
  <c r="S127" i="16" s="1"/>
  <c r="T79" i="16"/>
  <c r="S78" i="14"/>
  <c r="S79" i="16" s="1"/>
  <c r="T91" i="16"/>
  <c r="S90" i="14"/>
  <c r="S91" i="16" s="1"/>
  <c r="T96" i="16"/>
  <c r="S95" i="14"/>
  <c r="S96" i="16" s="1"/>
  <c r="T136" i="16"/>
  <c r="S135" i="14"/>
  <c r="S136" i="16" s="1"/>
  <c r="T147" i="16"/>
  <c r="S146" i="14"/>
  <c r="S147" i="16" s="1"/>
  <c r="T160" i="16"/>
  <c r="S159" i="14"/>
  <c r="S160" i="16" s="1"/>
  <c r="T180" i="16"/>
  <c r="S179" i="14"/>
  <c r="S180" i="16" s="1"/>
  <c r="T58" i="14"/>
  <c r="T60" i="14"/>
  <c r="T36" i="16"/>
  <c r="T78" i="16"/>
  <c r="S77" i="14"/>
  <c r="S78" i="16" s="1"/>
  <c r="T143" i="16"/>
  <c r="S142" i="14"/>
  <c r="S143" i="16" s="1"/>
  <c r="L173" i="16"/>
  <c r="K172" i="14"/>
  <c r="K173" i="16" s="1"/>
  <c r="L130" i="16"/>
  <c r="K129" i="14"/>
  <c r="K130" i="16" s="1"/>
  <c r="L92" i="16"/>
  <c r="K91" i="14"/>
  <c r="K92" i="16" s="1"/>
  <c r="L29" i="14"/>
  <c r="L20" i="14"/>
  <c r="L22" i="14"/>
  <c r="L30" i="14"/>
  <c r="L83" i="16"/>
  <c r="K82" i="14"/>
  <c r="K83" i="16" s="1"/>
  <c r="L33" i="14"/>
  <c r="L133" i="16"/>
  <c r="K132" i="14"/>
  <c r="K133" i="16" s="1"/>
  <c r="L104" i="16"/>
  <c r="K103" i="14"/>
  <c r="K104" i="16" s="1"/>
  <c r="L137" i="16"/>
  <c r="K136" i="14"/>
  <c r="K137" i="16" s="1"/>
  <c r="L150" i="16"/>
  <c r="K149" i="14"/>
  <c r="K150" i="16" s="1"/>
  <c r="L165" i="16"/>
  <c r="K164" i="14"/>
  <c r="K165" i="16" s="1"/>
  <c r="L82" i="16"/>
  <c r="K81" i="14"/>
  <c r="K82" i="16" s="1"/>
  <c r="L46" i="16"/>
  <c r="L80" i="16"/>
  <c r="K79" i="14"/>
  <c r="K80" i="16" s="1"/>
  <c r="L68" i="16"/>
  <c r="K67" i="14"/>
  <c r="K68" i="16" s="1"/>
  <c r="L50" i="16"/>
  <c r="L58" i="16"/>
  <c r="K57" i="14"/>
  <c r="K58" i="16" s="1"/>
  <c r="L139" i="16"/>
  <c r="K138" i="14"/>
  <c r="K139" i="16" s="1"/>
  <c r="L99" i="16"/>
  <c r="K98" i="14"/>
  <c r="K99" i="16" s="1"/>
  <c r="L90" i="16"/>
  <c r="K89" i="14"/>
  <c r="K90" i="16" s="1"/>
  <c r="L118" i="16"/>
  <c r="K117" i="14"/>
  <c r="K118" i="16" s="1"/>
  <c r="L127" i="16"/>
  <c r="K126" i="14"/>
  <c r="K127" i="16" s="1"/>
  <c r="L167" i="16"/>
  <c r="K166" i="14"/>
  <c r="K167" i="16" s="1"/>
  <c r="L168" i="16"/>
  <c r="K167" i="14"/>
  <c r="K168" i="16" s="1"/>
  <c r="L45" i="16"/>
  <c r="L93" i="16"/>
  <c r="K92" i="14"/>
  <c r="K93" i="16" s="1"/>
  <c r="L10" i="14"/>
  <c r="AG25" i="15"/>
  <c r="AG41" i="15"/>
  <c r="AG39" i="15"/>
  <c r="F102" i="16"/>
  <c r="E101" i="14"/>
  <c r="E102" i="16" s="1"/>
  <c r="E109" i="14"/>
  <c r="E110" i="16" s="1"/>
  <c r="R177" i="16"/>
  <c r="Q176" i="14"/>
  <c r="Q177" i="16" s="1"/>
  <c r="R161" i="16"/>
  <c r="Q160" i="14"/>
  <c r="Q161" i="16" s="1"/>
  <c r="R147" i="16"/>
  <c r="Q146" i="14"/>
  <c r="Q147" i="16" s="1"/>
  <c r="R87" i="16"/>
  <c r="Q86" i="14"/>
  <c r="Q87" i="16" s="1"/>
  <c r="R67" i="14"/>
  <c r="R50" i="14"/>
  <c r="R25" i="16"/>
  <c r="F100" i="16"/>
  <c r="E99" i="14"/>
  <c r="E100" i="16" s="1"/>
  <c r="F163" i="16"/>
  <c r="J142" i="16"/>
  <c r="I141" i="14"/>
  <c r="I142" i="16" s="1"/>
  <c r="J150" i="16"/>
  <c r="I149" i="14"/>
  <c r="I150" i="16" s="1"/>
  <c r="J100" i="16"/>
  <c r="I99" i="14"/>
  <c r="I100" i="16" s="1"/>
  <c r="J110" i="16"/>
  <c r="I109" i="14"/>
  <c r="I110" i="16" s="1"/>
  <c r="J50" i="14"/>
  <c r="J24" i="14"/>
  <c r="J42" i="14"/>
  <c r="P168" i="16"/>
  <c r="O167" i="14"/>
  <c r="O168" i="16" s="1"/>
  <c r="P130" i="16"/>
  <c r="O129" i="14"/>
  <c r="O130" i="16" s="1"/>
  <c r="P102" i="16"/>
  <c r="O101" i="14"/>
  <c r="O102" i="16" s="1"/>
  <c r="P107" i="16"/>
  <c r="O106" i="14"/>
  <c r="O107" i="16" s="1"/>
  <c r="P86" i="16"/>
  <c r="O85" i="14"/>
  <c r="O86" i="16" s="1"/>
  <c r="P57" i="14"/>
  <c r="F123" i="16"/>
  <c r="E122" i="14"/>
  <c r="E123" i="16" s="1"/>
  <c r="F117" i="16"/>
  <c r="E116" i="14"/>
  <c r="E117" i="16" s="1"/>
  <c r="F31" i="16"/>
  <c r="AP33" i="15"/>
  <c r="AP61" i="15"/>
  <c r="AP51" i="15"/>
  <c r="AP21" i="15"/>
  <c r="AP22" i="15"/>
  <c r="F70" i="16"/>
  <c r="E69" i="14"/>
  <c r="E70" i="16" s="1"/>
  <c r="F87" i="16"/>
  <c r="F146" i="16"/>
  <c r="E145" i="14"/>
  <c r="E146" i="16" s="1"/>
  <c r="AE53" i="15"/>
  <c r="AG53" i="15" s="1"/>
  <c r="BB50" i="15"/>
  <c r="S8" i="16"/>
  <c r="T33" i="14"/>
  <c r="T28" i="14"/>
  <c r="T23" i="14"/>
  <c r="T11" i="14"/>
  <c r="T10" i="14"/>
  <c r="T57" i="14"/>
  <c r="T56" i="14"/>
  <c r="T55" i="14"/>
  <c r="T38" i="14"/>
  <c r="T30" i="14"/>
  <c r="T52" i="14"/>
  <c r="T17" i="14"/>
  <c r="T12" i="14"/>
  <c r="T44" i="14"/>
  <c r="T22" i="14"/>
  <c r="T50" i="14"/>
  <c r="T27" i="14"/>
  <c r="T32" i="14"/>
  <c r="T31" i="14"/>
  <c r="T18" i="14"/>
  <c r="P85" i="16"/>
  <c r="O84" i="14"/>
  <c r="O85" i="16" s="1"/>
  <c r="P45" i="14"/>
  <c r="P40" i="14"/>
  <c r="P84" i="16"/>
  <c r="O83" i="14"/>
  <c r="O84" i="16" s="1"/>
  <c r="P20" i="16"/>
  <c r="P82" i="16"/>
  <c r="O81" i="14"/>
  <c r="O82" i="16" s="1"/>
  <c r="P129" i="16"/>
  <c r="O128" i="14"/>
  <c r="O129" i="16" s="1"/>
  <c r="P90" i="16"/>
  <c r="O89" i="14"/>
  <c r="O90" i="16" s="1"/>
  <c r="P116" i="16"/>
  <c r="O115" i="14"/>
  <c r="O116" i="16" s="1"/>
  <c r="P158" i="16"/>
  <c r="O157" i="14"/>
  <c r="O158" i="16" s="1"/>
  <c r="P127" i="16"/>
  <c r="O126" i="14"/>
  <c r="O127" i="16" s="1"/>
  <c r="P122" i="16"/>
  <c r="O121" i="14"/>
  <c r="O122" i="16" s="1"/>
  <c r="P153" i="16"/>
  <c r="O152" i="14"/>
  <c r="O153" i="16" s="1"/>
  <c r="P154" i="16"/>
  <c r="O153" i="14"/>
  <c r="O154" i="16" s="1"/>
  <c r="P163" i="16"/>
  <c r="O162" i="14"/>
  <c r="O163" i="16" s="1"/>
  <c r="P166" i="16"/>
  <c r="O165" i="14"/>
  <c r="O166" i="16" s="1"/>
  <c r="J27" i="14"/>
  <c r="J46" i="14"/>
  <c r="J81" i="16"/>
  <c r="I80" i="14"/>
  <c r="I81" i="16" s="1"/>
  <c r="J30" i="14"/>
  <c r="J136" i="16"/>
  <c r="I135" i="14"/>
  <c r="I136" i="16" s="1"/>
  <c r="J175" i="16"/>
  <c r="I174" i="14"/>
  <c r="I175" i="16" s="1"/>
  <c r="J109" i="16"/>
  <c r="I108" i="14"/>
  <c r="I109" i="16" s="1"/>
  <c r="J140" i="16"/>
  <c r="I139" i="14"/>
  <c r="I140" i="16" s="1"/>
  <c r="J139" i="16"/>
  <c r="I138" i="14"/>
  <c r="I139" i="16" s="1"/>
  <c r="J183" i="16"/>
  <c r="I182" i="14"/>
  <c r="I183" i="16" s="1"/>
  <c r="J172" i="16"/>
  <c r="I171" i="14"/>
  <c r="I172" i="16" s="1"/>
  <c r="J166" i="16"/>
  <c r="I165" i="14"/>
  <c r="I166" i="16" s="1"/>
  <c r="J179" i="16"/>
  <c r="I178" i="14"/>
  <c r="I179" i="16" s="1"/>
  <c r="F29" i="16"/>
  <c r="R32" i="16"/>
  <c r="R49" i="14"/>
  <c r="R64" i="14"/>
  <c r="R26" i="16"/>
  <c r="R42" i="16"/>
  <c r="R136" i="16"/>
  <c r="Q135" i="14"/>
  <c r="Q136" i="16" s="1"/>
  <c r="R101" i="16"/>
  <c r="Q100" i="14"/>
  <c r="Q101" i="16" s="1"/>
  <c r="R137" i="16"/>
  <c r="Q136" i="14"/>
  <c r="Q137" i="16" s="1"/>
  <c r="R132" i="16"/>
  <c r="Q131" i="14"/>
  <c r="Q132" i="16" s="1"/>
  <c r="R153" i="16"/>
  <c r="Q152" i="14"/>
  <c r="Q153" i="16" s="1"/>
  <c r="R176" i="16"/>
  <c r="Q175" i="14"/>
  <c r="Q176" i="16" s="1"/>
  <c r="R40" i="16"/>
  <c r="R36" i="16"/>
  <c r="R144" i="16"/>
  <c r="Q143" i="14"/>
  <c r="Q144" i="16" s="1"/>
  <c r="R71" i="16"/>
  <c r="Q70" i="14"/>
  <c r="Q71" i="16" s="1"/>
  <c r="R19" i="16"/>
  <c r="E106" i="14"/>
  <c r="E107" i="16" s="1"/>
  <c r="F107" i="16"/>
  <c r="R189" i="16"/>
  <c r="Q188" i="14"/>
  <c r="Q189" i="16" s="1"/>
  <c r="R143" i="16"/>
  <c r="Q142" i="14"/>
  <c r="Q143" i="16" s="1"/>
  <c r="R129" i="16"/>
  <c r="Q128" i="14"/>
  <c r="Q129" i="16" s="1"/>
  <c r="Q92" i="14"/>
  <c r="Q93" i="16" s="1"/>
  <c r="R93" i="16"/>
  <c r="R41" i="16"/>
  <c r="R72" i="16"/>
  <c r="Q71" i="14"/>
  <c r="Q72" i="16" s="1"/>
  <c r="J173" i="16"/>
  <c r="I172" i="14"/>
  <c r="I173" i="16" s="1"/>
  <c r="J135" i="16"/>
  <c r="I134" i="14"/>
  <c r="I135" i="16" s="1"/>
  <c r="J147" i="16"/>
  <c r="I146" i="14"/>
  <c r="I147" i="16" s="1"/>
  <c r="J96" i="16"/>
  <c r="I95" i="14"/>
  <c r="I96" i="16" s="1"/>
  <c r="J84" i="16"/>
  <c r="I83" i="14"/>
  <c r="I84" i="16" s="1"/>
  <c r="J148" i="16"/>
  <c r="I147" i="14"/>
  <c r="I148" i="16" s="1"/>
  <c r="J56" i="16"/>
  <c r="I55" i="14"/>
  <c r="I56" i="16" s="1"/>
  <c r="J66" i="16"/>
  <c r="I65" i="14"/>
  <c r="I66" i="16" s="1"/>
  <c r="E73" i="14"/>
  <c r="E74" i="16" s="1"/>
  <c r="F131" i="16"/>
  <c r="E130" i="14"/>
  <c r="E131" i="16" s="1"/>
  <c r="F181" i="16"/>
  <c r="E180" i="14"/>
  <c r="E181" i="16" s="1"/>
  <c r="E108" i="14"/>
  <c r="E109" i="16" s="1"/>
  <c r="E143" i="14"/>
  <c r="E144" i="16" s="1"/>
  <c r="F69" i="16"/>
  <c r="E68" i="14"/>
  <c r="E69" i="16" s="1"/>
  <c r="F65" i="16"/>
  <c r="E64" i="14"/>
  <c r="E65" i="16" s="1"/>
  <c r="F48" i="16"/>
  <c r="E47" i="14"/>
  <c r="E48" i="16" s="1"/>
  <c r="F145" i="16"/>
  <c r="E144" i="14"/>
  <c r="E145" i="16" s="1"/>
  <c r="F37" i="16"/>
  <c r="E36" i="14"/>
  <c r="E37" i="16" s="1"/>
  <c r="F21" i="16"/>
  <c r="F177" i="16"/>
  <c r="E176" i="14"/>
  <c r="E177" i="16" s="1"/>
  <c r="F138" i="16"/>
  <c r="E137" i="14"/>
  <c r="E138" i="16" s="1"/>
  <c r="F68" i="16"/>
  <c r="E67" i="14"/>
  <c r="E68" i="16" s="1"/>
  <c r="F23" i="16"/>
  <c r="F161" i="16"/>
  <c r="E160" i="14"/>
  <c r="E161" i="16" s="1"/>
  <c r="F187" i="16"/>
  <c r="E186" i="14"/>
  <c r="E187" i="16" s="1"/>
  <c r="L189" i="16"/>
  <c r="K188" i="14"/>
  <c r="K189" i="16" s="1"/>
  <c r="L121" i="16"/>
  <c r="K120" i="14"/>
  <c r="K121" i="16" s="1"/>
  <c r="L188" i="16"/>
  <c r="K187" i="14"/>
  <c r="K188" i="16" s="1"/>
  <c r="L44" i="16"/>
  <c r="L66" i="16"/>
  <c r="K65" i="14"/>
  <c r="K66" i="16" s="1"/>
  <c r="L19" i="14"/>
  <c r="P22" i="16"/>
  <c r="T73" i="16"/>
  <c r="S72" i="14"/>
  <c r="S73" i="16" s="1"/>
  <c r="T66" i="14"/>
  <c r="T84" i="16"/>
  <c r="S83" i="14"/>
  <c r="S84" i="16" s="1"/>
  <c r="T65" i="14"/>
  <c r="S79" i="14"/>
  <c r="S80" i="16" s="1"/>
  <c r="T90" i="16"/>
  <c r="S89" i="14"/>
  <c r="S90" i="16" s="1"/>
  <c r="S124" i="14"/>
  <c r="S125" i="16" s="1"/>
  <c r="T134" i="16"/>
  <c r="S133" i="14"/>
  <c r="S134" i="16" s="1"/>
  <c r="S184" i="14"/>
  <c r="S185" i="16" s="1"/>
  <c r="T167" i="16"/>
  <c r="S166" i="14"/>
  <c r="S167" i="16" s="1"/>
  <c r="T51" i="14"/>
  <c r="T19" i="14"/>
  <c r="T24" i="14"/>
  <c r="T150" i="16"/>
  <c r="T102" i="16"/>
  <c r="S101" i="14"/>
  <c r="S102" i="16" s="1"/>
  <c r="T104" i="16"/>
  <c r="S103" i="14"/>
  <c r="S104" i="16" s="1"/>
  <c r="T146" i="16"/>
  <c r="S145" i="14"/>
  <c r="S146" i="16" s="1"/>
  <c r="T168" i="16"/>
  <c r="S167" i="14"/>
  <c r="S168" i="16" s="1"/>
  <c r="T188" i="16"/>
  <c r="S187" i="14"/>
  <c r="S188" i="16" s="1"/>
  <c r="T189" i="16"/>
  <c r="S188" i="14"/>
  <c r="S189" i="16" s="1"/>
  <c r="T101" i="16"/>
  <c r="S100" i="14"/>
  <c r="S101" i="16" s="1"/>
  <c r="T42" i="14"/>
  <c r="T61" i="14"/>
  <c r="T82" i="16"/>
  <c r="S81" i="14"/>
  <c r="S82" i="16" s="1"/>
  <c r="T13" i="14"/>
  <c r="L180" i="16"/>
  <c r="K179" i="14"/>
  <c r="K180" i="16" s="1"/>
  <c r="L166" i="16"/>
  <c r="K165" i="14"/>
  <c r="K166" i="16" s="1"/>
  <c r="L179" i="16"/>
  <c r="K178" i="14"/>
  <c r="K179" i="16" s="1"/>
  <c r="L142" i="16"/>
  <c r="K141" i="14"/>
  <c r="K142" i="16" s="1"/>
  <c r="L85" i="16"/>
  <c r="K84" i="14"/>
  <c r="K85" i="16" s="1"/>
  <c r="L67" i="16"/>
  <c r="K66" i="14"/>
  <c r="K67" i="16" s="1"/>
  <c r="L77" i="16"/>
  <c r="K76" i="14"/>
  <c r="K77" i="16" s="1"/>
  <c r="L128" i="16"/>
  <c r="K127" i="14"/>
  <c r="K128" i="16" s="1"/>
  <c r="L53" i="16"/>
  <c r="L157" i="16"/>
  <c r="K156" i="14"/>
  <c r="K157" i="16" s="1"/>
  <c r="L123" i="16"/>
  <c r="K122" i="14"/>
  <c r="K123" i="16" s="1"/>
  <c r="L145" i="16"/>
  <c r="K144" i="14"/>
  <c r="K145" i="16" s="1"/>
  <c r="L161" i="16"/>
  <c r="K160" i="14"/>
  <c r="K161" i="16" s="1"/>
  <c r="L174" i="16"/>
  <c r="K173" i="14"/>
  <c r="K174" i="16" s="1"/>
  <c r="L40" i="16"/>
  <c r="L74" i="16"/>
  <c r="K73" i="14"/>
  <c r="K74" i="16" s="1"/>
  <c r="L97" i="16"/>
  <c r="K96" i="14"/>
  <c r="K97" i="16" s="1"/>
  <c r="L75" i="16"/>
  <c r="K74" i="14"/>
  <c r="K75" i="16" s="1"/>
  <c r="L43" i="16"/>
  <c r="L70" i="16"/>
  <c r="K69" i="14"/>
  <c r="K70" i="16" s="1"/>
  <c r="L17" i="14"/>
  <c r="L107" i="16"/>
  <c r="K106" i="14"/>
  <c r="K107" i="16" s="1"/>
  <c r="L100" i="16"/>
  <c r="K99" i="14"/>
  <c r="K100" i="16" s="1"/>
  <c r="L129" i="16"/>
  <c r="K128" i="14"/>
  <c r="K129" i="16" s="1"/>
  <c r="L152" i="16"/>
  <c r="K151" i="14"/>
  <c r="K152" i="16" s="1"/>
  <c r="L187" i="16"/>
  <c r="K186" i="14"/>
  <c r="K187" i="16" s="1"/>
  <c r="L49" i="16"/>
  <c r="L23" i="14"/>
  <c r="L125" i="16"/>
  <c r="K124" i="14"/>
  <c r="K125" i="16" s="1"/>
  <c r="F63" i="16"/>
  <c r="E62" i="14"/>
  <c r="E63" i="16" s="1"/>
  <c r="D184" i="14"/>
  <c r="D175" i="14"/>
  <c r="D166" i="14"/>
  <c r="D188" i="14"/>
  <c r="D179" i="14"/>
  <c r="D173" i="14"/>
  <c r="D165" i="14"/>
  <c r="D185" i="14"/>
  <c r="D170" i="14"/>
  <c r="D159" i="14"/>
  <c r="D151" i="14"/>
  <c r="D161" i="14"/>
  <c r="D153" i="14"/>
  <c r="D162" i="14"/>
  <c r="D155" i="14"/>
  <c r="D138" i="14"/>
  <c r="D130" i="14"/>
  <c r="D169" i="14"/>
  <c r="D149" i="14"/>
  <c r="D142" i="14"/>
  <c r="D135" i="14"/>
  <c r="D127" i="14"/>
  <c r="D116" i="14"/>
  <c r="D113" i="14"/>
  <c r="D110" i="14"/>
  <c r="D129" i="14"/>
  <c r="D117" i="14"/>
  <c r="D111" i="14"/>
  <c r="D99" i="14"/>
  <c r="D95" i="14"/>
  <c r="D91" i="14"/>
  <c r="D87" i="14"/>
  <c r="D141" i="14"/>
  <c r="D123" i="14"/>
  <c r="D119" i="14"/>
  <c r="D102" i="14"/>
  <c r="D150" i="14"/>
  <c r="D137" i="14"/>
  <c r="D104" i="14"/>
  <c r="D94" i="14"/>
  <c r="D84" i="14"/>
  <c r="D58" i="14"/>
  <c r="D54" i="14"/>
  <c r="D40" i="14"/>
  <c r="D33" i="14"/>
  <c r="D17" i="14"/>
  <c r="D20" i="14"/>
  <c r="D105" i="14"/>
  <c r="D103" i="14"/>
  <c r="D88" i="14"/>
  <c r="D49" i="14"/>
  <c r="D35" i="14"/>
  <c r="D12" i="14"/>
  <c r="D15" i="14"/>
  <c r="D51" i="14"/>
  <c r="D30" i="14"/>
  <c r="D18" i="14"/>
  <c r="D76" i="14"/>
  <c r="D69" i="14"/>
  <c r="D36" i="14"/>
  <c r="D187" i="14"/>
  <c r="D182" i="14"/>
  <c r="D176" i="14"/>
  <c r="D156" i="14"/>
  <c r="D133" i="14"/>
  <c r="D139" i="14"/>
  <c r="D112" i="14"/>
  <c r="D107" i="14"/>
  <c r="D144" i="14"/>
  <c r="D101" i="14"/>
  <c r="D90" i="14"/>
  <c r="D38" i="14"/>
  <c r="D21" i="14"/>
  <c r="D186" i="14"/>
  <c r="D131" i="14"/>
  <c r="D77" i="14"/>
  <c r="D67" i="14"/>
  <c r="D60" i="14"/>
  <c r="D43" i="14"/>
  <c r="D16" i="14"/>
  <c r="D183" i="14"/>
  <c r="D27" i="14"/>
  <c r="D61" i="14"/>
  <c r="D37" i="14"/>
  <c r="D66" i="14"/>
  <c r="D118" i="14"/>
  <c r="D74" i="14"/>
  <c r="D62" i="14"/>
  <c r="D26" i="14"/>
  <c r="D100" i="14"/>
  <c r="D163" i="14"/>
  <c r="D160" i="14"/>
  <c r="D164" i="14"/>
  <c r="D146" i="14"/>
  <c r="D145" i="14"/>
  <c r="D114" i="14"/>
  <c r="D115" i="14"/>
  <c r="D89" i="14"/>
  <c r="D106" i="14"/>
  <c r="D98" i="14"/>
  <c r="D52" i="14"/>
  <c r="D13" i="14"/>
  <c r="D157" i="14"/>
  <c r="D86" i="14"/>
  <c r="D71" i="14"/>
  <c r="D64" i="14"/>
  <c r="D47" i="14"/>
  <c r="D32" i="14"/>
  <c r="D134" i="14"/>
  <c r="D44" i="14"/>
  <c r="D19" i="14"/>
  <c r="D55" i="14"/>
  <c r="D177" i="14"/>
  <c r="D82" i="14"/>
  <c r="D70" i="14"/>
  <c r="D39" i="14"/>
  <c r="D171" i="14"/>
  <c r="D23" i="14"/>
  <c r="D22" i="14"/>
  <c r="D178" i="14"/>
  <c r="D148" i="14"/>
  <c r="D132" i="14"/>
  <c r="D97" i="14"/>
  <c r="D143" i="14"/>
  <c r="D25" i="14"/>
  <c r="D174" i="14"/>
  <c r="D81" i="14"/>
  <c r="D50" i="14"/>
  <c r="D24" i="14"/>
  <c r="D96" i="14"/>
  <c r="D42" i="14"/>
  <c r="D41" i="14"/>
  <c r="D85" i="14"/>
  <c r="D65" i="14"/>
  <c r="D80" i="14"/>
  <c r="D125" i="14"/>
  <c r="D63" i="14"/>
  <c r="D11" i="14"/>
  <c r="D122" i="14"/>
  <c r="D154" i="14"/>
  <c r="D152" i="14"/>
  <c r="D121" i="14"/>
  <c r="D29" i="14"/>
  <c r="D59" i="14"/>
  <c r="D108" i="14"/>
  <c r="D34" i="14"/>
  <c r="D168" i="14"/>
  <c r="D158" i="14"/>
  <c r="D124" i="14"/>
  <c r="D93" i="14"/>
  <c r="D120" i="14"/>
  <c r="D10" i="14"/>
  <c r="D140" i="14"/>
  <c r="D75" i="14"/>
  <c r="D45" i="14"/>
  <c r="D57" i="14"/>
  <c r="D92" i="14"/>
  <c r="D31" i="14"/>
  <c r="D78" i="14"/>
  <c r="D53" i="14"/>
  <c r="D14" i="14"/>
  <c r="D181" i="14"/>
  <c r="D167" i="14"/>
  <c r="D147" i="14"/>
  <c r="D136" i="14"/>
  <c r="D79" i="14"/>
  <c r="D109" i="14"/>
  <c r="D73" i="14"/>
  <c r="D128" i="14"/>
  <c r="D48" i="14"/>
  <c r="D72" i="14"/>
  <c r="D172" i="14"/>
  <c r="D126" i="14"/>
  <c r="D56" i="14"/>
  <c r="D180" i="14"/>
  <c r="D68" i="14"/>
  <c r="D28" i="14"/>
  <c r="D83" i="14"/>
  <c r="D46" i="14"/>
  <c r="E74" i="14"/>
  <c r="E75" i="16" s="1"/>
  <c r="R167" i="16"/>
  <c r="Q166" i="14"/>
  <c r="Q167" i="16" s="1"/>
  <c r="R145" i="16"/>
  <c r="Q144" i="14"/>
  <c r="Q145" i="16" s="1"/>
  <c r="R119" i="16"/>
  <c r="Q118" i="14"/>
  <c r="Q119" i="16" s="1"/>
  <c r="R139" i="16"/>
  <c r="Q138" i="14"/>
  <c r="Q139" i="16" s="1"/>
  <c r="R57" i="16"/>
  <c r="R22" i="16"/>
  <c r="R16" i="16"/>
  <c r="F66" i="16"/>
  <c r="E65" i="14"/>
  <c r="E66" i="16" s="1"/>
  <c r="J184" i="16"/>
  <c r="I183" i="14"/>
  <c r="I184" i="16" s="1"/>
  <c r="J113" i="16"/>
  <c r="I112" i="14"/>
  <c r="I113" i="16" s="1"/>
  <c r="J138" i="16"/>
  <c r="I137" i="14"/>
  <c r="I138" i="16" s="1"/>
  <c r="J88" i="16"/>
  <c r="I87" i="14"/>
  <c r="I88" i="16" s="1"/>
  <c r="J77" i="16"/>
  <c r="I76" i="14"/>
  <c r="I77" i="16" s="1"/>
  <c r="J33" i="14"/>
  <c r="J21" i="16"/>
  <c r="J86" i="16"/>
  <c r="I85" i="14"/>
  <c r="I86" i="16" s="1"/>
  <c r="P157" i="16"/>
  <c r="O156" i="14"/>
  <c r="O157" i="16" s="1"/>
  <c r="P170" i="16"/>
  <c r="O169" i="14"/>
  <c r="O170" i="16" s="1"/>
  <c r="O88" i="14"/>
  <c r="O89" i="16" s="1"/>
  <c r="P89" i="16"/>
  <c r="P64" i="16"/>
  <c r="P30" i="16"/>
  <c r="P95" i="16"/>
  <c r="O94" i="14"/>
  <c r="O95" i="16" s="1"/>
  <c r="F27" i="16"/>
  <c r="F175" i="16"/>
  <c r="E174" i="14"/>
  <c r="E175" i="16" s="1"/>
  <c r="F162" i="16"/>
  <c r="E161" i="14"/>
  <c r="E162" i="16" s="1"/>
  <c r="F58" i="16"/>
  <c r="E57" i="14"/>
  <c r="E58" i="16" s="1"/>
  <c r="F78" i="16"/>
  <c r="E77" i="14"/>
  <c r="E78" i="16" s="1"/>
  <c r="F93" i="16"/>
  <c r="E92" i="14"/>
  <c r="E93" i="16" s="1"/>
  <c r="F165" i="16"/>
  <c r="E164" i="14"/>
  <c r="E165" i="16" s="1"/>
  <c r="P126" i="16"/>
  <c r="O125" i="14"/>
  <c r="O126" i="16" s="1"/>
  <c r="P70" i="16"/>
  <c r="P15" i="16"/>
  <c r="P68" i="16"/>
  <c r="P123" i="16"/>
  <c r="O122" i="14"/>
  <c r="O123" i="16" s="1"/>
  <c r="P40" i="16"/>
  <c r="P93" i="16"/>
  <c r="O92" i="14"/>
  <c r="O93" i="16" s="1"/>
  <c r="P103" i="16"/>
  <c r="O102" i="14"/>
  <c r="O103" i="16" s="1"/>
  <c r="P94" i="16"/>
  <c r="O93" i="14"/>
  <c r="O94" i="16" s="1"/>
  <c r="P120" i="16"/>
  <c r="O119" i="14"/>
  <c r="O120" i="16" s="1"/>
  <c r="P173" i="16"/>
  <c r="O172" i="14"/>
  <c r="O173" i="16" s="1"/>
  <c r="P135" i="16"/>
  <c r="O134" i="14"/>
  <c r="O135" i="16" s="1"/>
  <c r="P128" i="16"/>
  <c r="O127" i="14"/>
  <c r="O128" i="16" s="1"/>
  <c r="P151" i="16"/>
  <c r="O150" i="14"/>
  <c r="O151" i="16" s="1"/>
  <c r="P162" i="16"/>
  <c r="O161" i="14"/>
  <c r="O162" i="16" s="1"/>
  <c r="P176" i="16"/>
  <c r="O175" i="14"/>
  <c r="O176" i="16" s="1"/>
  <c r="P172" i="16"/>
  <c r="O171" i="14"/>
  <c r="O172" i="16" s="1"/>
  <c r="J53" i="14"/>
  <c r="J13" i="16"/>
  <c r="J162" i="16"/>
  <c r="I161" i="14"/>
  <c r="I162" i="16" s="1"/>
  <c r="J29" i="14"/>
  <c r="J48" i="14"/>
  <c r="J180" i="16"/>
  <c r="I179" i="14"/>
  <c r="I180" i="16" s="1"/>
  <c r="J132" i="16"/>
  <c r="I131" i="14"/>
  <c r="I132" i="16" s="1"/>
  <c r="J112" i="16"/>
  <c r="I111" i="14"/>
  <c r="I112" i="16" s="1"/>
  <c r="J146" i="16"/>
  <c r="I145" i="14"/>
  <c r="I146" i="16" s="1"/>
  <c r="J149" i="16"/>
  <c r="I148" i="14"/>
  <c r="I149" i="16" s="1"/>
  <c r="J189" i="16"/>
  <c r="I188" i="14"/>
  <c r="I189" i="16" s="1"/>
  <c r="J181" i="16"/>
  <c r="I180" i="14"/>
  <c r="I181" i="16" s="1"/>
  <c r="J176" i="16"/>
  <c r="I175" i="14"/>
  <c r="I176" i="16" s="1"/>
  <c r="J185" i="16"/>
  <c r="I184" i="14"/>
  <c r="I185" i="16" s="1"/>
  <c r="F49" i="16"/>
  <c r="E48" i="14"/>
  <c r="E49" i="16" s="1"/>
  <c r="R78" i="16"/>
  <c r="Q77" i="14"/>
  <c r="Q78" i="16" s="1"/>
  <c r="R76" i="16"/>
  <c r="Q75" i="14"/>
  <c r="Q76" i="16" s="1"/>
  <c r="R46" i="16"/>
  <c r="R44" i="16"/>
  <c r="R61" i="16"/>
  <c r="R125" i="16"/>
  <c r="Q124" i="14"/>
  <c r="Q125" i="16" s="1"/>
  <c r="R128" i="16"/>
  <c r="Q127" i="14"/>
  <c r="Q128" i="16" s="1"/>
  <c r="R172" i="16"/>
  <c r="Q171" i="14"/>
  <c r="Q172" i="16" s="1"/>
  <c r="R157" i="16"/>
  <c r="Q156" i="14"/>
  <c r="Q157" i="16" s="1"/>
  <c r="R162" i="16"/>
  <c r="Q161" i="14"/>
  <c r="Q162" i="16" s="1"/>
  <c r="R24" i="16"/>
  <c r="R47" i="16"/>
  <c r="R18" i="16"/>
  <c r="R75" i="16"/>
  <c r="Q74" i="14"/>
  <c r="Q75" i="16" s="1"/>
  <c r="R35" i="16"/>
  <c r="F168" i="16"/>
  <c r="R156" i="16"/>
  <c r="Q155" i="14"/>
  <c r="Q156" i="16" s="1"/>
  <c r="R127" i="16"/>
  <c r="Q126" i="14"/>
  <c r="Q127" i="16" s="1"/>
  <c r="R118" i="16"/>
  <c r="Q117" i="14"/>
  <c r="Q118" i="16" s="1"/>
  <c r="R164" i="16"/>
  <c r="Q163" i="14"/>
  <c r="Q164" i="16" s="1"/>
  <c r="R49" i="16"/>
  <c r="R14" i="16"/>
  <c r="R20" i="16"/>
  <c r="J151" i="16"/>
  <c r="I150" i="14"/>
  <c r="I151" i="16" s="1"/>
  <c r="J117" i="16"/>
  <c r="I116" i="14"/>
  <c r="I117" i="16" s="1"/>
  <c r="J123" i="16"/>
  <c r="I122" i="14"/>
  <c r="I123" i="16" s="1"/>
  <c r="J60" i="16"/>
  <c r="I59" i="14"/>
  <c r="I60" i="16" s="1"/>
  <c r="I70" i="14"/>
  <c r="I71" i="16" s="1"/>
  <c r="J71" i="16"/>
  <c r="J62" i="16"/>
  <c r="I61" i="14"/>
  <c r="I62" i="16" s="1"/>
  <c r="J31" i="14"/>
  <c r="J39" i="14"/>
  <c r="F80" i="16"/>
  <c r="E79" i="14"/>
  <c r="E80" i="16" s="1"/>
  <c r="F120" i="16"/>
  <c r="E119" i="14"/>
  <c r="E120" i="16" s="1"/>
  <c r="F26" i="16"/>
  <c r="F38" i="16"/>
  <c r="E37" i="14"/>
  <c r="E38" i="16" s="1"/>
  <c r="F179" i="16"/>
  <c r="E178" i="14"/>
  <c r="E179" i="16" s="1"/>
  <c r="K8" i="16"/>
  <c r="L25" i="14"/>
  <c r="L12" i="14"/>
  <c r="L14" i="14"/>
  <c r="L11" i="14"/>
  <c r="L27" i="14"/>
  <c r="F28" i="16"/>
  <c r="F159" i="16"/>
  <c r="E158" i="14"/>
  <c r="E159" i="16" s="1"/>
  <c r="E173" i="14"/>
  <c r="E174" i="16" s="1"/>
  <c r="E51" i="14"/>
  <c r="E52" i="16" s="1"/>
  <c r="F19" i="16"/>
  <c r="F149" i="16"/>
  <c r="F185" i="16"/>
  <c r="E184" i="14"/>
  <c r="E185" i="16" s="1"/>
  <c r="F118" i="16"/>
  <c r="E117" i="14"/>
  <c r="E118" i="16" s="1"/>
  <c r="F189" i="16"/>
  <c r="F16" i="16"/>
  <c r="F155" i="16"/>
  <c r="E154" i="14"/>
  <c r="E155" i="16" s="1"/>
  <c r="P14" i="16"/>
  <c r="L140" i="16"/>
  <c r="K139" i="14"/>
  <c r="K140" i="16" s="1"/>
  <c r="L115" i="16"/>
  <c r="K114" i="14"/>
  <c r="K115" i="16" s="1"/>
  <c r="L169" i="16"/>
  <c r="K168" i="14"/>
  <c r="K169" i="16" s="1"/>
  <c r="L36" i="16"/>
  <c r="L18" i="14"/>
  <c r="P39" i="16"/>
  <c r="P23" i="16"/>
  <c r="T86" i="16"/>
  <c r="S85" i="14"/>
  <c r="S86" i="16" s="1"/>
  <c r="T37" i="16"/>
  <c r="T114" i="16"/>
  <c r="S113" i="14"/>
  <c r="S114" i="16" s="1"/>
  <c r="T106" i="16"/>
  <c r="S105" i="14"/>
  <c r="S106" i="16" s="1"/>
  <c r="T99" i="16"/>
  <c r="S98" i="14"/>
  <c r="S99" i="16" s="1"/>
  <c r="T100" i="16"/>
  <c r="S99" i="14"/>
  <c r="S100" i="16" s="1"/>
  <c r="T141" i="16"/>
  <c r="S140" i="14"/>
  <c r="S141" i="16" s="1"/>
  <c r="T151" i="16"/>
  <c r="S150" i="14"/>
  <c r="S151" i="16" s="1"/>
  <c r="T182" i="16"/>
  <c r="S181" i="14"/>
  <c r="S182" i="16" s="1"/>
  <c r="T186" i="16"/>
  <c r="S185" i="14"/>
  <c r="S186" i="16" s="1"/>
  <c r="T49" i="16"/>
  <c r="T54" i="16"/>
  <c r="T46" i="16"/>
  <c r="T26" i="16"/>
  <c r="T129" i="16"/>
  <c r="S128" i="14"/>
  <c r="S129" i="16" s="1"/>
  <c r="T142" i="16"/>
  <c r="T120" i="16"/>
  <c r="S119" i="14"/>
  <c r="S120" i="16" s="1"/>
  <c r="T157" i="16"/>
  <c r="T172" i="16"/>
  <c r="S171" i="14"/>
  <c r="S172" i="16" s="1"/>
  <c r="T15" i="16"/>
  <c r="T35" i="16"/>
  <c r="T40" i="16"/>
  <c r="T69" i="14"/>
  <c r="T112" i="16"/>
  <c r="T30" i="16"/>
  <c r="L172" i="16"/>
  <c r="K171" i="14"/>
  <c r="K172" i="16" s="1"/>
  <c r="L119" i="16"/>
  <c r="K118" i="14"/>
  <c r="K119" i="16" s="1"/>
  <c r="L110" i="16"/>
  <c r="K109" i="14"/>
  <c r="K110" i="16" s="1"/>
  <c r="L103" i="16"/>
  <c r="K102" i="14"/>
  <c r="K103" i="16" s="1"/>
  <c r="L15" i="14"/>
  <c r="L31" i="14"/>
  <c r="L146" i="16"/>
  <c r="K145" i="14"/>
  <c r="K146" i="16" s="1"/>
  <c r="L95" i="16"/>
  <c r="K94" i="14"/>
  <c r="K95" i="16" s="1"/>
  <c r="L88" i="16"/>
  <c r="K87" i="14"/>
  <c r="K88" i="16" s="1"/>
  <c r="L116" i="16"/>
  <c r="K115" i="14"/>
  <c r="K116" i="16" s="1"/>
  <c r="L117" i="16"/>
  <c r="K116" i="14"/>
  <c r="K117" i="16" s="1"/>
  <c r="L164" i="16"/>
  <c r="K163" i="14"/>
  <c r="K164" i="16" s="1"/>
  <c r="L163" i="16"/>
  <c r="K162" i="14"/>
  <c r="K163" i="16" s="1"/>
  <c r="L56" i="16"/>
  <c r="K55" i="14"/>
  <c r="K56" i="16" s="1"/>
  <c r="L26" i="14"/>
  <c r="L37" i="16"/>
  <c r="L113" i="16"/>
  <c r="K112" i="14"/>
  <c r="K113" i="16" s="1"/>
  <c r="L131" i="16"/>
  <c r="K130" i="14"/>
  <c r="K131" i="16" s="1"/>
  <c r="L76" i="16"/>
  <c r="K75" i="14"/>
  <c r="K76" i="16" s="1"/>
  <c r="L41" i="16"/>
  <c r="L136" i="16"/>
  <c r="K135" i="14"/>
  <c r="K136" i="16" s="1"/>
  <c r="L105" i="16"/>
  <c r="K104" i="14"/>
  <c r="K105" i="16" s="1"/>
  <c r="L138" i="16"/>
  <c r="K137" i="14"/>
  <c r="K138" i="16" s="1"/>
  <c r="L153" i="16"/>
  <c r="K152" i="14"/>
  <c r="K153" i="16" s="1"/>
  <c r="L170" i="16"/>
  <c r="K169" i="14"/>
  <c r="K170" i="16" s="1"/>
  <c r="L73" i="16"/>
  <c r="K72" i="14"/>
  <c r="K73" i="16" s="1"/>
  <c r="L52" i="16"/>
  <c r="L16" i="14"/>
  <c r="L39" i="16"/>
  <c r="P16" i="16"/>
  <c r="AG34" i="15"/>
  <c r="AG15" i="15"/>
  <c r="Q9" i="16"/>
  <c r="R63" i="14"/>
  <c r="R59" i="14"/>
  <c r="R52" i="14"/>
  <c r="R57" i="14"/>
  <c r="R55" i="14"/>
  <c r="R51" i="14"/>
  <c r="R65" i="14"/>
  <c r="R53" i="14"/>
  <c r="O9" i="16"/>
  <c r="P55" i="14"/>
  <c r="P44" i="14"/>
  <c r="P62" i="14"/>
  <c r="P41" i="14"/>
  <c r="P64" i="14"/>
  <c r="P61" i="14"/>
  <c r="P42" i="14"/>
  <c r="P59" i="14"/>
  <c r="P65" i="14"/>
  <c r="P51" i="14"/>
  <c r="P66" i="14"/>
  <c r="P50" i="14"/>
  <c r="P56" i="14"/>
  <c r="P47" i="14"/>
  <c r="P68" i="14"/>
  <c r="P53" i="14"/>
  <c r="P52" i="14"/>
  <c r="I8" i="16"/>
  <c r="J22" i="14"/>
  <c r="J25" i="14"/>
  <c r="J16" i="14"/>
  <c r="J17" i="14"/>
  <c r="J21" i="14"/>
  <c r="J18" i="14"/>
  <c r="J23" i="14"/>
  <c r="J19" i="14"/>
  <c r="F119" i="16"/>
  <c r="E118" i="14"/>
  <c r="E119" i="16" s="1"/>
  <c r="N64" i="14"/>
  <c r="N37" i="14"/>
  <c r="N24" i="14"/>
  <c r="N124" i="14"/>
  <c r="N107" i="14"/>
  <c r="N84" i="14"/>
  <c r="N76" i="14"/>
  <c r="N72" i="14"/>
  <c r="N58" i="14"/>
  <c r="N49" i="14"/>
  <c r="N39" i="14"/>
  <c r="N19" i="14"/>
  <c r="N112" i="14"/>
  <c r="N101" i="14"/>
  <c r="N91" i="14"/>
  <c r="N67" i="14"/>
  <c r="N41" i="14"/>
  <c r="N14" i="14"/>
  <c r="N56" i="14"/>
  <c r="N71" i="14"/>
  <c r="N25" i="14"/>
  <c r="N77" i="14"/>
  <c r="N50" i="14"/>
  <c r="N13" i="14"/>
  <c r="N116" i="14"/>
  <c r="N87" i="14"/>
  <c r="N48" i="14"/>
  <c r="N43" i="14"/>
  <c r="N173" i="14"/>
  <c r="N186" i="14"/>
  <c r="N177" i="14"/>
  <c r="N160" i="14"/>
  <c r="N149" i="14"/>
  <c r="N164" i="14"/>
  <c r="N151" i="14"/>
  <c r="N146" i="14"/>
  <c r="N136" i="14"/>
  <c r="N118" i="14"/>
  <c r="N152" i="14"/>
  <c r="N127" i="14"/>
  <c r="N109" i="14"/>
  <c r="N162" i="14"/>
  <c r="N129" i="14"/>
  <c r="N96" i="14"/>
  <c r="N90" i="14"/>
  <c r="N144" i="14"/>
  <c r="N126" i="14"/>
  <c r="N113" i="14"/>
  <c r="N110" i="14"/>
  <c r="N89" i="14"/>
  <c r="N69" i="14"/>
  <c r="N57" i="14"/>
  <c r="N28" i="14"/>
  <c r="N104" i="14"/>
  <c r="N53" i="14"/>
  <c r="N42" i="14"/>
  <c r="N15" i="14"/>
  <c r="N105" i="14"/>
  <c r="N62" i="14"/>
  <c r="N30" i="14"/>
  <c r="N59" i="14"/>
  <c r="N85" i="14"/>
  <c r="N10" i="14"/>
  <c r="N95" i="14"/>
  <c r="N80" i="14"/>
  <c r="N17" i="14"/>
  <c r="N169" i="14"/>
  <c r="N183" i="14"/>
  <c r="N174" i="14"/>
  <c r="N167" i="14"/>
  <c r="N156" i="14"/>
  <c r="N158" i="14"/>
  <c r="N128" i="14"/>
  <c r="N114" i="14"/>
  <c r="N143" i="14"/>
  <c r="N175" i="14"/>
  <c r="N132" i="14"/>
  <c r="N100" i="14"/>
  <c r="N86" i="14"/>
  <c r="N142" i="14"/>
  <c r="N123" i="14"/>
  <c r="N93" i="14"/>
  <c r="N79" i="14"/>
  <c r="N45" i="14"/>
  <c r="N16" i="14"/>
  <c r="N44" i="14"/>
  <c r="N153" i="14"/>
  <c r="N22" i="14"/>
  <c r="N75" i="14"/>
  <c r="N11" i="14"/>
  <c r="N40" i="14"/>
  <c r="N83" i="14"/>
  <c r="N179" i="14"/>
  <c r="N166" i="14"/>
  <c r="N171" i="14"/>
  <c r="N157" i="14"/>
  <c r="N185" i="14"/>
  <c r="N147" i="14"/>
  <c r="N137" i="14"/>
  <c r="N125" i="14"/>
  <c r="N138" i="14"/>
  <c r="N122" i="14"/>
  <c r="N187" i="14"/>
  <c r="N98" i="14"/>
  <c r="N92" i="14"/>
  <c r="N181" i="14"/>
  <c r="N119" i="14"/>
  <c r="N145" i="14"/>
  <c r="N108" i="14"/>
  <c r="N68" i="14"/>
  <c r="N35" i="14"/>
  <c r="N12" i="14"/>
  <c r="N74" i="14"/>
  <c r="N55" i="14"/>
  <c r="N31" i="14"/>
  <c r="N99" i="14"/>
  <c r="N60" i="14"/>
  <c r="N66" i="14"/>
  <c r="N29" i="14"/>
  <c r="N34" i="14"/>
  <c r="N47" i="14"/>
  <c r="N170" i="14"/>
  <c r="N154" i="14"/>
  <c r="N140" i="14"/>
  <c r="N130" i="14"/>
  <c r="N178" i="14"/>
  <c r="N106" i="14"/>
  <c r="N88" i="14"/>
  <c r="N141" i="14"/>
  <c r="N20" i="14"/>
  <c r="N81" i="14"/>
  <c r="N46" i="14"/>
  <c r="N36" i="14"/>
  <c r="N38" i="14"/>
  <c r="N131" i="14"/>
  <c r="N103" i="14"/>
  <c r="BA18" i="15"/>
  <c r="BA61" i="15"/>
  <c r="N165" i="14"/>
  <c r="N115" i="14"/>
  <c r="N61" i="14"/>
  <c r="N23" i="14"/>
  <c r="N26" i="14"/>
  <c r="N180" i="14"/>
  <c r="N159" i="14"/>
  <c r="N135" i="14"/>
  <c r="N111" i="14"/>
  <c r="N139" i="14"/>
  <c r="N82" i="14"/>
  <c r="N52" i="14"/>
  <c r="N161" i="14"/>
  <c r="N168" i="14"/>
  <c r="N182" i="14"/>
  <c r="N148" i="14"/>
  <c r="N155" i="14"/>
  <c r="N150" i="14"/>
  <c r="N172" i="14"/>
  <c r="N117" i="14"/>
  <c r="N102" i="14"/>
  <c r="N65" i="14"/>
  <c r="N134" i="14"/>
  <c r="N27" i="14"/>
  <c r="N63" i="14"/>
  <c r="N33" i="14"/>
  <c r="BA20" i="15"/>
  <c r="N188" i="14"/>
  <c r="N163" i="14"/>
  <c r="N176" i="14"/>
  <c r="N133" i="14"/>
  <c r="N121" i="14"/>
  <c r="N94" i="14"/>
  <c r="N97" i="14"/>
  <c r="N70" i="14"/>
  <c r="N78" i="14"/>
  <c r="N73" i="14"/>
  <c r="N120" i="14"/>
  <c r="N184" i="14"/>
  <c r="N32" i="14"/>
  <c r="N51" i="14"/>
  <c r="N54" i="14"/>
  <c r="N21" i="14"/>
  <c r="N18" i="14"/>
  <c r="E114" i="14"/>
  <c r="E115" i="16" s="1"/>
  <c r="R169" i="16"/>
  <c r="Q168" i="14"/>
  <c r="Q169" i="16" s="1"/>
  <c r="R112" i="16"/>
  <c r="Q111" i="14"/>
  <c r="Q112" i="16" s="1"/>
  <c r="R148" i="16"/>
  <c r="Q147" i="14"/>
  <c r="Q148" i="16" s="1"/>
  <c r="R104" i="16"/>
  <c r="Q103" i="14"/>
  <c r="Q104" i="16" s="1"/>
  <c r="R27" i="16"/>
  <c r="R141" i="16"/>
  <c r="Q140" i="14"/>
  <c r="Q141" i="16" s="1"/>
  <c r="R28" i="16"/>
  <c r="F33" i="16"/>
  <c r="J187" i="16"/>
  <c r="I186" i="14"/>
  <c r="I187" i="16" s="1"/>
  <c r="I100" i="14"/>
  <c r="I101" i="16" s="1"/>
  <c r="J101" i="16"/>
  <c r="J106" i="16"/>
  <c r="I105" i="14"/>
  <c r="I106" i="16" s="1"/>
  <c r="J54" i="14"/>
  <c r="J67" i="16"/>
  <c r="I66" i="14"/>
  <c r="I67" i="16" s="1"/>
  <c r="J10" i="14"/>
  <c r="J74" i="16"/>
  <c r="I73" i="14"/>
  <c r="I74" i="16" s="1"/>
  <c r="J44" i="14"/>
  <c r="P148" i="16"/>
  <c r="O147" i="14"/>
  <c r="O148" i="16" s="1"/>
  <c r="P118" i="16"/>
  <c r="O117" i="14"/>
  <c r="O118" i="16" s="1"/>
  <c r="P46" i="14"/>
  <c r="P54" i="14"/>
  <c r="P34" i="16"/>
  <c r="P43" i="14"/>
  <c r="E166" i="14"/>
  <c r="E167" i="16" s="1"/>
  <c r="F99" i="16"/>
  <c r="E98" i="14"/>
  <c r="E99" i="16" s="1"/>
  <c r="E182" i="14"/>
  <c r="E183" i="16" s="1"/>
  <c r="F81" i="16"/>
  <c r="E80" i="14"/>
  <c r="E81" i="16" s="1"/>
  <c r="E34" i="14"/>
  <c r="E35" i="16" s="1"/>
  <c r="F121" i="16"/>
  <c r="E120" i="14"/>
  <c r="E121" i="16" s="1"/>
  <c r="P26" i="16"/>
  <c r="P75" i="16"/>
  <c r="O74" i="14"/>
  <c r="O75" i="16" s="1"/>
  <c r="P31" i="16"/>
  <c r="P74" i="16"/>
  <c r="O73" i="14"/>
  <c r="O74" i="16" s="1"/>
  <c r="P155" i="16"/>
  <c r="O154" i="14"/>
  <c r="O155" i="16" s="1"/>
  <c r="P49" i="14"/>
  <c r="P101" i="16"/>
  <c r="O100" i="14"/>
  <c r="O101" i="16" s="1"/>
  <c r="P131" i="16"/>
  <c r="O130" i="14"/>
  <c r="O131" i="16" s="1"/>
  <c r="P98" i="16"/>
  <c r="O97" i="14"/>
  <c r="O98" i="16" s="1"/>
  <c r="P137" i="16"/>
  <c r="O136" i="14"/>
  <c r="O137" i="16" s="1"/>
  <c r="P111" i="16"/>
  <c r="O110" i="14"/>
  <c r="O111" i="16" s="1"/>
  <c r="P149" i="16"/>
  <c r="O148" i="14"/>
  <c r="O149" i="16" s="1"/>
  <c r="P136" i="16"/>
  <c r="O135" i="14"/>
  <c r="O136" i="16" s="1"/>
  <c r="P159" i="16"/>
  <c r="O158" i="14"/>
  <c r="O159" i="16" s="1"/>
  <c r="P174" i="16"/>
  <c r="O173" i="14"/>
  <c r="O174" i="16" s="1"/>
  <c r="P182" i="16"/>
  <c r="O181" i="14"/>
  <c r="O182" i="16" s="1"/>
  <c r="P178" i="16"/>
  <c r="O177" i="14"/>
  <c r="O178" i="16" s="1"/>
  <c r="J80" i="16"/>
  <c r="I79" i="14"/>
  <c r="I80" i="16" s="1"/>
  <c r="J11" i="14"/>
  <c r="J107" i="16"/>
  <c r="I106" i="14"/>
  <c r="I107" i="16" s="1"/>
  <c r="J43" i="14"/>
  <c r="J108" i="16"/>
  <c r="I107" i="14"/>
  <c r="I108" i="16" s="1"/>
  <c r="J170" i="16"/>
  <c r="I169" i="14"/>
  <c r="I170" i="16" s="1"/>
  <c r="J141" i="16"/>
  <c r="I140" i="14"/>
  <c r="I141" i="16" s="1"/>
  <c r="J114" i="16"/>
  <c r="I113" i="14"/>
  <c r="I114" i="16" s="1"/>
  <c r="J158" i="16"/>
  <c r="I157" i="14"/>
  <c r="I158" i="16" s="1"/>
  <c r="J171" i="16"/>
  <c r="I170" i="14"/>
  <c r="I171" i="16" s="1"/>
  <c r="J154" i="16"/>
  <c r="I153" i="14"/>
  <c r="I154" i="16" s="1"/>
  <c r="J152" i="16"/>
  <c r="I151" i="14"/>
  <c r="I152" i="16" s="1"/>
  <c r="J161" i="16"/>
  <c r="I160" i="14"/>
  <c r="I161" i="16" s="1"/>
  <c r="H180" i="14"/>
  <c r="H176" i="14"/>
  <c r="H169" i="14"/>
  <c r="H161" i="14"/>
  <c r="H183" i="14"/>
  <c r="H166" i="14"/>
  <c r="H184" i="14"/>
  <c r="H178" i="14"/>
  <c r="H172" i="14"/>
  <c r="H165" i="14"/>
  <c r="H152" i="14"/>
  <c r="H162" i="14"/>
  <c r="H154" i="14"/>
  <c r="H156" i="14"/>
  <c r="H144" i="14"/>
  <c r="H140" i="14"/>
  <c r="H136" i="14"/>
  <c r="H128" i="14"/>
  <c r="H122" i="14"/>
  <c r="H119" i="14"/>
  <c r="H117" i="14"/>
  <c r="H185" i="14"/>
  <c r="H179" i="14"/>
  <c r="H170" i="14"/>
  <c r="H148" i="14"/>
  <c r="H141" i="14"/>
  <c r="H130" i="14"/>
  <c r="H160" i="14"/>
  <c r="H138" i="14"/>
  <c r="H124" i="14"/>
  <c r="H110" i="14"/>
  <c r="H99" i="14"/>
  <c r="H95" i="14"/>
  <c r="H91" i="14"/>
  <c r="H87" i="14"/>
  <c r="H155" i="14"/>
  <c r="H120" i="14"/>
  <c r="H114" i="14"/>
  <c r="H132" i="14"/>
  <c r="H100" i="14"/>
  <c r="H92" i="14"/>
  <c r="H85" i="14"/>
  <c r="H69" i="14"/>
  <c r="H57" i="14"/>
  <c r="H53" i="14"/>
  <c r="H49" i="14"/>
  <c r="H44" i="14"/>
  <c r="H27" i="14"/>
  <c r="H12" i="14"/>
  <c r="H30" i="14"/>
  <c r="H14" i="14"/>
  <c r="H38" i="14"/>
  <c r="H40" i="14"/>
  <c r="H62" i="14"/>
  <c r="H20" i="14"/>
  <c r="H32" i="14"/>
  <c r="H147" i="14"/>
  <c r="H104" i="14"/>
  <c r="H98" i="14"/>
  <c r="H81" i="14"/>
  <c r="H60" i="14"/>
  <c r="H21" i="14"/>
  <c r="H164" i="14"/>
  <c r="H181" i="14"/>
  <c r="H149" i="14"/>
  <c r="H143" i="14"/>
  <c r="H121" i="14"/>
  <c r="H173" i="14"/>
  <c r="H125" i="14"/>
  <c r="H109" i="14"/>
  <c r="H167" i="14"/>
  <c r="H113" i="14"/>
  <c r="H65" i="14"/>
  <c r="H39" i="14"/>
  <c r="H15" i="14"/>
  <c r="H105" i="14"/>
  <c r="H77" i="14"/>
  <c r="H71" i="14"/>
  <c r="H48" i="14"/>
  <c r="H26" i="14"/>
  <c r="H129" i="14"/>
  <c r="H63" i="14"/>
  <c r="H43" i="14"/>
  <c r="H29" i="14"/>
  <c r="H45" i="14"/>
  <c r="H83" i="14"/>
  <c r="H72" i="14"/>
  <c r="H11" i="14"/>
  <c r="H90" i="14"/>
  <c r="H115" i="14"/>
  <c r="H35" i="14"/>
  <c r="H171" i="14"/>
  <c r="H163" i="14"/>
  <c r="H157" i="14"/>
  <c r="H153" i="14"/>
  <c r="H123" i="14"/>
  <c r="H182" i="14"/>
  <c r="H133" i="14"/>
  <c r="H112" i="14"/>
  <c r="H89" i="14"/>
  <c r="H108" i="14"/>
  <c r="H82" i="14"/>
  <c r="H46" i="14"/>
  <c r="H31" i="14"/>
  <c r="H107" i="14"/>
  <c r="H84" i="14"/>
  <c r="H75" i="14"/>
  <c r="H58" i="14"/>
  <c r="H41" i="14"/>
  <c r="H22" i="14"/>
  <c r="H139" i="14"/>
  <c r="H94" i="14"/>
  <c r="H52" i="14"/>
  <c r="H33" i="14"/>
  <c r="H13" i="14"/>
  <c r="H28" i="14"/>
  <c r="H80" i="14"/>
  <c r="H37" i="14"/>
  <c r="H102" i="14"/>
  <c r="H74" i="14"/>
  <c r="H186" i="14"/>
  <c r="H175" i="14"/>
  <c r="H137" i="14"/>
  <c r="H150" i="14"/>
  <c r="H97" i="14"/>
  <c r="H96" i="14"/>
  <c r="H19" i="14"/>
  <c r="H101" i="14"/>
  <c r="H73" i="14"/>
  <c r="H142" i="14"/>
  <c r="H86" i="14"/>
  <c r="H76" i="14"/>
  <c r="H16" i="14"/>
  <c r="BA52" i="15"/>
  <c r="H187" i="14"/>
  <c r="H159" i="14"/>
  <c r="H145" i="14"/>
  <c r="H134" i="14"/>
  <c r="H55" i="14"/>
  <c r="H42" i="14"/>
  <c r="H126" i="14"/>
  <c r="H34" i="14"/>
  <c r="H56" i="14"/>
  <c r="H17" i="14"/>
  <c r="H61" i="14"/>
  <c r="H78" i="14"/>
  <c r="H174" i="14"/>
  <c r="H127" i="14"/>
  <c r="H51" i="14"/>
  <c r="H103" i="14"/>
  <c r="H18" i="14"/>
  <c r="H47" i="14"/>
  <c r="H70" i="14"/>
  <c r="H177" i="14"/>
  <c r="H168" i="14"/>
  <c r="H131" i="14"/>
  <c r="H146" i="14"/>
  <c r="H93" i="14"/>
  <c r="H88" i="14"/>
  <c r="H79" i="14"/>
  <c r="H68" i="14"/>
  <c r="H36" i="14"/>
  <c r="H135" i="14"/>
  <c r="H59" i="14"/>
  <c r="H25" i="14"/>
  <c r="H158" i="14"/>
  <c r="H66" i="14"/>
  <c r="H111" i="14"/>
  <c r="H106" i="14"/>
  <c r="BA53" i="15"/>
  <c r="H118" i="14"/>
  <c r="H64" i="14"/>
  <c r="H67" i="14"/>
  <c r="BA54" i="15"/>
  <c r="H151" i="14"/>
  <c r="H188" i="14"/>
  <c r="H116" i="14"/>
  <c r="H23" i="14"/>
  <c r="H54" i="14"/>
  <c r="H10" i="14"/>
  <c r="H24" i="14"/>
  <c r="H50" i="14"/>
  <c r="BA50" i="15"/>
  <c r="F11" i="16"/>
  <c r="E10" i="14"/>
  <c r="E11" i="16" s="1"/>
  <c r="R61" i="14"/>
  <c r="R149" i="16"/>
  <c r="Q148" i="14"/>
  <c r="Q149" i="16" s="1"/>
  <c r="R90" i="16"/>
  <c r="Q89" i="14"/>
  <c r="Q90" i="16" s="1"/>
  <c r="R77" i="16"/>
  <c r="Q76" i="14"/>
  <c r="Q77" i="16" s="1"/>
  <c r="R81" i="16"/>
  <c r="Q80" i="14"/>
  <c r="Q81" i="16" s="1"/>
  <c r="R159" i="16"/>
  <c r="Q158" i="14"/>
  <c r="Q159" i="16" s="1"/>
  <c r="R152" i="16"/>
  <c r="Q151" i="14"/>
  <c r="Q152" i="16" s="1"/>
  <c r="R111" i="16"/>
  <c r="Q110" i="14"/>
  <c r="Q111" i="16" s="1"/>
  <c r="R175" i="16"/>
  <c r="Q174" i="14"/>
  <c r="Q175" i="16" s="1"/>
  <c r="R174" i="16"/>
  <c r="Q173" i="14"/>
  <c r="Q174" i="16" s="1"/>
  <c r="R74" i="16"/>
  <c r="Q73" i="14"/>
  <c r="Q74" i="16" s="1"/>
  <c r="R79" i="16"/>
  <c r="Q78" i="14"/>
  <c r="Q79" i="16" s="1"/>
  <c r="R98" i="16"/>
  <c r="Q97" i="14"/>
  <c r="Q98" i="16" s="1"/>
  <c r="R34" i="16"/>
  <c r="R80" i="16"/>
  <c r="Q79" i="14"/>
  <c r="Q80" i="16" s="1"/>
  <c r="R54" i="14"/>
  <c r="F90" i="16"/>
  <c r="E89" i="14"/>
  <c r="E90" i="16" s="1"/>
  <c r="R163" i="16"/>
  <c r="Q162" i="14"/>
  <c r="Q163" i="16" s="1"/>
  <c r="R116" i="16"/>
  <c r="Q115" i="14"/>
  <c r="Q116" i="16" s="1"/>
  <c r="R109" i="16"/>
  <c r="Q108" i="14"/>
  <c r="Q109" i="16" s="1"/>
  <c r="R107" i="16"/>
  <c r="Q106" i="14"/>
  <c r="Q107" i="16" s="1"/>
  <c r="R15" i="16"/>
  <c r="R21" i="16"/>
  <c r="R33" i="16"/>
  <c r="J128" i="16"/>
  <c r="I127" i="14"/>
  <c r="I128" i="16" s="1"/>
  <c r="J99" i="16"/>
  <c r="I98" i="14"/>
  <c r="I99" i="16" s="1"/>
  <c r="J104" i="16"/>
  <c r="I103" i="14"/>
  <c r="I104" i="16" s="1"/>
  <c r="J41" i="14"/>
  <c r="J64" i="16"/>
  <c r="I63" i="14"/>
  <c r="I64" i="16" s="1"/>
  <c r="J83" i="16"/>
  <c r="I82" i="14"/>
  <c r="I83" i="16" s="1"/>
  <c r="J98" i="16"/>
  <c r="I97" i="14"/>
  <c r="I98" i="16" s="1"/>
  <c r="F71" i="16"/>
  <c r="E70" i="14"/>
  <c r="E71" i="16" s="1"/>
  <c r="F157" i="16"/>
  <c r="E156" i="14"/>
  <c r="E157" i="16" s="1"/>
  <c r="F89" i="16"/>
  <c r="E88" i="14"/>
  <c r="E89" i="16" s="1"/>
  <c r="F105" i="16"/>
  <c r="F171" i="16"/>
  <c r="E170" i="14"/>
  <c r="E171" i="16" s="1"/>
  <c r="F152" i="16"/>
  <c r="E151" i="14"/>
  <c r="E152" i="16" s="1"/>
  <c r="F124" i="16"/>
  <c r="E123" i="14"/>
  <c r="E124" i="16" s="1"/>
  <c r="F122" i="16"/>
  <c r="F41" i="16"/>
  <c r="E40" i="14"/>
  <c r="E41" i="16" s="1"/>
  <c r="F12" i="16"/>
  <c r="F154" i="16"/>
  <c r="F170" i="16"/>
  <c r="E169" i="14"/>
  <c r="E170" i="16" s="1"/>
  <c r="F103" i="16"/>
  <c r="F76" i="16"/>
  <c r="E75" i="14"/>
  <c r="E76" i="16" s="1"/>
  <c r="F17" i="16"/>
  <c r="E163" i="14"/>
  <c r="E164" i="16" s="1"/>
  <c r="F20" i="16"/>
  <c r="P33" i="16"/>
  <c r="P17" i="16"/>
  <c r="L181" i="16"/>
  <c r="K180" i="14"/>
  <c r="K181" i="16" s="1"/>
  <c r="L114" i="16"/>
  <c r="K113" i="14"/>
  <c r="K114" i="16" s="1"/>
  <c r="L134" i="16"/>
  <c r="K133" i="14"/>
  <c r="K134" i="16" s="1"/>
  <c r="L111" i="16"/>
  <c r="K110" i="14"/>
  <c r="K111" i="16" s="1"/>
  <c r="L101" i="16"/>
  <c r="K100" i="14"/>
  <c r="K101" i="16" s="1"/>
  <c r="P37" i="16"/>
  <c r="P36" i="16"/>
  <c r="P24" i="16"/>
  <c r="S92" i="14"/>
  <c r="S93" i="16" s="1"/>
  <c r="T46" i="14"/>
  <c r="T16" i="14"/>
  <c r="T21" i="14"/>
  <c r="T111" i="16"/>
  <c r="S110" i="14"/>
  <c r="S111" i="16" s="1"/>
  <c r="T113" i="16"/>
  <c r="S112" i="14"/>
  <c r="S113" i="16" s="1"/>
  <c r="T162" i="16"/>
  <c r="S161" i="14"/>
  <c r="S162" i="16" s="1"/>
  <c r="T187" i="16"/>
  <c r="S186" i="14"/>
  <c r="S187" i="16" s="1"/>
  <c r="T166" i="16"/>
  <c r="S165" i="14"/>
  <c r="S166" i="16" s="1"/>
  <c r="T54" i="14"/>
  <c r="T103" i="16"/>
  <c r="S102" i="14"/>
  <c r="S103" i="16" s="1"/>
  <c r="T89" i="16"/>
  <c r="S88" i="14"/>
  <c r="S89" i="16" s="1"/>
  <c r="T68" i="14"/>
  <c r="T47" i="14"/>
  <c r="S164" i="14"/>
  <c r="S165" i="16" s="1"/>
  <c r="T109" i="16"/>
  <c r="S108" i="14"/>
  <c r="S109" i="16" s="1"/>
  <c r="S125" i="14"/>
  <c r="S126" i="16" s="1"/>
  <c r="T176" i="16"/>
  <c r="S175" i="14"/>
  <c r="S176" i="16" s="1"/>
  <c r="S183" i="14"/>
  <c r="S184" i="16" s="1"/>
  <c r="T62" i="14"/>
  <c r="T63" i="14"/>
  <c r="T20" i="14"/>
  <c r="T74" i="16"/>
  <c r="S73" i="14"/>
  <c r="S74" i="16" s="1"/>
  <c r="T124" i="16"/>
  <c r="S123" i="14"/>
  <c r="S124" i="16" s="1"/>
  <c r="T43" i="14"/>
  <c r="L151" i="16"/>
  <c r="K150" i="14"/>
  <c r="K151" i="16" s="1"/>
  <c r="L144" i="16"/>
  <c r="K143" i="14"/>
  <c r="K144" i="16" s="1"/>
  <c r="L84" i="16"/>
  <c r="K83" i="14"/>
  <c r="K84" i="16" s="1"/>
  <c r="L62" i="16"/>
  <c r="K61" i="14"/>
  <c r="K62" i="16" s="1"/>
  <c r="L63" i="16"/>
  <c r="K62" i="14"/>
  <c r="K63" i="16" s="1"/>
  <c r="L65" i="16"/>
  <c r="K64" i="14"/>
  <c r="K65" i="16" s="1"/>
  <c r="L13" i="14"/>
  <c r="L122" i="16"/>
  <c r="K121" i="14"/>
  <c r="K122" i="16" s="1"/>
  <c r="L94" i="16"/>
  <c r="K93" i="14"/>
  <c r="K94" i="16" s="1"/>
  <c r="L120" i="16"/>
  <c r="K119" i="14"/>
  <c r="K120" i="16" s="1"/>
  <c r="L135" i="16"/>
  <c r="K134" i="14"/>
  <c r="K135" i="16" s="1"/>
  <c r="L178" i="16"/>
  <c r="K177" i="14"/>
  <c r="K178" i="16" s="1"/>
  <c r="L182" i="16"/>
  <c r="K181" i="14"/>
  <c r="K182" i="16" s="1"/>
  <c r="L24" i="14"/>
  <c r="L60" i="16"/>
  <c r="K59" i="14"/>
  <c r="K60" i="16" s="1"/>
  <c r="K60" i="14"/>
  <c r="K61" i="16" s="1"/>
  <c r="L61" i="16"/>
  <c r="L64" i="16"/>
  <c r="K63" i="14"/>
  <c r="K64" i="16" s="1"/>
  <c r="L28" i="14"/>
  <c r="L109" i="16"/>
  <c r="K108" i="14"/>
  <c r="K109" i="16" s="1"/>
  <c r="L87" i="16"/>
  <c r="K86" i="14"/>
  <c r="K87" i="16" s="1"/>
  <c r="L185" i="16"/>
  <c r="K184" i="14"/>
  <c r="K185" i="16" s="1"/>
  <c r="L147" i="16"/>
  <c r="K146" i="14"/>
  <c r="K147" i="16" s="1"/>
  <c r="L112" i="16"/>
  <c r="K111" i="14"/>
  <c r="K112" i="16" s="1"/>
  <c r="L156" i="16"/>
  <c r="K155" i="14"/>
  <c r="K156" i="16" s="1"/>
  <c r="L183" i="16"/>
  <c r="K182" i="14"/>
  <c r="K183" i="16" s="1"/>
  <c r="L154" i="16"/>
  <c r="K153" i="14"/>
  <c r="K154" i="16" s="1"/>
  <c r="L59" i="16"/>
  <c r="K58" i="14"/>
  <c r="K59" i="16" s="1"/>
  <c r="L32" i="14"/>
  <c r="L51" i="16"/>
  <c r="AG59" i="15" l="1"/>
  <c r="AU115" i="15"/>
  <c r="BB115" i="15"/>
  <c r="AZ115" i="15"/>
  <c r="BA115" i="15"/>
  <c r="BI173" i="15"/>
  <c r="AZ173" i="15"/>
  <c r="BA173" i="15"/>
  <c r="BB173" i="15"/>
  <c r="AU173" i="15"/>
  <c r="BB92" i="15"/>
  <c r="AZ92" i="15"/>
  <c r="BI92" i="15"/>
  <c r="BA92" i="15"/>
  <c r="AU92" i="15"/>
  <c r="AG23" i="15"/>
  <c r="AG22" i="15"/>
  <c r="R180" i="16"/>
  <c r="Q179" i="14"/>
  <c r="Q180" i="16" s="1"/>
  <c r="Q181" i="14"/>
  <c r="Q182" i="16" s="1"/>
  <c r="R182" i="16"/>
  <c r="R130" i="16"/>
  <c r="Q129" i="14"/>
  <c r="Q130" i="16" s="1"/>
  <c r="R120" i="16"/>
  <c r="Q119" i="14"/>
  <c r="Q120" i="16" s="1"/>
  <c r="AG21" i="15"/>
  <c r="AG19" i="15"/>
  <c r="AG45" i="15"/>
  <c r="AQ207" i="15"/>
  <c r="AV207" i="15" s="1"/>
  <c r="AO207" i="15"/>
  <c r="AO143" i="15"/>
  <c r="AQ143" i="15"/>
  <c r="AV143" i="15" s="1"/>
  <c r="AQ163" i="15"/>
  <c r="AV163" i="15" s="1"/>
  <c r="AO163" i="15"/>
  <c r="AU139" i="15"/>
  <c r="BI139" i="15"/>
  <c r="BB139" i="15"/>
  <c r="AZ139" i="15"/>
  <c r="BA139" i="15"/>
  <c r="AG30" i="15"/>
  <c r="AZ175" i="15"/>
  <c r="BB175" i="15"/>
  <c r="AU175" i="15"/>
  <c r="BI175" i="15"/>
  <c r="BA175" i="15"/>
  <c r="BB63" i="15"/>
  <c r="BI63" i="15"/>
  <c r="AZ63" i="15"/>
  <c r="BA63" i="15"/>
  <c r="AU63" i="15"/>
  <c r="BI87" i="15"/>
  <c r="BB87" i="15"/>
  <c r="BA87" i="15"/>
  <c r="AZ87" i="15"/>
  <c r="AU87" i="15"/>
  <c r="AZ103" i="15"/>
  <c r="BA103" i="15"/>
  <c r="BB103" i="15"/>
  <c r="AU103" i="15"/>
  <c r="BI103" i="15"/>
  <c r="AO199" i="15"/>
  <c r="AQ199" i="15"/>
  <c r="AV199" i="15" s="1"/>
  <c r="BA78" i="15"/>
  <c r="BB89" i="15"/>
  <c r="AZ89" i="15"/>
  <c r="BI89" i="15"/>
  <c r="AU89" i="15"/>
  <c r="BA89" i="15"/>
  <c r="BB114" i="15"/>
  <c r="AZ114" i="15"/>
  <c r="BA114" i="15"/>
  <c r="AU114" i="15"/>
  <c r="BI114" i="15"/>
  <c r="AO142" i="15"/>
  <c r="AQ142" i="15"/>
  <c r="AV142" i="15" s="1"/>
  <c r="BA122" i="15"/>
  <c r="BB122" i="15"/>
  <c r="BI122" i="15"/>
  <c r="AZ122" i="15"/>
  <c r="AU122" i="15"/>
  <c r="AU78" i="15"/>
  <c r="BB201" i="15"/>
  <c r="AZ201" i="15"/>
  <c r="BA201" i="15"/>
  <c r="AU201" i="15"/>
  <c r="BI201" i="15"/>
  <c r="BA178" i="15"/>
  <c r="AU178" i="15"/>
  <c r="BI178" i="15"/>
  <c r="BB178" i="15"/>
  <c r="AZ178" i="15"/>
  <c r="AO66" i="15"/>
  <c r="AQ66" i="15"/>
  <c r="AV66" i="15" s="1"/>
  <c r="AZ78" i="15"/>
  <c r="AG33" i="15"/>
  <c r="AG35" i="15"/>
  <c r="AU133" i="15"/>
  <c r="AZ133" i="15"/>
  <c r="BA133" i="15"/>
  <c r="BB133" i="15"/>
  <c r="BI133" i="15"/>
  <c r="BA186" i="15"/>
  <c r="AU186" i="15"/>
  <c r="BI186" i="15"/>
  <c r="BB186" i="15"/>
  <c r="AZ186" i="15"/>
  <c r="BB104" i="15"/>
  <c r="BA104" i="15"/>
  <c r="AU104" i="15"/>
  <c r="BI104" i="15"/>
  <c r="AZ104" i="15"/>
  <c r="AU129" i="15"/>
  <c r="BA129" i="15"/>
  <c r="BB129" i="15"/>
  <c r="BI129" i="15"/>
  <c r="AZ129" i="15"/>
  <c r="BI78" i="15"/>
  <c r="AG26" i="15"/>
  <c r="AU183" i="15"/>
  <c r="BB183" i="15"/>
  <c r="AZ183" i="15"/>
  <c r="BA183" i="15"/>
  <c r="BI183" i="15"/>
  <c r="BB195" i="15"/>
  <c r="AU195" i="15"/>
  <c r="AZ195" i="15"/>
  <c r="BI195" i="15"/>
  <c r="BA195" i="15"/>
  <c r="BB110" i="15"/>
  <c r="BI110" i="15"/>
  <c r="BA110" i="15"/>
  <c r="AZ110" i="15"/>
  <c r="AU110" i="15"/>
  <c r="AQ74" i="15"/>
  <c r="AV74" i="15" s="1"/>
  <c r="AO74" i="15"/>
  <c r="AO126" i="15"/>
  <c r="AQ126" i="15"/>
  <c r="AV126" i="15" s="1"/>
  <c r="AU193" i="15"/>
  <c r="AZ193" i="15"/>
  <c r="BB193" i="15"/>
  <c r="BI193" i="15"/>
  <c r="BA193" i="15"/>
  <c r="AU82" i="15"/>
  <c r="BI82" i="15"/>
  <c r="BB82" i="15"/>
  <c r="AZ82" i="15"/>
  <c r="BA82" i="15"/>
  <c r="AZ102" i="15"/>
  <c r="BI102" i="15"/>
  <c r="AU102" i="15"/>
  <c r="BB102" i="15"/>
  <c r="BA102" i="15"/>
  <c r="BI170" i="15"/>
  <c r="BA170" i="15"/>
  <c r="AU170" i="15"/>
  <c r="BB170" i="15"/>
  <c r="AZ170" i="15"/>
  <c r="BI166" i="15"/>
  <c r="AU166" i="15"/>
  <c r="AZ166" i="15"/>
  <c r="BB166" i="15"/>
  <c r="BA166" i="15"/>
  <c r="AU106" i="15"/>
  <c r="AZ106" i="15"/>
  <c r="BA106" i="15"/>
  <c r="BB106" i="15"/>
  <c r="BI106" i="15"/>
  <c r="AG31" i="15"/>
  <c r="AG54" i="15"/>
  <c r="AY54" i="15" s="1"/>
  <c r="AU118" i="15"/>
  <c r="BB118" i="15"/>
  <c r="AZ118" i="15"/>
  <c r="BI118" i="15"/>
  <c r="BA118" i="15"/>
  <c r="BB159" i="15"/>
  <c r="BA159" i="15"/>
  <c r="AU159" i="15"/>
  <c r="BI159" i="15"/>
  <c r="AZ159" i="15"/>
  <c r="AZ93" i="15"/>
  <c r="BA93" i="15"/>
  <c r="BI93" i="15"/>
  <c r="AU93" i="15"/>
  <c r="BB93" i="15"/>
  <c r="AA6" i="15"/>
  <c r="BD6" i="15"/>
  <c r="AZ83" i="15"/>
  <c r="AU83" i="15"/>
  <c r="BA83" i="15"/>
  <c r="BB83" i="15"/>
  <c r="BI83" i="15"/>
  <c r="BI77" i="15"/>
  <c r="BA77" i="15"/>
  <c r="BB77" i="15"/>
  <c r="AZ77" i="15"/>
  <c r="AU77" i="15"/>
  <c r="BB107" i="15"/>
  <c r="BA107" i="15"/>
  <c r="BI107" i="15"/>
  <c r="AZ107" i="15"/>
  <c r="AU107" i="15"/>
  <c r="BI58" i="15"/>
  <c r="BA58" i="15"/>
  <c r="AZ58" i="15"/>
  <c r="BB58" i="15"/>
  <c r="AU58" i="15"/>
  <c r="R160" i="16"/>
  <c r="Q159" i="14"/>
  <c r="Q160" i="16" s="1"/>
  <c r="AS36" i="15"/>
  <c r="AT36" i="15" s="1"/>
  <c r="AU36" i="15" s="1"/>
  <c r="AS39" i="15"/>
  <c r="AT39" i="15" s="1"/>
  <c r="AZ146" i="15"/>
  <c r="AU146" i="15"/>
  <c r="BA146" i="15"/>
  <c r="BB146" i="15"/>
  <c r="BI146" i="15"/>
  <c r="BA152" i="15"/>
  <c r="AU152" i="15"/>
  <c r="BB152" i="15"/>
  <c r="BI152" i="15"/>
  <c r="AZ152" i="15"/>
  <c r="AU55" i="15"/>
  <c r="AU53" i="15"/>
  <c r="BI127" i="15"/>
  <c r="AU127" i="15"/>
  <c r="BA127" i="15"/>
  <c r="BB127" i="15"/>
  <c r="AZ127" i="15"/>
  <c r="R84" i="16"/>
  <c r="Q83" i="14"/>
  <c r="Q84" i="16" s="1"/>
  <c r="R166" i="16"/>
  <c r="Q165" i="14"/>
  <c r="Q166" i="16" s="1"/>
  <c r="AS35" i="15"/>
  <c r="AT35" i="15" s="1"/>
  <c r="AU56" i="15"/>
  <c r="AU34" i="15"/>
  <c r="AU43" i="15"/>
  <c r="BA151" i="15"/>
  <c r="BI151" i="15"/>
  <c r="AU151" i="15"/>
  <c r="BB151" i="15"/>
  <c r="AZ151" i="15"/>
  <c r="AU76" i="15"/>
  <c r="BB76" i="15"/>
  <c r="AZ76" i="15"/>
  <c r="BA76" i="15"/>
  <c r="BI76" i="15"/>
  <c r="AU45" i="15"/>
  <c r="AU23" i="15"/>
  <c r="AU24" i="15"/>
  <c r="AU41" i="15"/>
  <c r="AU50" i="15"/>
  <c r="AU25" i="15"/>
  <c r="AU57" i="15"/>
  <c r="BA155" i="15"/>
  <c r="BB155" i="15"/>
  <c r="AU155" i="15"/>
  <c r="BI155" i="15"/>
  <c r="AZ155" i="15"/>
  <c r="BB157" i="15"/>
  <c r="BA157" i="15"/>
  <c r="AU157" i="15"/>
  <c r="AZ157" i="15"/>
  <c r="BI157" i="15"/>
  <c r="BI90" i="15"/>
  <c r="AU90" i="15"/>
  <c r="BA90" i="15"/>
  <c r="AZ90" i="15"/>
  <c r="BB90" i="15"/>
  <c r="AU54" i="15"/>
  <c r="AU49" i="15"/>
  <c r="AU37" i="15"/>
  <c r="Q123" i="14"/>
  <c r="Q124" i="16" s="1"/>
  <c r="R124" i="16"/>
  <c r="Q104" i="14"/>
  <c r="Q105" i="16" s="1"/>
  <c r="R105" i="16"/>
  <c r="R179" i="16"/>
  <c r="Q178" i="14"/>
  <c r="Q179" i="16" s="1"/>
  <c r="R114" i="16"/>
  <c r="Q113" i="14"/>
  <c r="Q114" i="16" s="1"/>
  <c r="AS27" i="15"/>
  <c r="AT27" i="15" s="1"/>
  <c r="AU29" i="15"/>
  <c r="AU28" i="15"/>
  <c r="AU131" i="15"/>
  <c r="BI131" i="15"/>
  <c r="BA131" i="15"/>
  <c r="AZ131" i="15"/>
  <c r="BB131" i="15"/>
  <c r="AZ111" i="15"/>
  <c r="BI111" i="15"/>
  <c r="BB111" i="15"/>
  <c r="BA111" i="15"/>
  <c r="AU111" i="15"/>
  <c r="BI148" i="15"/>
  <c r="AU148" i="15"/>
  <c r="BA148" i="15"/>
  <c r="BB148" i="15"/>
  <c r="AZ148" i="15"/>
  <c r="BB109" i="15"/>
  <c r="BA109" i="15"/>
  <c r="AZ109" i="15"/>
  <c r="AU109" i="15"/>
  <c r="BI109" i="15"/>
  <c r="BA112" i="15"/>
  <c r="BI112" i="15"/>
  <c r="BB112" i="15"/>
  <c r="AU112" i="15"/>
  <c r="AZ112" i="15"/>
  <c r="BB120" i="15"/>
  <c r="BA120" i="15"/>
  <c r="BI120" i="15"/>
  <c r="AU120" i="15"/>
  <c r="AZ120" i="15"/>
  <c r="AZ161" i="15"/>
  <c r="BB161" i="15"/>
  <c r="BI161" i="15"/>
  <c r="BA161" i="15"/>
  <c r="AU161" i="15"/>
  <c r="BB86" i="15"/>
  <c r="BA86" i="15"/>
  <c r="AZ86" i="15"/>
  <c r="AU86" i="15"/>
  <c r="BI86" i="15"/>
  <c r="BB124" i="15"/>
  <c r="AU124" i="15"/>
  <c r="BI124" i="15"/>
  <c r="AZ124" i="15"/>
  <c r="BA124" i="15"/>
  <c r="BB198" i="15"/>
  <c r="AZ198" i="15"/>
  <c r="BA198" i="15"/>
  <c r="AU198" i="15"/>
  <c r="BI198" i="15"/>
  <c r="BA149" i="15"/>
  <c r="BB149" i="15"/>
  <c r="AZ149" i="15"/>
  <c r="BI149" i="15"/>
  <c r="AU149" i="15"/>
  <c r="BB84" i="15"/>
  <c r="AZ84" i="15"/>
  <c r="AU84" i="15"/>
  <c r="BI84" i="15"/>
  <c r="BA84" i="15"/>
  <c r="BI108" i="15"/>
  <c r="AZ108" i="15"/>
  <c r="BA108" i="15"/>
  <c r="BB108" i="15"/>
  <c r="AU108" i="15"/>
  <c r="BA165" i="15"/>
  <c r="AU165" i="15"/>
  <c r="AZ165" i="15"/>
  <c r="BI165" i="15"/>
  <c r="BB165" i="15"/>
  <c r="BB192" i="15"/>
  <c r="BA192" i="15"/>
  <c r="AZ192" i="15"/>
  <c r="AU192" i="15"/>
  <c r="BI192" i="15"/>
  <c r="AU182" i="15"/>
  <c r="BB182" i="15"/>
  <c r="AZ182" i="15"/>
  <c r="BI182" i="15"/>
  <c r="BA182" i="15"/>
  <c r="AO75" i="15"/>
  <c r="AQ75" i="15"/>
  <c r="AV75" i="15" s="1"/>
  <c r="AO135" i="15"/>
  <c r="AQ135" i="15"/>
  <c r="AV135" i="15" s="1"/>
  <c r="AQ162" i="15"/>
  <c r="AV162" i="15" s="1"/>
  <c r="AO162" i="15"/>
  <c r="AQ167" i="15"/>
  <c r="AV167" i="15" s="1"/>
  <c r="AO167" i="15"/>
  <c r="AQ181" i="15"/>
  <c r="AV181" i="15" s="1"/>
  <c r="AO181" i="15"/>
  <c r="AQ88" i="15"/>
  <c r="AV88" i="15" s="1"/>
  <c r="AO88" i="15"/>
  <c r="AQ156" i="15"/>
  <c r="AV156" i="15" s="1"/>
  <c r="AO156" i="15"/>
  <c r="BB67" i="15"/>
  <c r="AU67" i="15"/>
  <c r="BI67" i="15"/>
  <c r="AZ67" i="15"/>
  <c r="BA67" i="15"/>
  <c r="AQ128" i="15"/>
  <c r="AV128" i="15" s="1"/>
  <c r="AO128" i="15"/>
  <c r="BI69" i="15"/>
  <c r="AZ69" i="15"/>
  <c r="AU69" i="15"/>
  <c r="BB69" i="15"/>
  <c r="BA69" i="15"/>
  <c r="AQ158" i="15"/>
  <c r="AV158" i="15" s="1"/>
  <c r="AO158" i="15"/>
  <c r="AQ168" i="15"/>
  <c r="AV168" i="15" s="1"/>
  <c r="AO168" i="15"/>
  <c r="BB97" i="15"/>
  <c r="AZ97" i="15"/>
  <c r="AU97" i="15"/>
  <c r="BA97" i="15"/>
  <c r="BI97" i="15"/>
  <c r="AZ177" i="15"/>
  <c r="BA177" i="15"/>
  <c r="BB177" i="15"/>
  <c r="BI177" i="15"/>
  <c r="AU177" i="15"/>
  <c r="AO100" i="15"/>
  <c r="AQ100" i="15"/>
  <c r="AV100" i="15" s="1"/>
  <c r="BA169" i="15"/>
  <c r="BB169" i="15"/>
  <c r="AU169" i="15"/>
  <c r="AZ169" i="15"/>
  <c r="BI169" i="15"/>
  <c r="BA105" i="15"/>
  <c r="AU105" i="15"/>
  <c r="BB105" i="15"/>
  <c r="BI105" i="15"/>
  <c r="AZ105" i="15"/>
  <c r="AU150" i="15"/>
  <c r="AZ150" i="15"/>
  <c r="BI150" i="15"/>
  <c r="BB150" i="15"/>
  <c r="BA150" i="15"/>
  <c r="R97" i="16"/>
  <c r="Q96" i="14"/>
  <c r="Q97" i="16" s="1"/>
  <c r="AZ171" i="15"/>
  <c r="AU171" i="15"/>
  <c r="BB171" i="15"/>
  <c r="BA171" i="15"/>
  <c r="BI171" i="15"/>
  <c r="I136" i="14"/>
  <c r="I137" i="16" s="1"/>
  <c r="J137" i="16"/>
  <c r="J178" i="16"/>
  <c r="I177" i="14"/>
  <c r="I178" i="16" s="1"/>
  <c r="I90" i="14"/>
  <c r="I91" i="16" s="1"/>
  <c r="J91" i="16"/>
  <c r="J120" i="16"/>
  <c r="I119" i="14"/>
  <c r="I120" i="16" s="1"/>
  <c r="I155" i="14"/>
  <c r="I156" i="16" s="1"/>
  <c r="J156" i="16"/>
  <c r="P105" i="16"/>
  <c r="O104" i="14"/>
  <c r="O105" i="16" s="1"/>
  <c r="P156" i="16"/>
  <c r="O155" i="14"/>
  <c r="O156" i="16" s="1"/>
  <c r="P96" i="16"/>
  <c r="O95" i="14"/>
  <c r="O96" i="16" s="1"/>
  <c r="P185" i="16"/>
  <c r="O184" i="14"/>
  <c r="O185" i="16" s="1"/>
  <c r="P91" i="16"/>
  <c r="O90" i="14"/>
  <c r="O91" i="16" s="1"/>
  <c r="P109" i="16"/>
  <c r="O108" i="14"/>
  <c r="O109" i="16" s="1"/>
  <c r="P112" i="16"/>
  <c r="O111" i="14"/>
  <c r="O112" i="16" s="1"/>
  <c r="O188" i="14"/>
  <c r="O189" i="16" s="1"/>
  <c r="P189" i="16"/>
  <c r="L89" i="16"/>
  <c r="K88" i="14"/>
  <c r="K89" i="16" s="1"/>
  <c r="K125" i="14"/>
  <c r="K126" i="16" s="1"/>
  <c r="L126" i="16"/>
  <c r="BA172" i="15"/>
  <c r="AU172" i="15"/>
  <c r="AZ172" i="15"/>
  <c r="BI172" i="15"/>
  <c r="BB172" i="15"/>
  <c r="AZ185" i="15"/>
  <c r="BA185" i="15"/>
  <c r="BB185" i="15"/>
  <c r="AU185" i="15"/>
  <c r="BI185" i="15"/>
  <c r="Q84" i="14"/>
  <c r="Q85" i="16" s="1"/>
  <c r="R85" i="16"/>
  <c r="AZ130" i="15"/>
  <c r="AU130" i="15"/>
  <c r="BI130" i="15"/>
  <c r="BA130" i="15"/>
  <c r="BB130" i="15"/>
  <c r="BB132" i="15"/>
  <c r="BA132" i="15"/>
  <c r="AU132" i="15"/>
  <c r="BI132" i="15"/>
  <c r="AZ132" i="15"/>
  <c r="BI138" i="15"/>
  <c r="BB138" i="15"/>
  <c r="AZ138" i="15"/>
  <c r="BA138" i="15"/>
  <c r="AU138" i="15"/>
  <c r="BA202" i="15"/>
  <c r="AU202" i="15"/>
  <c r="BI202" i="15"/>
  <c r="AZ202" i="15"/>
  <c r="BB202" i="15"/>
  <c r="BB134" i="15"/>
  <c r="BI134" i="15"/>
  <c r="AZ134" i="15"/>
  <c r="AU134" i="15"/>
  <c r="BA134" i="15"/>
  <c r="AO187" i="15"/>
  <c r="AQ187" i="15"/>
  <c r="AV187" i="15" s="1"/>
  <c r="BA203" i="15"/>
  <c r="AZ203" i="15"/>
  <c r="BI203" i="15"/>
  <c r="AU203" i="15"/>
  <c r="BB203" i="15"/>
  <c r="BA98" i="15"/>
  <c r="AZ98" i="15"/>
  <c r="BB98" i="15"/>
  <c r="AU98" i="15"/>
  <c r="BI98" i="15"/>
  <c r="AU160" i="15"/>
  <c r="AZ160" i="15"/>
  <c r="BB160" i="15"/>
  <c r="BI160" i="15"/>
  <c r="BA160" i="15"/>
  <c r="Q150" i="14"/>
  <c r="Q151" i="16" s="1"/>
  <c r="R151" i="16"/>
  <c r="BL6" i="15"/>
  <c r="J153" i="16"/>
  <c r="I152" i="14"/>
  <c r="I153" i="16" s="1"/>
  <c r="J79" i="16"/>
  <c r="I78" i="14"/>
  <c r="I79" i="16" s="1"/>
  <c r="J57" i="16"/>
  <c r="I56" i="14"/>
  <c r="I57" i="16" s="1"/>
  <c r="I143" i="14"/>
  <c r="I144" i="16" s="1"/>
  <c r="J144" i="16"/>
  <c r="J125" i="16"/>
  <c r="I124" i="14"/>
  <c r="I125" i="16" s="1"/>
  <c r="O79" i="14"/>
  <c r="O80" i="16" s="1"/>
  <c r="P80" i="16"/>
  <c r="O144" i="14"/>
  <c r="O145" i="16" s="1"/>
  <c r="P145" i="16"/>
  <c r="O159" i="14"/>
  <c r="O160" i="16" s="1"/>
  <c r="P160" i="16"/>
  <c r="O163" i="14"/>
  <c r="O164" i="16" s="1"/>
  <c r="P164" i="16"/>
  <c r="O113" i="14"/>
  <c r="O114" i="16" s="1"/>
  <c r="P114" i="16"/>
  <c r="P133" i="16"/>
  <c r="O132" i="14"/>
  <c r="O133" i="16" s="1"/>
  <c r="P181" i="16"/>
  <c r="O180" i="14"/>
  <c r="O181" i="16" s="1"/>
  <c r="L72" i="16"/>
  <c r="K71" i="14"/>
  <c r="K72" i="16" s="1"/>
  <c r="Q141" i="14"/>
  <c r="Q142" i="16" s="1"/>
  <c r="R142" i="16"/>
  <c r="AZ189" i="15"/>
  <c r="BB189" i="15"/>
  <c r="BI189" i="15"/>
  <c r="AU189" i="15"/>
  <c r="BA189" i="15"/>
  <c r="BA62" i="15"/>
  <c r="AZ62" i="15"/>
  <c r="BI62" i="15"/>
  <c r="AU62" i="15"/>
  <c r="BB62" i="15"/>
  <c r="BA204" i="15"/>
  <c r="BI204" i="15"/>
  <c r="AU204" i="15"/>
  <c r="AZ204" i="15"/>
  <c r="BB204" i="15"/>
  <c r="I187" i="14"/>
  <c r="I188" i="16" s="1"/>
  <c r="J188" i="16"/>
  <c r="L176" i="16"/>
  <c r="K175" i="14"/>
  <c r="K176" i="16" s="1"/>
  <c r="L81" i="16"/>
  <c r="K80" i="14"/>
  <c r="K81" i="16" s="1"/>
  <c r="S176" i="14"/>
  <c r="S177" i="16" s="1"/>
  <c r="T177" i="16"/>
  <c r="K123" i="14"/>
  <c r="K124" i="16" s="1"/>
  <c r="L124" i="16"/>
  <c r="K131" i="14"/>
  <c r="K132" i="16" s="1"/>
  <c r="L132" i="16"/>
  <c r="K159" i="14"/>
  <c r="K160" i="16" s="1"/>
  <c r="L160" i="16"/>
  <c r="L98" i="16"/>
  <c r="K97" i="14"/>
  <c r="K98" i="16" s="1"/>
  <c r="K68" i="14"/>
  <c r="K69" i="16" s="1"/>
  <c r="L69" i="16"/>
  <c r="L141" i="16"/>
  <c r="K140" i="14"/>
  <c r="K141" i="16" s="1"/>
  <c r="S173" i="14"/>
  <c r="S174" i="16" s="1"/>
  <c r="T174" i="16"/>
  <c r="S109" i="14"/>
  <c r="S110" i="16" s="1"/>
  <c r="T110" i="16"/>
  <c r="T170" i="16"/>
  <c r="S169" i="14"/>
  <c r="S170" i="16" s="1"/>
  <c r="T148" i="16"/>
  <c r="S147" i="14"/>
  <c r="S148" i="16" s="1"/>
  <c r="S154" i="14"/>
  <c r="S155" i="16" s="1"/>
  <c r="T155" i="16"/>
  <c r="T139" i="16"/>
  <c r="S138" i="14"/>
  <c r="S139" i="16" s="1"/>
  <c r="T97" i="16"/>
  <c r="S96" i="14"/>
  <c r="S97" i="16" s="1"/>
  <c r="T98" i="16"/>
  <c r="S97" i="14"/>
  <c r="S98" i="16" s="1"/>
  <c r="T140" i="16"/>
  <c r="S139" i="14"/>
  <c r="S140" i="16" s="1"/>
  <c r="T164" i="16"/>
  <c r="S163" i="14"/>
  <c r="S164" i="16" s="1"/>
  <c r="T128" i="16"/>
  <c r="S127" i="14"/>
  <c r="S128" i="16" s="1"/>
  <c r="T145" i="16"/>
  <c r="S144" i="14"/>
  <c r="S145" i="16" s="1"/>
  <c r="T88" i="16"/>
  <c r="S87" i="14"/>
  <c r="S88" i="16" s="1"/>
  <c r="S143" i="14"/>
  <c r="S144" i="16" s="1"/>
  <c r="T144" i="16"/>
  <c r="S182" i="14"/>
  <c r="S183" i="16" s="1"/>
  <c r="T183" i="16"/>
  <c r="E81" i="14"/>
  <c r="E82" i="16" s="1"/>
  <c r="F82" i="16"/>
  <c r="F72" i="16"/>
  <c r="E71" i="14"/>
  <c r="E72" i="16" s="1"/>
  <c r="E84" i="14"/>
  <c r="E85" i="16" s="1"/>
  <c r="F85" i="16"/>
  <c r="E125" i="14"/>
  <c r="E126" i="16" s="1"/>
  <c r="F126" i="16"/>
  <c r="F125" i="16"/>
  <c r="E124" i="14"/>
  <c r="E125" i="16" s="1"/>
  <c r="F46" i="16"/>
  <c r="E45" i="14"/>
  <c r="E46" i="16" s="1"/>
  <c r="F150" i="16"/>
  <c r="E149" i="14"/>
  <c r="E150" i="16" s="1"/>
  <c r="F186" i="16"/>
  <c r="E185" i="14"/>
  <c r="E186" i="16" s="1"/>
  <c r="F172" i="16"/>
  <c r="E171" i="14"/>
  <c r="E172" i="16" s="1"/>
  <c r="F45" i="16"/>
  <c r="E44" i="14"/>
  <c r="E45" i="16" s="1"/>
  <c r="E95" i="14"/>
  <c r="E96" i="16" s="1"/>
  <c r="F96" i="16"/>
  <c r="F95" i="16"/>
  <c r="E94" i="14"/>
  <c r="E95" i="16" s="1"/>
  <c r="F42" i="16"/>
  <c r="E41" i="14"/>
  <c r="E42" i="16" s="1"/>
  <c r="F148" i="16"/>
  <c r="E147" i="14"/>
  <c r="E148" i="16" s="1"/>
  <c r="E11" i="14"/>
  <c r="F53" i="16"/>
  <c r="L175" i="16"/>
  <c r="K174" i="14"/>
  <c r="K175" i="16" s="1"/>
  <c r="K85" i="14"/>
  <c r="K86" i="16" s="1"/>
  <c r="L86" i="16"/>
  <c r="K183" i="14"/>
  <c r="K184" i="16" s="1"/>
  <c r="L184" i="16"/>
  <c r="L143" i="16"/>
  <c r="K142" i="14"/>
  <c r="K143" i="16" s="1"/>
  <c r="L158" i="16"/>
  <c r="K157" i="14"/>
  <c r="K158" i="16" s="1"/>
  <c r="K176" i="14"/>
  <c r="K177" i="16" s="1"/>
  <c r="L177" i="16"/>
  <c r="T83" i="16"/>
  <c r="S82" i="14"/>
  <c r="S83" i="16" s="1"/>
  <c r="S91" i="14"/>
  <c r="S92" i="16" s="1"/>
  <c r="T92" i="16"/>
  <c r="S80" i="14"/>
  <c r="S81" i="16" s="1"/>
  <c r="T81" i="16"/>
  <c r="T71" i="16"/>
  <c r="S70" i="14"/>
  <c r="S71" i="16" s="1"/>
  <c r="S117" i="14"/>
  <c r="S118" i="16" s="1"/>
  <c r="T118" i="16"/>
  <c r="T72" i="16"/>
  <c r="S71" i="14"/>
  <c r="S72" i="16" s="1"/>
  <c r="T159" i="16"/>
  <c r="S158" i="14"/>
  <c r="S159" i="16" s="1"/>
  <c r="T149" i="16"/>
  <c r="S148" i="14"/>
  <c r="S149" i="16" s="1"/>
  <c r="T156" i="16"/>
  <c r="S155" i="14"/>
  <c r="S156" i="16" s="1"/>
  <c r="T131" i="16"/>
  <c r="S130" i="14"/>
  <c r="S131" i="16" s="1"/>
  <c r="T76" i="16"/>
  <c r="S75" i="14"/>
  <c r="S76" i="16" s="1"/>
  <c r="T108" i="16"/>
  <c r="S107" i="14"/>
  <c r="S108" i="16" s="1"/>
  <c r="T154" i="16"/>
  <c r="S153" i="14"/>
  <c r="S154" i="16" s="1"/>
  <c r="F134" i="16"/>
  <c r="E133" i="14"/>
  <c r="E134" i="16" s="1"/>
  <c r="F166" i="16"/>
  <c r="E165" i="14"/>
  <c r="E166" i="16" s="1"/>
  <c r="F73" i="16"/>
  <c r="E72" i="14"/>
  <c r="E73" i="16" s="1"/>
  <c r="F83" i="16"/>
  <c r="E82" i="14"/>
  <c r="E83" i="16" s="1"/>
  <c r="F101" i="16"/>
  <c r="E100" i="14"/>
  <c r="E101" i="16" s="1"/>
  <c r="F112" i="16"/>
  <c r="E111" i="14"/>
  <c r="E112" i="16" s="1"/>
  <c r="E53" i="14"/>
  <c r="E54" i="16" s="1"/>
  <c r="F54" i="16"/>
  <c r="F135" i="16"/>
  <c r="E134" i="14"/>
  <c r="E135" i="16" s="1"/>
  <c r="F160" i="16"/>
  <c r="E159" i="14"/>
  <c r="E160" i="16" s="1"/>
  <c r="F143" i="16"/>
  <c r="E142" i="14"/>
  <c r="E143" i="16" s="1"/>
  <c r="F182" i="16"/>
  <c r="E181" i="14"/>
  <c r="E182" i="16" s="1"/>
  <c r="F188" i="16"/>
  <c r="E187" i="14"/>
  <c r="E188" i="16" s="1"/>
  <c r="F173" i="16"/>
  <c r="E172" i="14"/>
  <c r="E173" i="16" s="1"/>
  <c r="F178" i="16"/>
  <c r="E177" i="14"/>
  <c r="E178" i="16" s="1"/>
  <c r="F153" i="16"/>
  <c r="E152" i="14"/>
  <c r="E153" i="16" s="1"/>
  <c r="F114" i="16"/>
  <c r="E113" i="14"/>
  <c r="E114" i="16" s="1"/>
  <c r="S106" i="14"/>
  <c r="S107" i="16" s="1"/>
  <c r="E127" i="14"/>
  <c r="E128" i="16" s="1"/>
  <c r="L71" i="16"/>
  <c r="K70" i="14"/>
  <c r="K71" i="16" s="1"/>
  <c r="L155" i="16"/>
  <c r="K154" i="14"/>
  <c r="K155" i="16" s="1"/>
  <c r="L57" i="16"/>
  <c r="K56" i="14"/>
  <c r="K57" i="16" s="1"/>
  <c r="L149" i="16"/>
  <c r="K148" i="14"/>
  <c r="K149" i="16" s="1"/>
  <c r="L171" i="16"/>
  <c r="K170" i="14"/>
  <c r="K171" i="16" s="1"/>
  <c r="T87" i="16"/>
  <c r="S86" i="14"/>
  <c r="S87" i="16" s="1"/>
  <c r="T175" i="16"/>
  <c r="S174" i="14"/>
  <c r="S175" i="16" s="1"/>
  <c r="T117" i="16"/>
  <c r="S116" i="14"/>
  <c r="S117" i="16" s="1"/>
  <c r="T116" i="16"/>
  <c r="S115" i="14"/>
  <c r="S116" i="16" s="1"/>
  <c r="T178" i="16"/>
  <c r="S177" i="14"/>
  <c r="S178" i="16" s="1"/>
  <c r="T137" i="16"/>
  <c r="S136" i="14"/>
  <c r="S137" i="16" s="1"/>
  <c r="S132" i="14"/>
  <c r="S133" i="16" s="1"/>
  <c r="T133" i="16"/>
  <c r="T179" i="16"/>
  <c r="S178" i="14"/>
  <c r="S179" i="16" s="1"/>
  <c r="S94" i="14"/>
  <c r="S95" i="16" s="1"/>
  <c r="T95" i="16"/>
  <c r="T163" i="16"/>
  <c r="S162" i="14"/>
  <c r="S163" i="16" s="1"/>
  <c r="T85" i="16"/>
  <c r="S84" i="14"/>
  <c r="S85" i="16" s="1"/>
  <c r="S137" i="14"/>
  <c r="S138" i="16" s="1"/>
  <c r="T138" i="16"/>
  <c r="S151" i="14"/>
  <c r="S152" i="16" s="1"/>
  <c r="T152" i="16"/>
  <c r="E131" i="14"/>
  <c r="E132" i="16" s="1"/>
  <c r="F132" i="16"/>
  <c r="F111" i="16"/>
  <c r="E110" i="14"/>
  <c r="E111" i="16" s="1"/>
  <c r="F104" i="16"/>
  <c r="E103" i="14"/>
  <c r="E104" i="16" s="1"/>
  <c r="F50" i="16"/>
  <c r="E49" i="14"/>
  <c r="E50" i="16" s="1"/>
  <c r="F36" i="16"/>
  <c r="E35" i="14"/>
  <c r="E36" i="16" s="1"/>
  <c r="F61" i="16"/>
  <c r="E60" i="14"/>
  <c r="E61" i="16" s="1"/>
  <c r="F139" i="16"/>
  <c r="E138" i="14"/>
  <c r="E139" i="16" s="1"/>
  <c r="E58" i="14"/>
  <c r="E59" i="16" s="1"/>
  <c r="F59" i="16"/>
  <c r="F92" i="16"/>
  <c r="E91" i="14"/>
  <c r="E92" i="16" s="1"/>
  <c r="F91" i="16"/>
  <c r="E90" i="14"/>
  <c r="E91" i="16" s="1"/>
  <c r="F158" i="16"/>
  <c r="E157" i="14"/>
  <c r="E158" i="16" s="1"/>
  <c r="F86" i="16"/>
  <c r="E85" i="14"/>
  <c r="E86" i="16" s="1"/>
  <c r="F127" i="16"/>
  <c r="E126" i="14"/>
  <c r="E127" i="16" s="1"/>
  <c r="E183" i="14"/>
  <c r="E184" i="16" s="1"/>
  <c r="F184" i="16"/>
  <c r="K101" i="14"/>
  <c r="K102" i="16" s="1"/>
  <c r="L102" i="16"/>
  <c r="L108" i="16"/>
  <c r="K107" i="14"/>
  <c r="K108" i="16" s="1"/>
  <c r="L78" i="16"/>
  <c r="K77" i="14"/>
  <c r="K78" i="16" s="1"/>
  <c r="L79" i="16"/>
  <c r="K78" i="14"/>
  <c r="K79" i="16" s="1"/>
  <c r="L106" i="16"/>
  <c r="K105" i="14"/>
  <c r="K106" i="16" s="1"/>
  <c r="L162" i="16"/>
  <c r="K161" i="14"/>
  <c r="K162" i="16" s="1"/>
  <c r="T171" i="16"/>
  <c r="S170" i="14"/>
  <c r="S171" i="16" s="1"/>
  <c r="T122" i="16"/>
  <c r="S121" i="14"/>
  <c r="S122" i="16" s="1"/>
  <c r="S134" i="14"/>
  <c r="S135" i="16" s="1"/>
  <c r="T135" i="16"/>
  <c r="T158" i="16"/>
  <c r="S157" i="14"/>
  <c r="S158" i="16" s="1"/>
  <c r="T132" i="16"/>
  <c r="S131" i="14"/>
  <c r="S132" i="16" s="1"/>
  <c r="S74" i="14"/>
  <c r="S75" i="16" s="1"/>
  <c r="T75" i="16"/>
  <c r="T130" i="16"/>
  <c r="S129" i="14"/>
  <c r="S130" i="16" s="1"/>
  <c r="T119" i="16"/>
  <c r="S118" i="14"/>
  <c r="S119" i="16" s="1"/>
  <c r="T161" i="16"/>
  <c r="S160" i="14"/>
  <c r="S161" i="16" s="1"/>
  <c r="T94" i="16"/>
  <c r="S93" i="14"/>
  <c r="S94" i="16" s="1"/>
  <c r="T105" i="16"/>
  <c r="S104" i="14"/>
  <c r="S105" i="16" s="1"/>
  <c r="T115" i="16"/>
  <c r="S114" i="14"/>
  <c r="S115" i="16" s="1"/>
  <c r="S120" i="14"/>
  <c r="S121" i="16" s="1"/>
  <c r="T121" i="16"/>
  <c r="S168" i="14"/>
  <c r="S169" i="16" s="1"/>
  <c r="T169" i="16"/>
  <c r="F62" i="16"/>
  <c r="E61" i="14"/>
  <c r="E62" i="16" s="1"/>
  <c r="F142" i="16"/>
  <c r="E141" i="14"/>
  <c r="E142" i="16" s="1"/>
  <c r="F156" i="16"/>
  <c r="E155" i="14"/>
  <c r="E156" i="16" s="1"/>
  <c r="E150" i="14"/>
  <c r="E151" i="16" s="1"/>
  <c r="F151" i="16"/>
  <c r="F140" i="16"/>
  <c r="E139" i="14"/>
  <c r="E140" i="16" s="1"/>
  <c r="F57" i="16"/>
  <c r="E56" i="14"/>
  <c r="E57" i="16" s="1"/>
  <c r="F55" i="16"/>
  <c r="E54" i="14"/>
  <c r="E55" i="16" s="1"/>
  <c r="F67" i="16"/>
  <c r="E66" i="14"/>
  <c r="E67" i="16" s="1"/>
  <c r="F129" i="16"/>
  <c r="E128" i="14"/>
  <c r="E129" i="16" s="1"/>
  <c r="F137" i="16"/>
  <c r="E136" i="14"/>
  <c r="E137" i="16" s="1"/>
  <c r="F94" i="16"/>
  <c r="E93" i="14"/>
  <c r="E94" i="16" s="1"/>
  <c r="F79" i="16"/>
  <c r="E78" i="14"/>
  <c r="E79" i="16" s="1"/>
  <c r="E135" i="14"/>
  <c r="E136" i="16" s="1"/>
  <c r="F136" i="16"/>
  <c r="F51" i="16"/>
  <c r="E50" i="14"/>
  <c r="E51" i="16" s="1"/>
  <c r="F98" i="16"/>
  <c r="E97" i="14"/>
  <c r="E98" i="16" s="1"/>
  <c r="AY53" i="15"/>
  <c r="T21" i="16"/>
  <c r="T47" i="16"/>
  <c r="J42" i="16"/>
  <c r="R62" i="16"/>
  <c r="H51" i="16"/>
  <c r="G50" i="14"/>
  <c r="G51" i="16" s="1"/>
  <c r="H24" i="16"/>
  <c r="H159" i="16"/>
  <c r="G158" i="14"/>
  <c r="G159" i="16" s="1"/>
  <c r="H37" i="16"/>
  <c r="H94" i="16"/>
  <c r="G93" i="14"/>
  <c r="G94" i="16" s="1"/>
  <c r="H178" i="16"/>
  <c r="G177" i="14"/>
  <c r="G178" i="16" s="1"/>
  <c r="H104" i="16"/>
  <c r="G103" i="14"/>
  <c r="G104" i="16" s="1"/>
  <c r="H79" i="16"/>
  <c r="G78" i="14"/>
  <c r="G79" i="16" s="1"/>
  <c r="H35" i="16"/>
  <c r="H135" i="16"/>
  <c r="G134" i="14"/>
  <c r="G135" i="16" s="1"/>
  <c r="H143" i="16"/>
  <c r="G142" i="14"/>
  <c r="G143" i="16" s="1"/>
  <c r="H97" i="16"/>
  <c r="G96" i="14"/>
  <c r="G97" i="16" s="1"/>
  <c r="H176" i="16"/>
  <c r="G175" i="14"/>
  <c r="G176" i="16" s="1"/>
  <c r="H38" i="16"/>
  <c r="H34" i="16"/>
  <c r="H23" i="16"/>
  <c r="H85" i="16"/>
  <c r="G84" i="14"/>
  <c r="G85" i="16" s="1"/>
  <c r="H83" i="16"/>
  <c r="G82" i="14"/>
  <c r="G83" i="16" s="1"/>
  <c r="H134" i="16"/>
  <c r="G133" i="14"/>
  <c r="G134" i="16" s="1"/>
  <c r="H158" i="16"/>
  <c r="G157" i="14"/>
  <c r="G158" i="16" s="1"/>
  <c r="H116" i="16"/>
  <c r="G115" i="14"/>
  <c r="G116" i="16" s="1"/>
  <c r="H84" i="16"/>
  <c r="G83" i="14"/>
  <c r="G84" i="16" s="1"/>
  <c r="H64" i="16"/>
  <c r="G63" i="14"/>
  <c r="G64" i="16" s="1"/>
  <c r="H72" i="16"/>
  <c r="G71" i="14"/>
  <c r="G72" i="16" s="1"/>
  <c r="H40" i="16"/>
  <c r="H110" i="16"/>
  <c r="G109" i="14"/>
  <c r="G110" i="16" s="1"/>
  <c r="H144" i="16"/>
  <c r="G143" i="14"/>
  <c r="G144" i="16" s="1"/>
  <c r="H22" i="16"/>
  <c r="H105" i="16"/>
  <c r="G104" i="14"/>
  <c r="G105" i="16" s="1"/>
  <c r="H63" i="16"/>
  <c r="G62" i="14"/>
  <c r="G63" i="16" s="1"/>
  <c r="H31" i="16"/>
  <c r="H50" i="16"/>
  <c r="G49" i="14"/>
  <c r="G50" i="16" s="1"/>
  <c r="H86" i="16"/>
  <c r="G85" i="14"/>
  <c r="G86" i="16" s="1"/>
  <c r="H115" i="16"/>
  <c r="G114" i="14"/>
  <c r="G115" i="16" s="1"/>
  <c r="H92" i="16"/>
  <c r="G91" i="14"/>
  <c r="G92" i="16" s="1"/>
  <c r="H125" i="16"/>
  <c r="G124" i="14"/>
  <c r="G125" i="16" s="1"/>
  <c r="H142" i="16"/>
  <c r="G141" i="14"/>
  <c r="G142" i="16" s="1"/>
  <c r="H186" i="16"/>
  <c r="G185" i="14"/>
  <c r="G186" i="16" s="1"/>
  <c r="H129" i="16"/>
  <c r="G128" i="14"/>
  <c r="G129" i="16" s="1"/>
  <c r="H157" i="16"/>
  <c r="G156" i="14"/>
  <c r="G157" i="16" s="1"/>
  <c r="H166" i="16"/>
  <c r="G165" i="14"/>
  <c r="G166" i="16" s="1"/>
  <c r="H167" i="16"/>
  <c r="G166" i="14"/>
  <c r="G167" i="16" s="1"/>
  <c r="H177" i="16"/>
  <c r="G176" i="14"/>
  <c r="G177" i="16" s="1"/>
  <c r="J44" i="16"/>
  <c r="P50" i="16"/>
  <c r="J45" i="16"/>
  <c r="N22" i="16"/>
  <c r="N185" i="16"/>
  <c r="M184" i="14"/>
  <c r="M185" i="16" s="1"/>
  <c r="N71" i="16"/>
  <c r="M70" i="14"/>
  <c r="M71" i="16" s="1"/>
  <c r="N134" i="16"/>
  <c r="M133" i="14"/>
  <c r="M134" i="16" s="1"/>
  <c r="N135" i="16"/>
  <c r="M134" i="14"/>
  <c r="M135" i="16" s="1"/>
  <c r="N173" i="16"/>
  <c r="M172" i="14"/>
  <c r="M173" i="16" s="1"/>
  <c r="N183" i="16"/>
  <c r="M182" i="14"/>
  <c r="M183" i="16" s="1"/>
  <c r="N83" i="16"/>
  <c r="M82" i="14"/>
  <c r="M83" i="16" s="1"/>
  <c r="N160" i="16"/>
  <c r="M159" i="14"/>
  <c r="M160" i="16" s="1"/>
  <c r="N62" i="16"/>
  <c r="N37" i="16"/>
  <c r="N142" i="16"/>
  <c r="M141" i="14"/>
  <c r="M142" i="16" s="1"/>
  <c r="N131" i="16"/>
  <c r="M130" i="14"/>
  <c r="M131" i="16" s="1"/>
  <c r="N48" i="16"/>
  <c r="N61" i="16"/>
  <c r="N75" i="16"/>
  <c r="M74" i="14"/>
  <c r="M75" i="16" s="1"/>
  <c r="M108" i="14"/>
  <c r="M109" i="16" s="1"/>
  <c r="N109" i="16"/>
  <c r="N93" i="16"/>
  <c r="M92" i="14"/>
  <c r="M93" i="16" s="1"/>
  <c r="N139" i="16"/>
  <c r="M138" i="14"/>
  <c r="M139" i="16" s="1"/>
  <c r="N186" i="16"/>
  <c r="M185" i="14"/>
  <c r="M186" i="16" s="1"/>
  <c r="N180" i="16"/>
  <c r="M179" i="14"/>
  <c r="M180" i="16" s="1"/>
  <c r="N76" i="16"/>
  <c r="M75" i="14"/>
  <c r="M76" i="16" s="1"/>
  <c r="N17" i="16"/>
  <c r="N124" i="16"/>
  <c r="M123" i="14"/>
  <c r="M124" i="16" s="1"/>
  <c r="N133" i="16"/>
  <c r="M132" i="14"/>
  <c r="M133" i="16" s="1"/>
  <c r="N129" i="16"/>
  <c r="M128" i="14"/>
  <c r="M129" i="16" s="1"/>
  <c r="N175" i="16"/>
  <c r="M174" i="14"/>
  <c r="M175" i="16" s="1"/>
  <c r="N81" i="16"/>
  <c r="M80" i="14"/>
  <c r="M81" i="16" s="1"/>
  <c r="N60" i="16"/>
  <c r="N16" i="16"/>
  <c r="N29" i="16"/>
  <c r="N111" i="16"/>
  <c r="M110" i="14"/>
  <c r="M111" i="16" s="1"/>
  <c r="N91" i="16"/>
  <c r="M90" i="14"/>
  <c r="M91" i="16" s="1"/>
  <c r="N110" i="16"/>
  <c r="M109" i="14"/>
  <c r="M110" i="16" s="1"/>
  <c r="N137" i="16"/>
  <c r="M136" i="14"/>
  <c r="M137" i="16" s="1"/>
  <c r="N150" i="16"/>
  <c r="M149" i="14"/>
  <c r="M150" i="16" s="1"/>
  <c r="N174" i="16"/>
  <c r="M173" i="14"/>
  <c r="M174" i="16" s="1"/>
  <c r="N117" i="16"/>
  <c r="M116" i="14"/>
  <c r="M117" i="16" s="1"/>
  <c r="N26" i="16"/>
  <c r="N42" i="16"/>
  <c r="N113" i="16"/>
  <c r="M112" i="14"/>
  <c r="M113" i="16" s="1"/>
  <c r="N59" i="16"/>
  <c r="N108" i="16"/>
  <c r="M107" i="14"/>
  <c r="M108" i="16" s="1"/>
  <c r="N65" i="16"/>
  <c r="J24" i="16"/>
  <c r="J17" i="16"/>
  <c r="P53" i="16"/>
  <c r="P57" i="16"/>
  <c r="P66" i="16"/>
  <c r="P65" i="16"/>
  <c r="P56" i="16"/>
  <c r="R52" i="16"/>
  <c r="R60" i="16"/>
  <c r="AY50" i="15"/>
  <c r="L17" i="16"/>
  <c r="T70" i="16"/>
  <c r="L28" i="16"/>
  <c r="L26" i="16"/>
  <c r="J40" i="16"/>
  <c r="J54" i="16"/>
  <c r="D29" i="16"/>
  <c r="D127" i="16"/>
  <c r="C126" i="14"/>
  <c r="C127" i="16" s="1"/>
  <c r="D129" i="16"/>
  <c r="C128" i="14"/>
  <c r="C129" i="16" s="1"/>
  <c r="D137" i="16"/>
  <c r="C136" i="14"/>
  <c r="C137" i="16" s="1"/>
  <c r="D15" i="16"/>
  <c r="D93" i="16"/>
  <c r="C92" i="14"/>
  <c r="C93" i="16" s="1"/>
  <c r="D141" i="16"/>
  <c r="C140" i="14"/>
  <c r="C141" i="16" s="1"/>
  <c r="D125" i="16"/>
  <c r="C124" i="14"/>
  <c r="C125" i="16" s="1"/>
  <c r="D109" i="16"/>
  <c r="C108" i="14"/>
  <c r="C109" i="16" s="1"/>
  <c r="D153" i="16"/>
  <c r="C152" i="14"/>
  <c r="C153" i="16" s="1"/>
  <c r="D64" i="16"/>
  <c r="C63" i="14"/>
  <c r="C64" i="16" s="1"/>
  <c r="D86" i="16"/>
  <c r="C85" i="14"/>
  <c r="C86" i="16" s="1"/>
  <c r="D25" i="16"/>
  <c r="D26" i="16"/>
  <c r="D149" i="16"/>
  <c r="C148" i="14"/>
  <c r="C149" i="16" s="1"/>
  <c r="D172" i="16"/>
  <c r="C171" i="14"/>
  <c r="C172" i="16" s="1"/>
  <c r="D178" i="16"/>
  <c r="C177" i="14"/>
  <c r="C178" i="16" s="1"/>
  <c r="D135" i="16"/>
  <c r="C134" i="14"/>
  <c r="C135" i="16" s="1"/>
  <c r="D72" i="16"/>
  <c r="C71" i="14"/>
  <c r="C72" i="16" s="1"/>
  <c r="D53" i="16"/>
  <c r="C52" i="14"/>
  <c r="C53" i="16" s="1"/>
  <c r="D116" i="16"/>
  <c r="C115" i="14"/>
  <c r="C116" i="16" s="1"/>
  <c r="D165" i="16"/>
  <c r="C164" i="14"/>
  <c r="C165" i="16" s="1"/>
  <c r="D27" i="16"/>
  <c r="D67" i="16"/>
  <c r="C66" i="14"/>
  <c r="C67" i="16" s="1"/>
  <c r="D184" i="16"/>
  <c r="C183" i="14"/>
  <c r="C184" i="16" s="1"/>
  <c r="D68" i="16"/>
  <c r="C67" i="14"/>
  <c r="C68" i="16" s="1"/>
  <c r="D22" i="16"/>
  <c r="D145" i="16"/>
  <c r="C144" i="14"/>
  <c r="C145" i="16" s="1"/>
  <c r="D134" i="16"/>
  <c r="C133" i="14"/>
  <c r="C134" i="16" s="1"/>
  <c r="D188" i="16"/>
  <c r="C187" i="14"/>
  <c r="C188" i="16" s="1"/>
  <c r="D19" i="16"/>
  <c r="D13" i="16"/>
  <c r="D104" i="16"/>
  <c r="C103" i="14"/>
  <c r="C104" i="16" s="1"/>
  <c r="D34" i="16"/>
  <c r="D85" i="16"/>
  <c r="C84" i="14"/>
  <c r="C85" i="16" s="1"/>
  <c r="D151" i="16"/>
  <c r="C150" i="14"/>
  <c r="C151" i="16" s="1"/>
  <c r="D142" i="16"/>
  <c r="C141" i="14"/>
  <c r="C142" i="16" s="1"/>
  <c r="D100" i="16"/>
  <c r="C99" i="14"/>
  <c r="C100" i="16" s="1"/>
  <c r="D111" i="16"/>
  <c r="C110" i="14"/>
  <c r="C111" i="16" s="1"/>
  <c r="D136" i="16"/>
  <c r="C135" i="14"/>
  <c r="C136" i="16" s="1"/>
  <c r="D131" i="16"/>
  <c r="C130" i="14"/>
  <c r="C131" i="16" s="1"/>
  <c r="D154" i="16"/>
  <c r="C153" i="14"/>
  <c r="C154" i="16" s="1"/>
  <c r="D171" i="16"/>
  <c r="C170" i="14"/>
  <c r="C171" i="16" s="1"/>
  <c r="D180" i="16"/>
  <c r="C179" i="14"/>
  <c r="C180" i="16" s="1"/>
  <c r="D185" i="16"/>
  <c r="C184" i="14"/>
  <c r="C185" i="16" s="1"/>
  <c r="T14" i="16"/>
  <c r="T43" i="16"/>
  <c r="T66" i="16"/>
  <c r="T28" i="16"/>
  <c r="T13" i="16"/>
  <c r="T39" i="16"/>
  <c r="T11" i="16"/>
  <c r="S10" i="14"/>
  <c r="S11" i="16" s="1"/>
  <c r="T34" i="16"/>
  <c r="J51" i="16"/>
  <c r="R68" i="16"/>
  <c r="BJ49" i="15"/>
  <c r="L11" i="16"/>
  <c r="K10" i="14"/>
  <c r="K11" i="14" s="1"/>
  <c r="L31" i="16"/>
  <c r="T61" i="16"/>
  <c r="T60" i="16"/>
  <c r="J39" i="16"/>
  <c r="J36" i="16"/>
  <c r="J53" i="16"/>
  <c r="L25" i="16"/>
  <c r="T64" i="16"/>
  <c r="T48" i="16"/>
  <c r="H25" i="16"/>
  <c r="H117" i="16"/>
  <c r="G116" i="14"/>
  <c r="G117" i="16" s="1"/>
  <c r="H68" i="16"/>
  <c r="G67" i="14"/>
  <c r="G68" i="16" s="1"/>
  <c r="H107" i="16"/>
  <c r="G106" i="14"/>
  <c r="G107" i="16" s="1"/>
  <c r="H26" i="16"/>
  <c r="H69" i="16"/>
  <c r="G68" i="14"/>
  <c r="G69" i="16" s="1"/>
  <c r="H147" i="16"/>
  <c r="G146" i="14"/>
  <c r="G147" i="16" s="1"/>
  <c r="H71" i="16"/>
  <c r="G70" i="14"/>
  <c r="G71" i="16" s="1"/>
  <c r="H52" i="16"/>
  <c r="G51" i="14"/>
  <c r="G52" i="16" s="1"/>
  <c r="H62" i="16"/>
  <c r="G61" i="14"/>
  <c r="G62" i="16" s="1"/>
  <c r="H127" i="16"/>
  <c r="G126" i="14"/>
  <c r="G127" i="16" s="1"/>
  <c r="H146" i="16"/>
  <c r="G145" i="14"/>
  <c r="G146" i="16" s="1"/>
  <c r="H17" i="16"/>
  <c r="H74" i="16"/>
  <c r="G73" i="14"/>
  <c r="G74" i="16" s="1"/>
  <c r="H98" i="16"/>
  <c r="G97" i="14"/>
  <c r="G98" i="16" s="1"/>
  <c r="H187" i="16"/>
  <c r="G186" i="14"/>
  <c r="G187" i="16" s="1"/>
  <c r="H81" i="16"/>
  <c r="G80" i="14"/>
  <c r="G81" i="16" s="1"/>
  <c r="H53" i="16"/>
  <c r="G52" i="14"/>
  <c r="G53" i="16" s="1"/>
  <c r="H42" i="16"/>
  <c r="H108" i="16"/>
  <c r="G107" i="14"/>
  <c r="G108" i="16" s="1"/>
  <c r="H109" i="16"/>
  <c r="G108" i="14"/>
  <c r="G109" i="16" s="1"/>
  <c r="H183" i="16"/>
  <c r="G182" i="14"/>
  <c r="G183" i="16" s="1"/>
  <c r="H164" i="16"/>
  <c r="G163" i="14"/>
  <c r="G164" i="16" s="1"/>
  <c r="H91" i="16"/>
  <c r="G90" i="14"/>
  <c r="G91" i="16" s="1"/>
  <c r="H46" i="16"/>
  <c r="H130" i="16"/>
  <c r="G129" i="14"/>
  <c r="G130" i="16" s="1"/>
  <c r="H78" i="16"/>
  <c r="G77" i="14"/>
  <c r="G78" i="16" s="1"/>
  <c r="H66" i="16"/>
  <c r="G65" i="14"/>
  <c r="G66" i="16" s="1"/>
  <c r="H126" i="16"/>
  <c r="G125" i="14"/>
  <c r="G126" i="16" s="1"/>
  <c r="H150" i="16"/>
  <c r="G149" i="14"/>
  <c r="G150" i="16" s="1"/>
  <c r="H61" i="16"/>
  <c r="G60" i="14"/>
  <c r="G61" i="16" s="1"/>
  <c r="H148" i="16"/>
  <c r="G147" i="14"/>
  <c r="G148" i="16" s="1"/>
  <c r="H41" i="16"/>
  <c r="H13" i="16"/>
  <c r="H54" i="16"/>
  <c r="G53" i="14"/>
  <c r="G54" i="16" s="1"/>
  <c r="G92" i="14"/>
  <c r="G93" i="16" s="1"/>
  <c r="H93" i="16"/>
  <c r="H121" i="16"/>
  <c r="G120" i="14"/>
  <c r="G121" i="16" s="1"/>
  <c r="H96" i="16"/>
  <c r="G95" i="14"/>
  <c r="G96" i="16" s="1"/>
  <c r="H139" i="16"/>
  <c r="G138" i="14"/>
  <c r="G139" i="16" s="1"/>
  <c r="H149" i="16"/>
  <c r="G148" i="14"/>
  <c r="G149" i="16" s="1"/>
  <c r="H118" i="16"/>
  <c r="G117" i="14"/>
  <c r="G118" i="16" s="1"/>
  <c r="H137" i="16"/>
  <c r="G136" i="14"/>
  <c r="G137" i="16" s="1"/>
  <c r="H155" i="16"/>
  <c r="G154" i="14"/>
  <c r="G155" i="16" s="1"/>
  <c r="H173" i="16"/>
  <c r="G172" i="14"/>
  <c r="G173" i="16" s="1"/>
  <c r="H184" i="16"/>
  <c r="G183" i="14"/>
  <c r="G184" i="16" s="1"/>
  <c r="H181" i="16"/>
  <c r="G180" i="14"/>
  <c r="G181" i="16" s="1"/>
  <c r="N55" i="16"/>
  <c r="N121" i="16"/>
  <c r="M120" i="14"/>
  <c r="M121" i="16" s="1"/>
  <c r="N98" i="16"/>
  <c r="M97" i="14"/>
  <c r="M98" i="16" s="1"/>
  <c r="N177" i="16"/>
  <c r="M176" i="14"/>
  <c r="M177" i="16" s="1"/>
  <c r="N34" i="16"/>
  <c r="N66" i="16"/>
  <c r="N151" i="16"/>
  <c r="M150" i="14"/>
  <c r="M151" i="16" s="1"/>
  <c r="N169" i="16"/>
  <c r="M168" i="14"/>
  <c r="M169" i="16" s="1"/>
  <c r="N140" i="16"/>
  <c r="M139" i="14"/>
  <c r="M140" i="16" s="1"/>
  <c r="N181" i="16"/>
  <c r="M180" i="14"/>
  <c r="M181" i="16" s="1"/>
  <c r="N116" i="16"/>
  <c r="M115" i="14"/>
  <c r="M116" i="16" s="1"/>
  <c r="N104" i="16"/>
  <c r="M103" i="14"/>
  <c r="M104" i="16" s="1"/>
  <c r="N47" i="16"/>
  <c r="N89" i="16"/>
  <c r="M88" i="14"/>
  <c r="M89" i="16" s="1"/>
  <c r="N141" i="16"/>
  <c r="M140" i="14"/>
  <c r="M141" i="16" s="1"/>
  <c r="N35" i="16"/>
  <c r="N100" i="16"/>
  <c r="M99" i="14"/>
  <c r="M100" i="16" s="1"/>
  <c r="N13" i="16"/>
  <c r="N146" i="16"/>
  <c r="M145" i="14"/>
  <c r="M146" i="16" s="1"/>
  <c r="N99" i="16"/>
  <c r="M98" i="14"/>
  <c r="M99" i="16" s="1"/>
  <c r="N126" i="16"/>
  <c r="M125" i="14"/>
  <c r="M126" i="16" s="1"/>
  <c r="N158" i="16"/>
  <c r="M157" i="14"/>
  <c r="M158" i="16" s="1"/>
  <c r="N84" i="16"/>
  <c r="M83" i="14"/>
  <c r="M84" i="16" s="1"/>
  <c r="N23" i="16"/>
  <c r="N46" i="16"/>
  <c r="N143" i="16"/>
  <c r="M142" i="14"/>
  <c r="M143" i="16" s="1"/>
  <c r="N176" i="16"/>
  <c r="M175" i="14"/>
  <c r="M176" i="16" s="1"/>
  <c r="N159" i="16"/>
  <c r="M158" i="14"/>
  <c r="M159" i="16" s="1"/>
  <c r="N184" i="16"/>
  <c r="M183" i="14"/>
  <c r="M184" i="16" s="1"/>
  <c r="M95" i="14"/>
  <c r="M96" i="16" s="1"/>
  <c r="N96" i="16"/>
  <c r="N31" i="16"/>
  <c r="N43" i="16"/>
  <c r="N58" i="16"/>
  <c r="N114" i="16"/>
  <c r="M113" i="14"/>
  <c r="M114" i="16" s="1"/>
  <c r="N97" i="16"/>
  <c r="M96" i="14"/>
  <c r="M97" i="16" s="1"/>
  <c r="N128" i="16"/>
  <c r="M127" i="14"/>
  <c r="M128" i="16" s="1"/>
  <c r="N147" i="16"/>
  <c r="M146" i="14"/>
  <c r="M147" i="16" s="1"/>
  <c r="N161" i="16"/>
  <c r="M160" i="14"/>
  <c r="M161" i="16" s="1"/>
  <c r="N44" i="16"/>
  <c r="N14" i="16"/>
  <c r="N72" i="16"/>
  <c r="M71" i="14"/>
  <c r="M72" i="16" s="1"/>
  <c r="N68" i="16"/>
  <c r="N20" i="16"/>
  <c r="N73" i="16"/>
  <c r="M72" i="14"/>
  <c r="M73" i="16" s="1"/>
  <c r="N125" i="16"/>
  <c r="M124" i="14"/>
  <c r="M125" i="16" s="1"/>
  <c r="J19" i="16"/>
  <c r="J26" i="16"/>
  <c r="P54" i="16"/>
  <c r="P51" i="16"/>
  <c r="P60" i="16"/>
  <c r="P42" i="16"/>
  <c r="R56" i="16"/>
  <c r="R64" i="16"/>
  <c r="L27" i="16"/>
  <c r="BJ60" i="15"/>
  <c r="L12" i="16"/>
  <c r="J32" i="16"/>
  <c r="J34" i="16"/>
  <c r="D69" i="16"/>
  <c r="C68" i="14"/>
  <c r="C69" i="16" s="1"/>
  <c r="D173" i="16"/>
  <c r="C172" i="14"/>
  <c r="C173" i="16" s="1"/>
  <c r="D74" i="16"/>
  <c r="C73" i="14"/>
  <c r="C74" i="16" s="1"/>
  <c r="D148" i="16"/>
  <c r="C147" i="14"/>
  <c r="C148" i="16" s="1"/>
  <c r="D54" i="16"/>
  <c r="C53" i="14"/>
  <c r="C54" i="16" s="1"/>
  <c r="D58" i="16"/>
  <c r="C57" i="14"/>
  <c r="C58" i="16" s="1"/>
  <c r="C10" i="14"/>
  <c r="C11" i="16" s="1"/>
  <c r="D11" i="16"/>
  <c r="D159" i="16"/>
  <c r="C158" i="14"/>
  <c r="C159" i="16" s="1"/>
  <c r="C59" i="14"/>
  <c r="C60" i="16" s="1"/>
  <c r="D60" i="16"/>
  <c r="D155" i="16"/>
  <c r="C154" i="14"/>
  <c r="C155" i="16" s="1"/>
  <c r="D126" i="16"/>
  <c r="C125" i="14"/>
  <c r="C126" i="16" s="1"/>
  <c r="D42" i="16"/>
  <c r="C41" i="14"/>
  <c r="C42" i="16" s="1"/>
  <c r="C50" i="14"/>
  <c r="C51" i="16" s="1"/>
  <c r="D51" i="16"/>
  <c r="D144" i="16"/>
  <c r="C143" i="14"/>
  <c r="C144" i="16" s="1"/>
  <c r="D179" i="16"/>
  <c r="C178" i="14"/>
  <c r="C179" i="16" s="1"/>
  <c r="D40" i="16"/>
  <c r="C39" i="14"/>
  <c r="C40" i="16" s="1"/>
  <c r="D56" i="16"/>
  <c r="C55" i="14"/>
  <c r="C56" i="16" s="1"/>
  <c r="D33" i="16"/>
  <c r="D87" i="16"/>
  <c r="C86" i="14"/>
  <c r="C87" i="16" s="1"/>
  <c r="D99" i="16"/>
  <c r="C98" i="14"/>
  <c r="C99" i="16" s="1"/>
  <c r="D115" i="16"/>
  <c r="C114" i="14"/>
  <c r="C115" i="16" s="1"/>
  <c r="D161" i="16"/>
  <c r="C160" i="14"/>
  <c r="C161" i="16" s="1"/>
  <c r="D63" i="16"/>
  <c r="C62" i="14"/>
  <c r="C63" i="16" s="1"/>
  <c r="D38" i="16"/>
  <c r="C37" i="14"/>
  <c r="C38" i="16" s="1"/>
  <c r="D17" i="16"/>
  <c r="D78" i="16"/>
  <c r="C77" i="14"/>
  <c r="C78" i="16" s="1"/>
  <c r="D39" i="16"/>
  <c r="C38" i="14"/>
  <c r="C39" i="16" s="1"/>
  <c r="D108" i="16"/>
  <c r="C107" i="14"/>
  <c r="C108" i="16" s="1"/>
  <c r="D157" i="16"/>
  <c r="C156" i="14"/>
  <c r="C157" i="16" s="1"/>
  <c r="D37" i="16"/>
  <c r="C36" i="14"/>
  <c r="C37" i="16" s="1"/>
  <c r="D31" i="16"/>
  <c r="D36" i="16"/>
  <c r="C35" i="14"/>
  <c r="C36" i="16" s="1"/>
  <c r="D106" i="16"/>
  <c r="C105" i="14"/>
  <c r="C106" i="16" s="1"/>
  <c r="D41" i="16"/>
  <c r="C40" i="14"/>
  <c r="C41" i="16" s="1"/>
  <c r="D95" i="16"/>
  <c r="C94" i="14"/>
  <c r="C95" i="16" s="1"/>
  <c r="D103" i="16"/>
  <c r="C102" i="14"/>
  <c r="C103" i="16" s="1"/>
  <c r="D88" i="16"/>
  <c r="C87" i="14"/>
  <c r="C88" i="16" s="1"/>
  <c r="D112" i="16"/>
  <c r="C111" i="14"/>
  <c r="C112" i="16" s="1"/>
  <c r="D114" i="16"/>
  <c r="C113" i="14"/>
  <c r="C114" i="16" s="1"/>
  <c r="D143" i="16"/>
  <c r="C142" i="14"/>
  <c r="C143" i="16" s="1"/>
  <c r="D139" i="16"/>
  <c r="C138" i="14"/>
  <c r="C139" i="16" s="1"/>
  <c r="D162" i="16"/>
  <c r="C161" i="14"/>
  <c r="C162" i="16" s="1"/>
  <c r="D186" i="16"/>
  <c r="C185" i="14"/>
  <c r="C186" i="16" s="1"/>
  <c r="D189" i="16"/>
  <c r="C188" i="14"/>
  <c r="C189" i="16" s="1"/>
  <c r="T25" i="16"/>
  <c r="L20" i="16"/>
  <c r="J47" i="16"/>
  <c r="P41" i="16"/>
  <c r="T19" i="16"/>
  <c r="T51" i="16"/>
  <c r="T18" i="16"/>
  <c r="T56" i="16"/>
  <c r="T12" i="16"/>
  <c r="BJ55" i="15"/>
  <c r="BJ57" i="15"/>
  <c r="L34" i="16"/>
  <c r="L23" i="16"/>
  <c r="T59" i="16"/>
  <c r="BJ47" i="15"/>
  <c r="O13" i="15"/>
  <c r="Q13" i="15" s="1"/>
  <c r="W13" i="15" s="1"/>
  <c r="O11" i="15"/>
  <c r="Q11" i="15" s="1"/>
  <c r="W11" i="15" s="1"/>
  <c r="Q11" i="16"/>
  <c r="Q11" i="14"/>
  <c r="T65" i="16"/>
  <c r="J38" i="16"/>
  <c r="J46" i="16"/>
  <c r="J35" i="16"/>
  <c r="L29" i="16"/>
  <c r="L14" i="16"/>
  <c r="T63" i="16"/>
  <c r="T69" i="16"/>
  <c r="T22" i="16"/>
  <c r="E12" i="14"/>
  <c r="E12" i="16"/>
  <c r="H11" i="16"/>
  <c r="G10" i="14"/>
  <c r="G11" i="16" s="1"/>
  <c r="H189" i="16"/>
  <c r="G188" i="14"/>
  <c r="G189" i="16" s="1"/>
  <c r="H65" i="16"/>
  <c r="G64" i="14"/>
  <c r="G65" i="16" s="1"/>
  <c r="H112" i="16"/>
  <c r="G111" i="14"/>
  <c r="G112" i="16" s="1"/>
  <c r="H60" i="16"/>
  <c r="G59" i="14"/>
  <c r="G60" i="16" s="1"/>
  <c r="H80" i="16"/>
  <c r="G79" i="14"/>
  <c r="G80" i="16" s="1"/>
  <c r="H132" i="16"/>
  <c r="G131" i="14"/>
  <c r="G132" i="16" s="1"/>
  <c r="H48" i="16"/>
  <c r="G47" i="14"/>
  <c r="G48" i="16" s="1"/>
  <c r="H128" i="16"/>
  <c r="G127" i="14"/>
  <c r="G128" i="16" s="1"/>
  <c r="H18" i="16"/>
  <c r="H43" i="16"/>
  <c r="H160" i="16"/>
  <c r="G159" i="14"/>
  <c r="G160" i="16" s="1"/>
  <c r="H77" i="16"/>
  <c r="G76" i="14"/>
  <c r="G77" i="16" s="1"/>
  <c r="H102" i="16"/>
  <c r="G101" i="14"/>
  <c r="G102" i="16" s="1"/>
  <c r="H151" i="16"/>
  <c r="G150" i="14"/>
  <c r="G151" i="16" s="1"/>
  <c r="H75" i="16"/>
  <c r="G74" i="14"/>
  <c r="G75" i="16" s="1"/>
  <c r="H29" i="16"/>
  <c r="H95" i="16"/>
  <c r="G94" i="14"/>
  <c r="G95" i="16" s="1"/>
  <c r="H59" i="16"/>
  <c r="G58" i="14"/>
  <c r="G59" i="16" s="1"/>
  <c r="H32" i="16"/>
  <c r="H90" i="16"/>
  <c r="G89" i="14"/>
  <c r="G90" i="16" s="1"/>
  <c r="H124" i="16"/>
  <c r="G123" i="14"/>
  <c r="G124" i="16" s="1"/>
  <c r="H172" i="16"/>
  <c r="G171" i="14"/>
  <c r="G172" i="16" s="1"/>
  <c r="H12" i="16"/>
  <c r="H30" i="16"/>
  <c r="H27" i="16"/>
  <c r="H106" i="16"/>
  <c r="G105" i="14"/>
  <c r="G106" i="16" s="1"/>
  <c r="H114" i="16"/>
  <c r="G113" i="14"/>
  <c r="G114" i="16" s="1"/>
  <c r="H174" i="16"/>
  <c r="G173" i="14"/>
  <c r="G174" i="16" s="1"/>
  <c r="H182" i="16"/>
  <c r="G181" i="14"/>
  <c r="G182" i="16" s="1"/>
  <c r="H82" i="16"/>
  <c r="G81" i="14"/>
  <c r="G82" i="16" s="1"/>
  <c r="H33" i="16"/>
  <c r="H39" i="16"/>
  <c r="H28" i="16"/>
  <c r="H58" i="16"/>
  <c r="G57" i="14"/>
  <c r="G58" i="16" s="1"/>
  <c r="H101" i="16"/>
  <c r="G100" i="14"/>
  <c r="G101" i="16" s="1"/>
  <c r="H156" i="16"/>
  <c r="G155" i="14"/>
  <c r="G156" i="16" s="1"/>
  <c r="H100" i="16"/>
  <c r="G99" i="14"/>
  <c r="G100" i="16" s="1"/>
  <c r="H161" i="16"/>
  <c r="G160" i="14"/>
  <c r="G161" i="16" s="1"/>
  <c r="H171" i="16"/>
  <c r="G170" i="14"/>
  <c r="G171" i="16" s="1"/>
  <c r="H120" i="16"/>
  <c r="G119" i="14"/>
  <c r="G120" i="16" s="1"/>
  <c r="H141" i="16"/>
  <c r="G140" i="14"/>
  <c r="G141" i="16" s="1"/>
  <c r="H163" i="16"/>
  <c r="G162" i="14"/>
  <c r="G163" i="16" s="1"/>
  <c r="H179" i="16"/>
  <c r="G178" i="14"/>
  <c r="G179" i="16" s="1"/>
  <c r="H162" i="16"/>
  <c r="G161" i="14"/>
  <c r="G162" i="16" s="1"/>
  <c r="P55" i="16"/>
  <c r="J55" i="16"/>
  <c r="N52" i="16"/>
  <c r="N74" i="16"/>
  <c r="M73" i="14"/>
  <c r="M74" i="16" s="1"/>
  <c r="N95" i="16"/>
  <c r="M94" i="14"/>
  <c r="M95" i="16" s="1"/>
  <c r="N164" i="16"/>
  <c r="M163" i="14"/>
  <c r="M164" i="16" s="1"/>
  <c r="N64" i="16"/>
  <c r="N103" i="16"/>
  <c r="M102" i="14"/>
  <c r="M103" i="16" s="1"/>
  <c r="N156" i="16"/>
  <c r="M155" i="14"/>
  <c r="M156" i="16" s="1"/>
  <c r="N162" i="16"/>
  <c r="M161" i="14"/>
  <c r="M162" i="16" s="1"/>
  <c r="N112" i="16"/>
  <c r="M111" i="14"/>
  <c r="M112" i="16" s="1"/>
  <c r="N27" i="16"/>
  <c r="N166" i="16"/>
  <c r="M165" i="14"/>
  <c r="M166" i="16" s="1"/>
  <c r="N132" i="16"/>
  <c r="M131" i="14"/>
  <c r="M132" i="16" s="1"/>
  <c r="N82" i="16"/>
  <c r="M81" i="14"/>
  <c r="M82" i="16" s="1"/>
  <c r="N107" i="16"/>
  <c r="M106" i="14"/>
  <c r="M107" i="16" s="1"/>
  <c r="N155" i="16"/>
  <c r="M154" i="14"/>
  <c r="M155" i="16" s="1"/>
  <c r="N30" i="16"/>
  <c r="N32" i="16"/>
  <c r="N36" i="16"/>
  <c r="N120" i="16"/>
  <c r="M119" i="14"/>
  <c r="M120" i="16" s="1"/>
  <c r="N188" i="16"/>
  <c r="M187" i="14"/>
  <c r="M188" i="16" s="1"/>
  <c r="N138" i="16"/>
  <c r="M137" i="14"/>
  <c r="M138" i="16" s="1"/>
  <c r="N172" i="16"/>
  <c r="M171" i="14"/>
  <c r="M172" i="16" s="1"/>
  <c r="N41" i="16"/>
  <c r="N154" i="16"/>
  <c r="M153" i="14"/>
  <c r="M154" i="16" s="1"/>
  <c r="N80" i="16"/>
  <c r="M79" i="14"/>
  <c r="M80" i="16" s="1"/>
  <c r="N87" i="16"/>
  <c r="M86" i="14"/>
  <c r="M87" i="16" s="1"/>
  <c r="N144" i="16"/>
  <c r="M143" i="14"/>
  <c r="M144" i="16" s="1"/>
  <c r="N157" i="16"/>
  <c r="M156" i="14"/>
  <c r="M157" i="16" s="1"/>
  <c r="N170" i="16"/>
  <c r="M169" i="14"/>
  <c r="M170" i="16" s="1"/>
  <c r="N11" i="16"/>
  <c r="M10" i="14"/>
  <c r="M11" i="16" s="1"/>
  <c r="N63" i="16"/>
  <c r="N54" i="16"/>
  <c r="N70" i="16"/>
  <c r="N127" i="16"/>
  <c r="M126" i="14"/>
  <c r="M127" i="16" s="1"/>
  <c r="N130" i="16"/>
  <c r="M129" i="14"/>
  <c r="M130" i="16" s="1"/>
  <c r="N153" i="16"/>
  <c r="M152" i="14"/>
  <c r="M153" i="16" s="1"/>
  <c r="N152" i="16"/>
  <c r="M151" i="14"/>
  <c r="M152" i="16" s="1"/>
  <c r="N178" i="16"/>
  <c r="M177" i="14"/>
  <c r="M178" i="16" s="1"/>
  <c r="N49" i="16"/>
  <c r="N51" i="16"/>
  <c r="N57" i="16"/>
  <c r="N92" i="16"/>
  <c r="M91" i="14"/>
  <c r="M92" i="16" s="1"/>
  <c r="N40" i="16"/>
  <c r="N77" i="16"/>
  <c r="M76" i="14"/>
  <c r="M77" i="16" s="1"/>
  <c r="N25" i="16"/>
  <c r="J22" i="16"/>
  <c r="J23" i="16"/>
  <c r="P69" i="16"/>
  <c r="P67" i="16"/>
  <c r="P43" i="16"/>
  <c r="P63" i="16"/>
  <c r="R54" i="16"/>
  <c r="R58" i="16"/>
  <c r="L32" i="16"/>
  <c r="L15" i="16"/>
  <c r="J49" i="16"/>
  <c r="D47" i="16"/>
  <c r="C46" i="14"/>
  <c r="C47" i="16" s="1"/>
  <c r="D181" i="16"/>
  <c r="C180" i="14"/>
  <c r="C181" i="16" s="1"/>
  <c r="D73" i="16"/>
  <c r="C72" i="14"/>
  <c r="C73" i="16" s="1"/>
  <c r="D110" i="16"/>
  <c r="C109" i="14"/>
  <c r="C110" i="16" s="1"/>
  <c r="D168" i="16"/>
  <c r="C167" i="14"/>
  <c r="C168" i="16" s="1"/>
  <c r="D79" i="16"/>
  <c r="C78" i="14"/>
  <c r="C79" i="16" s="1"/>
  <c r="D46" i="16"/>
  <c r="C45" i="14"/>
  <c r="C46" i="16" s="1"/>
  <c r="D121" i="16"/>
  <c r="C120" i="14"/>
  <c r="C121" i="16" s="1"/>
  <c r="D169" i="16"/>
  <c r="C168" i="14"/>
  <c r="C169" i="16" s="1"/>
  <c r="D30" i="16"/>
  <c r="D123" i="16"/>
  <c r="C122" i="14"/>
  <c r="C123" i="16" s="1"/>
  <c r="D81" i="16"/>
  <c r="C80" i="14"/>
  <c r="C81" i="16" s="1"/>
  <c r="D43" i="16"/>
  <c r="C42" i="14"/>
  <c r="C43" i="16" s="1"/>
  <c r="D82" i="16"/>
  <c r="C81" i="14"/>
  <c r="C82" i="16" s="1"/>
  <c r="C97" i="14"/>
  <c r="C98" i="16" s="1"/>
  <c r="D98" i="16"/>
  <c r="D23" i="16"/>
  <c r="D71" i="16"/>
  <c r="C70" i="14"/>
  <c r="C71" i="16" s="1"/>
  <c r="D20" i="16"/>
  <c r="D48" i="16"/>
  <c r="C47" i="14"/>
  <c r="C48" i="16" s="1"/>
  <c r="D158" i="16"/>
  <c r="C157" i="14"/>
  <c r="C158" i="16" s="1"/>
  <c r="D107" i="16"/>
  <c r="C106" i="14"/>
  <c r="C107" i="16" s="1"/>
  <c r="D146" i="16"/>
  <c r="C145" i="14"/>
  <c r="C146" i="16" s="1"/>
  <c r="D164" i="16"/>
  <c r="C163" i="14"/>
  <c r="C164" i="16" s="1"/>
  <c r="D75" i="16"/>
  <c r="C74" i="14"/>
  <c r="C75" i="16" s="1"/>
  <c r="D62" i="16"/>
  <c r="C61" i="14"/>
  <c r="C62" i="16" s="1"/>
  <c r="D44" i="16"/>
  <c r="C43" i="14"/>
  <c r="C44" i="16" s="1"/>
  <c r="D132" i="16"/>
  <c r="C131" i="14"/>
  <c r="C132" i="16" s="1"/>
  <c r="D91" i="16"/>
  <c r="C90" i="14"/>
  <c r="C91" i="16" s="1"/>
  <c r="D113" i="16"/>
  <c r="C112" i="14"/>
  <c r="C113" i="16" s="1"/>
  <c r="D177" i="16"/>
  <c r="C176" i="14"/>
  <c r="C177" i="16" s="1"/>
  <c r="D70" i="16"/>
  <c r="C69" i="14"/>
  <c r="C70" i="16" s="1"/>
  <c r="D52" i="16"/>
  <c r="C51" i="14"/>
  <c r="C52" i="16" s="1"/>
  <c r="D50" i="16"/>
  <c r="C49" i="14"/>
  <c r="C50" i="16" s="1"/>
  <c r="D21" i="16"/>
  <c r="D55" i="16"/>
  <c r="C54" i="14"/>
  <c r="C55" i="16" s="1"/>
  <c r="D105" i="16"/>
  <c r="C104" i="14"/>
  <c r="C105" i="16" s="1"/>
  <c r="D120" i="16"/>
  <c r="C119" i="14"/>
  <c r="C120" i="16" s="1"/>
  <c r="D92" i="16"/>
  <c r="C91" i="14"/>
  <c r="C92" i="16" s="1"/>
  <c r="D118" i="16"/>
  <c r="C117" i="14"/>
  <c r="C118" i="16" s="1"/>
  <c r="D117" i="16"/>
  <c r="C116" i="14"/>
  <c r="C117" i="16" s="1"/>
  <c r="D150" i="16"/>
  <c r="C149" i="14"/>
  <c r="C150" i="16" s="1"/>
  <c r="D156" i="16"/>
  <c r="C155" i="14"/>
  <c r="C156" i="16" s="1"/>
  <c r="D152" i="16"/>
  <c r="C151" i="14"/>
  <c r="C152" i="16" s="1"/>
  <c r="D166" i="16"/>
  <c r="C165" i="14"/>
  <c r="C166" i="16" s="1"/>
  <c r="D167" i="16"/>
  <c r="C166" i="14"/>
  <c r="C167" i="16" s="1"/>
  <c r="L24" i="16"/>
  <c r="T20" i="16"/>
  <c r="R65" i="16"/>
  <c r="J31" i="16"/>
  <c r="J28" i="16"/>
  <c r="P46" i="16"/>
  <c r="T32" i="16"/>
  <c r="T23" i="16"/>
  <c r="T53" i="16"/>
  <c r="T57" i="16"/>
  <c r="T24" i="16"/>
  <c r="J43" i="16"/>
  <c r="BC56" i="15"/>
  <c r="BE56" i="15" s="1"/>
  <c r="BF56" i="15" s="1"/>
  <c r="BG56" i="15" s="1"/>
  <c r="BJ56" i="15"/>
  <c r="L21" i="16"/>
  <c r="J48" i="16"/>
  <c r="O12" i="15"/>
  <c r="Q12" i="15" s="1"/>
  <c r="W12" i="15" s="1"/>
  <c r="O11" i="14"/>
  <c r="O11" i="16"/>
  <c r="J50" i="16"/>
  <c r="J41" i="16"/>
  <c r="J29" i="16"/>
  <c r="AY52" i="15"/>
  <c r="BJ10" i="15"/>
  <c r="L33" i="16"/>
  <c r="T44" i="16"/>
  <c r="T55" i="16"/>
  <c r="T17" i="16"/>
  <c r="R55" i="16"/>
  <c r="H55" i="16"/>
  <c r="G54" i="14"/>
  <c r="G55" i="16" s="1"/>
  <c r="H152" i="16"/>
  <c r="G151" i="14"/>
  <c r="G152" i="16" s="1"/>
  <c r="H119" i="16"/>
  <c r="G118" i="14"/>
  <c r="G119" i="16" s="1"/>
  <c r="H67" i="16"/>
  <c r="G66" i="14"/>
  <c r="G67" i="16" s="1"/>
  <c r="H136" i="16"/>
  <c r="G135" i="14"/>
  <c r="G136" i="16" s="1"/>
  <c r="H89" i="16"/>
  <c r="G88" i="14"/>
  <c r="G89" i="16" s="1"/>
  <c r="H169" i="16"/>
  <c r="G168" i="14"/>
  <c r="G169" i="16" s="1"/>
  <c r="H19" i="16"/>
  <c r="H175" i="16"/>
  <c r="G174" i="14"/>
  <c r="G175" i="16" s="1"/>
  <c r="H57" i="16"/>
  <c r="G56" i="14"/>
  <c r="G57" i="16" s="1"/>
  <c r="H56" i="16"/>
  <c r="G55" i="14"/>
  <c r="G56" i="16" s="1"/>
  <c r="H188" i="16"/>
  <c r="G187" i="14"/>
  <c r="G188" i="16" s="1"/>
  <c r="H87" i="16"/>
  <c r="G86" i="14"/>
  <c r="G87" i="16" s="1"/>
  <c r="H20" i="16"/>
  <c r="H138" i="16"/>
  <c r="G137" i="14"/>
  <c r="G138" i="16" s="1"/>
  <c r="H103" i="16"/>
  <c r="G102" i="14"/>
  <c r="G103" i="16" s="1"/>
  <c r="H14" i="16"/>
  <c r="H140" i="16"/>
  <c r="G139" i="14"/>
  <c r="G140" i="16" s="1"/>
  <c r="H76" i="16"/>
  <c r="G75" i="14"/>
  <c r="G76" i="16" s="1"/>
  <c r="H47" i="16"/>
  <c r="G46" i="14"/>
  <c r="G47" i="16" s="1"/>
  <c r="H113" i="16"/>
  <c r="G112" i="14"/>
  <c r="G113" i="16" s="1"/>
  <c r="H154" i="16"/>
  <c r="G153" i="14"/>
  <c r="G154" i="16" s="1"/>
  <c r="H36" i="16"/>
  <c r="H73" i="16"/>
  <c r="G72" i="14"/>
  <c r="G73" i="16" s="1"/>
  <c r="H44" i="16"/>
  <c r="G48" i="14"/>
  <c r="G49" i="16" s="1"/>
  <c r="H49" i="16"/>
  <c r="H16" i="16"/>
  <c r="H168" i="16"/>
  <c r="G167" i="14"/>
  <c r="G168" i="16" s="1"/>
  <c r="H122" i="16"/>
  <c r="G121" i="14"/>
  <c r="G122" i="16" s="1"/>
  <c r="H165" i="16"/>
  <c r="G164" i="14"/>
  <c r="G165" i="16" s="1"/>
  <c r="H99" i="16"/>
  <c r="G98" i="14"/>
  <c r="G99" i="16" s="1"/>
  <c r="H21" i="16"/>
  <c r="H15" i="16"/>
  <c r="H45" i="16"/>
  <c r="H70" i="16"/>
  <c r="G69" i="14"/>
  <c r="G70" i="16" s="1"/>
  <c r="H133" i="16"/>
  <c r="G132" i="14"/>
  <c r="G133" i="16" s="1"/>
  <c r="H88" i="16"/>
  <c r="G87" i="14"/>
  <c r="G88" i="16" s="1"/>
  <c r="H111" i="16"/>
  <c r="G110" i="14"/>
  <c r="G111" i="16" s="1"/>
  <c r="H131" i="16"/>
  <c r="G130" i="14"/>
  <c r="G131" i="16" s="1"/>
  <c r="H180" i="16"/>
  <c r="G179" i="14"/>
  <c r="G180" i="16" s="1"/>
  <c r="H123" i="16"/>
  <c r="G122" i="14"/>
  <c r="G123" i="16" s="1"/>
  <c r="H145" i="16"/>
  <c r="G144" i="14"/>
  <c r="G145" i="16" s="1"/>
  <c r="H153" i="16"/>
  <c r="G152" i="14"/>
  <c r="G153" i="16" s="1"/>
  <c r="H185" i="16"/>
  <c r="G184" i="14"/>
  <c r="G185" i="16" s="1"/>
  <c r="H170" i="16"/>
  <c r="G169" i="14"/>
  <c r="G170" i="16" s="1"/>
  <c r="J12" i="16"/>
  <c r="P44" i="16"/>
  <c r="P47" i="16"/>
  <c r="J11" i="16"/>
  <c r="I10" i="14"/>
  <c r="I11" i="14" s="1"/>
  <c r="N19" i="16"/>
  <c r="N33" i="16"/>
  <c r="N79" i="16"/>
  <c r="M78" i="14"/>
  <c r="M79" i="16" s="1"/>
  <c r="N122" i="16"/>
  <c r="M121" i="14"/>
  <c r="M122" i="16" s="1"/>
  <c r="N189" i="16"/>
  <c r="M188" i="14"/>
  <c r="M189" i="16" s="1"/>
  <c r="N28" i="16"/>
  <c r="N118" i="16"/>
  <c r="M117" i="14"/>
  <c r="M118" i="16" s="1"/>
  <c r="N149" i="16"/>
  <c r="M148" i="14"/>
  <c r="M149" i="16" s="1"/>
  <c r="N53" i="16"/>
  <c r="N136" i="16"/>
  <c r="M135" i="14"/>
  <c r="M136" i="16" s="1"/>
  <c r="N24" i="16"/>
  <c r="N39" i="16"/>
  <c r="N21" i="16"/>
  <c r="N179" i="16"/>
  <c r="M178" i="14"/>
  <c r="M179" i="16" s="1"/>
  <c r="N171" i="16"/>
  <c r="M170" i="14"/>
  <c r="M171" i="16" s="1"/>
  <c r="N67" i="16"/>
  <c r="N56" i="16"/>
  <c r="N69" i="16"/>
  <c r="N182" i="16"/>
  <c r="M181" i="14"/>
  <c r="M182" i="16" s="1"/>
  <c r="N123" i="16"/>
  <c r="M122" i="14"/>
  <c r="M123" i="16" s="1"/>
  <c r="N148" i="16"/>
  <c r="M147" i="14"/>
  <c r="M148" i="16" s="1"/>
  <c r="N167" i="16"/>
  <c r="M166" i="14"/>
  <c r="M167" i="16" s="1"/>
  <c r="N12" i="16"/>
  <c r="M11" i="14"/>
  <c r="M12" i="16" s="1"/>
  <c r="N45" i="16"/>
  <c r="N94" i="16"/>
  <c r="M93" i="14"/>
  <c r="M94" i="16" s="1"/>
  <c r="M100" i="14"/>
  <c r="M101" i="16" s="1"/>
  <c r="N101" i="16"/>
  <c r="N115" i="16"/>
  <c r="M114" i="14"/>
  <c r="M115" i="16" s="1"/>
  <c r="N168" i="16"/>
  <c r="M167" i="14"/>
  <c r="M168" i="16" s="1"/>
  <c r="N18" i="16"/>
  <c r="N86" i="16"/>
  <c r="M85" i="14"/>
  <c r="M86" i="16" s="1"/>
  <c r="N106" i="16"/>
  <c r="M105" i="14"/>
  <c r="M106" i="16" s="1"/>
  <c r="N105" i="16"/>
  <c r="M104" i="14"/>
  <c r="M105" i="16" s="1"/>
  <c r="N90" i="16"/>
  <c r="M89" i="14"/>
  <c r="M90" i="16" s="1"/>
  <c r="N145" i="16"/>
  <c r="M144" i="14"/>
  <c r="M145" i="16" s="1"/>
  <c r="N163" i="16"/>
  <c r="M162" i="14"/>
  <c r="M163" i="16" s="1"/>
  <c r="N119" i="16"/>
  <c r="M118" i="14"/>
  <c r="M119" i="16" s="1"/>
  <c r="N165" i="16"/>
  <c r="M164" i="14"/>
  <c r="M165" i="16" s="1"/>
  <c r="N187" i="16"/>
  <c r="M186" i="14"/>
  <c r="M187" i="16" s="1"/>
  <c r="N88" i="16"/>
  <c r="M87" i="14"/>
  <c r="M88" i="16" s="1"/>
  <c r="N78" i="16"/>
  <c r="M77" i="14"/>
  <c r="M78" i="16" s="1"/>
  <c r="N15" i="16"/>
  <c r="N102" i="16"/>
  <c r="M101" i="14"/>
  <c r="M102" i="16" s="1"/>
  <c r="N50" i="16"/>
  <c r="N85" i="16"/>
  <c r="M84" i="14"/>
  <c r="M85" i="16" s="1"/>
  <c r="N38" i="16"/>
  <c r="J20" i="16"/>
  <c r="J18" i="16"/>
  <c r="P48" i="16"/>
  <c r="P52" i="16"/>
  <c r="P62" i="16"/>
  <c r="P45" i="16"/>
  <c r="R66" i="16"/>
  <c r="R53" i="16"/>
  <c r="BJ48" i="15"/>
  <c r="L16" i="16"/>
  <c r="L19" i="16"/>
  <c r="L13" i="16"/>
  <c r="J30" i="16"/>
  <c r="D84" i="16"/>
  <c r="C83" i="14"/>
  <c r="C84" i="16" s="1"/>
  <c r="D57" i="16"/>
  <c r="C56" i="14"/>
  <c r="C57" i="16" s="1"/>
  <c r="D49" i="16"/>
  <c r="C48" i="14"/>
  <c r="C49" i="16" s="1"/>
  <c r="D80" i="16"/>
  <c r="C79" i="14"/>
  <c r="C80" i="16" s="1"/>
  <c r="D182" i="16"/>
  <c r="C181" i="14"/>
  <c r="C182" i="16" s="1"/>
  <c r="D32" i="16"/>
  <c r="D76" i="16"/>
  <c r="C75" i="14"/>
  <c r="C76" i="16" s="1"/>
  <c r="D94" i="16"/>
  <c r="C93" i="14"/>
  <c r="C94" i="16" s="1"/>
  <c r="D35" i="16"/>
  <c r="C34" i="14"/>
  <c r="C35" i="16" s="1"/>
  <c r="D122" i="16"/>
  <c r="C121" i="14"/>
  <c r="C122" i="16" s="1"/>
  <c r="D12" i="16"/>
  <c r="C11" i="14"/>
  <c r="C12" i="16" s="1"/>
  <c r="D66" i="16"/>
  <c r="C65" i="14"/>
  <c r="C66" i="16" s="1"/>
  <c r="D97" i="16"/>
  <c r="C96" i="14"/>
  <c r="C97" i="16" s="1"/>
  <c r="D175" i="16"/>
  <c r="C174" i="14"/>
  <c r="C175" i="16" s="1"/>
  <c r="D133" i="16"/>
  <c r="C132" i="14"/>
  <c r="C133" i="16" s="1"/>
  <c r="D24" i="16"/>
  <c r="D83" i="16"/>
  <c r="C82" i="14"/>
  <c r="C83" i="16" s="1"/>
  <c r="D45" i="16"/>
  <c r="C44" i="14"/>
  <c r="C45" i="16" s="1"/>
  <c r="D65" i="16"/>
  <c r="C64" i="14"/>
  <c r="C65" i="16" s="1"/>
  <c r="D14" i="16"/>
  <c r="D90" i="16"/>
  <c r="C89" i="14"/>
  <c r="C90" i="16" s="1"/>
  <c r="D147" i="16"/>
  <c r="C146" i="14"/>
  <c r="C147" i="16" s="1"/>
  <c r="D101" i="16"/>
  <c r="C100" i="14"/>
  <c r="C101" i="16" s="1"/>
  <c r="D119" i="16"/>
  <c r="C118" i="14"/>
  <c r="C119" i="16" s="1"/>
  <c r="D28" i="16"/>
  <c r="D61" i="16"/>
  <c r="C60" i="14"/>
  <c r="C61" i="16" s="1"/>
  <c r="D187" i="16"/>
  <c r="C186" i="14"/>
  <c r="C187" i="16" s="1"/>
  <c r="D102" i="16"/>
  <c r="C101" i="14"/>
  <c r="C102" i="16" s="1"/>
  <c r="D140" i="16"/>
  <c r="C139" i="14"/>
  <c r="C140" i="16" s="1"/>
  <c r="D183" i="16"/>
  <c r="C182" i="14"/>
  <c r="C183" i="16" s="1"/>
  <c r="D77" i="16"/>
  <c r="C76" i="14"/>
  <c r="C77" i="16" s="1"/>
  <c r="D16" i="16"/>
  <c r="D89" i="16"/>
  <c r="C88" i="14"/>
  <c r="C89" i="16" s="1"/>
  <c r="D18" i="16"/>
  <c r="D59" i="16"/>
  <c r="C58" i="14"/>
  <c r="C59" i="16" s="1"/>
  <c r="D138" i="16"/>
  <c r="C137" i="14"/>
  <c r="C138" i="16" s="1"/>
  <c r="D124" i="16"/>
  <c r="C123" i="14"/>
  <c r="C124" i="16" s="1"/>
  <c r="D96" i="16"/>
  <c r="C95" i="14"/>
  <c r="C96" i="16" s="1"/>
  <c r="D130" i="16"/>
  <c r="C129" i="14"/>
  <c r="C130" i="16" s="1"/>
  <c r="D128" i="16"/>
  <c r="C127" i="14"/>
  <c r="C128" i="16" s="1"/>
  <c r="D170" i="16"/>
  <c r="C169" i="14"/>
  <c r="C170" i="16" s="1"/>
  <c r="D163" i="16"/>
  <c r="C162" i="14"/>
  <c r="C163" i="16" s="1"/>
  <c r="D160" i="16"/>
  <c r="C159" i="14"/>
  <c r="C160" i="16" s="1"/>
  <c r="D174" i="16"/>
  <c r="C173" i="14"/>
  <c r="C174" i="16" s="1"/>
  <c r="D176" i="16"/>
  <c r="C175" i="14"/>
  <c r="C176" i="16" s="1"/>
  <c r="L18" i="16"/>
  <c r="T62" i="16"/>
  <c r="T52" i="16"/>
  <c r="T67" i="16"/>
  <c r="R50" i="16"/>
  <c r="T33" i="16"/>
  <c r="T45" i="16"/>
  <c r="T31" i="16"/>
  <c r="T58" i="16"/>
  <c r="T29" i="16"/>
  <c r="AP6" i="15"/>
  <c r="P58" i="16"/>
  <c r="J25" i="16"/>
  <c r="R51" i="16"/>
  <c r="L30" i="16"/>
  <c r="T68" i="16"/>
  <c r="J52" i="16"/>
  <c r="J37" i="16"/>
  <c r="J33" i="16"/>
  <c r="BA163" i="15" l="1"/>
  <c r="BB163" i="15"/>
  <c r="BI163" i="15"/>
  <c r="AZ163" i="15"/>
  <c r="AU163" i="15"/>
  <c r="BI143" i="15"/>
  <c r="AU143" i="15"/>
  <c r="BB143" i="15"/>
  <c r="BA143" i="15"/>
  <c r="AZ143" i="15"/>
  <c r="BI207" i="15"/>
  <c r="AZ207" i="15"/>
  <c r="BA207" i="15"/>
  <c r="BB207" i="15"/>
  <c r="AU207" i="15"/>
  <c r="BB199" i="15"/>
  <c r="AU199" i="15"/>
  <c r="BA199" i="15"/>
  <c r="BI199" i="15"/>
  <c r="AZ199" i="15"/>
  <c r="BI66" i="15"/>
  <c r="BB66" i="15"/>
  <c r="AU66" i="15"/>
  <c r="BA66" i="15"/>
  <c r="AZ66" i="15"/>
  <c r="BA142" i="15"/>
  <c r="BI142" i="15"/>
  <c r="BB142" i="15"/>
  <c r="AU142" i="15"/>
  <c r="AZ142" i="15"/>
  <c r="BA126" i="15"/>
  <c r="BB126" i="15"/>
  <c r="AZ126" i="15"/>
  <c r="AU126" i="15"/>
  <c r="BI126" i="15"/>
  <c r="AU74" i="15"/>
  <c r="BA74" i="15"/>
  <c r="AZ74" i="15"/>
  <c r="BI74" i="15"/>
  <c r="BB74" i="15"/>
  <c r="BD4" i="15"/>
  <c r="Z4" i="15"/>
  <c r="BL4" i="15"/>
  <c r="AU35" i="15"/>
  <c r="AU39" i="15"/>
  <c r="AU27" i="15"/>
  <c r="AZ168" i="15"/>
  <c r="BA168" i="15"/>
  <c r="BB168" i="15"/>
  <c r="BI168" i="15"/>
  <c r="AU168" i="15"/>
  <c r="BB158" i="15"/>
  <c r="AZ158" i="15"/>
  <c r="BI158" i="15"/>
  <c r="BA158" i="15"/>
  <c r="AU158" i="15"/>
  <c r="BI156" i="15"/>
  <c r="BA156" i="15"/>
  <c r="BB156" i="15"/>
  <c r="AU156" i="15"/>
  <c r="AZ156" i="15"/>
  <c r="BB88" i="15"/>
  <c r="BI88" i="15"/>
  <c r="BA88" i="15"/>
  <c r="AU88" i="15"/>
  <c r="AZ88" i="15"/>
  <c r="BB181" i="15"/>
  <c r="AZ181" i="15"/>
  <c r="AU181" i="15"/>
  <c r="BA181" i="15"/>
  <c r="BI181" i="15"/>
  <c r="BB167" i="15"/>
  <c r="AU167" i="15"/>
  <c r="AZ167" i="15"/>
  <c r="BI167" i="15"/>
  <c r="BA167" i="15"/>
  <c r="BI162" i="15"/>
  <c r="BB162" i="15"/>
  <c r="AU162" i="15"/>
  <c r="AZ162" i="15"/>
  <c r="BA162" i="15"/>
  <c r="AZ100" i="15"/>
  <c r="BB100" i="15"/>
  <c r="BA100" i="15"/>
  <c r="AU100" i="15"/>
  <c r="BI100" i="15"/>
  <c r="BA128" i="15"/>
  <c r="BB128" i="15"/>
  <c r="AU128" i="15"/>
  <c r="AZ128" i="15"/>
  <c r="BI128" i="15"/>
  <c r="BI135" i="15"/>
  <c r="BA135" i="15"/>
  <c r="BB135" i="15"/>
  <c r="AZ135" i="15"/>
  <c r="AU135" i="15"/>
  <c r="BB75" i="15"/>
  <c r="BI75" i="15"/>
  <c r="AZ75" i="15"/>
  <c r="BA75" i="15"/>
  <c r="AU75" i="15"/>
  <c r="AZ187" i="15"/>
  <c r="BB187" i="15"/>
  <c r="BA187" i="15"/>
  <c r="AU187" i="15"/>
  <c r="BI187" i="15"/>
  <c r="K12" i="16"/>
  <c r="K12" i="14"/>
  <c r="K13" i="16" s="1"/>
  <c r="G11" i="14"/>
  <c r="G12" i="16" s="1"/>
  <c r="S11" i="14"/>
  <c r="S12" i="16" s="1"/>
  <c r="I12" i="16"/>
  <c r="I12" i="14"/>
  <c r="E13" i="16"/>
  <c r="BK56" i="15" s="1"/>
  <c r="BM56" i="15" s="1"/>
  <c r="E13" i="14"/>
  <c r="AH57" i="15"/>
  <c r="AH56" i="15"/>
  <c r="BC57" i="15"/>
  <c r="BE57" i="15" s="1"/>
  <c r="BF57" i="15" s="1"/>
  <c r="BG57" i="15" s="1"/>
  <c r="C12" i="14"/>
  <c r="BJ50" i="15"/>
  <c r="O10" i="15"/>
  <c r="Q12" i="14"/>
  <c r="Q12" i="16"/>
  <c r="BJ54" i="15"/>
  <c r="O44" i="15"/>
  <c r="Q44" i="15" s="1"/>
  <c r="W44" i="15" s="1"/>
  <c r="I11" i="16"/>
  <c r="BJ52" i="15"/>
  <c r="S12" i="14"/>
  <c r="BJ53" i="15"/>
  <c r="O12" i="16"/>
  <c r="O12" i="14"/>
  <c r="K13" i="14"/>
  <c r="BK57" i="15"/>
  <c r="BM57" i="15" s="1"/>
  <c r="M12" i="14"/>
  <c r="G12" i="14"/>
  <c r="O32" i="15"/>
  <c r="Q32" i="15" s="1"/>
  <c r="W32" i="15" s="1"/>
  <c r="K11" i="16"/>
  <c r="BP56" i="15" l="1"/>
  <c r="BN56" i="15"/>
  <c r="BQ56" i="15" s="1"/>
  <c r="BR56" i="15" s="1"/>
  <c r="O45" i="15"/>
  <c r="Q45" i="15" s="1"/>
  <c r="W45" i="15" s="1"/>
  <c r="O25" i="15"/>
  <c r="Q25" i="15" s="1"/>
  <c r="W25" i="15" s="1"/>
  <c r="O46" i="15"/>
  <c r="Q46" i="15" s="1"/>
  <c r="W46" i="15" s="1"/>
  <c r="K14" i="16"/>
  <c r="AH32" i="15"/>
  <c r="K14" i="14"/>
  <c r="Q13" i="16"/>
  <c r="Q13" i="14"/>
  <c r="AI56" i="15"/>
  <c r="AJ56" i="15"/>
  <c r="AK56" i="15" s="1"/>
  <c r="AL56" i="15" s="1"/>
  <c r="AQ56" i="15"/>
  <c r="AV56" i="15" s="1"/>
  <c r="AW56" i="15" s="1"/>
  <c r="AX56" i="15" s="1"/>
  <c r="G13" i="16"/>
  <c r="BK50" i="15" s="1"/>
  <c r="BM50" i="15" s="1"/>
  <c r="G13" i="14"/>
  <c r="AH50" i="15"/>
  <c r="S13" i="16"/>
  <c r="S13" i="14"/>
  <c r="Q10" i="15"/>
  <c r="AJ57" i="15"/>
  <c r="AK57" i="15" s="1"/>
  <c r="AL57" i="15" s="1"/>
  <c r="AQ57" i="15"/>
  <c r="AV57" i="15" s="1"/>
  <c r="AW57" i="15" s="1"/>
  <c r="AX57" i="15" s="1"/>
  <c r="AI57" i="15"/>
  <c r="BN57" i="15"/>
  <c r="BQ57" i="15" s="1"/>
  <c r="BR57" i="15" s="1"/>
  <c r="BP57" i="15"/>
  <c r="O13" i="16"/>
  <c r="O13" i="14"/>
  <c r="C13" i="16"/>
  <c r="C13" i="14"/>
  <c r="M13" i="16"/>
  <c r="M13" i="14"/>
  <c r="BC50" i="15"/>
  <c r="BE50" i="15" s="1"/>
  <c r="BF50" i="15" s="1"/>
  <c r="BG50" i="15" s="1"/>
  <c r="E14" i="16"/>
  <c r="E14" i="14"/>
  <c r="I13" i="16"/>
  <c r="I13" i="14"/>
  <c r="E15" i="16" l="1"/>
  <c r="E15" i="14"/>
  <c r="C14" i="16"/>
  <c r="C14" i="14"/>
  <c r="Q14" i="16"/>
  <c r="Q14" i="14"/>
  <c r="AH11" i="15"/>
  <c r="AI32" i="15"/>
  <c r="AJ32" i="15"/>
  <c r="AK32" i="15" s="1"/>
  <c r="AL32" i="15" s="1"/>
  <c r="AQ32" i="15"/>
  <c r="AV32" i="15" s="1"/>
  <c r="AW32" i="15" s="1"/>
  <c r="AX32" i="15" s="1"/>
  <c r="AY32" i="15" s="1"/>
  <c r="M14" i="16"/>
  <c r="M14" i="14"/>
  <c r="AI50" i="15"/>
  <c r="AJ50" i="15"/>
  <c r="AK50" i="15" s="1"/>
  <c r="AL50" i="15" s="1"/>
  <c r="AQ50" i="15"/>
  <c r="AV50" i="15" s="1"/>
  <c r="AW50" i="15" s="1"/>
  <c r="AX50" i="15" s="1"/>
  <c r="I14" i="16"/>
  <c r="AH44" i="15"/>
  <c r="I14" i="14"/>
  <c r="W10" i="15"/>
  <c r="S14" i="16"/>
  <c r="S14" i="14"/>
  <c r="G14" i="16"/>
  <c r="G14" i="14"/>
  <c r="O14" i="16"/>
  <c r="O14" i="14"/>
  <c r="BP50" i="15"/>
  <c r="BN50" i="15"/>
  <c r="BQ50" i="15" s="1"/>
  <c r="BR50" i="15" s="1"/>
  <c r="O41" i="15"/>
  <c r="Q41" i="15" s="1"/>
  <c r="W41" i="15" s="1"/>
  <c r="K15" i="16"/>
  <c r="K15" i="14"/>
  <c r="AU10" i="15"/>
  <c r="BJ32" i="15" l="1"/>
  <c r="BK32" i="15" s="1"/>
  <c r="BM32" i="15" s="1"/>
  <c r="BC32" i="15"/>
  <c r="BE32" i="15" s="1"/>
  <c r="BF32" i="15" s="1"/>
  <c r="BG32" i="15" s="1"/>
  <c r="O53" i="15"/>
  <c r="Q53" i="15" s="1"/>
  <c r="W53" i="15" s="1"/>
  <c r="O54" i="15"/>
  <c r="Q54" i="15" s="1"/>
  <c r="W54" i="15" s="1"/>
  <c r="O52" i="15"/>
  <c r="Q52" i="15" s="1"/>
  <c r="W52" i="15" s="1"/>
  <c r="G15" i="16"/>
  <c r="G15" i="14"/>
  <c r="AI44" i="15"/>
  <c r="AQ44" i="15"/>
  <c r="AJ44" i="15"/>
  <c r="AK44" i="15" s="1"/>
  <c r="AL44" i="15" s="1"/>
  <c r="C15" i="16"/>
  <c r="C15" i="14"/>
  <c r="O27" i="15"/>
  <c r="Q27" i="15" s="1"/>
  <c r="W27" i="15" s="1"/>
  <c r="O36" i="15"/>
  <c r="Q36" i="15" s="1"/>
  <c r="W36" i="15" s="1"/>
  <c r="K16" i="16"/>
  <c r="K16" i="14"/>
  <c r="AJ11" i="15"/>
  <c r="AK11" i="15" s="1"/>
  <c r="AL11" i="15" s="1"/>
  <c r="AI11" i="15"/>
  <c r="AQ11" i="15"/>
  <c r="O15" i="16"/>
  <c r="AH12" i="15"/>
  <c r="O15" i="14"/>
  <c r="S15" i="16"/>
  <c r="S15" i="14"/>
  <c r="Q15" i="16"/>
  <c r="BK10" i="15" s="1"/>
  <c r="AH10" i="15"/>
  <c r="Q15" i="14"/>
  <c r="BC10" i="15"/>
  <c r="E16" i="16"/>
  <c r="E16" i="14"/>
  <c r="O55" i="15"/>
  <c r="Q55" i="15" s="1"/>
  <c r="W55" i="15" s="1"/>
  <c r="O49" i="15"/>
  <c r="Q49" i="15" s="1"/>
  <c r="W49" i="15" s="1"/>
  <c r="I15" i="16"/>
  <c r="I15" i="14"/>
  <c r="M15" i="16"/>
  <c r="M15" i="14"/>
  <c r="AR44" i="15" l="1"/>
  <c r="BP32" i="15"/>
  <c r="BN32" i="15"/>
  <c r="BQ32" i="15" s="1"/>
  <c r="BR32" i="15" s="1"/>
  <c r="AR11" i="15"/>
  <c r="BM10" i="15"/>
  <c r="O16" i="16"/>
  <c r="O16" i="14"/>
  <c r="M16" i="16"/>
  <c r="M16" i="14"/>
  <c r="BE10" i="15"/>
  <c r="S16" i="16"/>
  <c r="S16" i="14"/>
  <c r="AJ12" i="15"/>
  <c r="AK12" i="15" s="1"/>
  <c r="AL12" i="15" s="1"/>
  <c r="AQ12" i="15"/>
  <c r="AI12" i="15"/>
  <c r="K17" i="16"/>
  <c r="AH45" i="15"/>
  <c r="AH46" i="15"/>
  <c r="AH25" i="15"/>
  <c r="K17" i="14"/>
  <c r="C16" i="16"/>
  <c r="C16" i="14"/>
  <c r="Q16" i="16"/>
  <c r="Q16" i="14"/>
  <c r="AH13" i="15"/>
  <c r="I16" i="16"/>
  <c r="I16" i="14"/>
  <c r="E17" i="16"/>
  <c r="E17" i="14"/>
  <c r="AI10" i="15"/>
  <c r="AJ10" i="15"/>
  <c r="AQ10" i="15"/>
  <c r="G16" i="16"/>
  <c r="G16" i="14"/>
  <c r="AS44" i="15" l="1"/>
  <c r="AT44" i="15" s="1"/>
  <c r="AS11" i="15"/>
  <c r="AR12" i="15"/>
  <c r="K18" i="16"/>
  <c r="K18" i="14"/>
  <c r="AH41" i="15"/>
  <c r="O31" i="15"/>
  <c r="Q31" i="15" s="1"/>
  <c r="W31" i="15" s="1"/>
  <c r="O17" i="16"/>
  <c r="O17" i="14"/>
  <c r="AK10" i="15"/>
  <c r="AI13" i="15"/>
  <c r="AQ13" i="15"/>
  <c r="AJ13" i="15"/>
  <c r="AK13" i="15" s="1"/>
  <c r="AL13" i="15" s="1"/>
  <c r="S17" i="16"/>
  <c r="S17" i="14"/>
  <c r="M17" i="16"/>
  <c r="M17" i="14"/>
  <c r="G17" i="16"/>
  <c r="G17" i="14"/>
  <c r="I17" i="16"/>
  <c r="I17" i="14"/>
  <c r="Q17" i="16"/>
  <c r="Q17" i="14"/>
  <c r="BN10" i="15"/>
  <c r="BP10" i="15"/>
  <c r="AI46" i="15"/>
  <c r="AQ46" i="15"/>
  <c r="AV46" i="15" s="1"/>
  <c r="AW46" i="15" s="1"/>
  <c r="AX46" i="15" s="1"/>
  <c r="AY46" i="15" s="1"/>
  <c r="AJ46" i="15"/>
  <c r="AK46" i="15" s="1"/>
  <c r="AL46" i="15" s="1"/>
  <c r="AV10" i="15"/>
  <c r="AW10" i="15" s="1"/>
  <c r="AX10" i="15" s="1"/>
  <c r="E18" i="16"/>
  <c r="E18" i="14"/>
  <c r="C17" i="16"/>
  <c r="C17" i="14"/>
  <c r="AI25" i="15"/>
  <c r="AQ25" i="15"/>
  <c r="AV25" i="15" s="1"/>
  <c r="AW25" i="15" s="1"/>
  <c r="AX25" i="15" s="1"/>
  <c r="AY25" i="15" s="1"/>
  <c r="AJ25" i="15"/>
  <c r="AK25" i="15" s="1"/>
  <c r="AL25" i="15" s="1"/>
  <c r="AI45" i="15"/>
  <c r="AQ45" i="15"/>
  <c r="AV45" i="15" s="1"/>
  <c r="AW45" i="15" s="1"/>
  <c r="AX45" i="15" s="1"/>
  <c r="AY45" i="15" s="1"/>
  <c r="AJ45" i="15"/>
  <c r="AK45" i="15" s="1"/>
  <c r="AL45" i="15" s="1"/>
  <c r="BF10" i="15"/>
  <c r="AU44" i="15" l="1"/>
  <c r="AV44" i="15" s="1"/>
  <c r="AW44" i="15" s="1"/>
  <c r="AX44" i="15" s="1"/>
  <c r="AY44" i="15" s="1"/>
  <c r="AS12" i="15"/>
  <c r="AT12" i="15" s="1"/>
  <c r="AT11" i="15"/>
  <c r="AU11" i="15" s="1"/>
  <c r="AV11" i="15" s="1"/>
  <c r="AW11" i="15" s="1"/>
  <c r="AX11" i="15" s="1"/>
  <c r="AY11" i="15" s="1"/>
  <c r="BJ25" i="15"/>
  <c r="BK25" i="15" s="1"/>
  <c r="BM25" i="15" s="1"/>
  <c r="BN25" i="15" s="1"/>
  <c r="BQ25" i="15" s="1"/>
  <c r="BR25" i="15" s="1"/>
  <c r="BC25" i="15"/>
  <c r="BE25" i="15" s="1"/>
  <c r="BF25" i="15" s="1"/>
  <c r="BG25" i="15" s="1"/>
  <c r="BJ46" i="15"/>
  <c r="BK46" i="15" s="1"/>
  <c r="BM46" i="15" s="1"/>
  <c r="BN46" i="15" s="1"/>
  <c r="BQ46" i="15" s="1"/>
  <c r="BR46" i="15" s="1"/>
  <c r="BC46" i="15"/>
  <c r="BE46" i="15" s="1"/>
  <c r="BF46" i="15" s="1"/>
  <c r="BG46" i="15" s="1"/>
  <c r="AR13" i="15"/>
  <c r="BJ45" i="15"/>
  <c r="BK45" i="15" s="1"/>
  <c r="BM45" i="15" s="1"/>
  <c r="BN45" i="15" s="1"/>
  <c r="BQ45" i="15" s="1"/>
  <c r="BR45" i="15" s="1"/>
  <c r="BC45" i="15"/>
  <c r="BE45" i="15" s="1"/>
  <c r="BF45" i="15" s="1"/>
  <c r="BG45" i="15" s="1"/>
  <c r="BG10" i="15"/>
  <c r="AI41" i="15"/>
  <c r="AQ41" i="15"/>
  <c r="AV41" i="15" s="1"/>
  <c r="AW41" i="15" s="1"/>
  <c r="AX41" i="15" s="1"/>
  <c r="AY41" i="15" s="1"/>
  <c r="AJ41" i="15"/>
  <c r="AK41" i="15" s="1"/>
  <c r="AL41" i="15" s="1"/>
  <c r="G18" i="16"/>
  <c r="AH53" i="15"/>
  <c r="AH52" i="15"/>
  <c r="AH54" i="15"/>
  <c r="G18" i="14"/>
  <c r="BC54" i="15"/>
  <c r="BE54" i="15" s="1"/>
  <c r="BF54" i="15" s="1"/>
  <c r="BG54" i="15" s="1"/>
  <c r="BC52" i="15"/>
  <c r="BE52" i="15" s="1"/>
  <c r="BF52" i="15" s="1"/>
  <c r="BG52" i="15" s="1"/>
  <c r="BC53" i="15"/>
  <c r="BE53" i="15" s="1"/>
  <c r="BF53" i="15" s="1"/>
  <c r="BG53" i="15" s="1"/>
  <c r="I18" i="16"/>
  <c r="AH55" i="15"/>
  <c r="AH49" i="15"/>
  <c r="I18" i="14"/>
  <c r="BC49" i="15"/>
  <c r="BE49" i="15" s="1"/>
  <c r="BF49" i="15" s="1"/>
  <c r="BG49" i="15" s="1"/>
  <c r="BC55" i="15"/>
  <c r="BE55" i="15" s="1"/>
  <c r="BF55" i="15" s="1"/>
  <c r="BG55" i="15" s="1"/>
  <c r="S18" i="16"/>
  <c r="S18" i="14"/>
  <c r="Q18" i="16"/>
  <c r="Q18" i="14"/>
  <c r="M18" i="16"/>
  <c r="M18" i="14"/>
  <c r="O18" i="16"/>
  <c r="O18" i="14"/>
  <c r="E19" i="16"/>
  <c r="E19" i="14"/>
  <c r="O43" i="15"/>
  <c r="Q43" i="15" s="1"/>
  <c r="W43" i="15" s="1"/>
  <c r="O39" i="15"/>
  <c r="Q39" i="15" s="1"/>
  <c r="W39" i="15" s="1"/>
  <c r="O42" i="15"/>
  <c r="Q42" i="15" s="1"/>
  <c r="W42" i="15" s="1"/>
  <c r="K19" i="16"/>
  <c r="AH27" i="15"/>
  <c r="K19" i="14"/>
  <c r="AH36" i="15"/>
  <c r="C18" i="16"/>
  <c r="C18" i="14"/>
  <c r="BQ10" i="15"/>
  <c r="AL10" i="15"/>
  <c r="BP45" i="15" l="1"/>
  <c r="BC44" i="15"/>
  <c r="BE44" i="15" s="1"/>
  <c r="BF44" i="15" s="1"/>
  <c r="BG44" i="15" s="1"/>
  <c r="BJ44" i="15"/>
  <c r="BK44" i="15" s="1"/>
  <c r="BM44" i="15" s="1"/>
  <c r="AU12" i="15"/>
  <c r="AV12" i="15" s="1"/>
  <c r="AW12" i="15" s="1"/>
  <c r="AX12" i="15" s="1"/>
  <c r="AY12" i="15" s="1"/>
  <c r="AS13" i="15"/>
  <c r="AT13" i="15" s="1"/>
  <c r="BC11" i="15"/>
  <c r="BE11" i="15" s="1"/>
  <c r="BF11" i="15" s="1"/>
  <c r="BG11" i="15" s="1"/>
  <c r="BJ11" i="15"/>
  <c r="BK11" i="15" s="1"/>
  <c r="BM11" i="15" s="1"/>
  <c r="BP46" i="15"/>
  <c r="BP25" i="15"/>
  <c r="BJ41" i="15"/>
  <c r="BK41" i="15" s="1"/>
  <c r="BM41" i="15" s="1"/>
  <c r="BC41" i="15"/>
  <c r="BE41" i="15" s="1"/>
  <c r="BF41" i="15" s="1"/>
  <c r="BG41" i="15" s="1"/>
  <c r="BK54" i="15"/>
  <c r="BM54" i="15" s="1"/>
  <c r="BK52" i="15"/>
  <c r="BM52" i="15" s="1"/>
  <c r="BK53" i="15"/>
  <c r="BM53" i="15" s="1"/>
  <c r="AJ27" i="15"/>
  <c r="AK27" i="15" s="1"/>
  <c r="AL27" i="15" s="1"/>
  <c r="AQ27" i="15"/>
  <c r="AV27" i="15" s="1"/>
  <c r="AW27" i="15" s="1"/>
  <c r="AX27" i="15" s="1"/>
  <c r="AY27" i="15" s="1"/>
  <c r="AI27" i="15"/>
  <c r="AJ49" i="15"/>
  <c r="AK49" i="15" s="1"/>
  <c r="AL49" i="15" s="1"/>
  <c r="AI49" i="15"/>
  <c r="AQ49" i="15"/>
  <c r="AV49" i="15" s="1"/>
  <c r="AW49" i="15" s="1"/>
  <c r="AX49" i="15" s="1"/>
  <c r="AJ54" i="15"/>
  <c r="AK54" i="15" s="1"/>
  <c r="AL54" i="15" s="1"/>
  <c r="AQ54" i="15"/>
  <c r="AV54" i="15" s="1"/>
  <c r="AW54" i="15" s="1"/>
  <c r="AX54" i="15" s="1"/>
  <c r="AI54" i="15"/>
  <c r="C19" i="16"/>
  <c r="C19" i="14"/>
  <c r="O29" i="15"/>
  <c r="Q29" i="15" s="1"/>
  <c r="W29" i="15" s="1"/>
  <c r="O38" i="15"/>
  <c r="Q38" i="15" s="1"/>
  <c r="W38" i="15" s="1"/>
  <c r="O30" i="15"/>
  <c r="Q30" i="15" s="1"/>
  <c r="W30" i="15" s="1"/>
  <c r="K20" i="16"/>
  <c r="K20" i="14"/>
  <c r="BK49" i="15"/>
  <c r="BM49" i="15" s="1"/>
  <c r="BK55" i="15"/>
  <c r="BM55" i="15" s="1"/>
  <c r="AI53" i="15"/>
  <c r="AJ53" i="15"/>
  <c r="AK53" i="15" s="1"/>
  <c r="AL53" i="15" s="1"/>
  <c r="AQ53" i="15"/>
  <c r="AV53" i="15" s="1"/>
  <c r="AW53" i="15" s="1"/>
  <c r="AX53" i="15" s="1"/>
  <c r="E20" i="16"/>
  <c r="E20" i="14"/>
  <c r="M19" i="16"/>
  <c r="M19" i="14"/>
  <c r="S19" i="16"/>
  <c r="S19" i="14"/>
  <c r="O51" i="15"/>
  <c r="Q51" i="15" s="1"/>
  <c r="W51" i="15" s="1"/>
  <c r="O60" i="15"/>
  <c r="Q60" i="15" s="1"/>
  <c r="W60" i="15" s="1"/>
  <c r="I19" i="16"/>
  <c r="I19" i="14"/>
  <c r="G19" i="16"/>
  <c r="G19" i="14"/>
  <c r="BR10" i="15"/>
  <c r="AI36" i="15"/>
  <c r="AJ36" i="15"/>
  <c r="AK36" i="15" s="1"/>
  <c r="AL36" i="15" s="1"/>
  <c r="AQ36" i="15"/>
  <c r="AV36" i="15" s="1"/>
  <c r="AW36" i="15" s="1"/>
  <c r="AX36" i="15" s="1"/>
  <c r="AY36" i="15" s="1"/>
  <c r="O19" i="16"/>
  <c r="O19" i="14"/>
  <c r="Q19" i="16"/>
  <c r="Q19" i="14"/>
  <c r="AJ55" i="15"/>
  <c r="AK55" i="15" s="1"/>
  <c r="AL55" i="15" s="1"/>
  <c r="AQ55" i="15"/>
  <c r="AV55" i="15" s="1"/>
  <c r="AW55" i="15" s="1"/>
  <c r="AX55" i="15" s="1"/>
  <c r="AI55" i="15"/>
  <c r="AI52" i="15"/>
  <c r="AJ52" i="15"/>
  <c r="AK52" i="15" s="1"/>
  <c r="AL52" i="15" s="1"/>
  <c r="AQ52" i="15"/>
  <c r="AV52" i="15" s="1"/>
  <c r="AW52" i="15" s="1"/>
  <c r="AX52" i="15" s="1"/>
  <c r="BN44" i="15" l="1"/>
  <c r="BQ44" i="15" s="1"/>
  <c r="BR44" i="15" s="1"/>
  <c r="BP44" i="15"/>
  <c r="BC12" i="15"/>
  <c r="BE12" i="15" s="1"/>
  <c r="BF12" i="15" s="1"/>
  <c r="BG12" i="15" s="1"/>
  <c r="BJ12" i="15"/>
  <c r="BK12" i="15" s="1"/>
  <c r="BM12" i="15" s="1"/>
  <c r="AU13" i="15"/>
  <c r="AV13" i="15" s="1"/>
  <c r="AW13" i="15" s="1"/>
  <c r="AX13" i="15" s="1"/>
  <c r="AY13" i="15" s="1"/>
  <c r="BP11" i="15"/>
  <c r="BN11" i="15"/>
  <c r="BQ11" i="15" s="1"/>
  <c r="BR11" i="15" s="1"/>
  <c r="BJ27" i="15"/>
  <c r="BK27" i="15" s="1"/>
  <c r="BM27" i="15" s="1"/>
  <c r="BN27" i="15" s="1"/>
  <c r="BQ27" i="15" s="1"/>
  <c r="BR27" i="15" s="1"/>
  <c r="BC27" i="15"/>
  <c r="BE27" i="15" s="1"/>
  <c r="BF27" i="15" s="1"/>
  <c r="BG27" i="15" s="1"/>
  <c r="BN41" i="15"/>
  <c r="BQ41" i="15" s="1"/>
  <c r="BR41" i="15" s="1"/>
  <c r="BP41" i="15"/>
  <c r="BJ36" i="15"/>
  <c r="BK36" i="15" s="1"/>
  <c r="BM36" i="15" s="1"/>
  <c r="BP36" i="15" s="1"/>
  <c r="BC36" i="15"/>
  <c r="BE36" i="15" s="1"/>
  <c r="BF36" i="15" s="1"/>
  <c r="BG36" i="15" s="1"/>
  <c r="BP55" i="15"/>
  <c r="BN55" i="15"/>
  <c r="BQ55" i="15" s="1"/>
  <c r="BR55" i="15" s="1"/>
  <c r="G20" i="16"/>
  <c r="G20" i="14"/>
  <c r="K21" i="16"/>
  <c r="K21" i="14"/>
  <c r="BN53" i="15"/>
  <c r="BQ53" i="15" s="1"/>
  <c r="BR53" i="15" s="1"/>
  <c r="BP53" i="15"/>
  <c r="O19" i="15"/>
  <c r="Q19" i="15" s="1"/>
  <c r="W19" i="15" s="1"/>
  <c r="O20" i="16"/>
  <c r="O20" i="14"/>
  <c r="AH31" i="15"/>
  <c r="BN54" i="15"/>
  <c r="BQ54" i="15" s="1"/>
  <c r="BR54" i="15" s="1"/>
  <c r="BP54" i="15"/>
  <c r="M20" i="16"/>
  <c r="M20" i="14"/>
  <c r="BN49" i="15"/>
  <c r="BQ49" i="15" s="1"/>
  <c r="BR49" i="15" s="1"/>
  <c r="BP49" i="15"/>
  <c r="Q20" i="16"/>
  <c r="Q20" i="14"/>
  <c r="I20" i="16"/>
  <c r="I20" i="14"/>
  <c r="S20" i="16"/>
  <c r="S20" i="14"/>
  <c r="E21" i="16"/>
  <c r="E21" i="14"/>
  <c r="C20" i="16"/>
  <c r="C20" i="14"/>
  <c r="BN52" i="15"/>
  <c r="BQ52" i="15" s="1"/>
  <c r="BR52" i="15" s="1"/>
  <c r="BP52" i="15"/>
  <c r="BN12" i="15" l="1"/>
  <c r="BQ12" i="15" s="1"/>
  <c r="BR12" i="15" s="1"/>
  <c r="BP12" i="15"/>
  <c r="BC13" i="15"/>
  <c r="BE13" i="15" s="1"/>
  <c r="BF13" i="15" s="1"/>
  <c r="BG13" i="15" s="1"/>
  <c r="BJ13" i="15"/>
  <c r="BK13" i="15" s="1"/>
  <c r="BM13" i="15" s="1"/>
  <c r="BN36" i="15"/>
  <c r="BQ36" i="15" s="1"/>
  <c r="BR36" i="15" s="1"/>
  <c r="BP27" i="15"/>
  <c r="O21" i="16"/>
  <c r="O21" i="14"/>
  <c r="K22" i="16"/>
  <c r="AH43" i="15"/>
  <c r="AH42" i="15"/>
  <c r="K22" i="14"/>
  <c r="AH39" i="15"/>
  <c r="I21" i="16"/>
  <c r="I21" i="14"/>
  <c r="M21" i="16"/>
  <c r="M21" i="14"/>
  <c r="C21" i="16"/>
  <c r="C21" i="14"/>
  <c r="S21" i="16"/>
  <c r="S21" i="14"/>
  <c r="G21" i="16"/>
  <c r="G21" i="14"/>
  <c r="E22" i="16"/>
  <c r="E22" i="14"/>
  <c r="Q21" i="16"/>
  <c r="Q21" i="14"/>
  <c r="AJ31" i="15"/>
  <c r="AK31" i="15" s="1"/>
  <c r="AL31" i="15" s="1"/>
  <c r="AI31" i="15"/>
  <c r="AQ31" i="15"/>
  <c r="BP13" i="15" l="1"/>
  <c r="BN13" i="15"/>
  <c r="BQ13" i="15" s="1"/>
  <c r="BR13" i="15" s="1"/>
  <c r="AR31" i="15"/>
  <c r="AI42" i="15"/>
  <c r="AJ42" i="15"/>
  <c r="AK42" i="15" s="1"/>
  <c r="AL42" i="15" s="1"/>
  <c r="AQ42" i="15"/>
  <c r="AV42" i="15" s="1"/>
  <c r="AW42" i="15" s="1"/>
  <c r="AX42" i="15" s="1"/>
  <c r="AY42" i="15" s="1"/>
  <c r="Q22" i="16"/>
  <c r="Q22" i="14"/>
  <c r="S22" i="16"/>
  <c r="S22" i="14"/>
  <c r="M22" i="16"/>
  <c r="M22" i="14"/>
  <c r="AI43" i="15"/>
  <c r="AJ43" i="15"/>
  <c r="AK43" i="15" s="1"/>
  <c r="AL43" i="15" s="1"/>
  <c r="AQ43" i="15"/>
  <c r="AV43" i="15" s="1"/>
  <c r="AW43" i="15" s="1"/>
  <c r="AX43" i="15" s="1"/>
  <c r="AY43" i="15" s="1"/>
  <c r="K23" i="16"/>
  <c r="AH30" i="15"/>
  <c r="AH29" i="15"/>
  <c r="AH38" i="15"/>
  <c r="K23" i="14"/>
  <c r="AI39" i="15"/>
  <c r="AQ39" i="15"/>
  <c r="AV39" i="15" s="1"/>
  <c r="AW39" i="15" s="1"/>
  <c r="AX39" i="15" s="1"/>
  <c r="AY39" i="15" s="1"/>
  <c r="AJ39" i="15"/>
  <c r="AK39" i="15" s="1"/>
  <c r="AL39" i="15" s="1"/>
  <c r="G22" i="16"/>
  <c r="G22" i="14"/>
  <c r="E23" i="14"/>
  <c r="E23" i="16"/>
  <c r="C22" i="16"/>
  <c r="C22" i="14"/>
  <c r="I22" i="16"/>
  <c r="I22" i="14"/>
  <c r="O22" i="16"/>
  <c r="O22" i="14"/>
  <c r="AH60" i="15" l="1"/>
  <c r="BC60" i="15"/>
  <c r="BE60" i="15" s="1"/>
  <c r="BF60" i="15" s="1"/>
  <c r="BG60" i="15" s="1"/>
  <c r="AS31" i="15"/>
  <c r="AT31" i="15" s="1"/>
  <c r="BJ43" i="15"/>
  <c r="BK43" i="15" s="1"/>
  <c r="BM43" i="15" s="1"/>
  <c r="BP43" i="15" s="1"/>
  <c r="BC43" i="15"/>
  <c r="BE43" i="15" s="1"/>
  <c r="BF43" i="15" s="1"/>
  <c r="BG43" i="15" s="1"/>
  <c r="BJ42" i="15"/>
  <c r="BK42" i="15" s="1"/>
  <c r="BM42" i="15" s="1"/>
  <c r="BN42" i="15" s="1"/>
  <c r="BQ42" i="15" s="1"/>
  <c r="BR42" i="15" s="1"/>
  <c r="BC42" i="15"/>
  <c r="BE42" i="15" s="1"/>
  <c r="BF42" i="15" s="1"/>
  <c r="BG42" i="15" s="1"/>
  <c r="BJ39" i="15"/>
  <c r="BK39" i="15" s="1"/>
  <c r="BM39" i="15" s="1"/>
  <c r="BP39" i="15" s="1"/>
  <c r="BC39" i="15"/>
  <c r="BE39" i="15" s="1"/>
  <c r="BF39" i="15" s="1"/>
  <c r="BG39" i="15" s="1"/>
  <c r="E24" i="16"/>
  <c r="E24" i="14"/>
  <c r="O59" i="15"/>
  <c r="Q59" i="15" s="1"/>
  <c r="W59" i="15" s="1"/>
  <c r="K24" i="16"/>
  <c r="K24" i="14"/>
  <c r="AQ29" i="15"/>
  <c r="AV29" i="15" s="1"/>
  <c r="AW29" i="15" s="1"/>
  <c r="AX29" i="15" s="1"/>
  <c r="AY29" i="15" s="1"/>
  <c r="AI29" i="15"/>
  <c r="AJ29" i="15"/>
  <c r="AK29" i="15" s="1"/>
  <c r="AL29" i="15" s="1"/>
  <c r="O23" i="16"/>
  <c r="O23" i="14"/>
  <c r="C23" i="16"/>
  <c r="C23" i="14"/>
  <c r="G23" i="16"/>
  <c r="G23" i="14"/>
  <c r="AJ30" i="15"/>
  <c r="AK30" i="15" s="1"/>
  <c r="AL30" i="15" s="1"/>
  <c r="AI30" i="15"/>
  <c r="AQ30" i="15"/>
  <c r="AV30" i="15" s="1"/>
  <c r="AW30" i="15" s="1"/>
  <c r="AX30" i="15" s="1"/>
  <c r="AY30" i="15" s="1"/>
  <c r="S23" i="16"/>
  <c r="S23" i="14"/>
  <c r="I23" i="16"/>
  <c r="BK60" i="15" s="1"/>
  <c r="BM60" i="15" s="1"/>
  <c r="I23" i="14"/>
  <c r="AI38" i="15"/>
  <c r="AQ38" i="15"/>
  <c r="AV38" i="15" s="1"/>
  <c r="AW38" i="15" s="1"/>
  <c r="AX38" i="15" s="1"/>
  <c r="AY38" i="15" s="1"/>
  <c r="AJ38" i="15"/>
  <c r="AK38" i="15" s="1"/>
  <c r="AL38" i="15" s="1"/>
  <c r="M23" i="16"/>
  <c r="M23" i="14"/>
  <c r="Q23" i="16"/>
  <c r="Q23" i="14"/>
  <c r="BN60" i="15" l="1"/>
  <c r="BQ60" i="15" s="1"/>
  <c r="BR60" i="15" s="1"/>
  <c r="BP60" i="15"/>
  <c r="AJ60" i="15"/>
  <c r="AK60" i="15" s="1"/>
  <c r="AL60" i="15" s="1"/>
  <c r="AQ60" i="15"/>
  <c r="AV60" i="15" s="1"/>
  <c r="AW60" i="15" s="1"/>
  <c r="AX60" i="15" s="1"/>
  <c r="AI60" i="15"/>
  <c r="BN43" i="15"/>
  <c r="BQ43" i="15" s="1"/>
  <c r="BR43" i="15" s="1"/>
  <c r="AU31" i="15"/>
  <c r="AV31" i="15" s="1"/>
  <c r="AW31" i="15" s="1"/>
  <c r="AX31" i="15" s="1"/>
  <c r="AY31" i="15" s="1"/>
  <c r="BN39" i="15"/>
  <c r="BQ39" i="15" s="1"/>
  <c r="BR39" i="15" s="1"/>
  <c r="BP42" i="15"/>
  <c r="BJ38" i="15"/>
  <c r="BK38" i="15" s="1"/>
  <c r="BM38" i="15" s="1"/>
  <c r="BN38" i="15" s="1"/>
  <c r="BQ38" i="15" s="1"/>
  <c r="BR38" i="15" s="1"/>
  <c r="BC38" i="15"/>
  <c r="BE38" i="15" s="1"/>
  <c r="BF38" i="15" s="1"/>
  <c r="BG38" i="15" s="1"/>
  <c r="BJ30" i="15"/>
  <c r="BK30" i="15" s="1"/>
  <c r="BM30" i="15" s="1"/>
  <c r="BP30" i="15" s="1"/>
  <c r="BC30" i="15"/>
  <c r="BE30" i="15" s="1"/>
  <c r="BF30" i="15" s="1"/>
  <c r="BG30" i="15" s="1"/>
  <c r="BJ29" i="15"/>
  <c r="BK29" i="15" s="1"/>
  <c r="BM29" i="15" s="1"/>
  <c r="BP29" i="15" s="1"/>
  <c r="BC29" i="15"/>
  <c r="BE29" i="15" s="1"/>
  <c r="BF29" i="15" s="1"/>
  <c r="BG29" i="15" s="1"/>
  <c r="O47" i="15"/>
  <c r="Q47" i="15" s="1"/>
  <c r="W47" i="15" s="1"/>
  <c r="O48" i="15"/>
  <c r="Q48" i="15" s="1"/>
  <c r="W48" i="15" s="1"/>
  <c r="I24" i="16"/>
  <c r="AH51" i="15"/>
  <c r="I24" i="14"/>
  <c r="O37" i="15"/>
  <c r="Q37" i="15" s="1"/>
  <c r="W37" i="15" s="1"/>
  <c r="O35" i="15"/>
  <c r="Q35" i="15" s="1"/>
  <c r="W35" i="15" s="1"/>
  <c r="O33" i="15"/>
  <c r="Q33" i="15" s="1"/>
  <c r="W33" i="15" s="1"/>
  <c r="O23" i="15"/>
  <c r="Q23" i="15" s="1"/>
  <c r="W23" i="15" s="1"/>
  <c r="O34" i="15"/>
  <c r="Q34" i="15" s="1"/>
  <c r="W34" i="15" s="1"/>
  <c r="K25" i="16"/>
  <c r="K25" i="14"/>
  <c r="AH59" i="15" s="1"/>
  <c r="AI59" i="15" s="1"/>
  <c r="M24" i="16"/>
  <c r="M24" i="14"/>
  <c r="C24" i="16"/>
  <c r="C24" i="14"/>
  <c r="S24" i="16"/>
  <c r="S24" i="14"/>
  <c r="E25" i="16"/>
  <c r="E25" i="14"/>
  <c r="Q24" i="16"/>
  <c r="Q24" i="14"/>
  <c r="G24" i="16"/>
  <c r="G24" i="14"/>
  <c r="O24" i="16"/>
  <c r="O24" i="14"/>
  <c r="AH19" i="15"/>
  <c r="AQ59" i="15" l="1"/>
  <c r="AR59" i="15" s="1"/>
  <c r="AS59" i="15" s="1"/>
  <c r="AT59" i="15" s="1"/>
  <c r="AU59" i="15" s="1"/>
  <c r="AV59" i="15" s="1"/>
  <c r="AW59" i="15" s="1"/>
  <c r="AX59" i="15" s="1"/>
  <c r="AY59" i="15" s="1"/>
  <c r="BJ59" i="15" s="1"/>
  <c r="AJ59" i="15"/>
  <c r="AK59" i="15" s="1"/>
  <c r="AL59" i="15" s="1"/>
  <c r="BJ31" i="15"/>
  <c r="BK31" i="15" s="1"/>
  <c r="BM31" i="15" s="1"/>
  <c r="BC31" i="15"/>
  <c r="BE31" i="15" s="1"/>
  <c r="BF31" i="15" s="1"/>
  <c r="BG31" i="15" s="1"/>
  <c r="BN29" i="15"/>
  <c r="BQ29" i="15" s="1"/>
  <c r="BR29" i="15" s="1"/>
  <c r="BN30" i="15"/>
  <c r="BQ30" i="15" s="1"/>
  <c r="BR30" i="15" s="1"/>
  <c r="BP38" i="15"/>
  <c r="E26" i="16"/>
  <c r="E26" i="14"/>
  <c r="M25" i="16"/>
  <c r="M25" i="14"/>
  <c r="G25" i="16"/>
  <c r="G25" i="14"/>
  <c r="AQ19" i="15"/>
  <c r="AJ19" i="15"/>
  <c r="AK19" i="15" s="1"/>
  <c r="AL19" i="15" s="1"/>
  <c r="AI19" i="15"/>
  <c r="Q25" i="16"/>
  <c r="Q25" i="14"/>
  <c r="S25" i="16"/>
  <c r="S25" i="14"/>
  <c r="C25" i="16"/>
  <c r="C25" i="14"/>
  <c r="O28" i="15"/>
  <c r="Q28" i="15" s="1"/>
  <c r="W28" i="15" s="1"/>
  <c r="K26" i="16"/>
  <c r="K26" i="14"/>
  <c r="AQ51" i="15"/>
  <c r="AI51" i="15"/>
  <c r="AJ51" i="15"/>
  <c r="AK51" i="15" s="1"/>
  <c r="AL51" i="15" s="1"/>
  <c r="O25" i="16"/>
  <c r="O25" i="14"/>
  <c r="O40" i="15"/>
  <c r="Q40" i="15" s="1"/>
  <c r="W40" i="15" s="1"/>
  <c r="I25" i="16"/>
  <c r="I25" i="14"/>
  <c r="BP31" i="15" l="1"/>
  <c r="BN31" i="15"/>
  <c r="BQ31" i="15" s="1"/>
  <c r="BR31" i="15" s="1"/>
  <c r="AR19" i="15"/>
  <c r="O26" i="16"/>
  <c r="O26" i="14"/>
  <c r="C26" i="16"/>
  <c r="C26" i="14"/>
  <c r="Q26" i="16"/>
  <c r="Q26" i="14"/>
  <c r="I26" i="16"/>
  <c r="I26" i="14"/>
  <c r="O26" i="15"/>
  <c r="Q26" i="15" s="1"/>
  <c r="W26" i="15" s="1"/>
  <c r="K27" i="16"/>
  <c r="K27" i="14"/>
  <c r="G26" i="16"/>
  <c r="G26" i="14"/>
  <c r="E27" i="16"/>
  <c r="E27" i="14"/>
  <c r="S26" i="16"/>
  <c r="S26" i="14"/>
  <c r="AR51" i="15"/>
  <c r="O18" i="15"/>
  <c r="Q18" i="15" s="1"/>
  <c r="W18" i="15" s="1"/>
  <c r="M26" i="16"/>
  <c r="M26" i="14"/>
  <c r="AS51" i="15" l="1"/>
  <c r="AT51" i="15" s="1"/>
  <c r="AS19" i="15"/>
  <c r="S27" i="16"/>
  <c r="S27" i="14"/>
  <c r="G27" i="16"/>
  <c r="G27" i="14"/>
  <c r="E28" i="16"/>
  <c r="E28" i="14"/>
  <c r="O22" i="15"/>
  <c r="Q22" i="15" s="1"/>
  <c r="W22" i="15" s="1"/>
  <c r="K28" i="16"/>
  <c r="AH35" i="15"/>
  <c r="AH37" i="15"/>
  <c r="AH23" i="15"/>
  <c r="K28" i="14"/>
  <c r="AH34" i="15"/>
  <c r="I27" i="16"/>
  <c r="AH47" i="15"/>
  <c r="AH48" i="15"/>
  <c r="I27" i="14"/>
  <c r="BC47" i="15"/>
  <c r="BE47" i="15" s="1"/>
  <c r="BF47" i="15" s="1"/>
  <c r="BG47" i="15" s="1"/>
  <c r="BC48" i="15"/>
  <c r="BE48" i="15" s="1"/>
  <c r="BF48" i="15" s="1"/>
  <c r="BG48" i="15" s="1"/>
  <c r="C27" i="16"/>
  <c r="C27" i="14"/>
  <c r="M27" i="16"/>
  <c r="M27" i="14"/>
  <c r="Q27" i="16"/>
  <c r="Q27" i="14"/>
  <c r="O61" i="15"/>
  <c r="Q61" i="15" s="1"/>
  <c r="W61" i="15" s="1"/>
  <c r="O27" i="16"/>
  <c r="O27" i="14"/>
  <c r="AU51" i="15" l="1"/>
  <c r="AV51" i="15" s="1"/>
  <c r="AW51" i="15" s="1"/>
  <c r="AX51" i="15" s="1"/>
  <c r="AY51" i="15" s="1"/>
  <c r="AT19" i="15"/>
  <c r="AU19" i="15" s="1"/>
  <c r="AV19" i="15" s="1"/>
  <c r="AW19" i="15" s="1"/>
  <c r="AX19" i="15" s="1"/>
  <c r="AY19" i="15" s="1"/>
  <c r="O21" i="15"/>
  <c r="Q21" i="15" s="1"/>
  <c r="W21" i="15" s="1"/>
  <c r="M28" i="16"/>
  <c r="M28" i="14"/>
  <c r="BK47" i="15"/>
  <c r="BM47" i="15" s="1"/>
  <c r="BK48" i="15"/>
  <c r="BM48" i="15" s="1"/>
  <c r="K29" i="16"/>
  <c r="AH28" i="15"/>
  <c r="AH33" i="15"/>
  <c r="K29" i="14"/>
  <c r="E29" i="16"/>
  <c r="E29" i="14"/>
  <c r="S28" i="16"/>
  <c r="S28" i="14"/>
  <c r="O28" i="14"/>
  <c r="O28" i="16"/>
  <c r="Q28" i="16"/>
  <c r="Q28" i="14"/>
  <c r="C28" i="16"/>
  <c r="C28" i="14"/>
  <c r="I28" i="16"/>
  <c r="AH40" i="15"/>
  <c r="I28" i="14"/>
  <c r="AH22" i="15" s="1"/>
  <c r="AI35" i="15"/>
  <c r="AJ35" i="15"/>
  <c r="AK35" i="15" s="1"/>
  <c r="AL35" i="15" s="1"/>
  <c r="AQ35" i="15"/>
  <c r="AV35" i="15" s="1"/>
  <c r="AW35" i="15" s="1"/>
  <c r="AX35" i="15" s="1"/>
  <c r="AY35" i="15" s="1"/>
  <c r="AI47" i="15"/>
  <c r="AJ47" i="15"/>
  <c r="AK47" i="15" s="1"/>
  <c r="AL47" i="15" s="1"/>
  <c r="AQ47" i="15"/>
  <c r="AV47" i="15" s="1"/>
  <c r="AW47" i="15" s="1"/>
  <c r="AX47" i="15" s="1"/>
  <c r="AJ34" i="15"/>
  <c r="AK34" i="15" s="1"/>
  <c r="AL34" i="15" s="1"/>
  <c r="AI34" i="15"/>
  <c r="AQ34" i="15"/>
  <c r="AV34" i="15" s="1"/>
  <c r="AW34" i="15" s="1"/>
  <c r="AX34" i="15" s="1"/>
  <c r="AY34" i="15" s="1"/>
  <c r="AJ37" i="15"/>
  <c r="AK37" i="15" s="1"/>
  <c r="AL37" i="15" s="1"/>
  <c r="AQ37" i="15"/>
  <c r="AV37" i="15" s="1"/>
  <c r="AW37" i="15" s="1"/>
  <c r="AX37" i="15" s="1"/>
  <c r="AY37" i="15" s="1"/>
  <c r="AI37" i="15"/>
  <c r="AJ48" i="15"/>
  <c r="AK48" i="15" s="1"/>
  <c r="AL48" i="15" s="1"/>
  <c r="AQ48" i="15"/>
  <c r="AV48" i="15" s="1"/>
  <c r="AW48" i="15" s="1"/>
  <c r="AX48" i="15" s="1"/>
  <c r="AI48" i="15"/>
  <c r="AQ23" i="15"/>
  <c r="AV23" i="15" s="1"/>
  <c r="AW23" i="15" s="1"/>
  <c r="AX23" i="15" s="1"/>
  <c r="AY23" i="15" s="1"/>
  <c r="AI23" i="15"/>
  <c r="AJ23" i="15"/>
  <c r="AK23" i="15" s="1"/>
  <c r="AL23" i="15" s="1"/>
  <c r="G28" i="16"/>
  <c r="G28" i="14"/>
  <c r="BC51" i="15" l="1"/>
  <c r="BE51" i="15" s="1"/>
  <c r="BF51" i="15" s="1"/>
  <c r="BG51" i="15" s="1"/>
  <c r="BJ51" i="15"/>
  <c r="BK51" i="15" s="1"/>
  <c r="BM51" i="15" s="1"/>
  <c r="BC19" i="15"/>
  <c r="BE19" i="15" s="1"/>
  <c r="BF19" i="15" s="1"/>
  <c r="BG19" i="15" s="1"/>
  <c r="BJ19" i="15"/>
  <c r="BK19" i="15" s="1"/>
  <c r="BM19" i="15" s="1"/>
  <c r="BJ23" i="15"/>
  <c r="BK23" i="15" s="1"/>
  <c r="BM23" i="15" s="1"/>
  <c r="BN23" i="15" s="1"/>
  <c r="BQ23" i="15" s="1"/>
  <c r="BR23" i="15" s="1"/>
  <c r="BC23" i="15"/>
  <c r="BE23" i="15" s="1"/>
  <c r="BF23" i="15" s="1"/>
  <c r="BG23" i="15" s="1"/>
  <c r="BJ37" i="15"/>
  <c r="BK37" i="15" s="1"/>
  <c r="BM37" i="15" s="1"/>
  <c r="BP37" i="15" s="1"/>
  <c r="BC37" i="15"/>
  <c r="BE37" i="15" s="1"/>
  <c r="BF37" i="15" s="1"/>
  <c r="BG37" i="15" s="1"/>
  <c r="BJ34" i="15"/>
  <c r="BK34" i="15" s="1"/>
  <c r="BM34" i="15" s="1"/>
  <c r="BN34" i="15" s="1"/>
  <c r="BQ34" i="15" s="1"/>
  <c r="BR34" i="15" s="1"/>
  <c r="BC34" i="15"/>
  <c r="BE34" i="15" s="1"/>
  <c r="BF34" i="15" s="1"/>
  <c r="BG34" i="15" s="1"/>
  <c r="BJ35" i="15"/>
  <c r="BK35" i="15" s="1"/>
  <c r="BM35" i="15" s="1"/>
  <c r="BN35" i="15" s="1"/>
  <c r="BQ35" i="15" s="1"/>
  <c r="BR35" i="15" s="1"/>
  <c r="BC35" i="15"/>
  <c r="BE35" i="15" s="1"/>
  <c r="BF35" i="15" s="1"/>
  <c r="BG35" i="15" s="1"/>
  <c r="AJ40" i="15"/>
  <c r="AK40" i="15" s="1"/>
  <c r="AL40" i="15" s="1"/>
  <c r="AQ40" i="15"/>
  <c r="AI40" i="15"/>
  <c r="S29" i="16"/>
  <c r="S29" i="14"/>
  <c r="K30" i="16"/>
  <c r="AH26" i="15"/>
  <c r="K30" i="14"/>
  <c r="I29" i="16"/>
  <c r="I29" i="14"/>
  <c r="C29" i="16"/>
  <c r="C29" i="14"/>
  <c r="E30" i="16"/>
  <c r="E30" i="14"/>
  <c r="AI33" i="15"/>
  <c r="AQ33" i="15"/>
  <c r="AR33" i="15" s="1"/>
  <c r="AJ33" i="15"/>
  <c r="AK33" i="15" s="1"/>
  <c r="AL33" i="15" s="1"/>
  <c r="BN48" i="15"/>
  <c r="BQ48" i="15" s="1"/>
  <c r="BR48" i="15" s="1"/>
  <c r="BP48" i="15"/>
  <c r="M29" i="16"/>
  <c r="AH21" i="15"/>
  <c r="AH18" i="15"/>
  <c r="M29" i="14"/>
  <c r="Q29" i="14"/>
  <c r="Q29" i="16"/>
  <c r="AJ22" i="15"/>
  <c r="AK22" i="15" s="1"/>
  <c r="AL22" i="15" s="1"/>
  <c r="AI22" i="15"/>
  <c r="AQ22" i="15"/>
  <c r="G29" i="16"/>
  <c r="G29" i="14"/>
  <c r="O29" i="16"/>
  <c r="O29" i="14"/>
  <c r="AH61" i="15" s="1"/>
  <c r="AI28" i="15"/>
  <c r="AJ28" i="15"/>
  <c r="AK28" i="15" s="1"/>
  <c r="AL28" i="15" s="1"/>
  <c r="AQ28" i="15"/>
  <c r="AV28" i="15" s="1"/>
  <c r="AW28" i="15" s="1"/>
  <c r="AX28" i="15" s="1"/>
  <c r="AY28" i="15" s="1"/>
  <c r="BP47" i="15"/>
  <c r="BN47" i="15"/>
  <c r="BQ47" i="15" s="1"/>
  <c r="BR47" i="15" s="1"/>
  <c r="AJ61" i="15" l="1"/>
  <c r="AK61" i="15" s="1"/>
  <c r="AL61" i="15" s="1"/>
  <c r="AI61" i="15"/>
  <c r="AQ61" i="15"/>
  <c r="AR61" i="15" s="1"/>
  <c r="AS61" i="15" s="1"/>
  <c r="AT61" i="15" s="1"/>
  <c r="AU61" i="15" s="1"/>
  <c r="AV61" i="15" s="1"/>
  <c r="AW61" i="15" s="1"/>
  <c r="AX61" i="15" s="1"/>
  <c r="AY61" i="15" s="1"/>
  <c r="BJ61" i="15" s="1"/>
  <c r="BP35" i="15"/>
  <c r="BP23" i="15"/>
  <c r="BP34" i="15"/>
  <c r="BN37" i="15"/>
  <c r="BQ37" i="15" s="1"/>
  <c r="BR37" i="15" s="1"/>
  <c r="AS33" i="15"/>
  <c r="AT33" i="15" s="1"/>
  <c r="BP51" i="15"/>
  <c r="BN51" i="15"/>
  <c r="BQ51" i="15" s="1"/>
  <c r="BR51" i="15" s="1"/>
  <c r="BN19" i="15"/>
  <c r="BQ19" i="15" s="1"/>
  <c r="BR19" i="15" s="1"/>
  <c r="BP19" i="15"/>
  <c r="BJ28" i="15"/>
  <c r="BK28" i="15" s="1"/>
  <c r="BM28" i="15" s="1"/>
  <c r="BC28" i="15"/>
  <c r="BE28" i="15" s="1"/>
  <c r="BF28" i="15" s="1"/>
  <c r="BG28" i="15" s="1"/>
  <c r="AR40" i="15"/>
  <c r="AJ21" i="15"/>
  <c r="AK21" i="15" s="1"/>
  <c r="AL21" i="15" s="1"/>
  <c r="AQ21" i="15"/>
  <c r="AI21" i="15"/>
  <c r="O16" i="15"/>
  <c r="Q16" i="15" s="1"/>
  <c r="W16" i="15" s="1"/>
  <c r="O14" i="15"/>
  <c r="O30" i="16"/>
  <c r="O30" i="14"/>
  <c r="G30" i="16"/>
  <c r="G30" i="14"/>
  <c r="AR22" i="15"/>
  <c r="Q30" i="16"/>
  <c r="Q30" i="14"/>
  <c r="AQ18" i="15"/>
  <c r="AI18" i="15"/>
  <c r="AJ18" i="15"/>
  <c r="AK18" i="15" s="1"/>
  <c r="AL18" i="15" s="1"/>
  <c r="E31" i="16"/>
  <c r="E31" i="14"/>
  <c r="I30" i="16"/>
  <c r="I30" i="14"/>
  <c r="AJ26" i="15"/>
  <c r="AK26" i="15" s="1"/>
  <c r="AL26" i="15" s="1"/>
  <c r="AI26" i="15"/>
  <c r="AQ26" i="15"/>
  <c r="AV26" i="15" s="1"/>
  <c r="AW26" i="15" s="1"/>
  <c r="AX26" i="15" s="1"/>
  <c r="AY26" i="15" s="1"/>
  <c r="O17" i="15"/>
  <c r="Q17" i="15" s="1"/>
  <c r="W17" i="15" s="1"/>
  <c r="M30" i="16"/>
  <c r="M30" i="14"/>
  <c r="C30" i="16"/>
  <c r="C30" i="14"/>
  <c r="O24" i="15"/>
  <c r="Q24" i="15" s="1"/>
  <c r="W24" i="15" s="1"/>
  <c r="K31" i="16"/>
  <c r="K31" i="14"/>
  <c r="S30" i="16"/>
  <c r="S30" i="14"/>
  <c r="AS22" i="15" l="1"/>
  <c r="AT22" i="15" s="1"/>
  <c r="AS40" i="15"/>
  <c r="AT40" i="15" s="1"/>
  <c r="AU33" i="15"/>
  <c r="AV33" i="15" s="1"/>
  <c r="AW33" i="15" s="1"/>
  <c r="AX33" i="15" s="1"/>
  <c r="AY33" i="15" s="1"/>
  <c r="BJ26" i="15"/>
  <c r="BK26" i="15" s="1"/>
  <c r="BM26" i="15" s="1"/>
  <c r="BC26" i="15"/>
  <c r="BE26" i="15" s="1"/>
  <c r="BF26" i="15" s="1"/>
  <c r="BG26" i="15" s="1"/>
  <c r="AR18" i="15"/>
  <c r="BP28" i="15"/>
  <c r="BN28" i="15"/>
  <c r="BQ28" i="15" s="1"/>
  <c r="BR28" i="15" s="1"/>
  <c r="K32" i="16"/>
  <c r="K32" i="14"/>
  <c r="O31" i="14"/>
  <c r="O31" i="16"/>
  <c r="M31" i="16"/>
  <c r="M31" i="14"/>
  <c r="E32" i="16"/>
  <c r="E32" i="14"/>
  <c r="Q31" i="16"/>
  <c r="Q31" i="14"/>
  <c r="G31" i="16"/>
  <c r="G31" i="14"/>
  <c r="Q14" i="15"/>
  <c r="S31" i="16"/>
  <c r="S31" i="14"/>
  <c r="C31" i="16"/>
  <c r="C31" i="14"/>
  <c r="I31" i="16"/>
  <c r="I31" i="14"/>
  <c r="AR21" i="15"/>
  <c r="AS21" i="15" l="1"/>
  <c r="AT21" i="15" s="1"/>
  <c r="BC33" i="15"/>
  <c r="BE33" i="15" s="1"/>
  <c r="BF33" i="15" s="1"/>
  <c r="BG33" i="15" s="1"/>
  <c r="BJ33" i="15"/>
  <c r="BK33" i="15" s="1"/>
  <c r="BM33" i="15" s="1"/>
  <c r="AU40" i="15"/>
  <c r="AV40" i="15" s="1"/>
  <c r="AW40" i="15" s="1"/>
  <c r="AX40" i="15" s="1"/>
  <c r="AY40" i="15" s="1"/>
  <c r="AU22" i="15"/>
  <c r="AV22" i="15" s="1"/>
  <c r="AW22" i="15" s="1"/>
  <c r="AX22" i="15" s="1"/>
  <c r="AY22" i="15" s="1"/>
  <c r="BJ22" i="15" s="1"/>
  <c r="AS18" i="15"/>
  <c r="BN26" i="15"/>
  <c r="BQ26" i="15" s="1"/>
  <c r="BR26" i="15" s="1"/>
  <c r="BP26" i="15"/>
  <c r="I32" i="16"/>
  <c r="I32" i="14"/>
  <c r="S32" i="16"/>
  <c r="S32" i="14"/>
  <c r="G32" i="16"/>
  <c r="G32" i="14"/>
  <c r="E33" i="16"/>
  <c r="E33" i="14"/>
  <c r="E34" i="16" s="1"/>
  <c r="K33" i="16"/>
  <c r="K33" i="14"/>
  <c r="W14" i="15"/>
  <c r="O15" i="15"/>
  <c r="O32" i="16"/>
  <c r="AH14" i="15"/>
  <c r="O32" i="14"/>
  <c r="C32" i="16"/>
  <c r="C32" i="14"/>
  <c r="Q32" i="16"/>
  <c r="Q32" i="14"/>
  <c r="M32" i="16"/>
  <c r="M32" i="14"/>
  <c r="BN33" i="15" l="1"/>
  <c r="BQ33" i="15" s="1"/>
  <c r="BR33" i="15" s="1"/>
  <c r="BP33" i="15"/>
  <c r="BC40" i="15"/>
  <c r="BE40" i="15" s="1"/>
  <c r="BF40" i="15" s="1"/>
  <c r="BG40" i="15" s="1"/>
  <c r="BJ40" i="15"/>
  <c r="BK40" i="15" s="1"/>
  <c r="BM40" i="15" s="1"/>
  <c r="AU21" i="15"/>
  <c r="AV21" i="15" s="1"/>
  <c r="AW21" i="15" s="1"/>
  <c r="AX21" i="15" s="1"/>
  <c r="AY21" i="15" s="1"/>
  <c r="BJ21" i="15" s="1"/>
  <c r="AT18" i="15"/>
  <c r="AU18" i="15" s="1"/>
  <c r="AV18" i="15" s="1"/>
  <c r="AW18" i="15" s="1"/>
  <c r="AX18" i="15" s="1"/>
  <c r="AY18" i="15" s="1"/>
  <c r="S33" i="16"/>
  <c r="S33" i="14"/>
  <c r="Q33" i="16"/>
  <c r="Q33" i="14"/>
  <c r="Q15" i="15"/>
  <c r="O33" i="16"/>
  <c r="AH16" i="15"/>
  <c r="O33" i="14"/>
  <c r="K34" i="16"/>
  <c r="K34" i="14"/>
  <c r="AH24" i="15"/>
  <c r="G33" i="16"/>
  <c r="G33" i="14"/>
  <c r="I33" i="16"/>
  <c r="I33" i="14"/>
  <c r="M33" i="16"/>
  <c r="AH17" i="15"/>
  <c r="M33" i="14"/>
  <c r="C33" i="16"/>
  <c r="C33" i="14"/>
  <c r="C34" i="16" s="1"/>
  <c r="AJ14" i="15"/>
  <c r="AQ14" i="15"/>
  <c r="AR14" i="15" s="1"/>
  <c r="AI14" i="15"/>
  <c r="BN40" i="15" l="1"/>
  <c r="BQ40" i="15" s="1"/>
  <c r="BR40" i="15" s="1"/>
  <c r="BP40" i="15"/>
  <c r="AS14" i="15"/>
  <c r="AT14" i="15" s="1"/>
  <c r="BC18" i="15"/>
  <c r="BE18" i="15" s="1"/>
  <c r="BF18" i="15" s="1"/>
  <c r="BG18" i="15" s="1"/>
  <c r="BJ18" i="15"/>
  <c r="BK18" i="15" s="1"/>
  <c r="BM18" i="15" s="1"/>
  <c r="O20" i="15"/>
  <c r="M34" i="16"/>
  <c r="M34" i="14"/>
  <c r="I34" i="16"/>
  <c r="I34" i="14"/>
  <c r="AI17" i="15"/>
  <c r="AJ17" i="15"/>
  <c r="AK17" i="15" s="1"/>
  <c r="AL17" i="15" s="1"/>
  <c r="AQ17" i="15"/>
  <c r="G34" i="16"/>
  <c r="G34" i="14"/>
  <c r="K35" i="16"/>
  <c r="K35" i="14"/>
  <c r="AI16" i="15"/>
  <c r="AJ16" i="15"/>
  <c r="AK16" i="15" s="1"/>
  <c r="AL16" i="15" s="1"/>
  <c r="AQ16" i="15"/>
  <c r="Q34" i="16"/>
  <c r="Q34" i="14"/>
  <c r="W15" i="15"/>
  <c r="S34" i="16"/>
  <c r="S34" i="14"/>
  <c r="AK14" i="15"/>
  <c r="AI24" i="15"/>
  <c r="AQ24" i="15"/>
  <c r="AV24" i="15" s="1"/>
  <c r="AW24" i="15" s="1"/>
  <c r="AX24" i="15" s="1"/>
  <c r="AY24" i="15" s="1"/>
  <c r="AJ24" i="15"/>
  <c r="AK24" i="15" s="1"/>
  <c r="AL24" i="15" s="1"/>
  <c r="O34" i="16"/>
  <c r="O34" i="14"/>
  <c r="BN18" i="15" l="1"/>
  <c r="BQ18" i="15" s="1"/>
  <c r="BR18" i="15" s="1"/>
  <c r="BP18" i="15"/>
  <c r="AU14" i="15"/>
  <c r="AV14" i="15" s="1"/>
  <c r="AW14" i="15" s="1"/>
  <c r="AX14" i="15" s="1"/>
  <c r="AY14" i="15" s="1"/>
  <c r="BC14" i="15" s="1"/>
  <c r="BE14" i="15" s="1"/>
  <c r="BF14" i="15" s="1"/>
  <c r="BG14" i="15" s="1"/>
  <c r="AR17" i="15"/>
  <c r="BJ24" i="15"/>
  <c r="BK24" i="15" s="1"/>
  <c r="BM24" i="15" s="1"/>
  <c r="BC24" i="15"/>
  <c r="BE24" i="15" s="1"/>
  <c r="BF24" i="15" s="1"/>
  <c r="BG24" i="15" s="1"/>
  <c r="AR16" i="15"/>
  <c r="G35" i="16"/>
  <c r="G35" i="14"/>
  <c r="AL14" i="15"/>
  <c r="Q35" i="16"/>
  <c r="Q35" i="14"/>
  <c r="I35" i="16"/>
  <c r="I35" i="14"/>
  <c r="Q20" i="15"/>
  <c r="O6" i="15"/>
  <c r="S35" i="16"/>
  <c r="S35" i="14"/>
  <c r="K36" i="16"/>
  <c r="K36" i="14"/>
  <c r="O35" i="16"/>
  <c r="O35" i="14"/>
  <c r="AH15" i="15"/>
  <c r="M35" i="16"/>
  <c r="M35" i="14"/>
  <c r="BJ14" i="15" l="1"/>
  <c r="BK14" i="15" s="1"/>
  <c r="BM14" i="15" s="1"/>
  <c r="BN14" i="15" s="1"/>
  <c r="BQ14" i="15" s="1"/>
  <c r="BR14" i="15" s="1"/>
  <c r="AS17" i="15"/>
  <c r="AS16" i="15"/>
  <c r="BN24" i="15"/>
  <c r="BQ24" i="15" s="1"/>
  <c r="BR24" i="15" s="1"/>
  <c r="BP24" i="15"/>
  <c r="G36" i="16"/>
  <c r="G36" i="14"/>
  <c r="AJ15" i="15"/>
  <c r="AQ15" i="15"/>
  <c r="AR15" i="15" s="1"/>
  <c r="AI15" i="15"/>
  <c r="W20" i="15"/>
  <c r="W6" i="15" s="1"/>
  <c r="Q6" i="15"/>
  <c r="S36" i="16"/>
  <c r="S36" i="14"/>
  <c r="I36" i="16"/>
  <c r="I36" i="14"/>
  <c r="M36" i="16"/>
  <c r="M36" i="14"/>
  <c r="O36" i="16"/>
  <c r="O36" i="14"/>
  <c r="K37" i="16"/>
  <c r="K37" i="14"/>
  <c r="Q36" i="16"/>
  <c r="Q36" i="14"/>
  <c r="BP14" i="15" l="1"/>
  <c r="AS15" i="15"/>
  <c r="AT16" i="15"/>
  <c r="AU16" i="15" s="1"/>
  <c r="AV16" i="15" s="1"/>
  <c r="AW16" i="15" s="1"/>
  <c r="AX16" i="15" s="1"/>
  <c r="AY16" i="15" s="1"/>
  <c r="AT17" i="15"/>
  <c r="AU17" i="15" s="1"/>
  <c r="AV17" i="15" s="1"/>
  <c r="AW17" i="15" s="1"/>
  <c r="AX17" i="15" s="1"/>
  <c r="AY17" i="15" s="1"/>
  <c r="G37" i="16"/>
  <c r="G37" i="14"/>
  <c r="K38" i="16"/>
  <c r="K38" i="14"/>
  <c r="M37" i="16"/>
  <c r="M37" i="14"/>
  <c r="S37" i="16"/>
  <c r="S37" i="14"/>
  <c r="AK15" i="15"/>
  <c r="Q37" i="14"/>
  <c r="Q37" i="16"/>
  <c r="O37" i="14"/>
  <c r="O37" i="16"/>
  <c r="I37" i="16"/>
  <c r="I37" i="14"/>
  <c r="BC17" i="15" l="1"/>
  <c r="BE17" i="15" s="1"/>
  <c r="BF17" i="15" s="1"/>
  <c r="BG17" i="15" s="1"/>
  <c r="BJ17" i="15"/>
  <c r="BK17" i="15" s="1"/>
  <c r="BM17" i="15" s="1"/>
  <c r="BC16" i="15"/>
  <c r="BE16" i="15" s="1"/>
  <c r="BF16" i="15" s="1"/>
  <c r="BG16" i="15" s="1"/>
  <c r="BJ16" i="15"/>
  <c r="BK16" i="15" s="1"/>
  <c r="BM16" i="15" s="1"/>
  <c r="AT15" i="15"/>
  <c r="AU15" i="15" s="1"/>
  <c r="AV15" i="15" s="1"/>
  <c r="AW15" i="15" s="1"/>
  <c r="AX15" i="15" s="1"/>
  <c r="AY15" i="15" s="1"/>
  <c r="G38" i="16"/>
  <c r="G38" i="14"/>
  <c r="O38" i="16"/>
  <c r="O38" i="14"/>
  <c r="AL15" i="15"/>
  <c r="M38" i="16"/>
  <c r="M38" i="14"/>
  <c r="I38" i="16"/>
  <c r="I38" i="14"/>
  <c r="Q38" i="14"/>
  <c r="Q38" i="16"/>
  <c r="S38" i="16"/>
  <c r="S38" i="14"/>
  <c r="K39" i="16"/>
  <c r="K39" i="14"/>
  <c r="BC15" i="15" l="1"/>
  <c r="BE15" i="15" s="1"/>
  <c r="BF15" i="15" s="1"/>
  <c r="BG15" i="15" s="1"/>
  <c r="BJ15" i="15"/>
  <c r="BK15" i="15" s="1"/>
  <c r="BM15" i="15" s="1"/>
  <c r="BP15" i="15" s="1"/>
  <c r="BN16" i="15"/>
  <c r="BQ16" i="15" s="1"/>
  <c r="BR16" i="15" s="1"/>
  <c r="BP16" i="15"/>
  <c r="BP17" i="15"/>
  <c r="BN17" i="15"/>
  <c r="BQ17" i="15" s="1"/>
  <c r="BR17" i="15" s="1"/>
  <c r="S39" i="16"/>
  <c r="S39" i="14"/>
  <c r="M39" i="16"/>
  <c r="AH20" i="15"/>
  <c r="M39" i="14"/>
  <c r="O39" i="16"/>
  <c r="O39" i="14"/>
  <c r="Q39" i="16"/>
  <c r="Q39" i="14"/>
  <c r="K40" i="16"/>
  <c r="K40" i="14"/>
  <c r="I39" i="16"/>
  <c r="I39" i="14"/>
  <c r="G39" i="16"/>
  <c r="G39" i="14"/>
  <c r="BN15" i="15" l="1"/>
  <c r="BQ15" i="15" s="1"/>
  <c r="BR15" i="15" s="1"/>
  <c r="G40" i="16"/>
  <c r="G40" i="14"/>
  <c r="K41" i="16"/>
  <c r="K41" i="14"/>
  <c r="O40" i="16"/>
  <c r="O40" i="14"/>
  <c r="I40" i="16"/>
  <c r="I40" i="14"/>
  <c r="Q40" i="16"/>
  <c r="Q40" i="14"/>
  <c r="S40" i="16"/>
  <c r="S40" i="14"/>
  <c r="M40" i="16"/>
  <c r="M40" i="14"/>
  <c r="AJ20" i="15"/>
  <c r="AQ20" i="15"/>
  <c r="AR20" i="15" s="1"/>
  <c r="AI20" i="15"/>
  <c r="AI6" i="15" s="1"/>
  <c r="AH6" i="15"/>
  <c r="AH4" i="15" l="1"/>
  <c r="AS20" i="15"/>
  <c r="AK20" i="15"/>
  <c r="AJ6" i="15"/>
  <c r="M41" i="16"/>
  <c r="M41" i="14"/>
  <c r="I41" i="16"/>
  <c r="I41" i="14"/>
  <c r="K42" i="16"/>
  <c r="K42" i="14"/>
  <c r="AQ6" i="15"/>
  <c r="S41" i="16"/>
  <c r="S41" i="14"/>
  <c r="Q41" i="16"/>
  <c r="Q41" i="14"/>
  <c r="O41" i="16"/>
  <c r="O41" i="14"/>
  <c r="G41" i="16"/>
  <c r="G41" i="14"/>
  <c r="AT20" i="15" l="1"/>
  <c r="AU20" i="15" s="1"/>
  <c r="AV20" i="15" s="1"/>
  <c r="AW20" i="15" s="1"/>
  <c r="AX20" i="15" s="1"/>
  <c r="AY20" i="15" s="1"/>
  <c r="O42" i="16"/>
  <c r="O42" i="14"/>
  <c r="S42" i="16"/>
  <c r="S42" i="14"/>
  <c r="I42" i="16"/>
  <c r="I42" i="14"/>
  <c r="K43" i="16"/>
  <c r="K43" i="14"/>
  <c r="M42" i="16"/>
  <c r="M42" i="14"/>
  <c r="AL20" i="15"/>
  <c r="AK6" i="15"/>
  <c r="AJ4" i="15" s="1"/>
  <c r="G42" i="16"/>
  <c r="G42" i="14"/>
  <c r="Q42" i="14"/>
  <c r="Q42" i="16"/>
  <c r="BC20" i="15" l="1"/>
  <c r="BE20" i="15" s="1"/>
  <c r="BF20" i="15" s="1"/>
  <c r="BG20" i="15" s="1"/>
  <c r="BJ20" i="15"/>
  <c r="BK20" i="15" s="1"/>
  <c r="BM20" i="15" s="1"/>
  <c r="BN20" i="15" s="1"/>
  <c r="BQ20" i="15" s="1"/>
  <c r="BR20" i="15" s="1"/>
  <c r="K44" i="16"/>
  <c r="K44" i="14"/>
  <c r="G43" i="16"/>
  <c r="G43" i="14"/>
  <c r="Q43" i="16"/>
  <c r="Q43" i="14"/>
  <c r="S43" i="16"/>
  <c r="S43" i="14"/>
  <c r="M43" i="16"/>
  <c r="M43" i="14"/>
  <c r="I43" i="16"/>
  <c r="I43" i="14"/>
  <c r="O43" i="16"/>
  <c r="O43" i="14"/>
  <c r="BP20" i="15" l="1"/>
  <c r="O44" i="16"/>
  <c r="O44" i="14"/>
  <c r="M44" i="16"/>
  <c r="M44" i="14"/>
  <c r="Q44" i="16"/>
  <c r="Q44" i="14"/>
  <c r="K45" i="16"/>
  <c r="K45" i="14"/>
  <c r="I44" i="16"/>
  <c r="I44" i="14"/>
  <c r="S44" i="16"/>
  <c r="S44" i="14"/>
  <c r="G44" i="16"/>
  <c r="G44" i="14"/>
  <c r="G45" i="16" l="1"/>
  <c r="G45" i="14"/>
  <c r="G46" i="16" s="1"/>
  <c r="Q45" i="16"/>
  <c r="Q45" i="14"/>
  <c r="S45" i="16"/>
  <c r="S45" i="14"/>
  <c r="K46" i="16"/>
  <c r="K46" i="14"/>
  <c r="M45" i="16"/>
  <c r="M45" i="14"/>
  <c r="I45" i="16"/>
  <c r="I45" i="14"/>
  <c r="BC59" i="15" s="1"/>
  <c r="BE59" i="15" s="1"/>
  <c r="BF59" i="15" s="1"/>
  <c r="BG59" i="15" s="1"/>
  <c r="O45" i="16"/>
  <c r="O45" i="14"/>
  <c r="K47" i="14" l="1"/>
  <c r="K47" i="16"/>
  <c r="I46" i="16"/>
  <c r="BK59" i="15" s="1"/>
  <c r="BM59" i="15" s="1"/>
  <c r="I46" i="14"/>
  <c r="Q46" i="16"/>
  <c r="Q46" i="14"/>
  <c r="O46" i="16"/>
  <c r="O46" i="14"/>
  <c r="M46" i="16"/>
  <c r="M46" i="14"/>
  <c r="S46" i="16"/>
  <c r="S46" i="14"/>
  <c r="BN59" i="15" l="1"/>
  <c r="BQ59" i="15" s="1"/>
  <c r="BR59" i="15" s="1"/>
  <c r="BP59" i="15"/>
  <c r="S47" i="16"/>
  <c r="S47" i="14"/>
  <c r="I47" i="16"/>
  <c r="I47" i="14"/>
  <c r="K48" i="16"/>
  <c r="K48" i="14"/>
  <c r="O47" i="16"/>
  <c r="O47" i="14"/>
  <c r="M47" i="16"/>
  <c r="M47" i="14"/>
  <c r="Q47" i="16"/>
  <c r="Q47" i="14"/>
  <c r="O48" i="16" l="1"/>
  <c r="O48" i="14"/>
  <c r="Q48" i="16"/>
  <c r="Q48" i="14"/>
  <c r="I48" i="16"/>
  <c r="I48" i="14"/>
  <c r="M48" i="16"/>
  <c r="M48" i="14"/>
  <c r="K49" i="16"/>
  <c r="K49" i="14"/>
  <c r="S48" i="16"/>
  <c r="S48" i="14"/>
  <c r="I49" i="16" l="1"/>
  <c r="I49" i="14"/>
  <c r="O49" i="16"/>
  <c r="O49" i="14"/>
  <c r="S49" i="16"/>
  <c r="S49" i="14"/>
  <c r="M49" i="16"/>
  <c r="M49" i="14"/>
  <c r="Q49" i="16"/>
  <c r="Q49" i="14"/>
  <c r="K50" i="16"/>
  <c r="K50" i="14"/>
  <c r="S50" i="16" l="1"/>
  <c r="S50" i="14"/>
  <c r="K51" i="16"/>
  <c r="K51" i="14"/>
  <c r="M50" i="16"/>
  <c r="M50" i="14"/>
  <c r="O50" i="16"/>
  <c r="O50" i="14"/>
  <c r="Q50" i="16"/>
  <c r="Q50" i="14"/>
  <c r="I50" i="16"/>
  <c r="I50" i="14"/>
  <c r="Q51" i="16" l="1"/>
  <c r="Q51" i="14"/>
  <c r="M51" i="16"/>
  <c r="M51" i="14"/>
  <c r="I51" i="16"/>
  <c r="I51" i="14"/>
  <c r="O51" i="16"/>
  <c r="O51" i="14"/>
  <c r="K52" i="16"/>
  <c r="K52" i="14"/>
  <c r="S51" i="16"/>
  <c r="S51" i="14"/>
  <c r="S52" i="16" l="1"/>
  <c r="S52" i="14"/>
  <c r="O52" i="16"/>
  <c r="O52" i="14"/>
  <c r="M52" i="16"/>
  <c r="M52" i="14"/>
  <c r="K53" i="14"/>
  <c r="K53" i="16"/>
  <c r="BK21" i="15" s="1"/>
  <c r="BC21" i="15"/>
  <c r="I52" i="16"/>
  <c r="BK22" i="15" s="1"/>
  <c r="BM22" i="15" s="1"/>
  <c r="I52" i="14"/>
  <c r="BC22" i="15"/>
  <c r="BE22" i="15" s="1"/>
  <c r="BF22" i="15" s="1"/>
  <c r="BG22" i="15" s="1"/>
  <c r="Q52" i="16"/>
  <c r="Q52" i="14"/>
  <c r="BM21" i="15" l="1"/>
  <c r="O53" i="16"/>
  <c r="O53" i="14"/>
  <c r="I53" i="16"/>
  <c r="I53" i="14"/>
  <c r="K54" i="14"/>
  <c r="K55" i="16" s="1"/>
  <c r="K54" i="16"/>
  <c r="Q53" i="16"/>
  <c r="Q53" i="14"/>
  <c r="BN22" i="15"/>
  <c r="BQ22" i="15" s="1"/>
  <c r="BR22" i="15" s="1"/>
  <c r="BP22" i="15"/>
  <c r="M53" i="16"/>
  <c r="M53" i="14"/>
  <c r="BC61" i="15" s="1"/>
  <c r="BE61" i="15" s="1"/>
  <c r="BF61" i="15" s="1"/>
  <c r="BG61" i="15" s="1"/>
  <c r="S53" i="16"/>
  <c r="S53" i="14"/>
  <c r="BE21" i="15"/>
  <c r="BC6" i="15" l="1"/>
  <c r="BC4" i="15" s="1"/>
  <c r="BF21" i="15"/>
  <c r="BE6" i="15"/>
  <c r="BE4" i="15" s="1"/>
  <c r="BP21" i="15"/>
  <c r="BN21" i="15"/>
  <c r="S54" i="16"/>
  <c r="S54" i="14"/>
  <c r="O54" i="16"/>
  <c r="O54" i="14"/>
  <c r="M54" i="16"/>
  <c r="BK61" i="15" s="1"/>
  <c r="M54" i="14"/>
  <c r="Q54" i="16"/>
  <c r="Q54" i="14"/>
  <c r="I54" i="16"/>
  <c r="I54" i="14"/>
  <c r="I55" i="16" s="1"/>
  <c r="BM61" i="15" l="1"/>
  <c r="BK6" i="15"/>
  <c r="BK4" i="15" s="1"/>
  <c r="BQ21" i="15"/>
  <c r="M55" i="16"/>
  <c r="M55" i="14"/>
  <c r="S55" i="16"/>
  <c r="S55" i="14"/>
  <c r="Q55" i="16"/>
  <c r="Q55" i="14"/>
  <c r="O55" i="16"/>
  <c r="O55" i="14"/>
  <c r="BG21" i="15"/>
  <c r="BF6" i="15"/>
  <c r="BP61" i="15" l="1"/>
  <c r="BP6" i="15" s="1"/>
  <c r="BP4" i="15" s="1"/>
  <c r="BN61" i="15"/>
  <c r="BM6" i="15"/>
  <c r="BM4" i="15" s="1"/>
  <c r="O56" i="16"/>
  <c r="O56" i="14"/>
  <c r="S56" i="16"/>
  <c r="S56" i="14"/>
  <c r="Q56" i="16"/>
  <c r="Q56" i="14"/>
  <c r="M56" i="16"/>
  <c r="M56" i="14"/>
  <c r="BR21" i="15"/>
  <c r="BQ61" i="15" l="1"/>
  <c r="BN6" i="15"/>
  <c r="M57" i="16"/>
  <c r="M57" i="14"/>
  <c r="S57" i="16"/>
  <c r="S57" i="14"/>
  <c r="Q57" i="16"/>
  <c r="Q57" i="14"/>
  <c r="O57" i="16"/>
  <c r="O57" i="14"/>
  <c r="BR61" i="15" l="1"/>
  <c r="BQ6" i="15"/>
  <c r="O58" i="16"/>
  <c r="O58" i="14"/>
  <c r="S58" i="16"/>
  <c r="S58" i="14"/>
  <c r="Q58" i="16"/>
  <c r="Q58" i="14"/>
  <c r="M58" i="16"/>
  <c r="M58" i="14"/>
  <c r="M59" i="16" l="1"/>
  <c r="M59" i="14"/>
  <c r="S59" i="16"/>
  <c r="S59" i="14"/>
  <c r="Q59" i="16"/>
  <c r="Q59" i="14"/>
  <c r="O59" i="16"/>
  <c r="O59" i="14"/>
  <c r="O60" i="16" l="1"/>
  <c r="O60" i="14"/>
  <c r="S60" i="16"/>
  <c r="S60" i="14"/>
  <c r="Q60" i="16"/>
  <c r="Q60" i="14"/>
  <c r="M60" i="16"/>
  <c r="M60" i="14"/>
  <c r="M61" i="16" l="1"/>
  <c r="M61" i="14"/>
  <c r="S61" i="16"/>
  <c r="S61" i="14"/>
  <c r="Q61" i="16"/>
  <c r="Q61" i="14"/>
  <c r="O61" i="16"/>
  <c r="O61" i="14"/>
  <c r="O62" i="16" l="1"/>
  <c r="O62" i="14"/>
  <c r="S62" i="16"/>
  <c r="S62" i="14"/>
  <c r="Q62" i="16"/>
  <c r="Q62" i="14"/>
  <c r="M62" i="16"/>
  <c r="M62" i="14"/>
  <c r="M63" i="16" l="1"/>
  <c r="M63" i="14"/>
  <c r="S63" i="16"/>
  <c r="S63" i="14"/>
  <c r="Q63" i="16"/>
  <c r="Q63" i="14"/>
  <c r="O63" i="16"/>
  <c r="O63" i="14"/>
  <c r="O64" i="16" l="1"/>
  <c r="O64" i="14"/>
  <c r="S64" i="16"/>
  <c r="S64" i="14"/>
  <c r="Q64" i="16"/>
  <c r="Q64" i="14"/>
  <c r="M64" i="16"/>
  <c r="M64" i="14"/>
  <c r="M65" i="16" l="1"/>
  <c r="M65" i="14"/>
  <c r="S65" i="16"/>
  <c r="S65" i="14"/>
  <c r="Q65" i="16"/>
  <c r="Q65" i="14"/>
  <c r="O65" i="16"/>
  <c r="O65" i="14"/>
  <c r="O66" i="16" l="1"/>
  <c r="O66" i="14"/>
  <c r="S66" i="16"/>
  <c r="S66" i="14"/>
  <c r="Q66" i="16"/>
  <c r="Q66" i="14"/>
  <c r="M66" i="16"/>
  <c r="M66" i="14"/>
  <c r="M67" i="16" l="1"/>
  <c r="M67" i="14"/>
  <c r="S67" i="16"/>
  <c r="S67" i="14"/>
  <c r="Q67" i="16"/>
  <c r="Q67" i="14"/>
  <c r="O67" i="16"/>
  <c r="O67" i="14"/>
  <c r="O68" i="16" l="1"/>
  <c r="O68" i="14"/>
  <c r="S68" i="16"/>
  <c r="S68" i="14"/>
  <c r="Q68" i="16"/>
  <c r="Q68" i="14"/>
  <c r="M68" i="16"/>
  <c r="M68" i="14"/>
  <c r="M69" i="16" l="1"/>
  <c r="M69" i="14"/>
  <c r="M70" i="16" s="1"/>
  <c r="S69" i="16"/>
  <c r="S69" i="14"/>
  <c r="S70" i="16" s="1"/>
  <c r="Q69" i="16"/>
  <c r="Q69" i="14"/>
  <c r="Q70" i="16" s="1"/>
  <c r="O69" i="16"/>
  <c r="O69" i="14"/>
  <c r="O70" i="16" s="1"/>
</calcChain>
</file>

<file path=xl/sharedStrings.xml><?xml version="1.0" encoding="utf-8"?>
<sst xmlns="http://schemas.openxmlformats.org/spreadsheetml/2006/main" count="542" uniqueCount="299">
  <si>
    <t>年齢給</t>
    <rPh sb="0" eb="2">
      <t>ネンレイ</t>
    </rPh>
    <rPh sb="2" eb="3">
      <t>キュウ</t>
    </rPh>
    <phoneticPr fontId="2"/>
  </si>
  <si>
    <t>昇格昇給</t>
    <rPh sb="0" eb="2">
      <t>ショウカク</t>
    </rPh>
    <rPh sb="2" eb="4">
      <t>ショウキュウ</t>
    </rPh>
    <phoneticPr fontId="2"/>
  </si>
  <si>
    <t>年齢</t>
    <rPh sb="0" eb="2">
      <t>ネンレイ</t>
    </rPh>
    <phoneticPr fontId="2"/>
  </si>
  <si>
    <t>上限年数</t>
    <rPh sb="0" eb="2">
      <t>ジョウゲン</t>
    </rPh>
    <rPh sb="2" eb="4">
      <t>ネンスウ</t>
    </rPh>
    <phoneticPr fontId="2"/>
  </si>
  <si>
    <t>年齢給</t>
    <rPh sb="0" eb="3">
      <t>ネンレイキュウ</t>
    </rPh>
    <phoneticPr fontId="2"/>
  </si>
  <si>
    <t>張り出し
年数</t>
    <rPh sb="0" eb="1">
      <t>ハ</t>
    </rPh>
    <rPh sb="2" eb="3">
      <t>ダ</t>
    </rPh>
    <rPh sb="5" eb="7">
      <t>ネンスウ</t>
    </rPh>
    <phoneticPr fontId="2"/>
  </si>
  <si>
    <t>張り出し
上限金額</t>
    <rPh sb="0" eb="1">
      <t>ハ</t>
    </rPh>
    <rPh sb="2" eb="3">
      <t>ダ</t>
    </rPh>
    <phoneticPr fontId="2"/>
  </si>
  <si>
    <t>等級</t>
    <rPh sb="0" eb="2">
      <t>トウキュウ</t>
    </rPh>
    <phoneticPr fontId="2"/>
  </si>
  <si>
    <t>年</t>
    <rPh sb="0" eb="1">
      <t>ネン</t>
    </rPh>
    <phoneticPr fontId="2"/>
  </si>
  <si>
    <t>習熟昇給
ピッチ</t>
    <rPh sb="0" eb="2">
      <t>シュウジュク</t>
    </rPh>
    <rPh sb="2" eb="4">
      <t>ショウキュウ</t>
    </rPh>
    <phoneticPr fontId="15"/>
  </si>
  <si>
    <t>号俸
ピッチ</t>
    <rPh sb="0" eb="2">
      <t>ゴウホウ</t>
    </rPh>
    <phoneticPr fontId="15"/>
  </si>
  <si>
    <t>円</t>
    <rPh sb="0" eb="1">
      <t>エン</t>
    </rPh>
    <phoneticPr fontId="2"/>
  </si>
  <si>
    <t>標準
滞留年数</t>
    <rPh sb="0" eb="2">
      <t>ヒョウジュン</t>
    </rPh>
    <rPh sb="3" eb="5">
      <t>タイリュウ</t>
    </rPh>
    <rPh sb="5" eb="7">
      <t>ネンスウ</t>
    </rPh>
    <phoneticPr fontId="2"/>
  </si>
  <si>
    <t>作成日</t>
  </si>
  <si>
    <t>男=1</t>
  </si>
  <si>
    <t>職種</t>
    <rPh sb="0" eb="2">
      <t>ショクシュ</t>
    </rPh>
    <phoneticPr fontId="2"/>
  </si>
  <si>
    <t>号数</t>
    <rPh sb="0" eb="2">
      <t>ゴウスウ</t>
    </rPh>
    <phoneticPr fontId="2"/>
  </si>
  <si>
    <t>役職</t>
    <rPh sb="0" eb="1">
      <t>エキ</t>
    </rPh>
    <rPh sb="1" eb="2">
      <t>ショク</t>
    </rPh>
    <phoneticPr fontId="2"/>
  </si>
  <si>
    <t>勤続</t>
    <rPh sb="0" eb="2">
      <t>キンゾク</t>
    </rPh>
    <phoneticPr fontId="2"/>
  </si>
  <si>
    <t>賃金合計</t>
    <rPh sb="0" eb="2">
      <t>チンギン</t>
    </rPh>
    <rPh sb="2" eb="4">
      <t>ゴウケイ</t>
    </rPh>
    <phoneticPr fontId="2"/>
  </si>
  <si>
    <t>女=2</t>
  </si>
  <si>
    <t>月</t>
    <rPh sb="0" eb="1">
      <t>ツキ</t>
    </rPh>
    <phoneticPr fontId="2"/>
  </si>
  <si>
    <t>基本給計</t>
    <rPh sb="0" eb="3">
      <t>キホンキュウ</t>
    </rPh>
    <rPh sb="3" eb="4">
      <t>ケイ</t>
    </rPh>
    <phoneticPr fontId="2"/>
  </si>
  <si>
    <t>役職手当</t>
    <rPh sb="0" eb="2">
      <t>ヤクショク</t>
    </rPh>
    <rPh sb="2" eb="4">
      <t>テアテ</t>
    </rPh>
    <phoneticPr fontId="2"/>
  </si>
  <si>
    <t>家族手当</t>
    <rPh sb="0" eb="2">
      <t>カゾク</t>
    </rPh>
    <rPh sb="2" eb="4">
      <t>テアテ</t>
    </rPh>
    <phoneticPr fontId="2"/>
  </si>
  <si>
    <t>手当計</t>
    <rPh sb="0" eb="2">
      <t>テアテ</t>
    </rPh>
    <rPh sb="2" eb="3">
      <t>ケイ</t>
    </rPh>
    <phoneticPr fontId="2"/>
  </si>
  <si>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</si>
  <si>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</si>
  <si>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</si>
  <si>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</si>
  <si>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</si>
  <si>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</si>
  <si>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</si>
  <si>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</si>
  <si>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</si>
  <si>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</si>
  <si>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</si>
  <si>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</si>
  <si>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</si>
  <si>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</si>
  <si>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</si>
  <si>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</si>
  <si>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</si>
  <si>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</si>
  <si>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</si>
  <si>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</si>
  <si>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</si>
  <si>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</si>
  <si>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</si>
  <si>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</si>
  <si>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</si>
  <si>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</si>
  <si>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</si>
  <si>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</si>
  <si>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DE</t>
  </si>
  <si>
    <t>BF</t>
  </si>
  <si>
    <t>基 本 給</t>
    <rPh sb="0" eb="1">
      <t>モト</t>
    </rPh>
    <rPh sb="2" eb="3">
      <t>ホン</t>
    </rPh>
    <rPh sb="4" eb="5">
      <t>キュウ</t>
    </rPh>
    <phoneticPr fontId="2"/>
  </si>
  <si>
    <t>新年齢給</t>
    <rPh sb="0" eb="1">
      <t>シン</t>
    </rPh>
    <rPh sb="1" eb="4">
      <t>ネンレイキュウ</t>
    </rPh>
    <phoneticPr fontId="2"/>
  </si>
  <si>
    <t>新基本給</t>
    <rPh sb="0" eb="1">
      <t>シン</t>
    </rPh>
    <rPh sb="1" eb="4">
      <t>キホンキュウ</t>
    </rPh>
    <phoneticPr fontId="2"/>
  </si>
  <si>
    <t>初号金額</t>
    <rPh sb="0" eb="2">
      <t>ショゴウ</t>
    </rPh>
    <rPh sb="2" eb="4">
      <t>キンガク</t>
    </rPh>
    <phoneticPr fontId="2"/>
  </si>
  <si>
    <t>新職能給</t>
    <rPh sb="0" eb="1">
      <t>シン</t>
    </rPh>
    <rPh sb="1" eb="4">
      <t>ショクノウキュウ</t>
    </rPh>
    <phoneticPr fontId="2"/>
  </si>
  <si>
    <t>決定号俸</t>
    <rPh sb="0" eb="2">
      <t>ケッテイ</t>
    </rPh>
    <rPh sb="2" eb="4">
      <t>ゴウホウ</t>
    </rPh>
    <phoneticPr fontId="2"/>
  </si>
  <si>
    <t>青字＝入力セル</t>
    <rPh sb="0" eb="1">
      <t>アオ</t>
    </rPh>
    <rPh sb="1" eb="2">
      <t>ジ</t>
    </rPh>
    <rPh sb="3" eb="5">
      <t>ニュウリョク</t>
    </rPh>
    <phoneticPr fontId="2"/>
  </si>
  <si>
    <t>黒字＝自動計算セル</t>
    <rPh sb="0" eb="2">
      <t>クロジ</t>
    </rPh>
    <rPh sb="3" eb="5">
      <t>ジドウ</t>
    </rPh>
    <rPh sb="5" eb="7">
      <t>ケイサン</t>
    </rPh>
    <phoneticPr fontId="2"/>
  </si>
  <si>
    <t>このソフトウェアは次のことを確認の上、自己責任でお使い下さい！</t>
    <rPh sb="9" eb="10">
      <t>ツギ</t>
    </rPh>
    <rPh sb="14" eb="16">
      <t>カクニン</t>
    </rPh>
    <rPh sb="17" eb="18">
      <t>ウエ</t>
    </rPh>
    <rPh sb="19" eb="21">
      <t>ジコ</t>
    </rPh>
    <rPh sb="21" eb="23">
      <t>セキニン</t>
    </rPh>
    <rPh sb="25" eb="26">
      <t>ツカ</t>
    </rPh>
    <rPh sb="27" eb="28">
      <t>クダ</t>
    </rPh>
    <phoneticPr fontId="2"/>
  </si>
  <si>
    <t>１．免責について</t>
    <rPh sb="2" eb="4">
      <t>メンセキ</t>
    </rPh>
    <phoneticPr fontId="2"/>
  </si>
  <si>
    <t>　あなたがこのソフトウェアをご利用になることで生じたいかなる損害に対しても、</t>
    <rPh sb="23" eb="24">
      <t>ショウ</t>
    </rPh>
    <rPh sb="30" eb="32">
      <t>ソンガイ</t>
    </rPh>
    <rPh sb="33" eb="34">
      <t>タイ</t>
    </rPh>
    <phoneticPr fontId="2"/>
  </si>
  <si>
    <t>当方は一切の補償はいたしません。</t>
    <rPh sb="0" eb="2">
      <t>トウホウ</t>
    </rPh>
    <rPh sb="3" eb="5">
      <t>イッサイ</t>
    </rPh>
    <rPh sb="6" eb="8">
      <t>ホショウ</t>
    </rPh>
    <phoneticPr fontId="2"/>
  </si>
  <si>
    <t>　このことを了解の上、利用者の責任でご使用下さい。</t>
    <rPh sb="6" eb="8">
      <t>リョウカイ</t>
    </rPh>
    <rPh sb="9" eb="10">
      <t>ウエ</t>
    </rPh>
    <rPh sb="11" eb="14">
      <t>リヨウシャ</t>
    </rPh>
    <rPh sb="15" eb="17">
      <t>セキニン</t>
    </rPh>
    <rPh sb="19" eb="21">
      <t>シヨウ</t>
    </rPh>
    <rPh sb="21" eb="22">
      <t>クダ</t>
    </rPh>
    <phoneticPr fontId="2"/>
  </si>
  <si>
    <t>２．解析・改造について</t>
    <rPh sb="2" eb="4">
      <t>カイセキ</t>
    </rPh>
    <rPh sb="5" eb="7">
      <t>カイゾウ</t>
    </rPh>
    <phoneticPr fontId="2"/>
  </si>
  <si>
    <t>　このソフトウェアはクライアントのニーズに合わせて自由に設計変更して</t>
    <rPh sb="21" eb="22">
      <t>ア</t>
    </rPh>
    <rPh sb="25" eb="27">
      <t>ジユウ</t>
    </rPh>
    <rPh sb="28" eb="30">
      <t>セッケイ</t>
    </rPh>
    <rPh sb="30" eb="32">
      <t>ヘンコウ</t>
    </rPh>
    <phoneticPr fontId="2"/>
  </si>
  <si>
    <t>ご使用下さい。</t>
    <rPh sb="1" eb="3">
      <t>シヨウ</t>
    </rPh>
    <rPh sb="3" eb="4">
      <t>クダ</t>
    </rPh>
    <phoneticPr fontId="2"/>
  </si>
  <si>
    <t>３．第三者への配布禁止</t>
    <rPh sb="2" eb="5">
      <t>ダイサンシャ</t>
    </rPh>
    <rPh sb="7" eb="9">
      <t>ハイフ</t>
    </rPh>
    <rPh sb="9" eb="11">
      <t>キンシ</t>
    </rPh>
    <phoneticPr fontId="2"/>
  </si>
  <si>
    <t>　このソフトウェアを複製して第三者に配布することは禁止いたします。</t>
    <rPh sb="10" eb="12">
      <t>フクセイ</t>
    </rPh>
    <rPh sb="14" eb="17">
      <t>ダイサンシャ</t>
    </rPh>
    <rPh sb="18" eb="20">
      <t>ハイフ</t>
    </rPh>
    <rPh sb="25" eb="27">
      <t>キンシ</t>
    </rPh>
    <phoneticPr fontId="2"/>
  </si>
  <si>
    <t>横井人事労務サポート事務所</t>
    <rPh sb="0" eb="2">
      <t>ヨコイ</t>
    </rPh>
    <rPh sb="2" eb="4">
      <t>ジンジ</t>
    </rPh>
    <rPh sb="4" eb="6">
      <t>ロウム</t>
    </rPh>
    <rPh sb="10" eb="13">
      <t>ジムショ</t>
    </rPh>
    <phoneticPr fontId="2"/>
  </si>
  <si>
    <t>　　横　井　明　徳</t>
    <rPh sb="2" eb="3">
      <t>ヨコ</t>
    </rPh>
    <rPh sb="4" eb="5">
      <t>セイ</t>
    </rPh>
    <rPh sb="6" eb="7">
      <t>メイ</t>
    </rPh>
    <rPh sb="8" eb="9">
      <t>トク</t>
    </rPh>
    <phoneticPr fontId="2"/>
  </si>
  <si>
    <t xml:space="preserve">  青字＝入力セル</t>
    <rPh sb="2" eb="3">
      <t>アオ</t>
    </rPh>
    <rPh sb="3" eb="4">
      <t>ジ</t>
    </rPh>
    <rPh sb="5" eb="7">
      <t>ニュウリョク</t>
    </rPh>
    <phoneticPr fontId="2"/>
  </si>
  <si>
    <t>手　当</t>
    <rPh sb="0" eb="1">
      <t>テ</t>
    </rPh>
    <rPh sb="2" eb="3">
      <t>トウ</t>
    </rPh>
    <phoneticPr fontId="2"/>
  </si>
  <si>
    <t>自動計算セル</t>
    <rPh sb="0" eb="2">
      <t>ジドウ</t>
    </rPh>
    <rPh sb="2" eb="4">
      <t>ケイサン</t>
    </rPh>
    <phoneticPr fontId="2"/>
  </si>
  <si>
    <t>　パスワードをご購入頂いた利用者の方も同様ですのでご注意下さい。</t>
    <rPh sb="8" eb="10">
      <t>コウニュウ</t>
    </rPh>
    <rPh sb="10" eb="11">
      <t>イタダ</t>
    </rPh>
    <rPh sb="13" eb="16">
      <t>リヨウシャ</t>
    </rPh>
    <rPh sb="17" eb="18">
      <t>カタ</t>
    </rPh>
    <rPh sb="19" eb="21">
      <t>ドウヨウ</t>
    </rPh>
    <rPh sb="26" eb="28">
      <t>チュウイ</t>
    </rPh>
    <rPh sb="28" eb="29">
      <t>クダ</t>
    </rPh>
    <phoneticPr fontId="2"/>
  </si>
  <si>
    <t>張り出し上限号俸</t>
    <rPh sb="0" eb="1">
      <t>ハ</t>
    </rPh>
    <rPh sb="2" eb="3">
      <t>ダ</t>
    </rPh>
    <rPh sb="4" eb="6">
      <t>ジョウゲン</t>
    </rPh>
    <rPh sb="6" eb="8">
      <t>ゴウホウ</t>
    </rPh>
    <phoneticPr fontId="2"/>
  </si>
  <si>
    <t>上限号俸</t>
    <rPh sb="0" eb="2">
      <t>ジョウゲン</t>
    </rPh>
    <rPh sb="2" eb="4">
      <t>ゴウホウ</t>
    </rPh>
    <phoneticPr fontId="2"/>
  </si>
  <si>
    <t>張り出し</t>
    <rPh sb="0" eb="1">
      <t>ハ</t>
    </rPh>
    <rPh sb="2" eb="3">
      <t>ダ</t>
    </rPh>
    <phoneticPr fontId="2"/>
  </si>
  <si>
    <t>参照セル</t>
    <rPh sb="0" eb="2">
      <t>サンショウ</t>
    </rPh>
    <phoneticPr fontId="2"/>
  </si>
  <si>
    <t>必ずお読み下さい。</t>
    <rPh sb="0" eb="1">
      <t>カナラ</t>
    </rPh>
    <rPh sb="3" eb="4">
      <t>ヨ</t>
    </rPh>
    <rPh sb="5" eb="6">
      <t>クダ</t>
    </rPh>
    <phoneticPr fontId="2"/>
  </si>
  <si>
    <t/>
  </si>
  <si>
    <t>張り出し
号俸ピッチ</t>
    <rPh sb="0" eb="1">
      <t>ハ</t>
    </rPh>
    <rPh sb="2" eb="3">
      <t>ダ</t>
    </rPh>
    <rPh sb="5" eb="7">
      <t>ゴウホウ</t>
    </rPh>
    <phoneticPr fontId="17"/>
  </si>
  <si>
    <t>　張り出し昇給支給割合</t>
    <rPh sb="1" eb="2">
      <t>ハ</t>
    </rPh>
    <rPh sb="3" eb="4">
      <t>ダ</t>
    </rPh>
    <rPh sb="5" eb="7">
      <t>ショウキュウ</t>
    </rPh>
    <rPh sb="7" eb="9">
      <t>シキュウ</t>
    </rPh>
    <rPh sb="9" eb="11">
      <t>ワリアイ</t>
    </rPh>
    <phoneticPr fontId="2"/>
  </si>
  <si>
    <t>（標準昇給号数）</t>
    <rPh sb="1" eb="3">
      <t>ヒョウジュン</t>
    </rPh>
    <rPh sb="3" eb="5">
      <t>ショウキュウ</t>
    </rPh>
    <rPh sb="5" eb="7">
      <t>ゴウスウ</t>
    </rPh>
    <phoneticPr fontId="2"/>
  </si>
  <si>
    <t>　又は手入力）します。</t>
    <phoneticPr fontId="2"/>
  </si>
  <si>
    <t>（張り出し昇給支給率）</t>
    <rPh sb="1" eb="2">
      <t>ハ</t>
    </rPh>
    <rPh sb="3" eb="4">
      <t>ダ</t>
    </rPh>
    <rPh sb="5" eb="7">
      <t>ショウキュウ</t>
    </rPh>
    <rPh sb="7" eb="9">
      <t>シキュウ</t>
    </rPh>
    <rPh sb="9" eb="10">
      <t>リツ</t>
    </rPh>
    <phoneticPr fontId="2"/>
  </si>
  <si>
    <t>等　級</t>
  </si>
  <si>
    <t>初号金額</t>
  </si>
  <si>
    <t>ﾓﾃﾞﾙ年数</t>
    <phoneticPr fontId="2"/>
  </si>
  <si>
    <t>モデル年齢</t>
    <rPh sb="3" eb="5">
      <t>ネンレイ</t>
    </rPh>
    <phoneticPr fontId="2"/>
  </si>
  <si>
    <t>習熟昇給額</t>
    <phoneticPr fontId="2"/>
  </si>
  <si>
    <t>昇格昇給額</t>
    <phoneticPr fontId="2"/>
  </si>
  <si>
    <t>①初号金額</t>
    <phoneticPr fontId="2"/>
  </si>
  <si>
    <t>②上限金額</t>
    <phoneticPr fontId="2"/>
  </si>
  <si>
    <t>③張り出し
上限金額</t>
    <rPh sb="1" eb="2">
      <t>ハ</t>
    </rPh>
    <rPh sb="3" eb="4">
      <t>ダ</t>
    </rPh>
    <phoneticPr fontId="2"/>
  </si>
  <si>
    <r>
      <rPr>
        <sz val="12"/>
        <color indexed="12"/>
        <rFont val="ＭＳ ゴシック"/>
        <family val="3"/>
        <charset val="128"/>
      </rPr>
      <t xml:space="preserve">■ </t>
    </r>
    <r>
      <rPr>
        <u/>
        <sz val="12"/>
        <color indexed="12"/>
        <rFont val="ＭＳ ゴシック"/>
        <family val="3"/>
        <charset val="128"/>
      </rPr>
      <t>張り出し昇給支給率を設計します（習熟昇給額に対する割合）</t>
    </r>
    <rPh sb="2" eb="3">
      <t>ハ</t>
    </rPh>
    <rPh sb="4" eb="5">
      <t>ダ</t>
    </rPh>
    <rPh sb="6" eb="8">
      <t>ショウキュウ</t>
    </rPh>
    <rPh sb="8" eb="10">
      <t>シキュウ</t>
    </rPh>
    <rPh sb="10" eb="11">
      <t>リツ</t>
    </rPh>
    <rPh sb="12" eb="14">
      <t>セッケイ</t>
    </rPh>
    <rPh sb="18" eb="20">
      <t>シュウジュク</t>
    </rPh>
    <rPh sb="20" eb="22">
      <t>ショウキュウ</t>
    </rPh>
    <rPh sb="22" eb="23">
      <t>ガク</t>
    </rPh>
    <rPh sb="24" eb="25">
      <t>タイ</t>
    </rPh>
    <rPh sb="27" eb="29">
      <t>ワリアイ</t>
    </rPh>
    <phoneticPr fontId="2"/>
  </si>
  <si>
    <r>
      <t>　　</t>
    </r>
    <r>
      <rPr>
        <u/>
        <sz val="12"/>
        <color indexed="10"/>
        <rFont val="ＭＳ ゴシック"/>
        <family val="3"/>
        <charset val="128"/>
      </rPr>
      <t>支給率を手入力</t>
    </r>
    <rPh sb="2" eb="4">
      <t>シキュウ</t>
    </rPh>
    <rPh sb="4" eb="5">
      <t>リツ</t>
    </rPh>
    <rPh sb="6" eb="7">
      <t>テ</t>
    </rPh>
    <rPh sb="7" eb="9">
      <t>ニュウリョク</t>
    </rPh>
    <phoneticPr fontId="2"/>
  </si>
  <si>
    <t>「張り出し昇給支給割合」も入力します。</t>
    <rPh sb="13" eb="15">
      <t>ニュウリョク</t>
    </rPh>
    <phoneticPr fontId="2"/>
  </si>
  <si>
    <t>　いただいてもＯＫですが、フォームは崩さないでください。</t>
    <rPh sb="18" eb="19">
      <t>クズ</t>
    </rPh>
    <phoneticPr fontId="2"/>
  </si>
  <si>
    <t>このシートはすべて自動処理です！</t>
    <rPh sb="9" eb="11">
      <t>ジドウ</t>
    </rPh>
    <rPh sb="11" eb="13">
      <t>ショリ</t>
    </rPh>
    <phoneticPr fontId="2"/>
  </si>
  <si>
    <t>号俸設計は青天井にならないように設計します！</t>
    <rPh sb="0" eb="2">
      <t>ゴウホウ</t>
    </rPh>
    <rPh sb="2" eb="4">
      <t>セッケイ</t>
    </rPh>
    <rPh sb="5" eb="8">
      <t>アオテンジョウ</t>
    </rPh>
    <rPh sb="16" eb="18">
      <t>セッケイ</t>
    </rPh>
    <phoneticPr fontId="2"/>
  </si>
  <si>
    <t>【サラリースケール参照表】</t>
    <rPh sb="9" eb="11">
      <t>サンショウ</t>
    </rPh>
    <rPh sb="11" eb="12">
      <t>ヒョウ</t>
    </rPh>
    <phoneticPr fontId="2"/>
  </si>
  <si>
    <t>習熟昇給</t>
    <rPh sb="0" eb="2">
      <t>シュウジュク</t>
    </rPh>
    <rPh sb="2" eb="4">
      <t>ショウキュウ</t>
    </rPh>
    <phoneticPr fontId="2"/>
  </si>
  <si>
    <t>上限金額</t>
    <phoneticPr fontId="2"/>
  </si>
  <si>
    <t>張り出し昇給</t>
    <rPh sb="0" eb="1">
      <t>ハ</t>
    </rPh>
    <rPh sb="2" eb="3">
      <t>ダ</t>
    </rPh>
    <rPh sb="4" eb="6">
      <t>ショウキュウ</t>
    </rPh>
    <phoneticPr fontId="15"/>
  </si>
  <si>
    <t>(注)号俸ﾋﾟｯﾁの四捨五入の関係で</t>
    <rPh sb="1" eb="2">
      <t>チュウ</t>
    </rPh>
    <rPh sb="3" eb="5">
      <t>ゴウホウ</t>
    </rPh>
    <rPh sb="10" eb="14">
      <t>シシャゴニュウ</t>
    </rPh>
    <rPh sb="15" eb="17">
      <t>カンケイ</t>
    </rPh>
    <phoneticPr fontId="2"/>
  </si>
  <si>
    <t>号俸表と、一致しない場合があります。</t>
    <rPh sb="5" eb="7">
      <t>イッチ</t>
    </rPh>
    <rPh sb="10" eb="12">
      <t>バアイ</t>
    </rPh>
    <phoneticPr fontId="2"/>
  </si>
  <si>
    <t>＜昇格昇給額参照表＞</t>
    <rPh sb="1" eb="3">
      <t>ショウカク</t>
    </rPh>
    <rPh sb="3" eb="5">
      <t>ショウキュウ</t>
    </rPh>
    <rPh sb="5" eb="6">
      <t>ガク</t>
    </rPh>
    <rPh sb="6" eb="8">
      <t>サンショウ</t>
    </rPh>
    <rPh sb="8" eb="9">
      <t>ヒョウ</t>
    </rPh>
    <phoneticPr fontId="2"/>
  </si>
  <si>
    <t>昇格昇給額</t>
  </si>
  <si>
    <t>計算値</t>
    <rPh sb="0" eb="3">
      <t>ケイサンチ</t>
    </rPh>
    <phoneticPr fontId="2"/>
  </si>
  <si>
    <t>(1)サラリースケール</t>
    <phoneticPr fontId="2"/>
  </si>
  <si>
    <t>　　　　引き続き、下欄の「張り出し昇給支給割合」もフォームに合わせて入力（支給割合は変更可）。</t>
    <rPh sb="4" eb="5">
      <t>ヒ</t>
    </rPh>
    <rPh sb="6" eb="7">
      <t>ツヅ</t>
    </rPh>
    <rPh sb="9" eb="11">
      <t>カラン</t>
    </rPh>
    <rPh sb="13" eb="14">
      <t>ハ</t>
    </rPh>
    <rPh sb="15" eb="16">
      <t>ダ</t>
    </rPh>
    <rPh sb="17" eb="19">
      <t>ショウキュウ</t>
    </rPh>
    <rPh sb="19" eb="21">
      <t>シキュウ</t>
    </rPh>
    <rPh sb="21" eb="23">
      <t>ワリアイ</t>
    </rPh>
    <rPh sb="37" eb="39">
      <t>シキュウ</t>
    </rPh>
    <rPh sb="39" eb="41">
      <t>ワリアイ</t>
    </rPh>
    <rPh sb="42" eb="44">
      <t>ヘンコウ</t>
    </rPh>
    <rPh sb="44" eb="45">
      <t>カ</t>
    </rPh>
    <phoneticPr fontId="2"/>
  </si>
  <si>
    <t>(2)考課評語別昇号数</t>
    <rPh sb="3" eb="5">
      <t>コウカ</t>
    </rPh>
    <rPh sb="5" eb="7">
      <t>ヒョウゴ</t>
    </rPh>
    <rPh sb="7" eb="8">
      <t>ベツ</t>
    </rPh>
    <rPh sb="8" eb="9">
      <t>ノボル</t>
    </rPh>
    <rPh sb="9" eb="10">
      <t>ゴウ</t>
    </rPh>
    <rPh sb="10" eb="11">
      <t>スウ</t>
    </rPh>
    <phoneticPr fontId="2"/>
  </si>
  <si>
    <t>　標準</t>
    <rPh sb="1" eb="3">
      <t>ヒョウジュン</t>
    </rPh>
    <phoneticPr fontId="2"/>
  </si>
  <si>
    <t>号俸ピッチ</t>
    <phoneticPr fontId="2"/>
  </si>
  <si>
    <t>張り出し
号俸ピッチ</t>
    <phoneticPr fontId="2"/>
  </si>
  <si>
    <t>１．年齢給表</t>
    <rPh sb="2" eb="4">
      <t>ネンレイ</t>
    </rPh>
    <rPh sb="4" eb="5">
      <t>キュウ</t>
    </rPh>
    <rPh sb="5" eb="6">
      <t>ヒョウ</t>
    </rPh>
    <phoneticPr fontId="2"/>
  </si>
  <si>
    <t>２．サラリースケール</t>
    <phoneticPr fontId="2"/>
  </si>
  <si>
    <t>３．号俸表設計</t>
    <rPh sb="2" eb="4">
      <t>ゴウホウ</t>
    </rPh>
    <rPh sb="4" eb="5">
      <t>ヒョウ</t>
    </rPh>
    <rPh sb="5" eb="7">
      <t>セッケイ</t>
    </rPh>
    <phoneticPr fontId="2"/>
  </si>
  <si>
    <t>　　コピー＆貼付け又は手入力）しておきます）</t>
    <phoneticPr fontId="2"/>
  </si>
  <si>
    <t>　（先ず、「１．年齢給シート」および「２．サラリースケールシート」にデータを入力</t>
    <rPh sb="2" eb="3">
      <t>マ</t>
    </rPh>
    <rPh sb="8" eb="10">
      <t>ネンレイ</t>
    </rPh>
    <rPh sb="10" eb="11">
      <t>キュウ</t>
    </rPh>
    <phoneticPr fontId="2"/>
  </si>
  <si>
    <t>２．サラリースケールシート</t>
    <phoneticPr fontId="2"/>
  </si>
  <si>
    <t>３．段階号俸表・参照表シート</t>
    <rPh sb="2" eb="4">
      <t>ダンカイ</t>
    </rPh>
    <rPh sb="4" eb="6">
      <t>ゴウホウ</t>
    </rPh>
    <rPh sb="6" eb="7">
      <t>ヒョウ</t>
    </rPh>
    <rPh sb="8" eb="10">
      <t>サンショウ</t>
    </rPh>
    <rPh sb="10" eb="11">
      <t>ヒョウ</t>
    </rPh>
    <phoneticPr fontId="2"/>
  </si>
  <si>
    <t>自動的に「段階号俸表（職能給表）」と参照表が作成されます。</t>
    <rPh sb="0" eb="3">
      <t>ジドウテキ</t>
    </rPh>
    <rPh sb="5" eb="7">
      <t>ダンカイ</t>
    </rPh>
    <rPh sb="7" eb="9">
      <t>ゴウホウ</t>
    </rPh>
    <rPh sb="9" eb="10">
      <t>ヒョウ</t>
    </rPh>
    <rPh sb="11" eb="14">
      <t>ショクノウキュウ</t>
    </rPh>
    <rPh sb="14" eb="15">
      <t>ヒョウ</t>
    </rPh>
    <rPh sb="18" eb="20">
      <t>サンショウ</t>
    </rPh>
    <rPh sb="20" eb="21">
      <t>ヒョウ</t>
    </rPh>
    <phoneticPr fontId="2"/>
  </si>
  <si>
    <r>
      <t>　　</t>
    </r>
    <r>
      <rPr>
        <b/>
        <u/>
        <sz val="10"/>
        <color indexed="10"/>
        <rFont val="ＭＳ ゴシック"/>
        <family val="3"/>
        <charset val="128"/>
      </rPr>
      <t>昇給時の昇給基準日を入力</t>
    </r>
    <rPh sb="2" eb="4">
      <t>ショウキュウ</t>
    </rPh>
    <rPh sb="4" eb="5">
      <t>ジ</t>
    </rPh>
    <rPh sb="6" eb="8">
      <t>ショウキュウ</t>
    </rPh>
    <rPh sb="8" eb="11">
      <t>キジュンビ</t>
    </rPh>
    <rPh sb="12" eb="14">
      <t>ニュウリョク</t>
    </rPh>
    <phoneticPr fontId="2"/>
  </si>
  <si>
    <r>
      <t xml:space="preserve"> </t>
    </r>
    <r>
      <rPr>
        <b/>
        <u/>
        <sz val="14"/>
        <color indexed="8"/>
        <rFont val="ＭＳ ゴシック"/>
        <family val="3"/>
        <charset val="128"/>
      </rPr>
      <t>昇格（降格）反映ゾーン</t>
    </r>
    <rPh sb="1" eb="3">
      <t>ショウカク</t>
    </rPh>
    <rPh sb="4" eb="6">
      <t>コウカク</t>
    </rPh>
    <rPh sb="7" eb="9">
      <t>ハンエイ</t>
    </rPh>
    <phoneticPr fontId="2"/>
  </si>
  <si>
    <t>　　昇格昇給込み</t>
    <rPh sb="2" eb="4">
      <t>ショウカク</t>
    </rPh>
    <rPh sb="4" eb="6">
      <t>ショウキュウ</t>
    </rPh>
    <rPh sb="6" eb="7">
      <t>コ</t>
    </rPh>
    <phoneticPr fontId="2"/>
  </si>
  <si>
    <r>
      <t>　</t>
    </r>
    <r>
      <rPr>
        <b/>
        <u/>
        <sz val="14"/>
        <color indexed="8"/>
        <rFont val="ＭＳ ゴシック"/>
        <family val="3"/>
        <charset val="128"/>
      </rPr>
      <t>ベース改定ゾーン</t>
    </r>
    <rPh sb="4" eb="6">
      <t>カイテイ</t>
    </rPh>
    <phoneticPr fontId="2"/>
  </si>
  <si>
    <t>昇給率と調整しながらベース改定額を手入力する。改定しない場合はゼロを入力！</t>
    <rPh sb="0" eb="2">
      <t>ショウキュウ</t>
    </rPh>
    <rPh sb="2" eb="3">
      <t>リツ</t>
    </rPh>
    <rPh sb="4" eb="6">
      <t>チョウセイ</t>
    </rPh>
    <rPh sb="13" eb="15">
      <t>カイテイ</t>
    </rPh>
    <rPh sb="15" eb="16">
      <t>ガク</t>
    </rPh>
    <rPh sb="17" eb="18">
      <t>テ</t>
    </rPh>
    <rPh sb="18" eb="20">
      <t>ニュウリョク</t>
    </rPh>
    <rPh sb="23" eb="25">
      <t>カイテイ</t>
    </rPh>
    <rPh sb="28" eb="30">
      <t>バアイ</t>
    </rPh>
    <rPh sb="34" eb="36">
      <t>ニュウリョク</t>
    </rPh>
    <phoneticPr fontId="2"/>
  </si>
  <si>
    <t>　青字＝入力セル</t>
    <rPh sb="1" eb="2">
      <t>アオ</t>
    </rPh>
    <rPh sb="2" eb="3">
      <t>ジ</t>
    </rPh>
    <rPh sb="4" eb="6">
      <t>ニュウリョク</t>
    </rPh>
    <phoneticPr fontId="2"/>
  </si>
  <si>
    <t>年齢給がある場合は現行の昇給基準日（前年）を入力</t>
    <rPh sb="0" eb="3">
      <t>ネンレイキュウ</t>
    </rPh>
    <rPh sb="6" eb="8">
      <t>バアイ</t>
    </rPh>
    <rPh sb="9" eb="11">
      <t>ゲンコウ</t>
    </rPh>
    <rPh sb="12" eb="14">
      <t>ショウキュウ</t>
    </rPh>
    <rPh sb="14" eb="17">
      <t>キジュンビ</t>
    </rPh>
    <rPh sb="18" eb="20">
      <t>ゼンネン</t>
    </rPh>
    <rPh sb="22" eb="24">
      <t>ニュウリョク</t>
    </rPh>
    <phoneticPr fontId="2"/>
  </si>
  <si>
    <t>年齢給昇給率</t>
    <rPh sb="0" eb="2">
      <t>ネンレイ</t>
    </rPh>
    <rPh sb="2" eb="3">
      <t>キュウ</t>
    </rPh>
    <rPh sb="3" eb="5">
      <t>ショウキュウ</t>
    </rPh>
    <rPh sb="5" eb="6">
      <t>リツ</t>
    </rPh>
    <phoneticPr fontId="2"/>
  </si>
  <si>
    <t>標語</t>
    <rPh sb="0" eb="2">
      <t>ヒョウゴ</t>
    </rPh>
    <phoneticPr fontId="2"/>
  </si>
  <si>
    <t>職能給昇給率</t>
    <rPh sb="0" eb="3">
      <t>ショクノウキュウ</t>
    </rPh>
    <rPh sb="3" eb="5">
      <t>ショウキュウ</t>
    </rPh>
    <rPh sb="5" eb="6">
      <t>リツ</t>
    </rPh>
    <phoneticPr fontId="2"/>
  </si>
  <si>
    <t>昇格昇給前</t>
    <rPh sb="0" eb="2">
      <t>ショウカク</t>
    </rPh>
    <rPh sb="2" eb="4">
      <t>ショウキュウ</t>
    </rPh>
    <rPh sb="4" eb="5">
      <t>マエ</t>
    </rPh>
    <phoneticPr fontId="2"/>
  </si>
  <si>
    <t>基本給昇給率</t>
    <rPh sb="0" eb="3">
      <t>キホンキュウ</t>
    </rPh>
    <rPh sb="3" eb="5">
      <t>ショウキュウ</t>
    </rPh>
    <rPh sb="5" eb="6">
      <t>リツ</t>
    </rPh>
    <phoneticPr fontId="2"/>
  </si>
  <si>
    <t>ベース改定額</t>
    <rPh sb="3" eb="5">
      <t>カイテイ</t>
    </rPh>
    <rPh sb="5" eb="6">
      <t>ガク</t>
    </rPh>
    <phoneticPr fontId="2"/>
  </si>
  <si>
    <t>手入力</t>
    <rPh sb="0" eb="1">
      <t>テ</t>
    </rPh>
    <rPh sb="1" eb="3">
      <t>ニュウリョク</t>
    </rPh>
    <phoneticPr fontId="2"/>
  </si>
  <si>
    <t>　黒字＝自動計算セル</t>
    <rPh sb="1" eb="3">
      <t>クロジ</t>
    </rPh>
    <rPh sb="4" eb="6">
      <t>ジドウ</t>
    </rPh>
    <rPh sb="6" eb="8">
      <t>ケイサン</t>
    </rPh>
    <phoneticPr fontId="2"/>
  </si>
  <si>
    <t>基本給、自動処理できないケースでは社員データをコピー・貼付・手入力</t>
    <rPh sb="0" eb="3">
      <t>キホンキュウ</t>
    </rPh>
    <rPh sb="4" eb="6">
      <t>ジドウ</t>
    </rPh>
    <rPh sb="6" eb="8">
      <t>ショリ</t>
    </rPh>
    <rPh sb="17" eb="19">
      <t>シャイン</t>
    </rPh>
    <rPh sb="27" eb="29">
      <t>ハリツケ</t>
    </rPh>
    <rPh sb="30" eb="31">
      <t>テ</t>
    </rPh>
    <rPh sb="31" eb="33">
      <t>ニュウリョク</t>
    </rPh>
    <phoneticPr fontId="2"/>
  </si>
  <si>
    <t>昇給基準日▼</t>
    <rPh sb="0" eb="2">
      <t>ショウキュウ</t>
    </rPh>
    <phoneticPr fontId="2"/>
  </si>
  <si>
    <t>考課別昇号数</t>
    <rPh sb="0" eb="3">
      <t>コウカベツ</t>
    </rPh>
    <rPh sb="3" eb="4">
      <t>ショウ</t>
    </rPh>
    <rPh sb="4" eb="6">
      <t>ゴウスウ</t>
    </rPh>
    <phoneticPr fontId="2"/>
  </si>
  <si>
    <t>職能給</t>
    <rPh sb="0" eb="3">
      <t>ショクノウキュウ</t>
    </rPh>
    <phoneticPr fontId="2"/>
  </si>
  <si>
    <t>増減</t>
    <rPh sb="0" eb="2">
      <t>ゾウゲン</t>
    </rPh>
    <phoneticPr fontId="2"/>
  </si>
  <si>
    <t>評価</t>
    <rPh sb="0" eb="2">
      <t>ヒョウカ</t>
    </rPh>
    <phoneticPr fontId="2"/>
  </si>
  <si>
    <t>職能給昇給</t>
    <rPh sb="0" eb="3">
      <t>ショクノウキュウ</t>
    </rPh>
    <rPh sb="3" eb="5">
      <t>ショウキュウ</t>
    </rPh>
    <phoneticPr fontId="2"/>
  </si>
  <si>
    <t>昇給額</t>
    <rPh sb="0" eb="3">
      <t>ショウキュウガク</t>
    </rPh>
    <phoneticPr fontId="2"/>
  </si>
  <si>
    <t>個別昇給率</t>
    <phoneticPr fontId="2"/>
  </si>
  <si>
    <t>新格付</t>
    <rPh sb="0" eb="1">
      <t>シン</t>
    </rPh>
    <rPh sb="1" eb="3">
      <t>カクヅケ</t>
    </rPh>
    <phoneticPr fontId="2"/>
  </si>
  <si>
    <t>職能給原資計</t>
    <rPh sb="0" eb="3">
      <t>ショクノウキュウ</t>
    </rPh>
    <rPh sb="3" eb="5">
      <t>ゲンシ</t>
    </rPh>
    <rPh sb="5" eb="6">
      <t>ケイ</t>
    </rPh>
    <phoneticPr fontId="2"/>
  </si>
  <si>
    <t>昇給額</t>
    <rPh sb="0" eb="2">
      <t>ショウキュウ</t>
    </rPh>
    <rPh sb="2" eb="3">
      <t>ガク</t>
    </rPh>
    <phoneticPr fontId="2"/>
  </si>
  <si>
    <t>個別昇給率</t>
    <phoneticPr fontId="2"/>
  </si>
  <si>
    <t>　調整給額</t>
    <rPh sb="1" eb="3">
      <t>チョウセイ</t>
    </rPh>
    <rPh sb="3" eb="4">
      <t>キュウ</t>
    </rPh>
    <rPh sb="4" eb="5">
      <t>ガク</t>
    </rPh>
    <phoneticPr fontId="2"/>
  </si>
  <si>
    <t>データ入力ゾーン</t>
    <rPh sb="3" eb="5">
      <t>ニュウリョク</t>
    </rPh>
    <phoneticPr fontId="2"/>
  </si>
  <si>
    <t>社員データをコピー・貼付・手入力</t>
    <rPh sb="0" eb="2">
      <t>シャイン</t>
    </rPh>
    <rPh sb="10" eb="12">
      <t>ハリツケ</t>
    </rPh>
    <rPh sb="13" eb="14">
      <t>テ</t>
    </rPh>
    <rPh sb="14" eb="16">
      <t>ニュウリョク</t>
    </rPh>
    <phoneticPr fontId="2"/>
  </si>
  <si>
    <t>現　行</t>
    <rPh sb="0" eb="1">
      <t>ウツツ</t>
    </rPh>
    <rPh sb="2" eb="3">
      <t>ギョウ</t>
    </rPh>
    <phoneticPr fontId="2"/>
  </si>
  <si>
    <t>（注）評語SABCDは半角で入力すること</t>
    <rPh sb="3" eb="5">
      <t>ヒョウゴ</t>
    </rPh>
    <phoneticPr fontId="2"/>
  </si>
  <si>
    <t>新賃金表昇給シミュレーション（昇格昇給反映前データ）</t>
    <rPh sb="0" eb="3">
      <t>シンチンギン</t>
    </rPh>
    <rPh sb="3" eb="4">
      <t>ヒョウ</t>
    </rPh>
    <rPh sb="4" eb="6">
      <t>ショウキュウ</t>
    </rPh>
    <phoneticPr fontId="2"/>
  </si>
  <si>
    <t>昇格昇給反映シミュレーション</t>
    <rPh sb="0" eb="2">
      <t>ショウカク</t>
    </rPh>
    <rPh sb="2" eb="4">
      <t>ショウキュウ</t>
    </rPh>
    <rPh sb="4" eb="6">
      <t>ハンエイ</t>
    </rPh>
    <phoneticPr fontId="2"/>
  </si>
  <si>
    <t>昇格反映</t>
    <phoneticPr fontId="2"/>
  </si>
  <si>
    <t>No.</t>
    <phoneticPr fontId="2"/>
  </si>
  <si>
    <t>氏　　名</t>
    <rPh sb="0" eb="1">
      <t>シ</t>
    </rPh>
    <rPh sb="3" eb="4">
      <t>メイ</t>
    </rPh>
    <phoneticPr fontId="2"/>
  </si>
  <si>
    <t>生年月日</t>
    <rPh sb="0" eb="2">
      <t>セイネン</t>
    </rPh>
    <rPh sb="2" eb="4">
      <t>ガッピ</t>
    </rPh>
    <phoneticPr fontId="2"/>
  </si>
  <si>
    <t>入社年月日</t>
    <rPh sb="0" eb="2">
      <t>ニュウシャ</t>
    </rPh>
    <rPh sb="2" eb="5">
      <t>ネンガッピ</t>
    </rPh>
    <phoneticPr fontId="2"/>
  </si>
  <si>
    <t>基本給
昇給額</t>
    <rPh sb="0" eb="3">
      <t>キホンキュウ</t>
    </rPh>
    <rPh sb="4" eb="7">
      <t>ショウキュウガク</t>
    </rPh>
    <phoneticPr fontId="2"/>
  </si>
  <si>
    <t>個別昇給率</t>
    <rPh sb="0" eb="2">
      <t>コベツ</t>
    </rPh>
    <rPh sb="2" eb="4">
      <t>ショウキュウ</t>
    </rPh>
    <rPh sb="4" eb="5">
      <t>リツ</t>
    </rPh>
    <phoneticPr fontId="2"/>
  </si>
  <si>
    <t>チェックゾーン</t>
    <phoneticPr fontId="2"/>
  </si>
  <si>
    <t>調整
（調整給）</t>
    <rPh sb="0" eb="2">
      <t>チョウセイ</t>
    </rPh>
    <rPh sb="4" eb="6">
      <t>チョウセイ</t>
    </rPh>
    <rPh sb="6" eb="7">
      <t>キュウ</t>
    </rPh>
    <phoneticPr fontId="2"/>
  </si>
  <si>
    <t>その他</t>
    <rPh sb="2" eb="3">
      <t>タ</t>
    </rPh>
    <phoneticPr fontId="2"/>
  </si>
  <si>
    <t>昇格前等級</t>
    <rPh sb="0" eb="2">
      <t>ショウカク</t>
    </rPh>
    <rPh sb="2" eb="3">
      <t>マエ</t>
    </rPh>
    <rPh sb="3" eb="5">
      <t>トウキュウ</t>
    </rPh>
    <phoneticPr fontId="2"/>
  </si>
  <si>
    <t>昇号数</t>
    <rPh sb="0" eb="1">
      <t>ショウ</t>
    </rPh>
    <rPh sb="1" eb="3">
      <t>ゴウスウ</t>
    </rPh>
    <phoneticPr fontId="2"/>
  </si>
  <si>
    <t>新号俸</t>
    <rPh sb="0" eb="1">
      <t>シン</t>
    </rPh>
    <rPh sb="1" eb="3">
      <t>ゴウホウ</t>
    </rPh>
    <phoneticPr fontId="2"/>
  </si>
  <si>
    <t>B</t>
    <phoneticPr fontId="2"/>
  </si>
  <si>
    <t>A</t>
    <phoneticPr fontId="2"/>
  </si>
  <si>
    <t>S</t>
    <phoneticPr fontId="2"/>
  </si>
  <si>
    <t>C</t>
    <phoneticPr fontId="2"/>
  </si>
  <si>
    <t>D</t>
    <phoneticPr fontId="2"/>
  </si>
  <si>
    <t>B</t>
  </si>
  <si>
    <t>BG</t>
  </si>
  <si>
    <t>BH</t>
  </si>
  <si>
    <t>BI</t>
  </si>
  <si>
    <t>BJ</t>
  </si>
  <si>
    <t>BK</t>
  </si>
  <si>
    <t>BL</t>
  </si>
  <si>
    <t>BM</t>
  </si>
  <si>
    <t>BN</t>
  </si>
  <si>
    <t>BO</t>
  </si>
  <si>
    <t>BP</t>
  </si>
  <si>
    <t>BQ</t>
  </si>
  <si>
    <t>BR</t>
  </si>
  <si>
    <t>BS</t>
  </si>
  <si>
    <t>BT</t>
  </si>
  <si>
    <t>BU</t>
  </si>
  <si>
    <t>BV</t>
  </si>
  <si>
    <t>BW</t>
  </si>
  <si>
    <t>BX</t>
  </si>
  <si>
    <t>４．ベース改定後の職能給表</t>
    <rPh sb="5" eb="7">
      <t>カイテイ</t>
    </rPh>
    <rPh sb="7" eb="8">
      <t>ゴ</t>
    </rPh>
    <rPh sb="9" eb="11">
      <t>ショクノウ</t>
    </rPh>
    <rPh sb="11" eb="12">
      <t>キュウ</t>
    </rPh>
    <rPh sb="12" eb="13">
      <t>ヒョウ</t>
    </rPh>
    <phoneticPr fontId="2"/>
  </si>
  <si>
    <t>ベース改定</t>
    <rPh sb="3" eb="5">
      <t>カイテイ</t>
    </rPh>
    <phoneticPr fontId="2"/>
  </si>
  <si>
    <t>円</t>
    <phoneticPr fontId="2"/>
  </si>
  <si>
    <t>このシートはすべて自動処理</t>
    <rPh sb="9" eb="11">
      <t>ジドウ</t>
    </rPh>
    <rPh sb="11" eb="13">
      <t>ショリ</t>
    </rPh>
    <phoneticPr fontId="2"/>
  </si>
  <si>
    <t>年</t>
  </si>
  <si>
    <t>円</t>
  </si>
  <si>
    <t>習熟昇給
ピッチ</t>
    <rPh sb="0" eb="2">
      <t>シュウジュク</t>
    </rPh>
    <rPh sb="2" eb="4">
      <t>ショウキュウ</t>
    </rPh>
    <phoneticPr fontId="16"/>
  </si>
  <si>
    <t>号俸
ピッチ</t>
    <rPh sb="0" eb="2">
      <t>ゴウホウ</t>
    </rPh>
    <phoneticPr fontId="16"/>
  </si>
  <si>
    <t>張り出し
ピッチ</t>
    <rPh sb="0" eb="1">
      <t>ハ</t>
    </rPh>
    <rPh sb="2" eb="3">
      <t>ダ</t>
    </rPh>
    <phoneticPr fontId="16"/>
  </si>
  <si>
    <t>昇給シミュレーションソフト</t>
    <rPh sb="0" eb="2">
      <t>ショウキュウ</t>
    </rPh>
    <phoneticPr fontId="2"/>
  </si>
  <si>
    <t>職能給体系設計－「昇給シミュレーション」（Ver.3-2）3.02 説明</t>
    <rPh sb="0" eb="3">
      <t>ショクノウキュウ</t>
    </rPh>
    <rPh sb="3" eb="5">
      <t>タイケイ</t>
    </rPh>
    <rPh sb="5" eb="7">
      <t>セッケイ</t>
    </rPh>
    <rPh sb="9" eb="11">
      <t>ショウキュウ</t>
    </rPh>
    <rPh sb="34" eb="36">
      <t>セツメイ</t>
    </rPh>
    <phoneticPr fontId="2"/>
  </si>
  <si>
    <t>＜等級設計の賃金表に対応しています＞</t>
    <rPh sb="1" eb="3">
      <t>トウキュウ</t>
    </rPh>
    <rPh sb="3" eb="5">
      <t>セッケイ</t>
    </rPh>
    <rPh sb="6" eb="8">
      <t>チンギン</t>
    </rPh>
    <rPh sb="8" eb="9">
      <t>ヒョウ</t>
    </rPh>
    <rPh sb="10" eb="12">
      <t>タイオウ</t>
    </rPh>
    <phoneticPr fontId="2"/>
  </si>
  <si>
    <t>評価に連動した昇給額のシミュレーションを行います。</t>
    <rPh sb="0" eb="2">
      <t>ヒョウカ</t>
    </rPh>
    <rPh sb="3" eb="5">
      <t>レンドウ</t>
    </rPh>
    <rPh sb="7" eb="9">
      <t>ショウキュウ</t>
    </rPh>
    <rPh sb="9" eb="10">
      <t>ガク</t>
    </rPh>
    <rPh sb="20" eb="21">
      <t>オコナ</t>
    </rPh>
    <phoneticPr fontId="2"/>
  </si>
  <si>
    <t>【本ソフトは以下のソフトとセットでご使用下さい！】</t>
    <rPh sb="1" eb="2">
      <t>ホン</t>
    </rPh>
    <rPh sb="6" eb="8">
      <t>イカ</t>
    </rPh>
    <rPh sb="18" eb="20">
      <t>シヨウ</t>
    </rPh>
    <rPh sb="20" eb="21">
      <t>クダ</t>
    </rPh>
    <phoneticPr fontId="2"/>
  </si>
  <si>
    <t>□職能給体系設計‐「移行シミュレーション」（Ver.2-2)2.02で、新賃金体系へ移行</t>
    <rPh sb="10" eb="12">
      <t>イコウ</t>
    </rPh>
    <rPh sb="36" eb="39">
      <t>シンチンギン</t>
    </rPh>
    <rPh sb="39" eb="41">
      <t>タイケイ</t>
    </rPh>
    <rPh sb="42" eb="44">
      <t>イコウ</t>
    </rPh>
    <phoneticPr fontId="2"/>
  </si>
  <si>
    <t>　評価に連動した基本給の昇給シミュレーション、昇格昇給反映後の昇給シミュレーション、</t>
    <rPh sb="1" eb="3">
      <t>ヒョウカ</t>
    </rPh>
    <rPh sb="4" eb="6">
      <t>レンドウ</t>
    </rPh>
    <rPh sb="8" eb="11">
      <t>キホンキュウ</t>
    </rPh>
    <rPh sb="12" eb="14">
      <t>ショウキュウ</t>
    </rPh>
    <rPh sb="23" eb="25">
      <t>ショウカク</t>
    </rPh>
    <rPh sb="25" eb="27">
      <t>ショウキュウ</t>
    </rPh>
    <rPh sb="27" eb="29">
      <t>ハンエイ</t>
    </rPh>
    <rPh sb="29" eb="30">
      <t>ゴ</t>
    </rPh>
    <rPh sb="31" eb="33">
      <t>ショウキュウ</t>
    </rPh>
    <phoneticPr fontId="2"/>
  </si>
  <si>
    <t>　そして、ベース改定シミュレーションの３ステップのシミュレーションを行います。</t>
    <rPh sb="8" eb="10">
      <t>カイテイ</t>
    </rPh>
    <rPh sb="34" eb="35">
      <t>オコナ</t>
    </rPh>
    <phoneticPr fontId="2"/>
  </si>
  <si>
    <t>　昇格なしの場合は、何も入力しません。</t>
    <rPh sb="1" eb="3">
      <t>ショウカク</t>
    </rPh>
    <rPh sb="6" eb="8">
      <t>バアイ</t>
    </rPh>
    <rPh sb="10" eb="11">
      <t>ナニ</t>
    </rPh>
    <rPh sb="12" eb="14">
      <t>ニュウリョク</t>
    </rPh>
    <phoneticPr fontId="2"/>
  </si>
  <si>
    <t>　ベア改定後の職能給昇給率等が計算されます。</t>
    <rPh sb="3" eb="5">
      <t>カイテイ</t>
    </rPh>
    <rPh sb="5" eb="6">
      <t>ゴ</t>
    </rPh>
    <rPh sb="7" eb="10">
      <t>ショクノウキュウ</t>
    </rPh>
    <rPh sb="10" eb="12">
      <t>ショウキュウ</t>
    </rPh>
    <rPh sb="12" eb="13">
      <t>リツ</t>
    </rPh>
    <rPh sb="13" eb="14">
      <t>トウ</t>
    </rPh>
    <rPh sb="15" eb="17">
      <t>ケイサン</t>
    </rPh>
    <phoneticPr fontId="2"/>
  </si>
  <si>
    <t>ベース改定後の新職能給表です。</t>
    <rPh sb="3" eb="5">
      <t>カイテイ</t>
    </rPh>
    <rPh sb="5" eb="6">
      <t>ゴ</t>
    </rPh>
    <rPh sb="7" eb="8">
      <t>シン</t>
    </rPh>
    <rPh sb="8" eb="11">
      <t>ショクノウキュウ</t>
    </rPh>
    <rPh sb="11" eb="12">
      <t>ヒョウ</t>
    </rPh>
    <phoneticPr fontId="2"/>
  </si>
  <si>
    <t>自動的に改定されます。</t>
    <rPh sb="0" eb="3">
      <t>ジドウテキ</t>
    </rPh>
    <rPh sb="4" eb="6">
      <t>カイテイ</t>
    </rPh>
    <phoneticPr fontId="2"/>
  </si>
  <si>
    <t>■ベースアップ・ベースダウンをする時に参照します。</t>
    <rPh sb="17" eb="18">
      <t>トキ</t>
    </rPh>
    <rPh sb="19" eb="21">
      <t>サンショウ</t>
    </rPh>
    <phoneticPr fontId="2"/>
  </si>
  <si>
    <t>　</t>
    <phoneticPr fontId="2"/>
  </si>
  <si>
    <t>現号俸</t>
    <rPh sb="0" eb="1">
      <t>ゲン</t>
    </rPh>
    <rPh sb="1" eb="3">
      <t>ゴウホウ</t>
    </rPh>
    <phoneticPr fontId="2"/>
  </si>
  <si>
    <t>S</t>
    <phoneticPr fontId="2"/>
  </si>
  <si>
    <t>A</t>
    <phoneticPr fontId="2"/>
  </si>
  <si>
    <t>B</t>
    <phoneticPr fontId="2"/>
  </si>
  <si>
    <t>C</t>
    <phoneticPr fontId="2"/>
  </si>
  <si>
    <t>D</t>
    <phoneticPr fontId="2"/>
  </si>
  <si>
    <t>（半角で入力！）</t>
    <rPh sb="1" eb="3">
      <t>ハンカク</t>
    </rPh>
    <rPh sb="4" eb="6">
      <t>ニュウリョク</t>
    </rPh>
    <phoneticPr fontId="2"/>
  </si>
  <si>
    <t>格付後等級</t>
    <rPh sb="0" eb="1">
      <t>カク</t>
    </rPh>
    <rPh sb="1" eb="2">
      <t>ヅ</t>
    </rPh>
    <rPh sb="2" eb="3">
      <t>ゴ</t>
    </rPh>
    <rPh sb="3" eb="5">
      <t>トウキュウ</t>
    </rPh>
    <phoneticPr fontId="2"/>
  </si>
  <si>
    <t>格付後等級</t>
    <phoneticPr fontId="2"/>
  </si>
  <si>
    <t>A</t>
    <phoneticPr fontId="2"/>
  </si>
  <si>
    <t>S</t>
    <phoneticPr fontId="2"/>
  </si>
  <si>
    <t>号俸</t>
    <rPh sb="0" eb="2">
      <t>ゴウホウ</t>
    </rPh>
    <phoneticPr fontId="2"/>
  </si>
  <si>
    <t>ベース改訂後</t>
    <rPh sb="3" eb="5">
      <t>カイテイ</t>
    </rPh>
    <rPh sb="5" eb="6">
      <t>ゴ</t>
    </rPh>
    <phoneticPr fontId="2"/>
  </si>
  <si>
    <t>調整給反映</t>
    <rPh sb="0" eb="2">
      <t>チョウセイ</t>
    </rPh>
    <rPh sb="2" eb="3">
      <t>キュウ</t>
    </rPh>
    <rPh sb="3" eb="5">
      <t>ハンエイ</t>
    </rPh>
    <phoneticPr fontId="2"/>
  </si>
  <si>
    <t>ベース改定（アップ＆ダウン）による賃金表の書き換えと改定後の昇給処理ができます。</t>
    <rPh sb="3" eb="5">
      <t>カイテイ</t>
    </rPh>
    <rPh sb="17" eb="19">
      <t>チンギン</t>
    </rPh>
    <rPh sb="19" eb="20">
      <t>ヒョウ</t>
    </rPh>
    <rPh sb="21" eb="22">
      <t>カ</t>
    </rPh>
    <rPh sb="23" eb="24">
      <t>カ</t>
    </rPh>
    <rPh sb="26" eb="28">
      <t>カイテイ</t>
    </rPh>
    <rPh sb="28" eb="29">
      <t>ゴ</t>
    </rPh>
    <rPh sb="30" eb="32">
      <t>ショウキュウ</t>
    </rPh>
    <rPh sb="32" eb="34">
      <t>ショリ</t>
    </rPh>
    <phoneticPr fontId="2"/>
  </si>
  <si>
    <t>■昇給シミュレーションゾーン</t>
    <rPh sb="1" eb="3">
      <t>ショウキュウ</t>
    </rPh>
    <phoneticPr fontId="2"/>
  </si>
  <si>
    <t>　１歳の加齢による年齢給昇給額（率）、評価を反映した昇号後の職能給昇給額（率）、それらを合計した</t>
    <rPh sb="2" eb="3">
      <t>サイ</t>
    </rPh>
    <rPh sb="4" eb="6">
      <t>カレイ</t>
    </rPh>
    <rPh sb="9" eb="11">
      <t>ネンレイ</t>
    </rPh>
    <rPh sb="11" eb="12">
      <t>キュウ</t>
    </rPh>
    <rPh sb="12" eb="14">
      <t>ショウキュウ</t>
    </rPh>
    <rPh sb="14" eb="15">
      <t>ガク</t>
    </rPh>
    <rPh sb="16" eb="17">
      <t>リツ</t>
    </rPh>
    <rPh sb="19" eb="21">
      <t>ヒョウカ</t>
    </rPh>
    <rPh sb="22" eb="24">
      <t>ハンエイ</t>
    </rPh>
    <rPh sb="26" eb="27">
      <t>ノボル</t>
    </rPh>
    <rPh sb="27" eb="28">
      <t>ゴウ</t>
    </rPh>
    <rPh sb="28" eb="29">
      <t>ゴ</t>
    </rPh>
    <rPh sb="30" eb="33">
      <t>ショクノウキュウ</t>
    </rPh>
    <rPh sb="33" eb="35">
      <t>ショウキュウ</t>
    </rPh>
    <rPh sb="35" eb="36">
      <t>ガク</t>
    </rPh>
    <rPh sb="37" eb="38">
      <t>リツ</t>
    </rPh>
    <rPh sb="44" eb="46">
      <t>ゴウケイ</t>
    </rPh>
    <phoneticPr fontId="2"/>
  </si>
  <si>
    <t>　基本給昇給額（率）が計算されます。</t>
    <rPh sb="4" eb="6">
      <t>ショウキュウ</t>
    </rPh>
    <rPh sb="6" eb="7">
      <t>ガク</t>
    </rPh>
    <rPh sb="8" eb="9">
      <t>リツ</t>
    </rPh>
    <rPh sb="11" eb="13">
      <t>ケイサン</t>
    </rPh>
    <phoneticPr fontId="2"/>
  </si>
  <si>
    <t>■昇格・降格反映シミュレーションゾーン</t>
    <rPh sb="1" eb="3">
      <t>ショウカク</t>
    </rPh>
    <rPh sb="4" eb="6">
      <t>コウカク</t>
    </rPh>
    <rPh sb="6" eb="8">
      <t>ハンエイ</t>
    </rPh>
    <phoneticPr fontId="2"/>
  </si>
  <si>
    <t>■昇給前データ入力ゾーン</t>
    <rPh sb="1" eb="3">
      <t>ショウキュウ</t>
    </rPh>
    <rPh sb="3" eb="4">
      <t>マエ</t>
    </rPh>
    <rPh sb="7" eb="9">
      <t>ニュウリョク</t>
    </rPh>
    <phoneticPr fontId="2"/>
  </si>
  <si>
    <t>■ベース改定反映シミュレーションゾーン</t>
    <rPh sb="4" eb="6">
      <t>カイテイ</t>
    </rPh>
    <rPh sb="6" eb="8">
      <t>ハンエイ</t>
    </rPh>
    <phoneticPr fontId="2"/>
  </si>
  <si>
    <t>メインシート</t>
    <phoneticPr fontId="2"/>
  </si>
  <si>
    <t>１．年齢給表（本人給表）</t>
    <rPh sb="2" eb="5">
      <t>ネンレイキュウ</t>
    </rPh>
    <rPh sb="5" eb="6">
      <t>オモテ</t>
    </rPh>
    <rPh sb="7" eb="10">
      <t>ホンニンキュウ</t>
    </rPh>
    <rPh sb="10" eb="11">
      <t>オモテ</t>
    </rPh>
    <phoneticPr fontId="2"/>
  </si>
  <si>
    <t>４．ベース改定段階号俸表（職能給表）</t>
    <rPh sb="5" eb="7">
      <t>カイテイ</t>
    </rPh>
    <rPh sb="7" eb="9">
      <t>ダンカイ</t>
    </rPh>
    <rPh sb="9" eb="11">
      <t>ゴウホウ</t>
    </rPh>
    <rPh sb="11" eb="12">
      <t>ヒョウ</t>
    </rPh>
    <rPh sb="13" eb="16">
      <t>ショクノウキュウ</t>
    </rPh>
    <rPh sb="16" eb="17">
      <t>ヒョウ</t>
    </rPh>
    <phoneticPr fontId="2"/>
  </si>
  <si>
    <t>　調整給があるときは、金額を入力します。</t>
    <rPh sb="1" eb="3">
      <t>チョウセイ</t>
    </rPh>
    <rPh sb="3" eb="4">
      <t>キュウ</t>
    </rPh>
    <rPh sb="11" eb="13">
      <t>キンガク</t>
    </rPh>
    <rPh sb="14" eb="16">
      <t>ニュウリョク</t>
    </rPh>
    <phoneticPr fontId="2"/>
  </si>
  <si>
    <t>５．使用上の注意</t>
    <rPh sb="2" eb="5">
      <t>シヨウジョウ</t>
    </rPh>
    <rPh sb="6" eb="8">
      <t>チュウイ</t>
    </rPh>
    <phoneticPr fontId="2"/>
  </si>
  <si>
    <t>第二定年</t>
    <rPh sb="0" eb="1">
      <t>ダイ</t>
    </rPh>
    <rPh sb="1" eb="2">
      <t>２</t>
    </rPh>
    <rPh sb="2" eb="4">
      <t>テイネン</t>
    </rPh>
    <phoneticPr fontId="2"/>
  </si>
  <si>
    <t>※継続雇用社員だけを集めて別ファイルで専用管理する方法もあります。</t>
    <rPh sb="1" eb="3">
      <t>ケイゾク</t>
    </rPh>
    <rPh sb="3" eb="5">
      <t>コヨウ</t>
    </rPh>
    <rPh sb="5" eb="7">
      <t>シャイン</t>
    </rPh>
    <rPh sb="10" eb="11">
      <t>アツ</t>
    </rPh>
    <rPh sb="13" eb="14">
      <t>ベツ</t>
    </rPh>
    <rPh sb="19" eb="21">
      <t>センヨウ</t>
    </rPh>
    <rPh sb="21" eb="23">
      <t>カンリ</t>
    </rPh>
    <rPh sb="25" eb="27">
      <t>ホウホウ</t>
    </rPh>
    <phoneticPr fontId="2"/>
  </si>
  <si>
    <t>昇給基準日（適用日）▼</t>
    <rPh sb="0" eb="2">
      <t>ショウキュウ</t>
    </rPh>
    <phoneticPr fontId="2"/>
  </si>
  <si>
    <t>定年</t>
    <rPh sb="0" eb="2">
      <t>テイネン</t>
    </rPh>
    <phoneticPr fontId="2"/>
  </si>
  <si>
    <t>昇給シミュレーションゾーン</t>
    <rPh sb="0" eb="2">
      <t>ショウキュウ</t>
    </rPh>
    <phoneticPr fontId="2"/>
  </si>
  <si>
    <t>60歳以降</t>
    <rPh sb="2" eb="3">
      <t>サイ</t>
    </rPh>
    <rPh sb="3" eb="5">
      <t>イコウ</t>
    </rPh>
    <phoneticPr fontId="2"/>
  </si>
  <si>
    <t>B</t>
    <phoneticPr fontId="2"/>
  </si>
  <si>
    <t>昇格・降格者のみ手入力</t>
    <rPh sb="0" eb="2">
      <t>ショウカク</t>
    </rPh>
    <rPh sb="3" eb="5">
      <t>コウカク</t>
    </rPh>
    <rPh sb="5" eb="6">
      <t>シャ</t>
    </rPh>
    <rPh sb="8" eb="9">
      <t>テ</t>
    </rPh>
    <rPh sb="9" eb="11">
      <t>ニュウリョク</t>
    </rPh>
    <phoneticPr fontId="2"/>
  </si>
  <si>
    <t>C</t>
    <phoneticPr fontId="2"/>
  </si>
  <si>
    <t>D</t>
    <phoneticPr fontId="2"/>
  </si>
  <si>
    <t>E</t>
    <phoneticPr fontId="2"/>
  </si>
  <si>
    <t>A</t>
    <phoneticPr fontId="2"/>
  </si>
  <si>
    <t>継続２年目</t>
    <rPh sb="0" eb="2">
      <t>ケイゾク</t>
    </rPh>
    <rPh sb="3" eb="5">
      <t>ネンメ</t>
    </rPh>
    <phoneticPr fontId="2"/>
  </si>
  <si>
    <t>継続１年目</t>
    <rPh sb="0" eb="2">
      <t>ケイゾク</t>
    </rPh>
    <rPh sb="3" eb="5">
      <t>ネンメ</t>
    </rPh>
    <phoneticPr fontId="2"/>
  </si>
  <si>
    <t>継続希望</t>
    <rPh sb="0" eb="2">
      <t>ケイゾク</t>
    </rPh>
    <rPh sb="2" eb="4">
      <t>キボウ</t>
    </rPh>
    <phoneticPr fontId="2"/>
  </si>
  <si>
    <t>職能給「昇給シミュレーション（継続雇用対応）」</t>
    <rPh sb="0" eb="3">
      <t>ショクノウキュウ</t>
    </rPh>
    <rPh sb="4" eb="6">
      <t>ショウキュウ</t>
    </rPh>
    <rPh sb="15" eb="17">
      <t>ケイゾク</t>
    </rPh>
    <rPh sb="17" eb="19">
      <t>コヨウ</t>
    </rPh>
    <rPh sb="19" eb="21">
      <t>タイオウ</t>
    </rPh>
    <phoneticPr fontId="2"/>
  </si>
  <si>
    <t>【65歳までの雇用義務化への対応】</t>
    <rPh sb="3" eb="4">
      <t>サイ</t>
    </rPh>
    <rPh sb="7" eb="9">
      <t>コヨウ</t>
    </rPh>
    <rPh sb="9" eb="12">
      <t>ギムカ</t>
    </rPh>
    <rPh sb="14" eb="16">
      <t>タイオウ</t>
    </rPh>
    <phoneticPr fontId="2"/>
  </si>
  <si>
    <t>年齢給を65歳まで設計します。</t>
    <rPh sb="0" eb="3">
      <t>ネンレイキュウ</t>
    </rPh>
    <rPh sb="6" eb="7">
      <t>サイ</t>
    </rPh>
    <rPh sb="9" eb="11">
      <t>セッケイ</t>
    </rPh>
    <phoneticPr fontId="2"/>
  </si>
  <si>
    <t>　　（固定するのではなく、評価により昇給も減給もあり、するのがよいと考える）</t>
    <rPh sb="3" eb="5">
      <t>コテイ</t>
    </rPh>
    <rPh sb="13" eb="15">
      <t>ヒョウカ</t>
    </rPh>
    <phoneticPr fontId="2"/>
  </si>
  <si>
    <t>　※定年到達者について、算定基準日が一律適用できない場合は、個別の適用日を入力して該当者のみの</t>
    <phoneticPr fontId="2"/>
  </si>
  <si>
    <t>　　 計算をします（個別に計算した給与は、次の基準日まで適用する）。</t>
    <phoneticPr fontId="2"/>
  </si>
  <si>
    <t>【65歳までの雇用義務化への対応（その他）】</t>
    <rPh sb="14" eb="16">
      <t>タイオウ</t>
    </rPh>
    <rPh sb="19" eb="20">
      <t>タ</t>
    </rPh>
    <phoneticPr fontId="2"/>
  </si>
  <si>
    <t>　※直近の次回基準日から適用日を統一して計算します。</t>
    <phoneticPr fontId="2"/>
  </si>
  <si>
    <r>
      <t>　※職能給表の運用は、</t>
    </r>
    <r>
      <rPr>
        <u/>
        <sz val="11"/>
        <color indexed="8"/>
        <rFont val="ＭＳ Ｐゴシック"/>
        <family val="3"/>
        <charset val="128"/>
      </rPr>
      <t>仕事・役割に応じた発揮能力による運用の必要性</t>
    </r>
    <r>
      <rPr>
        <sz val="11"/>
        <color indexed="8"/>
        <rFont val="ＭＳ Ｐゴシック"/>
        <family val="3"/>
        <charset val="128"/>
      </rPr>
      <t>がさらに高まります。</t>
    </r>
    <rPh sb="2" eb="5">
      <t>ショクノウキュウ</t>
    </rPh>
    <rPh sb="5" eb="6">
      <t>ヒョウ</t>
    </rPh>
    <rPh sb="7" eb="9">
      <t>ウンヨウ</t>
    </rPh>
    <rPh sb="11" eb="13">
      <t>シゴト</t>
    </rPh>
    <rPh sb="14" eb="16">
      <t>ヤクワリ</t>
    </rPh>
    <rPh sb="17" eb="18">
      <t>オウ</t>
    </rPh>
    <rPh sb="20" eb="22">
      <t>ハッキ</t>
    </rPh>
    <rPh sb="22" eb="24">
      <t>ノウリョク</t>
    </rPh>
    <rPh sb="27" eb="29">
      <t>ウンヨウ</t>
    </rPh>
    <rPh sb="30" eb="33">
      <t>ヒツヨウセイ</t>
    </rPh>
    <rPh sb="37" eb="38">
      <t>タカ</t>
    </rPh>
    <phoneticPr fontId="2"/>
  </si>
  <si>
    <r>
      <t>継続雇用時（定年延長あるいは再雇用制度）の賃金水準は原則として</t>
    </r>
    <r>
      <rPr>
        <u/>
        <sz val="11"/>
        <color indexed="10"/>
        <rFont val="ＭＳ Ｐゴシック"/>
        <family val="3"/>
        <charset val="128"/>
      </rPr>
      <t>年齢給で調整</t>
    </r>
    <r>
      <rPr>
        <u/>
        <sz val="11"/>
        <color indexed="8"/>
        <rFont val="ＭＳ Ｐゴシック"/>
        <family val="3"/>
        <charset val="128"/>
      </rPr>
      <t>します。</t>
    </r>
    <rPh sb="6" eb="8">
      <t>テイネン</t>
    </rPh>
    <rPh sb="8" eb="10">
      <t>エンチョウ</t>
    </rPh>
    <rPh sb="14" eb="15">
      <t>サイ</t>
    </rPh>
    <rPh sb="15" eb="17">
      <t>コヨウ</t>
    </rPh>
    <rPh sb="17" eb="19">
      <t>セイド</t>
    </rPh>
    <rPh sb="23" eb="25">
      <t>スイジュン</t>
    </rPh>
    <rPh sb="26" eb="28">
      <t>ゲンソク</t>
    </rPh>
    <phoneticPr fontId="2"/>
  </si>
  <si>
    <r>
      <t>　※</t>
    </r>
    <r>
      <rPr>
        <sz val="11"/>
        <color indexed="10"/>
        <rFont val="ＭＳ Ｐゴシック"/>
        <family val="3"/>
        <charset val="128"/>
      </rPr>
      <t>職能給表</t>
    </r>
    <r>
      <rPr>
        <sz val="11"/>
        <color indexed="8"/>
        <rFont val="ＭＳ Ｐゴシック"/>
        <family val="3"/>
        <charset val="128"/>
      </rPr>
      <t>は、年齢に関係なく使用し、</t>
    </r>
    <r>
      <rPr>
        <u/>
        <sz val="11"/>
        <color indexed="10"/>
        <rFont val="ＭＳ Ｐゴシック"/>
        <family val="3"/>
        <charset val="128"/>
      </rPr>
      <t>必要に応じて個別に再格付け</t>
    </r>
    <r>
      <rPr>
        <sz val="11"/>
        <color indexed="8"/>
        <rFont val="ＭＳ Ｐゴシック"/>
        <family val="3"/>
        <charset val="128"/>
      </rPr>
      <t>をして運用します。</t>
    </r>
    <rPh sb="2" eb="5">
      <t>ショクノウキュウ</t>
    </rPh>
    <rPh sb="5" eb="6">
      <t>ヒョウ</t>
    </rPh>
    <rPh sb="8" eb="10">
      <t>ネンレイ</t>
    </rPh>
    <rPh sb="11" eb="13">
      <t>カンケイ</t>
    </rPh>
    <rPh sb="15" eb="17">
      <t>シヨウ</t>
    </rPh>
    <rPh sb="19" eb="21">
      <t>ヒツヨウ</t>
    </rPh>
    <rPh sb="22" eb="23">
      <t>オウ</t>
    </rPh>
    <rPh sb="25" eb="27">
      <t>コベツ</t>
    </rPh>
    <rPh sb="28" eb="29">
      <t>サイ</t>
    </rPh>
    <rPh sb="29" eb="30">
      <t>カク</t>
    </rPh>
    <rPh sb="30" eb="31">
      <t>ヅ</t>
    </rPh>
    <rPh sb="35" eb="37">
      <t>ウンヨウ</t>
    </rPh>
    <phoneticPr fontId="2"/>
  </si>
  <si>
    <t>【運用】</t>
    <rPh sb="1" eb="3">
      <t>ウンヨウ</t>
    </rPh>
    <phoneticPr fontId="2"/>
  </si>
  <si>
    <r>
      <t>継続雇用時（定年延長あるいは再雇用制度）の賃金水準は</t>
    </r>
    <r>
      <rPr>
        <u/>
        <sz val="11"/>
        <color indexed="10"/>
        <rFont val="ＭＳ Ｐゴシック"/>
        <family val="3"/>
        <charset val="128"/>
      </rPr>
      <t>原則として年齢給で調整</t>
    </r>
    <r>
      <rPr>
        <u/>
        <sz val="11"/>
        <color indexed="8"/>
        <rFont val="ＭＳ Ｐゴシック"/>
        <family val="3"/>
        <charset val="128"/>
      </rPr>
      <t>します。</t>
    </r>
    <rPh sb="6" eb="8">
      <t>テイネン</t>
    </rPh>
    <rPh sb="8" eb="10">
      <t>エンチョウ</t>
    </rPh>
    <rPh sb="14" eb="15">
      <t>サイ</t>
    </rPh>
    <rPh sb="15" eb="17">
      <t>コヨウ</t>
    </rPh>
    <rPh sb="17" eb="19">
      <t>セイド</t>
    </rPh>
    <rPh sb="23" eb="25">
      <t>スイジュン</t>
    </rPh>
    <rPh sb="26" eb="28">
      <t>ゲンソク</t>
    </rPh>
    <phoneticPr fontId="2"/>
  </si>
  <si>
    <r>
      <t>　※</t>
    </r>
    <r>
      <rPr>
        <u/>
        <sz val="11"/>
        <color indexed="8"/>
        <rFont val="ＭＳ Ｐゴシック"/>
        <family val="3"/>
        <charset val="128"/>
      </rPr>
      <t>６０歳以降の評価の反映号俸を設計して「メインシートAB4～AF4セル」に入力する</t>
    </r>
    <r>
      <rPr>
        <sz val="11"/>
        <color indexed="8"/>
        <rFont val="ＭＳ Ｐゴシック"/>
        <family val="3"/>
        <charset val="128"/>
      </rPr>
      <t>。</t>
    </r>
    <rPh sb="13" eb="15">
      <t>ゴウホウ</t>
    </rPh>
    <rPh sb="16" eb="18">
      <t>セッケイ</t>
    </rPh>
    <rPh sb="38" eb="40">
      <t>ニュウリョク</t>
    </rPh>
    <phoneticPr fontId="2"/>
  </si>
  <si>
    <r>
      <t>⇒ 本ソフトで、</t>
    </r>
    <r>
      <rPr>
        <u/>
        <sz val="11"/>
        <color indexed="12"/>
        <rFont val="ＭＳ Ｐゴシック"/>
        <family val="3"/>
        <charset val="128"/>
      </rPr>
      <t>毎年の</t>
    </r>
    <r>
      <rPr>
        <u/>
        <sz val="11"/>
        <color indexed="10"/>
        <rFont val="ＭＳ Ｐゴシック"/>
        <family val="3"/>
        <charset val="128"/>
      </rPr>
      <t>昇給処理</t>
    </r>
    <r>
      <rPr>
        <u/>
        <sz val="11"/>
        <color indexed="12"/>
        <rFont val="ＭＳ Ｐゴシック"/>
        <family val="3"/>
        <charset val="128"/>
      </rPr>
      <t>を行います。</t>
    </r>
    <rPh sb="2" eb="3">
      <t>ホン</t>
    </rPh>
    <rPh sb="8" eb="10">
      <t>マイトシ</t>
    </rPh>
    <rPh sb="11" eb="13">
      <t>ショウキュウ</t>
    </rPh>
    <rPh sb="13" eb="15">
      <t>ショリ</t>
    </rPh>
    <rPh sb="16" eb="17">
      <t>オコナ</t>
    </rPh>
    <phoneticPr fontId="2"/>
  </si>
  <si>
    <r>
      <t>　</t>
    </r>
    <r>
      <rPr>
        <u/>
        <sz val="11"/>
        <color indexed="12"/>
        <rFont val="ＭＳ Ｐゴシック"/>
        <family val="3"/>
        <charset val="128"/>
      </rPr>
      <t>氏名、等級、号俸、生年月日、入社年月日等</t>
    </r>
    <r>
      <rPr>
        <sz val="11"/>
        <rFont val="ＭＳ Ｐゴシック"/>
        <family val="3"/>
        <charset val="128"/>
      </rPr>
      <t>、昇給前の基本データを入力（コピー＆貼付け</t>
    </r>
    <rPh sb="1" eb="3">
      <t>シメイ</t>
    </rPh>
    <rPh sb="4" eb="6">
      <t>トウキュウ</t>
    </rPh>
    <rPh sb="7" eb="9">
      <t>ゴウホウ</t>
    </rPh>
    <rPh sb="10" eb="12">
      <t>セイネン</t>
    </rPh>
    <rPh sb="12" eb="14">
      <t>ガッピ</t>
    </rPh>
    <rPh sb="15" eb="17">
      <t>ニュウシャ</t>
    </rPh>
    <rPh sb="17" eb="20">
      <t>ネンガッピ</t>
    </rPh>
    <rPh sb="20" eb="21">
      <t>トウ</t>
    </rPh>
    <rPh sb="22" eb="24">
      <t>ショウキュウ</t>
    </rPh>
    <rPh sb="24" eb="25">
      <t>マエ</t>
    </rPh>
    <rPh sb="26" eb="28">
      <t>キホン</t>
    </rPh>
    <rPh sb="39" eb="41">
      <t>ハリツ</t>
    </rPh>
    <phoneticPr fontId="2"/>
  </si>
  <si>
    <r>
      <t>　昇給基準日と定年年齢および</t>
    </r>
    <r>
      <rPr>
        <u/>
        <sz val="11"/>
        <color indexed="12"/>
        <rFont val="ＭＳ Ｐゴシック"/>
        <family val="3"/>
        <charset val="128"/>
      </rPr>
      <t>評価データを入力</t>
    </r>
    <r>
      <rPr>
        <sz val="11"/>
        <rFont val="ＭＳ Ｐゴシック"/>
        <family val="3"/>
        <charset val="128"/>
      </rPr>
      <t>するだけで自動的に昇給シミュレーションを行います。</t>
    </r>
    <rPh sb="1" eb="3">
      <t>ショウキュウ</t>
    </rPh>
    <rPh sb="3" eb="6">
      <t>キジュンビ</t>
    </rPh>
    <rPh sb="7" eb="9">
      <t>テイネン</t>
    </rPh>
    <rPh sb="9" eb="11">
      <t>ネンレイ</t>
    </rPh>
    <rPh sb="14" eb="16">
      <t>ヒョウカ</t>
    </rPh>
    <rPh sb="20" eb="22">
      <t>ニュウリョク</t>
    </rPh>
    <rPh sb="27" eb="30">
      <t>ジドウテキ</t>
    </rPh>
    <rPh sb="31" eb="33">
      <t>ショウキュウ</t>
    </rPh>
    <rPh sb="42" eb="43">
      <t>オコナ</t>
    </rPh>
    <phoneticPr fontId="2"/>
  </si>
  <si>
    <r>
      <t>　</t>
    </r>
    <r>
      <rPr>
        <u/>
        <sz val="11"/>
        <color indexed="12"/>
        <rFont val="ＭＳ Ｐゴシック"/>
        <family val="3"/>
        <charset val="128"/>
      </rPr>
      <t>新格付けの等級データーを入力</t>
    </r>
    <r>
      <rPr>
        <sz val="11"/>
        <rFont val="ＭＳ Ｐゴシック"/>
        <family val="3"/>
        <charset val="128"/>
      </rPr>
      <t>するだけで、昇格・降格反映後の職能給昇給額（率）が計算されます。</t>
    </r>
    <rPh sb="1" eb="2">
      <t>シン</t>
    </rPh>
    <rPh sb="2" eb="3">
      <t>カク</t>
    </rPh>
    <rPh sb="3" eb="4">
      <t>ヅ</t>
    </rPh>
    <rPh sb="6" eb="8">
      <t>トウキュウ</t>
    </rPh>
    <rPh sb="13" eb="15">
      <t>ニュウリョク</t>
    </rPh>
    <rPh sb="21" eb="23">
      <t>ショウカク</t>
    </rPh>
    <rPh sb="24" eb="26">
      <t>コウカク</t>
    </rPh>
    <rPh sb="26" eb="28">
      <t>ハンエイ</t>
    </rPh>
    <rPh sb="28" eb="29">
      <t>ゴ</t>
    </rPh>
    <rPh sb="30" eb="33">
      <t>ショクノウキュウ</t>
    </rPh>
    <rPh sb="33" eb="35">
      <t>ショウキュウ</t>
    </rPh>
    <rPh sb="35" eb="36">
      <t>ガク</t>
    </rPh>
    <rPh sb="37" eb="38">
      <t>リツ</t>
    </rPh>
    <rPh sb="40" eb="42">
      <t>ケイサン</t>
    </rPh>
    <phoneticPr fontId="2"/>
  </si>
  <si>
    <r>
      <t>　職能給賃金表をベース改定（アップ＆ダウン）する場合は、ベースの</t>
    </r>
    <r>
      <rPr>
        <u/>
        <sz val="11"/>
        <color indexed="12"/>
        <rFont val="ＭＳ Ｐゴシック"/>
        <family val="3"/>
        <charset val="128"/>
      </rPr>
      <t>改定額を入力</t>
    </r>
    <r>
      <rPr>
        <sz val="11"/>
        <rFont val="ＭＳ Ｐゴシック"/>
        <family val="3"/>
        <charset val="128"/>
      </rPr>
      <t>するだけで、全員の</t>
    </r>
    <rPh sb="1" eb="4">
      <t>ショクノウキュウ</t>
    </rPh>
    <rPh sb="4" eb="6">
      <t>チンギン</t>
    </rPh>
    <rPh sb="6" eb="7">
      <t>ヒョウ</t>
    </rPh>
    <rPh sb="11" eb="13">
      <t>カイテイ</t>
    </rPh>
    <rPh sb="24" eb="26">
      <t>バアイ</t>
    </rPh>
    <rPh sb="32" eb="34">
      <t>カイテイ</t>
    </rPh>
    <rPh sb="34" eb="35">
      <t>ガク</t>
    </rPh>
    <rPh sb="36" eb="38">
      <t>ニュウリョク</t>
    </rPh>
    <rPh sb="44" eb="46">
      <t>ゼンイン</t>
    </rPh>
    <phoneticPr fontId="2"/>
  </si>
  <si>
    <t>□職能給体系設計‐「賃金表」（Ver.1-6)1.06で、年齢給やサラリースケールを設計</t>
    <rPh sb="29" eb="32">
      <t>ネンレイキュウ</t>
    </rPh>
    <rPh sb="42" eb="44">
      <t>セッケイ</t>
    </rPh>
    <phoneticPr fontId="2"/>
  </si>
  <si>
    <t>ここでは、職能給体系設計‐「賃金表」（Ver.1-6)1.06の「２．年齢給設計シート」から、フォームに沿って</t>
    <rPh sb="5" eb="8">
      <t>ショクノウキュウ</t>
    </rPh>
    <rPh sb="8" eb="10">
      <t>タイケイ</t>
    </rPh>
    <rPh sb="10" eb="12">
      <t>セッケイ</t>
    </rPh>
    <rPh sb="14" eb="16">
      <t>チンギン</t>
    </rPh>
    <rPh sb="16" eb="17">
      <t>ヒョウ</t>
    </rPh>
    <rPh sb="35" eb="37">
      <t>ネンレイ</t>
    </rPh>
    <rPh sb="37" eb="38">
      <t>キュウ</t>
    </rPh>
    <rPh sb="38" eb="40">
      <t>セッケイ</t>
    </rPh>
    <rPh sb="52" eb="53">
      <t>ソ</t>
    </rPh>
    <phoneticPr fontId="2"/>
  </si>
  <si>
    <r>
      <t>年齢給をコピー＆貼付け</t>
    </r>
    <r>
      <rPr>
        <b/>
        <sz val="11"/>
        <color indexed="12"/>
        <rFont val="ＭＳ Ｐゴシック"/>
        <family val="3"/>
        <charset val="128"/>
      </rPr>
      <t>（値のみ）</t>
    </r>
    <r>
      <rPr>
        <sz val="11"/>
        <rFont val="ＭＳ Ｐゴシック"/>
        <family val="3"/>
        <charset val="128"/>
      </rPr>
      <t>します。</t>
    </r>
    <phoneticPr fontId="2"/>
  </si>
  <si>
    <t>※職能給体系設計‐「賃金表」（Ver.1-6)1.06を使用しないで、年齢給を入力することもできます。</t>
    <rPh sb="1" eb="4">
      <t>ショクノウキュウ</t>
    </rPh>
    <rPh sb="4" eb="6">
      <t>タイケイ</t>
    </rPh>
    <rPh sb="6" eb="8">
      <t>セッケイ</t>
    </rPh>
    <rPh sb="10" eb="12">
      <t>チンギン</t>
    </rPh>
    <rPh sb="12" eb="13">
      <t>ヒョウ</t>
    </rPh>
    <rPh sb="28" eb="30">
      <t>シヨウ</t>
    </rPh>
    <rPh sb="35" eb="37">
      <t>ネンレイ</t>
    </rPh>
    <rPh sb="37" eb="38">
      <t>キュウ</t>
    </rPh>
    <rPh sb="39" eb="41">
      <t>ニュウリョク</t>
    </rPh>
    <phoneticPr fontId="2"/>
  </si>
  <si>
    <t>職能給体系設計－「賃金表」ソフト（Ver.1-6）1.06で設計した「７．昇給上限年数の設計」シートの</t>
    <rPh sb="30" eb="32">
      <t>セッケイ</t>
    </rPh>
    <rPh sb="37" eb="39">
      <t>ショウキュウ</t>
    </rPh>
    <rPh sb="39" eb="41">
      <t>ジョウゲン</t>
    </rPh>
    <rPh sb="41" eb="43">
      <t>ネンスウ</t>
    </rPh>
    <rPh sb="44" eb="46">
      <t>セッケイ</t>
    </rPh>
    <phoneticPr fontId="2"/>
  </si>
  <si>
    <r>
      <t>「（5)サラリースケールの全体表」を</t>
    </r>
    <r>
      <rPr>
        <u/>
        <sz val="11"/>
        <rFont val="ＭＳ Ｐゴシック"/>
        <family val="3"/>
        <charset val="128"/>
      </rPr>
      <t>フォーム（9等級設計まで）に沿って</t>
    </r>
    <r>
      <rPr>
        <sz val="11"/>
        <rFont val="ＭＳ Ｐゴシック"/>
        <family val="3"/>
        <charset val="128"/>
      </rPr>
      <t>コピー＆貼付け</t>
    </r>
    <r>
      <rPr>
        <b/>
        <sz val="11"/>
        <color indexed="12"/>
        <rFont val="ＭＳ Ｐゴシック"/>
        <family val="3"/>
        <charset val="128"/>
      </rPr>
      <t>（値のみ）</t>
    </r>
    <r>
      <rPr>
        <sz val="11"/>
        <rFont val="ＭＳ Ｐゴシック"/>
        <family val="3"/>
        <charset val="128"/>
      </rPr>
      <t>します。</t>
    </r>
    <rPh sb="24" eb="26">
      <t>トウキュウ</t>
    </rPh>
    <rPh sb="26" eb="28">
      <t>セッケイ</t>
    </rPh>
    <rPh sb="32" eb="33">
      <t>ソ</t>
    </rPh>
    <rPh sb="39" eb="41">
      <t>ハリツ</t>
    </rPh>
    <rPh sb="43" eb="44">
      <t>アタイ</t>
    </rPh>
    <phoneticPr fontId="2"/>
  </si>
  <si>
    <t>「考課別標語と昇号数」も入力します。</t>
    <rPh sb="12" eb="14">
      <t>ニュウリョク</t>
    </rPh>
    <phoneticPr fontId="2"/>
  </si>
  <si>
    <t>※職能給体系設計－「賃金表」ソフト（Ver.1-6）1.06を使用しないで、サラリースケールを設計して入力して</t>
    <rPh sb="31" eb="33">
      <t>シヨウ</t>
    </rPh>
    <rPh sb="47" eb="49">
      <t>セッケイ</t>
    </rPh>
    <rPh sb="51" eb="53">
      <t>ニュウリョク</t>
    </rPh>
    <phoneticPr fontId="2"/>
  </si>
  <si>
    <r>
      <rPr>
        <sz val="12"/>
        <color indexed="12"/>
        <rFont val="ＭＳ ゴシック"/>
        <family val="3"/>
        <charset val="128"/>
      </rPr>
      <t xml:space="preserve">■ </t>
    </r>
    <r>
      <rPr>
        <u/>
        <sz val="12"/>
        <color indexed="12"/>
        <rFont val="ＭＳ ゴシック"/>
        <family val="3"/>
        <charset val="128"/>
      </rPr>
      <t>職能給体系設計－「賃金表」ソフト（Ver.1-6）1.06から、</t>
    </r>
    <phoneticPr fontId="2"/>
  </si>
  <si>
    <r>
      <rPr>
        <sz val="12"/>
        <color indexed="12"/>
        <rFont val="ＭＳ ゴシック"/>
        <family val="3"/>
        <charset val="128"/>
      </rPr>
      <t>　</t>
    </r>
    <r>
      <rPr>
        <u/>
        <sz val="12"/>
        <color indexed="10"/>
        <rFont val="ＭＳ ゴシック"/>
        <family val="3"/>
        <charset val="128"/>
      </rPr>
      <t>「3.年齢給設計」シート</t>
    </r>
    <r>
      <rPr>
        <u/>
        <sz val="12"/>
        <color indexed="12"/>
        <rFont val="ＭＳ ゴシック"/>
        <family val="3"/>
        <charset val="128"/>
      </rPr>
      <t>のデータをコピー＆貼付（値のみ）又は別途設計の年齢給をフォームに合わせて入力</t>
    </r>
    <rPh sb="4" eb="6">
      <t>ネンレイ</t>
    </rPh>
    <rPh sb="6" eb="7">
      <t>キュウ</t>
    </rPh>
    <rPh sb="7" eb="9">
      <t>セッケイ</t>
    </rPh>
    <rPh sb="22" eb="24">
      <t>チョウフ</t>
    </rPh>
    <rPh sb="25" eb="26">
      <t>アタイ</t>
    </rPh>
    <rPh sb="29" eb="30">
      <t>マタ</t>
    </rPh>
    <rPh sb="31" eb="33">
      <t>ベット</t>
    </rPh>
    <rPh sb="33" eb="35">
      <t>セッケイ</t>
    </rPh>
    <rPh sb="36" eb="38">
      <t>ネンレイ</t>
    </rPh>
    <rPh sb="38" eb="39">
      <t>キュウ</t>
    </rPh>
    <rPh sb="45" eb="46">
      <t>ア</t>
    </rPh>
    <rPh sb="49" eb="51">
      <t>ニュウリョク</t>
    </rPh>
    <phoneticPr fontId="2"/>
  </si>
  <si>
    <r>
      <rPr>
        <sz val="12"/>
        <color indexed="12"/>
        <rFont val="ＭＳ Ｐゴシック"/>
        <family val="3"/>
        <charset val="128"/>
      </rPr>
      <t xml:space="preserve">　　■ </t>
    </r>
    <r>
      <rPr>
        <b/>
        <u/>
        <sz val="12"/>
        <color indexed="12"/>
        <rFont val="ＭＳ Ｐゴシック"/>
        <family val="3"/>
        <charset val="128"/>
      </rPr>
      <t>職能給体系設計－「賃金表」ソフト（Ver.1-6）1.06で設計した「７．昇格上限年数の設計」シートの</t>
    </r>
    <rPh sb="41" eb="43">
      <t>ショウカク</t>
    </rPh>
    <rPh sb="43" eb="47">
      <t>ジョウゲンネンスウ</t>
    </rPh>
    <phoneticPr fontId="2"/>
  </si>
  <si>
    <r>
      <rPr>
        <sz val="12"/>
        <color indexed="12"/>
        <rFont val="ＭＳ Ｐゴシック"/>
        <family val="3"/>
        <charset val="128"/>
      </rPr>
      <t>　　　　</t>
    </r>
    <r>
      <rPr>
        <u/>
        <sz val="12"/>
        <color indexed="10"/>
        <rFont val="ＭＳ Ｐゴシック"/>
        <family val="3"/>
        <charset val="128"/>
      </rPr>
      <t>(1)</t>
    </r>
    <r>
      <rPr>
        <b/>
        <u/>
        <sz val="12"/>
        <color indexed="10"/>
        <rFont val="ＭＳ Ｐゴシック"/>
        <family val="3"/>
        <charset val="128"/>
      </rPr>
      <t>「サラリースケールの全体表」</t>
    </r>
    <r>
      <rPr>
        <u/>
        <sz val="12"/>
        <color indexed="12"/>
        <rFont val="ＭＳ Ｐゴシック"/>
        <family val="3"/>
        <charset val="128"/>
      </rPr>
      <t>をコピー＆貼付</t>
    </r>
    <r>
      <rPr>
        <b/>
        <u/>
        <sz val="12"/>
        <color indexed="12"/>
        <rFont val="ＭＳ Ｐゴシック"/>
        <family val="3"/>
        <charset val="128"/>
      </rPr>
      <t>（値のみ）</t>
    </r>
    <r>
      <rPr>
        <u/>
        <sz val="12"/>
        <color indexed="12"/>
        <rFont val="ＭＳ Ｐゴシック"/>
        <family val="3"/>
        <charset val="128"/>
      </rPr>
      <t>又は別途 設計してフォームに合わせて入力</t>
    </r>
    <rPh sb="26" eb="28">
      <t>チョウフ</t>
    </rPh>
    <rPh sb="29" eb="30">
      <t>アタイ</t>
    </rPh>
    <rPh sb="33" eb="34">
      <t>マタ</t>
    </rPh>
    <rPh sb="35" eb="37">
      <t>ベット</t>
    </rPh>
    <rPh sb="38" eb="40">
      <t>セッケイ</t>
    </rPh>
    <rPh sb="47" eb="48">
      <t>ア</t>
    </rPh>
    <rPh sb="51" eb="53">
      <t>ニュウリョク</t>
    </rPh>
    <phoneticPr fontId="2"/>
  </si>
  <si>
    <r>
      <rPr>
        <sz val="12"/>
        <color indexed="12"/>
        <rFont val="ＭＳ Ｐゴシック"/>
        <family val="3"/>
        <charset val="128"/>
      </rPr>
      <t xml:space="preserve">　　■ </t>
    </r>
    <r>
      <rPr>
        <b/>
        <u/>
        <sz val="12"/>
        <color indexed="12"/>
        <rFont val="ＭＳ Ｐゴシック"/>
        <family val="3"/>
        <charset val="128"/>
      </rPr>
      <t>職能給体系設計－「賃金表」ソフト（Ver.1-6）1.06の「(2)基本給設計と配分」シート</t>
    </r>
    <r>
      <rPr>
        <u/>
        <sz val="12"/>
        <color indexed="12"/>
        <rFont val="ＭＳ Ｐゴシック"/>
        <family val="3"/>
        <charset val="128"/>
      </rPr>
      <t>の、</t>
    </r>
    <rPh sb="4" eb="7">
      <t>ショクノウキュウ</t>
    </rPh>
    <rPh sb="7" eb="9">
      <t>タイケイ</t>
    </rPh>
    <rPh sb="9" eb="11">
      <t>セッケイ</t>
    </rPh>
    <rPh sb="13" eb="15">
      <t>チンギン</t>
    </rPh>
    <rPh sb="15" eb="16">
      <t>ヒョウ</t>
    </rPh>
    <rPh sb="38" eb="41">
      <t>キホンキュウ</t>
    </rPh>
    <rPh sb="41" eb="43">
      <t>セッケイ</t>
    </rPh>
    <rPh sb="44" eb="46">
      <t>ハイブン</t>
    </rPh>
    <phoneticPr fontId="2"/>
  </si>
  <si>
    <r>
      <rPr>
        <sz val="12"/>
        <color indexed="12"/>
        <rFont val="ＭＳ Ｐゴシック"/>
        <family val="3"/>
        <charset val="128"/>
      </rPr>
      <t>　　　</t>
    </r>
    <r>
      <rPr>
        <b/>
        <u/>
        <sz val="12"/>
        <color indexed="10"/>
        <rFont val="ＭＳ Ｐゴシック"/>
        <family val="3"/>
        <charset val="128"/>
      </rPr>
      <t>(3)「考課別標語と昇号数の設計</t>
    </r>
    <r>
      <rPr>
        <u/>
        <sz val="12"/>
        <color indexed="12"/>
        <rFont val="ＭＳ Ｐゴシック"/>
        <family val="3"/>
        <charset val="128"/>
      </rPr>
      <t>をコピー＆貼付</t>
    </r>
    <r>
      <rPr>
        <b/>
        <u/>
        <sz val="12"/>
        <color indexed="12"/>
        <rFont val="ＭＳ Ｐゴシック"/>
        <family val="3"/>
        <charset val="128"/>
      </rPr>
      <t>（値のみ）</t>
    </r>
    <r>
      <rPr>
        <u/>
        <sz val="12"/>
        <color indexed="12"/>
        <rFont val="ＭＳ Ｐゴシック"/>
        <family val="3"/>
        <charset val="128"/>
      </rPr>
      <t>又は別途 設計してフォームに合わせて入力</t>
    </r>
    <rPh sb="24" eb="26">
      <t>チョウフ</t>
    </rPh>
    <rPh sb="27" eb="28">
      <t>アタイ</t>
    </rPh>
    <rPh sb="31" eb="32">
      <t>マタ</t>
    </rPh>
    <rPh sb="33" eb="35">
      <t>ベット</t>
    </rPh>
    <rPh sb="36" eb="38">
      <t>セッケイ</t>
    </rPh>
    <rPh sb="45" eb="46">
      <t>ア</t>
    </rPh>
    <rPh sb="49" eb="51">
      <t>ニュウリョク</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</si>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</sst>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11]gee\.mm\.dd"/>
    <numFmt numFmtId="178" formatCode="[$-411]ggge&quot;年&quot;m&quot;月&quot;d&quot;日&quot;;@"/>
  </numFmts>
  <fonts count="94" x14ac:knownFonts="1">
    <font>
      <sz val="11"/>
      <name val="ＭＳ Ｐゴシック"/>
      <family val="3"/>
      <charset val="128"/>
    </font>
    <font>
      <sz val="11"/>
      <name val="ＭＳ Ｐゴシック"/>
      <family val="3"/>
      <charset val="128"/>
    </font>
    <font>
      <sz val="6"/>
      <name val="ＭＳ Ｐゴシック"/>
      <family val="3"/>
      <charset val="128"/>
    </font>
    <font>
      <b/>
      <sz val="16"/>
      <name val="ＭＳ ゴシック"/>
      <family val="3"/>
      <charset val="128"/>
    </font>
    <font>
      <sz val="11"/>
      <name val="ＭＳ ゴシック"/>
      <family val="3"/>
      <charset val="128"/>
    </font>
    <font>
      <sz val="14"/>
      <name val="ＭＳ ゴシック"/>
      <family val="3"/>
      <charset val="128"/>
    </font>
    <font>
      <sz val="11"/>
      <color indexed="12"/>
      <name val="ＭＳ ゴシック"/>
      <family val="3"/>
      <charset val="128"/>
    </font>
    <font>
      <b/>
      <sz val="11"/>
      <color indexed="12"/>
      <name val="ＭＳ ゴシック"/>
      <family val="3"/>
      <charset val="128"/>
    </font>
    <font>
      <b/>
      <sz val="11"/>
      <name val="ＭＳ ゴシック"/>
      <family val="3"/>
      <charset val="128"/>
    </font>
    <font>
      <sz val="11"/>
      <color indexed="8"/>
      <name val="ＭＳ ゴシック"/>
      <family val="3"/>
      <charset val="128"/>
    </font>
    <font>
      <b/>
      <sz val="11"/>
      <color indexed="8"/>
      <name val="ＭＳ ゴシック"/>
      <family val="3"/>
      <charset val="128"/>
    </font>
    <font>
      <sz val="12"/>
      <name val="ＭＳ ゴシック"/>
      <family val="3"/>
      <charset val="128"/>
    </font>
    <font>
      <b/>
      <sz val="14"/>
      <name val="ＭＳ ゴシック"/>
      <family val="3"/>
      <charset val="128"/>
    </font>
    <font>
      <sz val="10"/>
      <name val="ＭＳ ゴシック"/>
      <family val="3"/>
      <charset val="128"/>
    </font>
    <font>
      <sz val="10"/>
      <color indexed="8"/>
      <name val="ＭＳ ゴシック"/>
      <family val="3"/>
      <charset val="128"/>
    </font>
    <font>
      <b/>
      <sz val="16"/>
      <name val="ＭＳ Ｐゴシック"/>
      <family val="3"/>
      <charset val="128"/>
    </font>
    <font>
      <b/>
      <u/>
      <sz val="16"/>
      <name val="ＭＳ ゴシック"/>
      <family val="3"/>
      <charset val="128"/>
    </font>
    <font>
      <sz val="9"/>
      <name val="ＭＳ ゴシック"/>
      <family val="3"/>
      <charset val="128"/>
    </font>
    <font>
      <u/>
      <sz val="11"/>
      <name val="ＭＳ ゴシック"/>
      <family val="3"/>
      <charset val="128"/>
    </font>
    <font>
      <b/>
      <sz val="10"/>
      <name val="ＭＳ ゴシック"/>
      <family val="3"/>
      <charset val="128"/>
    </font>
    <font>
      <b/>
      <sz val="14"/>
      <color indexed="12"/>
      <name val="ＭＳ ゴシック"/>
      <family val="3"/>
      <charset val="128"/>
    </font>
    <font>
      <b/>
      <sz val="14"/>
      <color indexed="11"/>
      <name val="ＭＳ ゴシック"/>
      <family val="3"/>
      <charset val="128"/>
    </font>
    <font>
      <b/>
      <sz val="11"/>
      <color indexed="10"/>
      <name val="ＭＳ Ｐゴシック"/>
      <family val="3"/>
      <charset val="128"/>
    </font>
    <font>
      <b/>
      <u/>
      <sz val="12"/>
      <name val="ＭＳ Ｐゴシック"/>
      <family val="3"/>
      <charset val="128"/>
    </font>
    <font>
      <sz val="11"/>
      <color indexed="12"/>
      <name val="ＭＳ Ｐゴシック"/>
      <family val="3"/>
      <charset val="128"/>
    </font>
    <font>
      <b/>
      <sz val="11"/>
      <name val="ＭＳ Ｐゴシック"/>
      <family val="3"/>
      <charset val="128"/>
    </font>
    <font>
      <b/>
      <u/>
      <sz val="12"/>
      <color indexed="10"/>
      <name val="ＭＳ Ｐゴシック"/>
      <family val="3"/>
      <charset val="128"/>
    </font>
    <font>
      <b/>
      <u/>
      <sz val="11"/>
      <color indexed="10"/>
      <name val="ＭＳ Ｐゴシック"/>
      <family val="3"/>
      <charset val="128"/>
    </font>
    <font>
      <b/>
      <sz val="11"/>
      <color indexed="10"/>
      <name val="ＭＳ ゴシック"/>
      <family val="3"/>
      <charset val="128"/>
    </font>
    <font>
      <b/>
      <sz val="11"/>
      <color indexed="12"/>
      <name val="ＭＳ Ｐゴシック"/>
      <family val="3"/>
      <charset val="128"/>
    </font>
    <font>
      <sz val="11"/>
      <color indexed="10"/>
      <name val="ＭＳ ゴシック"/>
      <family val="3"/>
      <charset val="128"/>
    </font>
    <font>
      <b/>
      <u/>
      <sz val="11"/>
      <color indexed="12"/>
      <name val="ＭＳ Ｐゴシック"/>
      <family val="3"/>
      <charset val="128"/>
    </font>
    <font>
      <sz val="10"/>
      <name val="ＭＳ Ｐゴシック"/>
      <family val="3"/>
      <charset val="128"/>
    </font>
    <font>
      <u/>
      <sz val="12"/>
      <color indexed="10"/>
      <name val="ＭＳ ゴシック"/>
      <family val="3"/>
      <charset val="128"/>
    </font>
    <font>
      <u/>
      <sz val="12"/>
      <color indexed="10"/>
      <name val="ＭＳ Ｐゴシック"/>
      <family val="3"/>
      <charset val="128"/>
    </font>
    <font>
      <b/>
      <u/>
      <sz val="14"/>
      <name val="ＭＳ ゴシック"/>
      <family val="3"/>
      <charset val="128"/>
    </font>
    <font>
      <u/>
      <sz val="12"/>
      <color indexed="12"/>
      <name val="ＭＳ Ｐゴシック"/>
      <family val="3"/>
      <charset val="128"/>
    </font>
    <font>
      <sz val="12"/>
      <color indexed="12"/>
      <name val="ＭＳ Ｐゴシック"/>
      <family val="3"/>
      <charset val="128"/>
    </font>
    <font>
      <b/>
      <u/>
      <sz val="12"/>
      <color indexed="12"/>
      <name val="ＭＳ Ｐゴシック"/>
      <family val="3"/>
      <charset val="128"/>
    </font>
    <font>
      <u/>
      <sz val="12"/>
      <color indexed="12"/>
      <name val="ＭＳ ゴシック"/>
      <family val="3"/>
      <charset val="128"/>
    </font>
    <font>
      <sz val="12"/>
      <color indexed="12"/>
      <name val="ＭＳ ゴシック"/>
      <family val="3"/>
      <charset val="128"/>
    </font>
    <font>
      <b/>
      <sz val="12"/>
      <color indexed="12"/>
      <name val="ＭＳ ゴシック"/>
      <family val="3"/>
      <charset val="128"/>
    </font>
    <font>
      <sz val="11"/>
      <color indexed="8"/>
      <name val="ＭＳ Ｐゴシック"/>
      <family val="3"/>
      <charset val="128"/>
    </font>
    <font>
      <u/>
      <sz val="11"/>
      <name val="ＭＳ Ｐゴシック"/>
      <family val="3"/>
      <charset val="128"/>
    </font>
    <font>
      <b/>
      <u/>
      <sz val="12"/>
      <name val="ＭＳ ゴシック"/>
      <family val="3"/>
      <charset val="128"/>
    </font>
    <font>
      <sz val="10.5"/>
      <color indexed="8"/>
      <name val="ＭＳ ゴシック"/>
      <family val="3"/>
      <charset val="128"/>
    </font>
    <font>
      <b/>
      <sz val="10.5"/>
      <color indexed="8"/>
      <name val="ＭＳ ゴシック"/>
      <family val="3"/>
      <charset val="128"/>
    </font>
    <font>
      <b/>
      <sz val="12"/>
      <name val="ＭＳ ゴシック"/>
      <family val="3"/>
      <charset val="128"/>
    </font>
    <font>
      <b/>
      <sz val="10"/>
      <color indexed="10"/>
      <name val="ＭＳ ゴシック"/>
      <family val="3"/>
      <charset val="128"/>
    </font>
    <font>
      <b/>
      <u/>
      <sz val="10"/>
      <color indexed="10"/>
      <name val="ＭＳ ゴシック"/>
      <family val="3"/>
      <charset val="128"/>
    </font>
    <font>
      <b/>
      <u/>
      <sz val="14"/>
      <color indexed="8"/>
      <name val="ＭＳ ゴシック"/>
      <family val="3"/>
      <charset val="128"/>
    </font>
    <font>
      <b/>
      <u/>
      <sz val="11"/>
      <color indexed="10"/>
      <name val="ＭＳ ゴシック"/>
      <family val="3"/>
      <charset val="128"/>
    </font>
    <font>
      <u/>
      <sz val="10"/>
      <color indexed="10"/>
      <name val="ＭＳ ゴシック"/>
      <family val="3"/>
      <charset val="128"/>
    </font>
    <font>
      <sz val="10"/>
      <color indexed="10"/>
      <name val="ＭＳ ゴシック"/>
      <family val="3"/>
      <charset val="128"/>
    </font>
    <font>
      <b/>
      <u/>
      <sz val="12"/>
      <color indexed="12"/>
      <name val="ＭＳ ゴシック"/>
      <family val="3"/>
      <charset val="128"/>
    </font>
    <font>
      <b/>
      <u/>
      <sz val="11"/>
      <color indexed="12"/>
      <name val="ＭＳ ゴシック"/>
      <family val="3"/>
      <charset val="128"/>
    </font>
    <font>
      <sz val="10"/>
      <color indexed="12"/>
      <name val="ＭＳ ゴシック"/>
      <family val="3"/>
      <charset val="128"/>
    </font>
    <font>
      <b/>
      <u/>
      <sz val="12"/>
      <color indexed="8"/>
      <name val="ＭＳ ゴシック"/>
      <family val="3"/>
      <charset val="128"/>
    </font>
    <font>
      <b/>
      <sz val="12"/>
      <color indexed="10"/>
      <name val="ＭＳ Ｐゴシック"/>
      <family val="3"/>
      <charset val="128"/>
    </font>
    <font>
      <sz val="8"/>
      <name val="ＭＳ ゴシック"/>
      <family val="3"/>
      <charset val="128"/>
    </font>
    <font>
      <u/>
      <sz val="11"/>
      <color indexed="12"/>
      <name val="ＭＳ Ｐゴシック"/>
      <family val="3"/>
      <charset val="128"/>
    </font>
    <font>
      <b/>
      <sz val="10"/>
      <color indexed="12"/>
      <name val="ＭＳ ゴシック"/>
      <family val="3"/>
      <charset val="128"/>
    </font>
    <font>
      <sz val="11"/>
      <color indexed="10"/>
      <name val="ＭＳ Ｐゴシック"/>
      <family val="3"/>
      <charset val="128"/>
    </font>
    <font>
      <u/>
      <sz val="11"/>
      <color indexed="8"/>
      <name val="ＭＳ Ｐゴシック"/>
      <family val="3"/>
      <charset val="128"/>
    </font>
    <font>
      <u/>
      <sz val="11"/>
      <color indexed="10"/>
      <name val="ＭＳ Ｐゴシック"/>
      <family val="3"/>
      <charset val="128"/>
    </font>
    <font>
      <sz val="11"/>
      <color rgb="FF0000FF"/>
      <name val="ＭＳ ゴシック"/>
      <family val="3"/>
      <charset val="128"/>
    </font>
    <font>
      <u/>
      <sz val="12"/>
      <color rgb="FF0000CC"/>
      <name val="ＭＳ Ｐゴシック"/>
      <family val="3"/>
      <charset val="128"/>
    </font>
    <font>
      <u/>
      <sz val="12"/>
      <color rgb="FFFF0000"/>
      <name val="ＭＳ Ｐゴシック"/>
      <family val="3"/>
      <charset val="128"/>
    </font>
    <font>
      <sz val="12"/>
      <color rgb="FF0000CC"/>
      <name val="ＭＳ Ｐゴシック"/>
      <family val="3"/>
      <charset val="128"/>
    </font>
    <font>
      <sz val="11"/>
      <color rgb="FF0000CC"/>
      <name val="ＭＳ ゴシック"/>
      <family val="3"/>
      <charset val="128"/>
    </font>
    <font>
      <sz val="10"/>
      <color rgb="FF0000CC"/>
      <name val="ＭＳ ゴシック"/>
      <family val="3"/>
      <charset val="128"/>
    </font>
    <font>
      <u/>
      <sz val="12"/>
      <color rgb="FF0000FF"/>
      <name val="ＭＳ ゴシック"/>
      <family val="3"/>
      <charset val="128"/>
    </font>
    <font>
      <u/>
      <sz val="10"/>
      <color theme="1"/>
      <name val="ＭＳ ゴシック"/>
      <family val="3"/>
      <charset val="128"/>
    </font>
    <font>
      <b/>
      <sz val="11"/>
      <color theme="1"/>
      <name val="ＭＳ ゴシック"/>
      <family val="3"/>
      <charset val="128"/>
    </font>
    <font>
      <sz val="9"/>
      <color theme="1"/>
      <name val="ＭＳ ゴシック"/>
      <family val="3"/>
      <charset val="128"/>
    </font>
    <font>
      <u/>
      <sz val="12"/>
      <color rgb="FF0000CC"/>
      <name val="ＭＳ ゴシック"/>
      <family val="3"/>
      <charset val="128"/>
    </font>
    <font>
      <b/>
      <u/>
      <sz val="12"/>
      <color theme="1"/>
      <name val="ＭＳ ゴシック"/>
      <family val="3"/>
      <charset val="128"/>
    </font>
    <font>
      <sz val="11"/>
      <color theme="1"/>
      <name val="ＭＳ ゴシック"/>
      <family val="3"/>
      <charset val="128"/>
    </font>
    <font>
      <b/>
      <sz val="10"/>
      <color rgb="FFFF0000"/>
      <name val="ＭＳ Ｐゴシック"/>
      <family val="3"/>
      <charset val="128"/>
    </font>
    <font>
      <sz val="11"/>
      <color rgb="FFFF0000"/>
      <name val="ＭＳ ゴシック"/>
      <family val="3"/>
      <charset val="128"/>
    </font>
    <font>
      <sz val="10"/>
      <color rgb="FF0000FF"/>
      <name val="ＭＳ ゴシック"/>
      <family val="3"/>
      <charset val="128"/>
    </font>
    <font>
      <b/>
      <sz val="14"/>
      <color theme="1"/>
      <name val="ＭＳ ゴシック"/>
      <family val="3"/>
      <charset val="128"/>
    </font>
    <font>
      <b/>
      <sz val="11"/>
      <color theme="1"/>
      <name val="ＭＳ Ｐゴシック"/>
      <family val="3"/>
      <charset val="128"/>
    </font>
    <font>
      <sz val="11"/>
      <color theme="1"/>
      <name val="ＭＳ Ｐゴシック"/>
      <family val="3"/>
      <charset val="128"/>
    </font>
    <font>
      <b/>
      <u/>
      <sz val="16"/>
      <color rgb="FF0000CC"/>
      <name val="ＭＳ ゴシック"/>
      <family val="3"/>
      <charset val="128"/>
    </font>
    <font>
      <u/>
      <sz val="11"/>
      <color rgb="FF0000CC"/>
      <name val="ＭＳ ゴシック"/>
      <family val="3"/>
      <charset val="128"/>
    </font>
    <font>
      <b/>
      <sz val="12"/>
      <color rgb="FF0000CC"/>
      <name val="ＭＳ ゴシック"/>
      <family val="3"/>
      <charset val="128"/>
    </font>
    <font>
      <sz val="10"/>
      <color rgb="FFFF0000"/>
      <name val="ＭＳ ゴシック"/>
      <family val="3"/>
      <charset val="128"/>
    </font>
    <font>
      <sz val="10"/>
      <color theme="1"/>
      <name val="ＭＳ ゴシック"/>
      <family val="3"/>
      <charset val="128"/>
    </font>
    <font>
      <b/>
      <u/>
      <sz val="11"/>
      <color rgb="FFFF0000"/>
      <name val="ＭＳ Ｐゴシック"/>
      <family val="3"/>
      <charset val="128"/>
    </font>
    <font>
      <sz val="11"/>
      <color rgb="FF0000CC"/>
      <name val="ＭＳ Ｐゴシック"/>
      <family val="3"/>
      <charset val="128"/>
    </font>
    <font>
      <u/>
      <sz val="11"/>
      <color theme="1"/>
      <name val="ＭＳ Ｐゴシック"/>
      <family val="3"/>
      <charset val="128"/>
    </font>
    <font>
      <sz val="11"/>
      <color rgb="FF0000FF"/>
      <name val="ＭＳ Ｐゴシック"/>
      <family val="3"/>
      <charset val="128"/>
    </font>
    <font>
      <b/>
      <sz val="11"/>
      <color rgb="FFFF0000"/>
      <name val="ＭＳ Ｐゴシック"/>
      <family val="3"/>
      <charset val="128"/>
    </font>
  </fonts>
  <fills count="15">
    <fill>
      <patternFill patternType="none"/>
    </fill>
    <fill>
      <patternFill patternType="gray125"/>
    </fill>
    <fill>
      <patternFill patternType="solid">
        <fgColor indexed="15"/>
        <bgColor indexed="64"/>
      </patternFill>
    </fill>
    <fill>
      <patternFill patternType="solid">
        <fgColor indexed="31"/>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3F3F3"/>
        <bgColor indexed="64"/>
      </patternFill>
    </fill>
    <fill>
      <patternFill patternType="solid">
        <fgColor theme="9" tint="0.59999389629810485"/>
        <bgColor indexed="64"/>
      </patternFill>
    </fill>
    <fill>
      <patternFill patternType="solid">
        <fgColor rgb="FF00FFFF"/>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6" tint="0.59999389629810485"/>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double">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double">
        <color indexed="64"/>
      </left>
      <right style="double">
        <color indexed="64"/>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double">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double">
        <color indexed="64"/>
      </left>
      <right/>
      <top/>
      <bottom/>
      <diagonal/>
    </border>
    <border>
      <left style="double">
        <color indexed="12"/>
      </left>
      <right style="thin">
        <color indexed="64"/>
      </right>
      <top style="hair">
        <color indexed="64"/>
      </top>
      <bottom style="hair">
        <color indexed="64"/>
      </bottom>
      <diagonal/>
    </border>
    <border>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bottom style="hair">
        <color indexed="64"/>
      </bottom>
      <diagonal/>
    </border>
    <border>
      <left style="double">
        <color indexed="12"/>
      </left>
      <right style="thin">
        <color indexed="64"/>
      </right>
      <top style="hair">
        <color indexed="64"/>
      </top>
      <bottom style="thin">
        <color indexed="64"/>
      </bottom>
      <diagonal/>
    </border>
    <border>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10"/>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double">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hair">
        <color indexed="64"/>
      </bottom>
      <diagonal/>
    </border>
    <border>
      <left style="medium">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double">
        <color indexed="12"/>
      </left>
      <right/>
      <top style="medium">
        <color indexed="64"/>
      </top>
      <bottom/>
      <diagonal/>
    </border>
    <border>
      <left style="medium">
        <color indexed="64"/>
      </left>
      <right style="thin">
        <color indexed="10"/>
      </right>
      <top style="medium">
        <color indexed="64"/>
      </top>
      <bottom style="medium">
        <color indexed="64"/>
      </bottom>
      <diagonal/>
    </border>
    <border>
      <left style="thin">
        <color indexed="10"/>
      </left>
      <right style="thin">
        <color indexed="10"/>
      </right>
      <top style="medium">
        <color indexed="64"/>
      </top>
      <bottom style="medium">
        <color indexed="64"/>
      </bottom>
      <diagonal/>
    </border>
    <border>
      <left style="double">
        <color rgb="FF0000CC"/>
      </left>
      <right/>
      <top/>
      <bottom style="medium">
        <color indexed="64"/>
      </bottom>
      <diagonal/>
    </border>
    <border>
      <left style="double">
        <color rgb="FF0000CC"/>
      </left>
      <right/>
      <top/>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37" fontId="5" fillId="0" borderId="0"/>
  </cellStyleXfs>
  <cellXfs count="540">
    <xf numFmtId="0" fontId="0" fillId="0" borderId="0" xfId="0">
      <alignment vertical="center"/>
    </xf>
    <xf numFmtId="0" fontId="4" fillId="0" borderId="0" xfId="0" applyFont="1" applyProtection="1">
      <alignment vertical="center"/>
      <protection hidden="1"/>
    </xf>
    <xf numFmtId="0" fontId="4" fillId="0" borderId="0" xfId="0" applyFont="1" applyAlignment="1" applyProtection="1">
      <alignment horizontal="center" vertical="center"/>
      <protection hidden="1"/>
    </xf>
    <xf numFmtId="0" fontId="0" fillId="0" borderId="0" xfId="0" applyAlignment="1" applyProtection="1">
      <alignment horizontal="left" vertical="center"/>
      <protection hidden="1"/>
    </xf>
    <xf numFmtId="0" fontId="12" fillId="0" borderId="0" xfId="0" applyFont="1" applyProtection="1">
      <alignment vertical="center"/>
      <protection hidden="1"/>
    </xf>
    <xf numFmtId="0" fontId="3" fillId="0" borderId="0" xfId="0" applyFont="1" applyProtection="1">
      <alignment vertical="center"/>
      <protection hidden="1"/>
    </xf>
    <xf numFmtId="0" fontId="4" fillId="2" borderId="1" xfId="0" applyFont="1" applyFill="1" applyBorder="1" applyAlignment="1" applyProtection="1">
      <alignment horizontal="center" vertical="center"/>
      <protection hidden="1"/>
    </xf>
    <xf numFmtId="0" fontId="4" fillId="3" borderId="1" xfId="0" applyFont="1" applyFill="1" applyBorder="1" applyAlignment="1" applyProtection="1">
      <alignment horizontal="center"/>
      <protection hidden="1"/>
    </xf>
    <xf numFmtId="0" fontId="4" fillId="3" borderId="2" xfId="0" applyFont="1" applyFill="1" applyBorder="1" applyAlignment="1" applyProtection="1">
      <alignment horizontal="center"/>
      <protection hidden="1"/>
    </xf>
    <xf numFmtId="0" fontId="4" fillId="3" borderId="3" xfId="0" applyFont="1" applyFill="1" applyBorder="1" applyAlignment="1" applyProtection="1">
      <alignment horizontal="center"/>
      <protection hidden="1"/>
    </xf>
    <xf numFmtId="0" fontId="29" fillId="0" borderId="0" xfId="0" applyFont="1" applyAlignment="1" applyProtection="1">
      <alignment horizontal="left"/>
      <protection hidden="1"/>
    </xf>
    <xf numFmtId="0" fontId="0" fillId="0" borderId="0" xfId="0" applyProtection="1">
      <alignment vertical="center"/>
      <protection hidden="1"/>
    </xf>
    <xf numFmtId="0" fontId="13" fillId="0" borderId="0" xfId="0" applyFont="1" applyProtection="1">
      <alignment vertical="center"/>
      <protection hidden="1"/>
    </xf>
    <xf numFmtId="38" fontId="4" fillId="0" borderId="0" xfId="2" applyFont="1" applyProtection="1">
      <alignment vertical="center"/>
      <protection hidden="1"/>
    </xf>
    <xf numFmtId="0" fontId="17" fillId="0" borderId="0" xfId="0" applyFont="1" applyAlignment="1" applyProtection="1">
      <alignment horizontal="center" vertical="center"/>
      <protection hidden="1"/>
    </xf>
    <xf numFmtId="0" fontId="16" fillId="0" borderId="0" xfId="0" applyFont="1" applyAlignment="1" applyProtection="1">
      <alignment horizontal="left"/>
      <protection hidden="1"/>
    </xf>
    <xf numFmtId="0" fontId="17" fillId="0" borderId="0" xfId="0" applyFont="1" applyAlignment="1" applyProtection="1">
      <alignment horizontal="center"/>
      <protection hidden="1"/>
    </xf>
    <xf numFmtId="38" fontId="17" fillId="0" borderId="0" xfId="2" applyFont="1" applyBorder="1" applyAlignment="1" applyProtection="1">
      <alignment horizontal="center"/>
      <protection hidden="1"/>
    </xf>
    <xf numFmtId="0" fontId="4" fillId="0" borderId="0" xfId="3" applyFont="1" applyAlignment="1" applyProtection="1">
      <alignment horizontal="left"/>
      <protection hidden="1"/>
    </xf>
    <xf numFmtId="0" fontId="4" fillId="0" borderId="0" xfId="3" applyFont="1" applyAlignment="1" applyProtection="1">
      <alignment horizontal="center" vertical="center"/>
      <protection hidden="1"/>
    </xf>
    <xf numFmtId="0" fontId="7" fillId="0" borderId="0" xfId="3" applyFont="1" applyAlignment="1" applyProtection="1">
      <alignment horizontal="center" vertical="center"/>
      <protection hidden="1"/>
    </xf>
    <xf numFmtId="0" fontId="4" fillId="0" borderId="0" xfId="0" applyFont="1" applyAlignment="1" applyProtection="1">
      <alignment horizontal="center"/>
      <protection hidden="1"/>
    </xf>
    <xf numFmtId="0" fontId="4" fillId="3" borderId="1" xfId="0" applyFont="1" applyFill="1" applyBorder="1" applyAlignment="1" applyProtection="1">
      <alignment horizontal="center"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18" fillId="0" borderId="0" xfId="0" applyFont="1" applyProtection="1">
      <alignment vertical="center"/>
      <protection hidden="1"/>
    </xf>
    <xf numFmtId="38" fontId="4" fillId="0" borderId="0" xfId="2" applyFont="1" applyAlignment="1" applyProtection="1">
      <alignment horizontal="center" vertical="center"/>
      <protection hidden="1"/>
    </xf>
    <xf numFmtId="0" fontId="4" fillId="0" borderId="4" xfId="0" applyFont="1" applyBorder="1" applyProtection="1">
      <alignment vertical="center"/>
      <protection hidden="1"/>
    </xf>
    <xf numFmtId="0" fontId="13" fillId="3" borderId="5" xfId="0" applyFont="1" applyFill="1" applyBorder="1" applyAlignment="1" applyProtection="1">
      <alignment horizontal="center" vertical="center"/>
      <protection hidden="1"/>
    </xf>
    <xf numFmtId="0" fontId="13" fillId="3" borderId="3" xfId="0" applyFont="1" applyFill="1" applyBorder="1" applyProtection="1">
      <alignment vertical="center"/>
      <protection hidden="1"/>
    </xf>
    <xf numFmtId="0" fontId="13" fillId="3" borderId="6" xfId="0" applyFont="1" applyFill="1" applyBorder="1" applyAlignment="1" applyProtection="1">
      <alignment horizontal="center" vertical="center"/>
      <protection hidden="1"/>
    </xf>
    <xf numFmtId="0" fontId="13" fillId="3" borderId="7" xfId="0" applyFont="1" applyFill="1" applyBorder="1" applyAlignment="1" applyProtection="1">
      <alignment horizontal="center" vertical="center"/>
      <protection hidden="1"/>
    </xf>
    <xf numFmtId="38" fontId="4" fillId="0" borderId="0" xfId="2" applyFont="1" applyFill="1" applyProtection="1">
      <alignment vertical="center"/>
      <protection hidden="1"/>
    </xf>
    <xf numFmtId="38" fontId="4" fillId="0" borderId="0" xfId="2" applyFont="1" applyFill="1" applyAlignment="1" applyProtection="1">
      <alignment horizontal="center" vertical="center"/>
      <protection hidden="1"/>
    </xf>
    <xf numFmtId="0" fontId="4" fillId="0" borderId="0" xfId="0" quotePrefix="1" applyFont="1" applyAlignment="1" applyProtection="1">
      <alignment horizontal="left"/>
      <protection hidden="1"/>
    </xf>
    <xf numFmtId="55" fontId="0" fillId="0" borderId="0" xfId="0" applyNumberFormat="1" applyProtection="1">
      <alignment vertical="center"/>
      <protection hidden="1"/>
    </xf>
    <xf numFmtId="38" fontId="9" fillId="0" borderId="0" xfId="2" applyFont="1" applyAlignment="1" applyProtection="1">
      <alignment horizontal="center" vertical="center"/>
      <protection hidden="1"/>
    </xf>
    <xf numFmtId="38" fontId="4" fillId="0" borderId="0" xfId="2" applyFont="1" applyBorder="1" applyAlignment="1" applyProtection="1">
      <protection hidden="1"/>
    </xf>
    <xf numFmtId="0" fontId="4" fillId="0" borderId="0" xfId="3" applyFont="1" applyAlignment="1" applyProtection="1">
      <alignment horizontal="center"/>
      <protection hidden="1"/>
    </xf>
    <xf numFmtId="38" fontId="65" fillId="4" borderId="1" xfId="2" applyFont="1" applyFill="1" applyBorder="1" applyAlignment="1" applyProtection="1">
      <protection locked="0"/>
    </xf>
    <xf numFmtId="0" fontId="4" fillId="3" borderId="5" xfId="0" applyFont="1" applyFill="1" applyBorder="1" applyAlignment="1" applyProtection="1">
      <alignment horizontal="center"/>
      <protection hidden="1"/>
    </xf>
    <xf numFmtId="0" fontId="25" fillId="5" borderId="0" xfId="0" applyFont="1" applyFill="1" applyProtection="1">
      <alignment vertical="center"/>
      <protection hidden="1"/>
    </xf>
    <xf numFmtId="0" fontId="25" fillId="5" borderId="0" xfId="0" applyFont="1" applyFill="1" applyAlignment="1" applyProtection="1">
      <alignment horizontal="left" vertical="center"/>
      <protection hidden="1"/>
    </xf>
    <xf numFmtId="38" fontId="69" fillId="4" borderId="18" xfId="2" applyFont="1" applyFill="1" applyBorder="1" applyAlignment="1" applyProtection="1">
      <alignment horizontal="center" vertical="center" wrapText="1"/>
      <protection locked="0"/>
    </xf>
    <xf numFmtId="38" fontId="69" fillId="4" borderId="19" xfId="2" applyFont="1" applyFill="1" applyBorder="1" applyAlignment="1" applyProtection="1">
      <alignment horizontal="center" vertical="center" wrapText="1"/>
      <protection locked="0"/>
    </xf>
    <xf numFmtId="38" fontId="69" fillId="4" borderId="6" xfId="2" applyFont="1" applyFill="1" applyBorder="1" applyAlignment="1" applyProtection="1">
      <alignment horizontal="center" vertical="center" wrapText="1"/>
      <protection locked="0"/>
    </xf>
    <xf numFmtId="0" fontId="25" fillId="7" borderId="0" xfId="0" applyFont="1" applyFill="1" applyProtection="1">
      <alignment vertical="center"/>
      <protection hidden="1"/>
    </xf>
    <xf numFmtId="0" fontId="32" fillId="7" borderId="0" xfId="0" applyFont="1" applyFill="1" applyProtection="1">
      <alignment vertical="center"/>
      <protection hidden="1"/>
    </xf>
    <xf numFmtId="0" fontId="0" fillId="7" borderId="0" xfId="0" applyFill="1" applyProtection="1">
      <alignment vertical="center"/>
      <protection hidden="1"/>
    </xf>
    <xf numFmtId="0" fontId="43" fillId="7" borderId="0" xfId="0" applyFont="1" applyFill="1" applyProtection="1">
      <alignment vertical="center"/>
      <protection hidden="1"/>
    </xf>
    <xf numFmtId="0" fontId="16" fillId="0" borderId="0" xfId="0" applyFont="1" applyAlignment="1" applyProtection="1">
      <protection hidden="1"/>
    </xf>
    <xf numFmtId="0" fontId="72" fillId="0" borderId="0" xfId="0" applyFont="1" applyAlignment="1" applyProtection="1">
      <alignment horizontal="right" vertical="center"/>
      <protection hidden="1"/>
    </xf>
    <xf numFmtId="0" fontId="8" fillId="8" borderId="1" xfId="0" applyFont="1" applyFill="1" applyBorder="1" applyAlignment="1" applyProtection="1">
      <alignment horizontal="center" vertical="center"/>
      <protection hidden="1"/>
    </xf>
    <xf numFmtId="0" fontId="8" fillId="8" borderId="23" xfId="0" applyFont="1" applyFill="1" applyBorder="1" applyProtection="1">
      <alignment vertical="center"/>
      <protection hidden="1"/>
    </xf>
    <xf numFmtId="0" fontId="8" fillId="8" borderId="24" xfId="0" applyFont="1" applyFill="1" applyBorder="1" applyProtection="1">
      <alignment vertical="center"/>
      <protection hidden="1"/>
    </xf>
    <xf numFmtId="0" fontId="44" fillId="0" borderId="0" xfId="0" applyFont="1" applyAlignment="1" applyProtection="1">
      <alignment horizontal="left" vertical="center"/>
      <protection hidden="1"/>
    </xf>
    <xf numFmtId="0" fontId="17" fillId="8" borderId="1" xfId="0" applyFont="1" applyFill="1" applyBorder="1" applyAlignment="1" applyProtection="1">
      <alignment horizontal="center" vertical="center" wrapText="1"/>
      <protection hidden="1"/>
    </xf>
    <xf numFmtId="0" fontId="13" fillId="8" borderId="1" xfId="0" applyFont="1" applyFill="1" applyBorder="1" applyAlignment="1" applyProtection="1">
      <alignment horizontal="center" vertical="center" wrapText="1"/>
      <protection hidden="1"/>
    </xf>
    <xf numFmtId="0" fontId="14" fillId="8" borderId="1" xfId="0" applyFont="1" applyFill="1" applyBorder="1" applyAlignment="1" applyProtection="1">
      <alignment horizontal="center" vertical="center" wrapText="1"/>
      <protection hidden="1"/>
    </xf>
    <xf numFmtId="38" fontId="45" fillId="7" borderId="19" xfId="2" applyFont="1" applyFill="1" applyBorder="1" applyAlignment="1" applyProtection="1">
      <alignment horizontal="center" vertical="center" wrapText="1"/>
      <protection hidden="1"/>
    </xf>
    <xf numFmtId="38" fontId="45" fillId="7" borderId="6" xfId="2" applyFont="1" applyFill="1" applyBorder="1" applyAlignment="1" applyProtection="1">
      <alignment horizontal="center" vertical="center" wrapText="1"/>
      <protection hidden="1"/>
    </xf>
    <xf numFmtId="0" fontId="4" fillId="7" borderId="25" xfId="0" applyFont="1" applyFill="1" applyBorder="1" applyAlignment="1" applyProtection="1">
      <alignment horizontal="center" vertical="center"/>
      <protection hidden="1"/>
    </xf>
    <xf numFmtId="38" fontId="8" fillId="7" borderId="26" xfId="0" applyNumberFormat="1" applyFont="1" applyFill="1" applyBorder="1" applyProtection="1">
      <alignment vertical="center"/>
      <protection hidden="1"/>
    </xf>
    <xf numFmtId="38" fontId="4" fillId="7" borderId="26" xfId="0" applyNumberFormat="1" applyFont="1" applyFill="1" applyBorder="1" applyProtection="1">
      <alignment vertical="center"/>
      <protection hidden="1"/>
    </xf>
    <xf numFmtId="0" fontId="4" fillId="7" borderId="27" xfId="0" applyFont="1" applyFill="1" applyBorder="1" applyAlignment="1" applyProtection="1">
      <alignment horizontal="center" vertical="center"/>
      <protection hidden="1"/>
    </xf>
    <xf numFmtId="38" fontId="4" fillId="7" borderId="28" xfId="0" applyNumberFormat="1" applyFont="1" applyFill="1" applyBorder="1" applyProtection="1">
      <alignment vertical="center"/>
      <protection hidden="1"/>
    </xf>
    <xf numFmtId="38" fontId="45" fillId="7" borderId="7" xfId="2" applyFont="1" applyFill="1" applyBorder="1" applyAlignment="1" applyProtection="1">
      <alignment horizontal="center" vertical="center" wrapText="1"/>
      <protection hidden="1"/>
    </xf>
    <xf numFmtId="0" fontId="72" fillId="0" borderId="0" xfId="0" applyFont="1" applyAlignment="1" applyProtection="1">
      <alignment horizontal="center" vertical="center"/>
      <protection hidden="1"/>
    </xf>
    <xf numFmtId="38" fontId="72" fillId="0" borderId="0" xfId="2" applyFont="1" applyAlignment="1" applyProtection="1">
      <alignment horizontal="center" vertical="center"/>
      <protection hidden="1"/>
    </xf>
    <xf numFmtId="0" fontId="47" fillId="0" borderId="0" xfId="0" applyFont="1" applyProtection="1">
      <alignment vertical="center"/>
      <protection hidden="1"/>
    </xf>
    <xf numFmtId="38" fontId="9" fillId="7" borderId="1" xfId="0" applyNumberFormat="1" applyFont="1" applyFill="1" applyBorder="1" applyAlignment="1" applyProtection="1">
      <alignment horizontal="center" vertical="center"/>
      <protection hidden="1"/>
    </xf>
    <xf numFmtId="38" fontId="4" fillId="7" borderId="1" xfId="2" applyFont="1" applyFill="1" applyBorder="1" applyAlignment="1" applyProtection="1">
      <alignment vertical="center"/>
      <protection hidden="1"/>
    </xf>
    <xf numFmtId="38" fontId="9" fillId="7" borderId="1" xfId="2" applyFont="1" applyFill="1" applyBorder="1" applyAlignment="1" applyProtection="1">
      <alignment vertical="center"/>
      <protection hidden="1"/>
    </xf>
    <xf numFmtId="0" fontId="13" fillId="0" borderId="0" xfId="0" applyFont="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9" fillId="7" borderId="1" xfId="0" applyFont="1" applyFill="1" applyBorder="1" applyAlignment="1" applyProtection="1">
      <alignment horizontal="center" vertical="center"/>
      <protection hidden="1"/>
    </xf>
    <xf numFmtId="38" fontId="4" fillId="7" borderId="1" xfId="2" applyFont="1" applyFill="1" applyBorder="1" applyProtection="1">
      <alignment vertical="center"/>
      <protection hidden="1"/>
    </xf>
    <xf numFmtId="0" fontId="73" fillId="8" borderId="34" xfId="3" applyFont="1" applyFill="1" applyBorder="1" applyAlignment="1" applyProtection="1">
      <alignment horizontal="center" vertical="center"/>
      <protection hidden="1"/>
    </xf>
    <xf numFmtId="0" fontId="73" fillId="7" borderId="34" xfId="3" applyFont="1" applyFill="1" applyBorder="1" applyAlignment="1" applyProtection="1">
      <alignment horizontal="center" vertical="center"/>
      <protection hidden="1"/>
    </xf>
    <xf numFmtId="0" fontId="74" fillId="8" borderId="1" xfId="0" applyFont="1" applyFill="1" applyBorder="1" applyAlignment="1" applyProtection="1">
      <alignment horizontal="center" vertical="center" wrapText="1"/>
      <protection hidden="1"/>
    </xf>
    <xf numFmtId="38" fontId="4" fillId="0" borderId="0" xfId="2" applyFont="1" applyBorder="1" applyAlignment="1" applyProtection="1">
      <alignment horizontal="center"/>
      <protection hidden="1"/>
    </xf>
    <xf numFmtId="37" fontId="19" fillId="8" borderId="39" xfId="4" applyFont="1" applyFill="1" applyBorder="1" applyAlignment="1" applyProtection="1">
      <alignment horizontal="center" vertical="center"/>
      <protection hidden="1"/>
    </xf>
    <xf numFmtId="177" fontId="4" fillId="7" borderId="40" xfId="4" applyNumberFormat="1" applyFont="1" applyFill="1" applyBorder="1" applyAlignment="1" applyProtection="1">
      <alignment horizontal="center" vertical="center"/>
      <protection hidden="1"/>
    </xf>
    <xf numFmtId="0" fontId="13" fillId="7" borderId="6" xfId="0" applyFont="1" applyFill="1" applyBorder="1" applyAlignment="1" applyProtection="1">
      <alignment horizontal="right" vertical="center"/>
      <protection hidden="1"/>
    </xf>
    <xf numFmtId="0" fontId="13" fillId="7" borderId="7" xfId="0" applyFont="1" applyFill="1" applyBorder="1" applyAlignment="1" applyProtection="1">
      <alignment horizontal="right" vertical="center"/>
      <protection hidden="1"/>
    </xf>
    <xf numFmtId="0" fontId="4" fillId="8" borderId="1" xfId="0" applyFont="1" applyFill="1" applyBorder="1" applyAlignment="1" applyProtection="1">
      <alignment horizontal="center" vertical="center"/>
      <protection hidden="1"/>
    </xf>
    <xf numFmtId="38" fontId="13" fillId="7" borderId="6" xfId="2" applyFont="1" applyFill="1" applyBorder="1" applyProtection="1">
      <alignment vertical="center"/>
      <protection hidden="1"/>
    </xf>
    <xf numFmtId="38" fontId="13" fillId="7" borderId="7" xfId="2" applyFont="1" applyFill="1" applyBorder="1" applyProtection="1">
      <alignment vertical="center"/>
      <protection hidden="1"/>
    </xf>
    <xf numFmtId="0" fontId="13" fillId="7" borderId="6" xfId="0" applyFont="1" applyFill="1" applyBorder="1" applyProtection="1">
      <alignment vertical="center"/>
      <protection hidden="1"/>
    </xf>
    <xf numFmtId="38" fontId="13" fillId="7" borderId="20" xfId="0" applyNumberFormat="1" applyFont="1" applyFill="1" applyBorder="1" applyProtection="1">
      <alignment vertical="center"/>
      <protection hidden="1"/>
    </xf>
    <xf numFmtId="38" fontId="13" fillId="7" borderId="20" xfId="2" applyFont="1" applyFill="1" applyBorder="1" applyProtection="1">
      <alignment vertical="center"/>
      <protection hidden="1"/>
    </xf>
    <xf numFmtId="38" fontId="4" fillId="7" borderId="1" xfId="0" applyNumberFormat="1" applyFont="1" applyFill="1" applyBorder="1" applyProtection="1">
      <alignment vertical="center"/>
      <protection hidden="1"/>
    </xf>
    <xf numFmtId="38" fontId="4" fillId="8" borderId="41" xfId="2" applyFont="1" applyFill="1" applyBorder="1" applyAlignment="1" applyProtection="1">
      <alignment horizontal="center" vertical="center"/>
      <protection hidden="1"/>
    </xf>
    <xf numFmtId="0" fontId="4" fillId="8" borderId="41" xfId="0" applyFont="1" applyFill="1" applyBorder="1" applyProtection="1">
      <alignment vertical="center"/>
      <protection hidden="1"/>
    </xf>
    <xf numFmtId="38" fontId="13" fillId="7" borderId="42" xfId="2" applyFont="1" applyFill="1" applyBorder="1" applyProtection="1">
      <alignment vertical="center"/>
      <protection hidden="1"/>
    </xf>
    <xf numFmtId="38" fontId="13" fillId="7" borderId="42" xfId="2" applyFont="1" applyFill="1" applyBorder="1" applyAlignment="1" applyProtection="1">
      <protection hidden="1"/>
    </xf>
    <xf numFmtId="38" fontId="13" fillId="7" borderId="43" xfId="2" applyFont="1" applyFill="1" applyBorder="1" applyProtection="1">
      <alignment vertical="center"/>
      <protection hidden="1"/>
    </xf>
    <xf numFmtId="38" fontId="13" fillId="7" borderId="6" xfId="2" applyFont="1" applyFill="1" applyBorder="1" applyAlignment="1" applyProtection="1">
      <protection hidden="1"/>
    </xf>
    <xf numFmtId="38" fontId="13" fillId="7" borderId="44" xfId="2" applyFont="1" applyFill="1" applyBorder="1" applyProtection="1">
      <alignment vertical="center"/>
      <protection hidden="1"/>
    </xf>
    <xf numFmtId="0" fontId="31" fillId="0" borderId="0" xfId="0" applyFont="1" applyAlignment="1" applyProtection="1">
      <alignment horizontal="left" vertical="center"/>
      <protection hidden="1"/>
    </xf>
    <xf numFmtId="0" fontId="75" fillId="0" borderId="0" xfId="0" applyFont="1" applyProtection="1">
      <alignment vertical="center"/>
      <protection hidden="1"/>
    </xf>
    <xf numFmtId="0" fontId="76" fillId="0" borderId="0" xfId="0" applyFont="1" applyAlignment="1" applyProtection="1">
      <protection hidden="1"/>
    </xf>
    <xf numFmtId="0" fontId="70" fillId="4" borderId="45" xfId="0" applyFont="1" applyFill="1" applyBorder="1" applyAlignment="1" applyProtection="1">
      <alignment horizontal="center" vertical="center" wrapText="1"/>
      <protection locked="0"/>
    </xf>
    <xf numFmtId="3" fontId="69" fillId="4" borderId="46" xfId="0" applyNumberFormat="1" applyFont="1" applyFill="1" applyBorder="1" applyAlignment="1" applyProtection="1">
      <alignment horizontal="center" vertical="center" wrapText="1"/>
      <protection locked="0"/>
    </xf>
    <xf numFmtId="0" fontId="69" fillId="4" borderId="47" xfId="0" applyFont="1" applyFill="1" applyBorder="1" applyAlignment="1" applyProtection="1">
      <alignment horizontal="center" vertical="center" wrapText="1"/>
      <protection locked="0"/>
    </xf>
    <xf numFmtId="0" fontId="69" fillId="4" borderId="45" xfId="0" applyFont="1" applyFill="1" applyBorder="1" applyAlignment="1" applyProtection="1">
      <alignment horizontal="center" vertical="center" wrapText="1"/>
      <protection locked="0"/>
    </xf>
    <xf numFmtId="0" fontId="69" fillId="4" borderId="19" xfId="0" applyFont="1" applyFill="1" applyBorder="1" applyAlignment="1" applyProtection="1">
      <alignment horizontal="center" vertical="center" wrapText="1"/>
      <protection locked="0"/>
    </xf>
    <xf numFmtId="0" fontId="70" fillId="4" borderId="6" xfId="0" applyFont="1" applyFill="1" applyBorder="1" applyAlignment="1" applyProtection="1">
      <alignment horizontal="center" vertical="center" wrapText="1"/>
      <protection locked="0"/>
    </xf>
    <xf numFmtId="0" fontId="69" fillId="4" borderId="48" xfId="0" applyFont="1" applyFill="1" applyBorder="1" applyAlignment="1" applyProtection="1">
      <alignment horizontal="center" vertical="center" wrapText="1"/>
      <protection locked="0"/>
    </xf>
    <xf numFmtId="0" fontId="69" fillId="4" borderId="6" xfId="0" applyFont="1" applyFill="1" applyBorder="1" applyAlignment="1" applyProtection="1">
      <alignment horizontal="center" vertical="center" wrapText="1"/>
      <protection locked="0"/>
    </xf>
    <xf numFmtId="0" fontId="69" fillId="4" borderId="20" xfId="0" applyFont="1" applyFill="1" applyBorder="1" applyAlignment="1" applyProtection="1">
      <alignment horizontal="center" vertical="center" wrapText="1"/>
      <protection locked="0"/>
    </xf>
    <xf numFmtId="0" fontId="70" fillId="4" borderId="20" xfId="0" applyFont="1" applyFill="1" applyBorder="1" applyAlignment="1" applyProtection="1">
      <alignment horizontal="center" vertical="center" wrapText="1"/>
      <protection locked="0"/>
    </xf>
    <xf numFmtId="0" fontId="69" fillId="4" borderId="18" xfId="0" applyFont="1" applyFill="1" applyBorder="1" applyAlignment="1" applyProtection="1">
      <alignment horizontal="center" vertical="center" wrapText="1"/>
      <protection locked="0"/>
    </xf>
    <xf numFmtId="0" fontId="69" fillId="4" borderId="42" xfId="0" applyFont="1" applyFill="1" applyBorder="1" applyAlignment="1" applyProtection="1">
      <alignment horizontal="center" vertical="center" wrapText="1"/>
      <protection locked="0"/>
    </xf>
    <xf numFmtId="0" fontId="4" fillId="8" borderId="23" xfId="0" applyFont="1" applyFill="1" applyBorder="1" applyAlignment="1" applyProtection="1">
      <alignment horizontal="center" vertical="center"/>
      <protection hidden="1"/>
    </xf>
    <xf numFmtId="38" fontId="4" fillId="7" borderId="23" xfId="2" applyFont="1" applyFill="1" applyBorder="1" applyAlignment="1" applyProtection="1">
      <alignment vertical="center"/>
      <protection hidden="1"/>
    </xf>
    <xf numFmtId="38" fontId="4" fillId="7" borderId="24" xfId="2" applyFont="1" applyFill="1" applyBorder="1" applyAlignment="1" applyProtection="1">
      <alignment horizontal="left" vertical="center"/>
      <protection hidden="1"/>
    </xf>
    <xf numFmtId="38" fontId="12" fillId="7" borderId="23" xfId="2" applyFont="1" applyFill="1" applyBorder="1" applyAlignment="1" applyProtection="1">
      <alignment vertical="center"/>
      <protection hidden="1"/>
    </xf>
    <xf numFmtId="38" fontId="12" fillId="7" borderId="24" xfId="2" applyFont="1" applyFill="1" applyBorder="1" applyAlignment="1" applyProtection="1">
      <alignment vertical="center"/>
      <protection hidden="1"/>
    </xf>
    <xf numFmtId="38" fontId="4" fillId="7" borderId="24" xfId="2" applyFont="1" applyFill="1" applyBorder="1" applyAlignment="1" applyProtection="1">
      <alignment vertical="center"/>
      <protection hidden="1"/>
    </xf>
    <xf numFmtId="38" fontId="77" fillId="7" borderId="23" xfId="2" applyFont="1" applyFill="1" applyBorder="1" applyAlignment="1" applyProtection="1">
      <alignment vertical="center" wrapText="1"/>
      <protection hidden="1"/>
    </xf>
    <xf numFmtId="38" fontId="77" fillId="7" borderId="24" xfId="2" applyFont="1" applyFill="1" applyBorder="1" applyAlignment="1" applyProtection="1">
      <alignment vertical="center"/>
      <protection hidden="1"/>
    </xf>
    <xf numFmtId="38" fontId="21" fillId="0" borderId="0" xfId="2" applyFont="1" applyBorder="1" applyProtection="1">
      <alignment vertical="center"/>
      <protection hidden="1"/>
    </xf>
    <xf numFmtId="38" fontId="30" fillId="0" borderId="0" xfId="2" applyFont="1" applyProtection="1">
      <alignment vertical="center"/>
      <protection hidden="1"/>
    </xf>
    <xf numFmtId="38" fontId="13" fillId="0" borderId="0" xfId="2" applyFont="1" applyAlignment="1" applyProtection="1">
      <alignment horizontal="center" vertical="center"/>
      <protection hidden="1"/>
    </xf>
    <xf numFmtId="0" fontId="4" fillId="0" borderId="49" xfId="0" applyFont="1" applyBorder="1" applyProtection="1">
      <alignment vertical="center"/>
      <protection hidden="1"/>
    </xf>
    <xf numFmtId="0" fontId="51" fillId="0" borderId="0" xfId="0" applyFont="1" applyProtection="1">
      <alignment vertical="center"/>
      <protection hidden="1"/>
    </xf>
    <xf numFmtId="0" fontId="24" fillId="0" borderId="16" xfId="0" applyFont="1" applyBorder="1" applyProtection="1">
      <alignment vertical="center"/>
      <protection hidden="1"/>
    </xf>
    <xf numFmtId="0" fontId="4" fillId="0" borderId="17" xfId="0" applyFont="1" applyBorder="1" applyProtection="1">
      <alignment vertical="center"/>
      <protection hidden="1"/>
    </xf>
    <xf numFmtId="0" fontId="52" fillId="0" borderId="0" xfId="0" applyFont="1" applyAlignment="1" applyProtection="1">
      <alignment horizontal="left"/>
      <protection hidden="1"/>
    </xf>
    <xf numFmtId="0" fontId="53" fillId="0" borderId="0" xfId="0" applyFont="1" applyAlignment="1" applyProtection="1">
      <alignment horizontal="left" vertical="center"/>
      <protection hidden="1"/>
    </xf>
    <xf numFmtId="0" fontId="13" fillId="7" borderId="0" xfId="0" applyFont="1" applyFill="1" applyProtection="1">
      <alignment vertical="center"/>
      <protection hidden="1"/>
    </xf>
    <xf numFmtId="0" fontId="4" fillId="10" borderId="23" xfId="0" applyFont="1" applyFill="1" applyBorder="1" applyAlignment="1" applyProtection="1">
      <alignment horizontal="center" vertical="center"/>
      <protection hidden="1"/>
    </xf>
    <xf numFmtId="0" fontId="74" fillId="8" borderId="31" xfId="0" applyFont="1" applyFill="1" applyBorder="1" applyAlignment="1" applyProtection="1">
      <alignment horizontal="center" vertical="center"/>
      <protection hidden="1"/>
    </xf>
    <xf numFmtId="0" fontId="77" fillId="7" borderId="29" xfId="0" applyFont="1" applyFill="1" applyBorder="1" applyAlignment="1" applyProtection="1">
      <alignment horizontal="center" vertical="center"/>
      <protection hidden="1"/>
    </xf>
    <xf numFmtId="0" fontId="77" fillId="7" borderId="50" xfId="0" applyFont="1" applyFill="1" applyBorder="1" applyAlignment="1" applyProtection="1">
      <alignment horizontal="center" vertical="center"/>
      <protection hidden="1"/>
    </xf>
    <xf numFmtId="0" fontId="77" fillId="7" borderId="33" xfId="0" applyFont="1" applyFill="1" applyBorder="1" applyAlignment="1" applyProtection="1">
      <alignment horizontal="center" vertical="center"/>
      <protection hidden="1"/>
    </xf>
    <xf numFmtId="38" fontId="4" fillId="0" borderId="0" xfId="2" applyFont="1" applyBorder="1" applyAlignment="1" applyProtection="1">
      <alignment horizontal="center" vertical="center"/>
      <protection hidden="1"/>
    </xf>
    <xf numFmtId="38" fontId="30" fillId="0" borderId="0" xfId="2" applyFont="1" applyAlignment="1" applyProtection="1">
      <alignment horizontal="center" vertical="center"/>
      <protection hidden="1"/>
    </xf>
    <xf numFmtId="0" fontId="4" fillId="0" borderId="4" xfId="0" applyFont="1" applyBorder="1" applyAlignment="1" applyProtection="1">
      <alignment horizontal="center" vertical="center"/>
      <protection hidden="1"/>
    </xf>
    <xf numFmtId="0" fontId="0" fillId="7" borderId="0" xfId="0" applyFill="1" applyAlignment="1" applyProtection="1">
      <alignment horizontal="left" vertical="center"/>
      <protection hidden="1"/>
    </xf>
    <xf numFmtId="38" fontId="4" fillId="7" borderId="0" xfId="2" applyFont="1" applyFill="1" applyAlignment="1" applyProtection="1">
      <alignment horizontal="center" vertical="center"/>
      <protection hidden="1"/>
    </xf>
    <xf numFmtId="38" fontId="9" fillId="0" borderId="49" xfId="2" applyFont="1" applyBorder="1" applyAlignment="1" applyProtection="1">
      <alignment horizontal="center" vertical="center"/>
      <protection hidden="1"/>
    </xf>
    <xf numFmtId="0" fontId="4" fillId="8" borderId="31" xfId="0" applyFont="1" applyFill="1" applyBorder="1" applyAlignment="1" applyProtection="1">
      <alignment horizontal="center" vertical="center"/>
      <protection hidden="1"/>
    </xf>
    <xf numFmtId="0" fontId="54" fillId="11" borderId="31" xfId="0" applyFont="1" applyFill="1" applyBorder="1" applyAlignment="1" applyProtection="1">
      <alignment horizontal="center" vertical="center"/>
      <protection hidden="1"/>
    </xf>
    <xf numFmtId="0" fontId="7" fillId="0" borderId="0" xfId="0" applyFont="1" applyAlignment="1" applyProtection="1">
      <alignment horizontal="center" vertical="center"/>
      <protection hidden="1"/>
    </xf>
    <xf numFmtId="0" fontId="4" fillId="7" borderId="31" xfId="0" applyFont="1" applyFill="1" applyBorder="1" applyAlignment="1" applyProtection="1">
      <alignment horizontal="center" vertical="center"/>
      <protection hidden="1"/>
    </xf>
    <xf numFmtId="0" fontId="54" fillId="0" borderId="4" xfId="0" applyFont="1" applyBorder="1" applyAlignment="1" applyProtection="1">
      <alignment horizontal="left" vertical="center"/>
      <protection hidden="1"/>
    </xf>
    <xf numFmtId="0" fontId="4" fillId="7" borderId="0" xfId="0" applyFont="1" applyFill="1" applyProtection="1">
      <alignment vertical="center"/>
      <protection hidden="1"/>
    </xf>
    <xf numFmtId="0" fontId="13" fillId="0" borderId="51" xfId="0" applyFont="1" applyBorder="1" applyProtection="1">
      <alignment vertical="center"/>
      <protection hidden="1"/>
    </xf>
    <xf numFmtId="0" fontId="52" fillId="0" borderId="0" xfId="0" applyFont="1" applyAlignment="1" applyProtection="1">
      <alignment horizontal="left" vertical="center"/>
      <protection hidden="1"/>
    </xf>
    <xf numFmtId="10" fontId="4" fillId="12" borderId="23" xfId="1" applyNumberFormat="1" applyFont="1" applyFill="1" applyBorder="1" applyAlignment="1" applyProtection="1">
      <alignment horizontal="center" vertical="center"/>
      <protection hidden="1"/>
    </xf>
    <xf numFmtId="0" fontId="74" fillId="8" borderId="34" xfId="0" applyFont="1" applyFill="1" applyBorder="1" applyAlignment="1" applyProtection="1">
      <alignment horizontal="center" vertical="center"/>
      <protection hidden="1"/>
    </xf>
    <xf numFmtId="0" fontId="77" fillId="7" borderId="35" xfId="0" applyFont="1" applyFill="1" applyBorder="1" applyAlignment="1" applyProtection="1">
      <alignment horizontal="center" vertical="center"/>
      <protection hidden="1"/>
    </xf>
    <xf numFmtId="0" fontId="77" fillId="7" borderId="2" xfId="0" applyFont="1" applyFill="1" applyBorder="1" applyAlignment="1" applyProtection="1">
      <alignment horizontal="center" vertical="center"/>
      <protection hidden="1"/>
    </xf>
    <xf numFmtId="0" fontId="77" fillId="7" borderId="38" xfId="0" applyFont="1" applyFill="1" applyBorder="1" applyAlignment="1" applyProtection="1">
      <alignment horizontal="center" vertical="center"/>
      <protection hidden="1"/>
    </xf>
    <xf numFmtId="38" fontId="7" fillId="0" borderId="0" xfId="2" applyFont="1" applyBorder="1" applyAlignment="1" applyProtection="1">
      <alignment horizontal="center" vertical="center"/>
      <protection hidden="1"/>
    </xf>
    <xf numFmtId="10" fontId="4" fillId="12" borderId="5" xfId="1" applyNumberFormat="1" applyFont="1" applyFill="1" applyBorder="1" applyAlignment="1" applyProtection="1">
      <alignment horizontal="center" vertical="center"/>
      <protection hidden="1"/>
    </xf>
    <xf numFmtId="10" fontId="4" fillId="0" borderId="0" xfId="1" applyNumberFormat="1" applyFont="1" applyFill="1" applyBorder="1" applyAlignment="1" applyProtection="1">
      <alignment vertical="center"/>
      <protection hidden="1"/>
    </xf>
    <xf numFmtId="10" fontId="4" fillId="0" borderId="0" xfId="1" applyNumberFormat="1" applyFont="1" applyFill="1" applyBorder="1" applyAlignment="1" applyProtection="1">
      <alignment horizontal="center" vertical="center"/>
      <protection hidden="1"/>
    </xf>
    <xf numFmtId="10" fontId="4" fillId="0" borderId="4" xfId="1" applyNumberFormat="1" applyFont="1" applyFill="1" applyBorder="1" applyAlignment="1" applyProtection="1">
      <alignment horizontal="center" vertical="center"/>
      <protection hidden="1"/>
    </xf>
    <xf numFmtId="0" fontId="4" fillId="0" borderId="51" xfId="0" applyFont="1" applyBorder="1" applyProtection="1">
      <alignment vertical="center"/>
      <protection hidden="1"/>
    </xf>
    <xf numFmtId="38" fontId="55" fillId="0" borderId="0" xfId="2" applyFont="1" applyAlignment="1" applyProtection="1">
      <alignment horizontal="center" vertical="center"/>
      <protection hidden="1"/>
    </xf>
    <xf numFmtId="10" fontId="4" fillId="7" borderId="52" xfId="1" applyNumberFormat="1" applyFont="1" applyFill="1" applyBorder="1" applyAlignment="1" applyProtection="1">
      <alignment horizontal="center" vertical="center"/>
      <protection hidden="1"/>
    </xf>
    <xf numFmtId="10" fontId="7" fillId="0" borderId="0" xfId="1" applyNumberFormat="1" applyFont="1" applyFill="1" applyBorder="1" applyAlignment="1" applyProtection="1">
      <alignment horizontal="center" vertical="center"/>
      <protection hidden="1"/>
    </xf>
    <xf numFmtId="10" fontId="4" fillId="0" borderId="53" xfId="1" applyNumberFormat="1" applyFont="1" applyFill="1" applyBorder="1" applyAlignment="1" applyProtection="1">
      <alignment horizontal="center" vertical="center"/>
      <protection hidden="1"/>
    </xf>
    <xf numFmtId="38" fontId="20" fillId="0" borderId="54" xfId="2" applyFont="1" applyFill="1" applyBorder="1" applyAlignment="1" applyProtection="1">
      <alignment horizontal="center" vertical="center"/>
      <protection hidden="1"/>
    </xf>
    <xf numFmtId="0" fontId="7" fillId="2" borderId="1" xfId="0" applyFont="1" applyFill="1" applyBorder="1" applyAlignment="1" applyProtection="1">
      <alignment horizontal="center" vertical="center"/>
      <protection hidden="1"/>
    </xf>
    <xf numFmtId="0" fontId="4" fillId="10" borderId="55" xfId="0" applyFont="1" applyFill="1" applyBorder="1" applyAlignment="1" applyProtection="1">
      <alignment horizontal="center" vertical="center"/>
      <protection hidden="1"/>
    </xf>
    <xf numFmtId="38" fontId="7" fillId="2" borderId="46" xfId="2" applyFont="1" applyFill="1" applyBorder="1" applyAlignment="1" applyProtection="1">
      <alignment horizontal="center" vertical="center"/>
      <protection hidden="1"/>
    </xf>
    <xf numFmtId="0" fontId="8" fillId="8" borderId="52" xfId="0" applyFont="1" applyFill="1" applyBorder="1" applyAlignment="1" applyProtection="1">
      <alignment horizontal="center" vertical="center"/>
      <protection hidden="1"/>
    </xf>
    <xf numFmtId="0" fontId="4" fillId="8" borderId="52" xfId="0" applyFont="1" applyFill="1" applyBorder="1" applyAlignment="1" applyProtection="1">
      <alignment horizontal="center" vertical="center"/>
      <protection hidden="1"/>
    </xf>
    <xf numFmtId="0" fontId="8" fillId="8" borderId="34" xfId="0" applyFont="1" applyFill="1" applyBorder="1" applyAlignment="1" applyProtection="1">
      <alignment horizontal="center" vertical="center"/>
      <protection hidden="1"/>
    </xf>
    <xf numFmtId="0" fontId="8" fillId="8" borderId="56" xfId="0" applyFont="1" applyFill="1" applyBorder="1" applyAlignment="1" applyProtection="1">
      <alignment horizontal="center" vertical="center"/>
      <protection hidden="1"/>
    </xf>
    <xf numFmtId="0" fontId="4" fillId="8" borderId="54" xfId="0" applyFont="1" applyFill="1" applyBorder="1" applyAlignment="1" applyProtection="1">
      <alignment horizontal="center" vertical="center"/>
      <protection hidden="1"/>
    </xf>
    <xf numFmtId="0" fontId="19" fillId="2" borderId="0" xfId="0" applyFont="1" applyFill="1" applyProtection="1">
      <alignment vertical="center"/>
      <protection hidden="1"/>
    </xf>
    <xf numFmtId="0" fontId="28" fillId="2"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38" fontId="4" fillId="7" borderId="57" xfId="0" applyNumberFormat="1" applyFont="1" applyFill="1" applyBorder="1" applyProtection="1">
      <alignment vertical="center"/>
      <protection hidden="1"/>
    </xf>
    <xf numFmtId="38" fontId="4" fillId="12" borderId="1" xfId="0" applyNumberFormat="1" applyFont="1" applyFill="1" applyBorder="1" applyProtection="1">
      <alignment vertical="center"/>
      <protection hidden="1"/>
    </xf>
    <xf numFmtId="38" fontId="7" fillId="12" borderId="1" xfId="0" applyNumberFormat="1" applyFont="1" applyFill="1" applyBorder="1" applyAlignment="1" applyProtection="1">
      <alignment horizontal="center" vertical="center"/>
      <protection hidden="1"/>
    </xf>
    <xf numFmtId="38" fontId="4" fillId="12" borderId="1" xfId="0" applyNumberFormat="1" applyFont="1" applyFill="1" applyBorder="1" applyAlignment="1" applyProtection="1">
      <alignment horizontal="center" vertical="center"/>
      <protection hidden="1"/>
    </xf>
    <xf numFmtId="38" fontId="4" fillId="12" borderId="55" xfId="0" applyNumberFormat="1" applyFont="1" applyFill="1" applyBorder="1" applyProtection="1">
      <alignment vertical="center"/>
      <protection hidden="1"/>
    </xf>
    <xf numFmtId="38" fontId="4" fillId="7" borderId="41" xfId="0" applyNumberFormat="1" applyFont="1" applyFill="1" applyBorder="1" applyProtection="1">
      <alignment vertical="center"/>
      <protection hidden="1"/>
    </xf>
    <xf numFmtId="38" fontId="4" fillId="7" borderId="34" xfId="0" applyNumberFormat="1" applyFont="1" applyFill="1" applyBorder="1" applyProtection="1">
      <alignment vertical="center"/>
      <protection hidden="1"/>
    </xf>
    <xf numFmtId="38" fontId="4" fillId="7" borderId="56" xfId="0" applyNumberFormat="1" applyFont="1" applyFill="1" applyBorder="1" applyProtection="1">
      <alignment vertical="center"/>
      <protection hidden="1"/>
    </xf>
    <xf numFmtId="38" fontId="4" fillId="7" borderId="58" xfId="0" applyNumberFormat="1" applyFont="1" applyFill="1" applyBorder="1" applyProtection="1">
      <alignment vertical="center"/>
      <protection hidden="1"/>
    </xf>
    <xf numFmtId="0" fontId="4" fillId="8" borderId="23" xfId="0" applyFont="1" applyFill="1" applyBorder="1" applyProtection="1">
      <alignment vertical="center"/>
      <protection hidden="1"/>
    </xf>
    <xf numFmtId="0" fontId="4" fillId="8" borderId="41" xfId="0" applyFont="1" applyFill="1" applyBorder="1" applyAlignment="1" applyProtection="1">
      <alignment horizontal="center" vertical="center"/>
      <protection hidden="1"/>
    </xf>
    <xf numFmtId="38" fontId="4" fillId="10" borderId="41" xfId="2" applyFont="1" applyFill="1" applyBorder="1" applyProtection="1">
      <alignment vertical="center"/>
      <protection hidden="1"/>
    </xf>
    <xf numFmtId="38" fontId="78" fillId="10" borderId="41" xfId="2" applyFont="1" applyFill="1" applyBorder="1" applyAlignment="1" applyProtection="1">
      <alignment horizontal="center" vertical="center"/>
      <protection hidden="1"/>
    </xf>
    <xf numFmtId="38" fontId="4" fillId="10" borderId="41" xfId="2" applyFont="1" applyFill="1" applyBorder="1" applyAlignment="1" applyProtection="1">
      <alignment horizontal="center" vertical="center"/>
      <protection hidden="1"/>
    </xf>
    <xf numFmtId="38" fontId="4" fillId="10" borderId="59" xfId="2" applyFont="1" applyFill="1" applyBorder="1" applyAlignment="1" applyProtection="1">
      <alignment horizontal="center" vertical="center"/>
      <protection hidden="1"/>
    </xf>
    <xf numFmtId="38" fontId="8" fillId="10" borderId="41" xfId="2" applyFont="1" applyFill="1" applyBorder="1" applyAlignment="1" applyProtection="1">
      <alignment horizontal="center" vertical="center"/>
      <protection hidden="1"/>
    </xf>
    <xf numFmtId="0" fontId="4" fillId="10" borderId="41" xfId="0" applyFont="1" applyFill="1" applyBorder="1" applyProtection="1">
      <alignment vertical="center"/>
      <protection hidden="1"/>
    </xf>
    <xf numFmtId="0" fontId="4" fillId="10" borderId="58" xfId="0" applyFont="1" applyFill="1" applyBorder="1" applyProtection="1">
      <alignment vertical="center"/>
      <protection hidden="1"/>
    </xf>
    <xf numFmtId="0" fontId="30" fillId="7" borderId="0" xfId="0" applyFont="1" applyFill="1" applyAlignment="1" applyProtection="1">
      <alignment horizontal="center" vertical="center"/>
      <protection hidden="1"/>
    </xf>
    <xf numFmtId="38" fontId="4" fillId="7" borderId="0" xfId="0" applyNumberFormat="1" applyFont="1" applyFill="1" applyProtection="1">
      <alignment vertical="center"/>
      <protection hidden="1"/>
    </xf>
    <xf numFmtId="0" fontId="4" fillId="7" borderId="58" xfId="0" applyFont="1" applyFill="1" applyBorder="1" applyProtection="1">
      <alignment vertical="center"/>
      <protection hidden="1"/>
    </xf>
    <xf numFmtId="0" fontId="30" fillId="7" borderId="57" xfId="0" applyFont="1" applyFill="1" applyBorder="1" applyAlignment="1" applyProtection="1">
      <alignment horizontal="center" vertical="center"/>
      <protection hidden="1"/>
    </xf>
    <xf numFmtId="0" fontId="30" fillId="7" borderId="41" xfId="0" applyFont="1" applyFill="1" applyBorder="1" applyAlignment="1" applyProtection="1">
      <alignment horizontal="center" vertical="center"/>
      <protection hidden="1"/>
    </xf>
    <xf numFmtId="38" fontId="28" fillId="7" borderId="58" xfId="0" applyNumberFormat="1" applyFont="1" applyFill="1" applyBorder="1" applyProtection="1">
      <alignment vertical="center"/>
      <protection hidden="1"/>
    </xf>
    <xf numFmtId="0" fontId="0" fillId="8" borderId="51" xfId="0" applyFill="1" applyBorder="1" applyProtection="1">
      <alignment vertical="center"/>
      <protection hidden="1"/>
    </xf>
    <xf numFmtId="0" fontId="0" fillId="8" borderId="51" xfId="0" applyFill="1" applyBorder="1" applyAlignment="1" applyProtection="1">
      <alignment horizontal="center" vertical="center"/>
      <protection hidden="1"/>
    </xf>
    <xf numFmtId="0" fontId="0" fillId="8" borderId="56" xfId="0" applyFill="1" applyBorder="1" applyProtection="1">
      <alignment vertical="center"/>
      <protection hidden="1"/>
    </xf>
    <xf numFmtId="0" fontId="4" fillId="8" borderId="60" xfId="0" applyFont="1" applyFill="1" applyBorder="1" applyProtection="1">
      <alignment vertical="center"/>
      <protection hidden="1"/>
    </xf>
    <xf numFmtId="0" fontId="4" fillId="8" borderId="51" xfId="0" applyFont="1" applyFill="1" applyBorder="1" applyProtection="1">
      <alignment vertical="center"/>
      <protection hidden="1"/>
    </xf>
    <xf numFmtId="38" fontId="4" fillId="10" borderId="0" xfId="2" applyFont="1" applyFill="1" applyProtection="1">
      <alignment vertical="center"/>
      <protection hidden="1"/>
    </xf>
    <xf numFmtId="38" fontId="7" fillId="10" borderId="0" xfId="2" applyFont="1" applyFill="1" applyAlignment="1" applyProtection="1">
      <alignment horizontal="center" vertical="center"/>
      <protection hidden="1"/>
    </xf>
    <xf numFmtId="38" fontId="4" fillId="10" borderId="0" xfId="2" applyFont="1" applyFill="1" applyAlignment="1" applyProtection="1">
      <alignment horizontal="center" vertical="center"/>
      <protection hidden="1"/>
    </xf>
    <xf numFmtId="38" fontId="4" fillId="10" borderId="5" xfId="2" applyFont="1" applyFill="1" applyBorder="1" applyAlignment="1" applyProtection="1">
      <alignment horizontal="center" vertical="center"/>
      <protection hidden="1"/>
    </xf>
    <xf numFmtId="0" fontId="4" fillId="10" borderId="0" xfId="0" applyFont="1" applyFill="1" applyProtection="1">
      <alignment vertical="center"/>
      <protection hidden="1"/>
    </xf>
    <xf numFmtId="38" fontId="4" fillId="10" borderId="1" xfId="2" applyFont="1" applyFill="1" applyBorder="1" applyAlignment="1" applyProtection="1">
      <alignment horizontal="center" vertical="center"/>
      <protection hidden="1"/>
    </xf>
    <xf numFmtId="38" fontId="4" fillId="10" borderId="23" xfId="2" applyFont="1" applyFill="1" applyBorder="1" applyAlignment="1" applyProtection="1">
      <alignment horizontal="center" vertical="center"/>
      <protection hidden="1"/>
    </xf>
    <xf numFmtId="38" fontId="4" fillId="10" borderId="3" xfId="2" applyFont="1" applyFill="1" applyBorder="1" applyAlignment="1" applyProtection="1">
      <alignment horizontal="center" vertical="center"/>
      <protection hidden="1"/>
    </xf>
    <xf numFmtId="38" fontId="4" fillId="5" borderId="24" xfId="2" applyFont="1" applyFill="1" applyBorder="1" applyAlignment="1" applyProtection="1">
      <alignment horizontal="center" vertical="center"/>
      <protection hidden="1"/>
    </xf>
    <xf numFmtId="0" fontId="4" fillId="10" borderId="46" xfId="0" applyFont="1" applyFill="1" applyBorder="1" applyAlignment="1" applyProtection="1">
      <alignment horizontal="center" vertical="center"/>
      <protection hidden="1"/>
    </xf>
    <xf numFmtId="0" fontId="56" fillId="0" borderId="6" xfId="0" applyFont="1" applyBorder="1" applyAlignment="1" applyProtection="1">
      <alignment horizontal="center" vertical="center"/>
      <protection locked="0"/>
    </xf>
    <xf numFmtId="0" fontId="56" fillId="0" borderId="6" xfId="0" applyFont="1" applyBorder="1" applyAlignment="1" applyProtection="1">
      <alignment horizontal="center" wrapText="1"/>
      <protection locked="0"/>
    </xf>
    <xf numFmtId="0" fontId="13" fillId="12" borderId="62" xfId="0" applyFont="1" applyFill="1" applyBorder="1" applyAlignment="1" applyProtection="1">
      <alignment horizontal="center" vertical="center"/>
      <protection hidden="1"/>
    </xf>
    <xf numFmtId="0" fontId="13" fillId="12" borderId="6" xfId="0" applyFont="1" applyFill="1" applyBorder="1" applyAlignment="1" applyProtection="1">
      <alignment horizontal="center" vertical="center"/>
      <protection hidden="1"/>
    </xf>
    <xf numFmtId="38" fontId="13" fillId="12" borderId="6" xfId="2" applyFont="1" applyFill="1" applyBorder="1" applyProtection="1">
      <alignment vertical="center"/>
      <protection hidden="1"/>
    </xf>
    <xf numFmtId="38" fontId="7" fillId="0" borderId="6" xfId="2" applyFont="1" applyFill="1" applyBorder="1" applyAlignment="1" applyProtection="1">
      <alignment horizontal="center" vertical="center"/>
      <protection locked="0"/>
    </xf>
    <xf numFmtId="38" fontId="4" fillId="12" borderId="6" xfId="2" applyFont="1" applyFill="1" applyBorder="1" applyAlignment="1" applyProtection="1">
      <alignment horizontal="center" vertical="center"/>
      <protection hidden="1"/>
    </xf>
    <xf numFmtId="38" fontId="4" fillId="12" borderId="42" xfId="2" applyFont="1" applyFill="1" applyBorder="1" applyAlignment="1" applyProtection="1">
      <alignment horizontal="center" vertical="center"/>
      <protection hidden="1"/>
    </xf>
    <xf numFmtId="38" fontId="13" fillId="12" borderId="6" xfId="2" applyFont="1" applyFill="1" applyBorder="1" applyAlignment="1" applyProtection="1">
      <protection hidden="1"/>
    </xf>
    <xf numFmtId="10" fontId="13" fillId="12" borderId="63" xfId="1" applyNumberFormat="1" applyFont="1" applyFill="1" applyBorder="1" applyProtection="1">
      <alignment vertical="center"/>
      <protection hidden="1"/>
    </xf>
    <xf numFmtId="0" fontId="13" fillId="0" borderId="49" xfId="0" applyFont="1" applyBorder="1" applyProtection="1">
      <alignment vertical="center"/>
      <protection hidden="1"/>
    </xf>
    <xf numFmtId="38" fontId="13" fillId="7" borderId="65" xfId="2" applyFont="1" applyFill="1" applyBorder="1" applyAlignment="1" applyProtection="1">
      <protection hidden="1"/>
    </xf>
    <xf numFmtId="10" fontId="13" fillId="7" borderId="43" xfId="1" applyNumberFormat="1" applyFont="1" applyFill="1" applyBorder="1" applyProtection="1">
      <alignment vertical="center"/>
      <protection hidden="1"/>
    </xf>
    <xf numFmtId="38" fontId="13" fillId="7" borderId="18" xfId="2" applyFont="1" applyFill="1" applyBorder="1" applyAlignment="1" applyProtection="1">
      <protection hidden="1"/>
    </xf>
    <xf numFmtId="38" fontId="13" fillId="7" borderId="18" xfId="2" applyFont="1" applyFill="1" applyBorder="1" applyProtection="1">
      <alignment vertical="center"/>
      <protection hidden="1"/>
    </xf>
    <xf numFmtId="0" fontId="13" fillId="7" borderId="7" xfId="0" applyFont="1" applyFill="1" applyBorder="1" applyProtection="1">
      <alignment vertical="center"/>
      <protection hidden="1"/>
    </xf>
    <xf numFmtId="38" fontId="13" fillId="7" borderId="21" xfId="2" applyFont="1" applyFill="1" applyBorder="1" applyProtection="1">
      <alignment vertical="center"/>
      <protection hidden="1"/>
    </xf>
    <xf numFmtId="0" fontId="13" fillId="12" borderId="66" xfId="0" applyFont="1" applyFill="1" applyBorder="1" applyAlignment="1" applyProtection="1">
      <alignment horizontal="center" vertical="center"/>
      <protection hidden="1"/>
    </xf>
    <xf numFmtId="0" fontId="13" fillId="12" borderId="7" xfId="0" applyFont="1" applyFill="1" applyBorder="1" applyAlignment="1" applyProtection="1">
      <alignment horizontal="center" vertical="center"/>
      <protection hidden="1"/>
    </xf>
    <xf numFmtId="38" fontId="13" fillId="12" borderId="7" xfId="2" applyFont="1" applyFill="1" applyBorder="1" applyProtection="1">
      <alignment vertical="center"/>
      <protection hidden="1"/>
    </xf>
    <xf numFmtId="38" fontId="4" fillId="12" borderId="7" xfId="2" applyFont="1" applyFill="1" applyBorder="1" applyAlignment="1" applyProtection="1">
      <alignment horizontal="center" vertical="center"/>
      <protection hidden="1"/>
    </xf>
    <xf numFmtId="10" fontId="13" fillId="12" borderId="67" xfId="1" applyNumberFormat="1" applyFont="1" applyFill="1" applyBorder="1" applyProtection="1">
      <alignment vertical="center"/>
      <protection hidden="1"/>
    </xf>
    <xf numFmtId="38" fontId="13" fillId="7" borderId="22" xfId="2" applyFont="1" applyFill="1" applyBorder="1" applyProtection="1">
      <alignment vertical="center"/>
      <protection hidden="1"/>
    </xf>
    <xf numFmtId="10" fontId="13" fillId="7" borderId="44" xfId="1" applyNumberFormat="1" applyFont="1" applyFill="1" applyBorder="1" applyProtection="1">
      <alignment vertical="center"/>
      <protection hidden="1"/>
    </xf>
    <xf numFmtId="38" fontId="7" fillId="0" borderId="0" xfId="2" applyFont="1" applyFill="1" applyAlignment="1" applyProtection="1">
      <alignment horizontal="center" vertical="center"/>
      <protection hidden="1"/>
    </xf>
    <xf numFmtId="38" fontId="13" fillId="0" borderId="0" xfId="2" applyFont="1" applyFill="1" applyAlignment="1" applyProtection="1">
      <alignment horizontal="center" vertical="center"/>
      <protection hidden="1"/>
    </xf>
    <xf numFmtId="38" fontId="14" fillId="0" borderId="0" xfId="2" applyFont="1" applyFill="1" applyAlignment="1" applyProtection="1">
      <alignment horizontal="center" vertical="center"/>
      <protection hidden="1"/>
    </xf>
    <xf numFmtId="38" fontId="7" fillId="0" borderId="0" xfId="2" applyFont="1" applyAlignment="1" applyProtection="1">
      <alignment horizontal="center" vertical="center"/>
      <protection hidden="1"/>
    </xf>
    <xf numFmtId="38" fontId="14" fillId="0" borderId="0" xfId="2" applyFont="1" applyAlignment="1" applyProtection="1">
      <alignment horizontal="center" vertical="center"/>
      <protection hidden="1"/>
    </xf>
    <xf numFmtId="0" fontId="10" fillId="7" borderId="69" xfId="0" applyFont="1" applyFill="1" applyBorder="1" applyProtection="1">
      <alignment vertical="center"/>
      <protection hidden="1"/>
    </xf>
    <xf numFmtId="0" fontId="10" fillId="7" borderId="17" xfId="0" applyFont="1" applyFill="1" applyBorder="1" applyProtection="1">
      <alignment vertical="center"/>
      <protection hidden="1"/>
    </xf>
    <xf numFmtId="0" fontId="28" fillId="0" borderId="0" xfId="0" applyFont="1" applyProtection="1">
      <alignment vertical="center"/>
      <protection hidden="1"/>
    </xf>
    <xf numFmtId="38" fontId="4" fillId="0" borderId="0" xfId="2" applyFont="1" applyFill="1" applyBorder="1" applyAlignment="1" applyProtection="1">
      <protection hidden="1"/>
    </xf>
    <xf numFmtId="38" fontId="4" fillId="0" borderId="0" xfId="2" applyFont="1" applyFill="1" applyBorder="1" applyAlignment="1" applyProtection="1">
      <alignment horizontal="center"/>
      <protection hidden="1"/>
    </xf>
    <xf numFmtId="38" fontId="17" fillId="0" borderId="0" xfId="2" applyFont="1" applyFill="1" applyBorder="1" applyAlignment="1" applyProtection="1">
      <alignment horizontal="center"/>
      <protection hidden="1"/>
    </xf>
    <xf numFmtId="38" fontId="9" fillId="7" borderId="23" xfId="2" applyFont="1" applyFill="1" applyBorder="1" applyAlignment="1" applyProtection="1">
      <alignment vertical="center"/>
      <protection hidden="1"/>
    </xf>
    <xf numFmtId="38" fontId="9" fillId="7" borderId="24" xfId="2" applyFont="1" applyFill="1" applyBorder="1" applyAlignment="1" applyProtection="1">
      <alignment horizontal="left" vertical="center"/>
      <protection hidden="1"/>
    </xf>
    <xf numFmtId="38" fontId="9" fillId="7" borderId="23" xfId="2" applyFont="1" applyFill="1" applyBorder="1" applyAlignment="1" applyProtection="1">
      <alignment horizontal="right" vertical="center"/>
      <protection hidden="1"/>
    </xf>
    <xf numFmtId="38" fontId="9" fillId="7" borderId="23" xfId="2" applyFont="1" applyFill="1" applyBorder="1" applyAlignment="1" applyProtection="1">
      <alignment horizontal="center" vertical="center"/>
      <protection hidden="1"/>
    </xf>
    <xf numFmtId="38" fontId="9" fillId="7" borderId="24" xfId="2" applyFont="1" applyFill="1" applyBorder="1" applyAlignment="1" applyProtection="1">
      <alignment vertical="center"/>
      <protection hidden="1"/>
    </xf>
    <xf numFmtId="38" fontId="9" fillId="7" borderId="57" xfId="2" applyFont="1" applyFill="1" applyBorder="1" applyAlignment="1" applyProtection="1">
      <alignment vertical="center" wrapText="1"/>
      <protection hidden="1"/>
    </xf>
    <xf numFmtId="0" fontId="17" fillId="8" borderId="23" xfId="0" applyFont="1" applyFill="1" applyBorder="1" applyAlignment="1" applyProtection="1">
      <alignment horizontal="center" vertical="center" wrapText="1"/>
      <protection hidden="1"/>
    </xf>
    <xf numFmtId="38" fontId="10" fillId="7" borderId="70" xfId="2" applyFont="1" applyFill="1" applyBorder="1" applyAlignment="1" applyProtection="1">
      <alignment vertical="center" wrapText="1"/>
      <protection hidden="1"/>
    </xf>
    <xf numFmtId="38" fontId="9" fillId="7" borderId="41" xfId="2" applyFont="1" applyFill="1" applyBorder="1" applyAlignment="1" applyProtection="1">
      <alignment vertical="center"/>
      <protection hidden="1"/>
    </xf>
    <xf numFmtId="38" fontId="10" fillId="7" borderId="46" xfId="2" applyFont="1" applyFill="1" applyBorder="1" applyAlignment="1" applyProtection="1">
      <alignment vertical="center" wrapText="1"/>
      <protection hidden="1"/>
    </xf>
    <xf numFmtId="0" fontId="4" fillId="7" borderId="23" xfId="0" applyFont="1" applyFill="1" applyBorder="1" applyAlignment="1" applyProtection="1">
      <alignment horizontal="center" vertical="center"/>
      <protection hidden="1"/>
    </xf>
    <xf numFmtId="38" fontId="10" fillId="7" borderId="46" xfId="0" applyNumberFormat="1" applyFont="1" applyFill="1" applyBorder="1" applyProtection="1">
      <alignment vertical="center"/>
      <protection hidden="1"/>
    </xf>
    <xf numFmtId="38" fontId="9" fillId="7" borderId="41" xfId="0" applyNumberFormat="1" applyFont="1" applyFill="1" applyBorder="1" applyProtection="1">
      <alignment vertical="center"/>
      <protection hidden="1"/>
    </xf>
    <xf numFmtId="38" fontId="9" fillId="7" borderId="24" xfId="0" applyNumberFormat="1" applyFont="1" applyFill="1" applyBorder="1" applyProtection="1">
      <alignment vertical="center"/>
      <protection hidden="1"/>
    </xf>
    <xf numFmtId="0" fontId="4" fillId="7" borderId="71" xfId="0" applyFont="1" applyFill="1" applyBorder="1" applyAlignment="1" applyProtection="1">
      <alignment horizontal="center" vertical="center"/>
      <protection hidden="1"/>
    </xf>
    <xf numFmtId="38" fontId="9" fillId="7" borderId="26" xfId="0" applyNumberFormat="1" applyFont="1" applyFill="1" applyBorder="1" applyProtection="1">
      <alignment vertical="center"/>
      <protection hidden="1"/>
    </xf>
    <xf numFmtId="38" fontId="9" fillId="7" borderId="72" xfId="0" applyNumberFormat="1" applyFont="1" applyFill="1" applyBorder="1" applyProtection="1">
      <alignment vertical="center"/>
      <protection hidden="1"/>
    </xf>
    <xf numFmtId="38" fontId="9" fillId="7" borderId="28" xfId="0" applyNumberFormat="1" applyFont="1" applyFill="1" applyBorder="1" applyProtection="1">
      <alignment vertical="center"/>
      <protection hidden="1"/>
    </xf>
    <xf numFmtId="38" fontId="9" fillId="7" borderId="73" xfId="0" applyNumberFormat="1" applyFont="1" applyFill="1" applyBorder="1" applyProtection="1">
      <alignment vertical="center"/>
      <protection hidden="1"/>
    </xf>
    <xf numFmtId="0" fontId="30" fillId="0" borderId="0" xfId="0" applyFont="1" applyAlignment="1" applyProtection="1">
      <alignment horizontal="right" vertical="center"/>
      <protection hidden="1"/>
    </xf>
    <xf numFmtId="0" fontId="9" fillId="7" borderId="28" xfId="0" applyFont="1" applyFill="1" applyBorder="1" applyProtection="1">
      <alignment vertical="center"/>
      <protection hidden="1"/>
    </xf>
    <xf numFmtId="0" fontId="58" fillId="7" borderId="0" xfId="0" applyFont="1" applyFill="1" applyProtection="1">
      <alignment vertical="center"/>
      <protection hidden="1"/>
    </xf>
    <xf numFmtId="0" fontId="23" fillId="7" borderId="0" xfId="0" applyFont="1" applyFill="1" applyProtection="1">
      <alignment vertical="center"/>
      <protection hidden="1"/>
    </xf>
    <xf numFmtId="0" fontId="22" fillId="7" borderId="0" xfId="0" applyFont="1" applyFill="1" applyProtection="1">
      <alignment vertical="center"/>
      <protection hidden="1"/>
    </xf>
    <xf numFmtId="0" fontId="29" fillId="7" borderId="0" xfId="0" applyFont="1" applyFill="1" applyProtection="1">
      <alignment vertical="center"/>
      <protection hidden="1"/>
    </xf>
    <xf numFmtId="0" fontId="24" fillId="7" borderId="0" xfId="0" applyFont="1" applyFill="1" applyProtection="1">
      <alignment vertical="center"/>
      <protection hidden="1"/>
    </xf>
    <xf numFmtId="38" fontId="4" fillId="4" borderId="0" xfId="2" applyFont="1" applyFill="1" applyAlignment="1" applyProtection="1">
      <alignment horizontal="center" vertical="center"/>
      <protection hidden="1"/>
    </xf>
    <xf numFmtId="0" fontId="59" fillId="0" borderId="0" xfId="0" applyFont="1" applyAlignment="1" applyProtection="1">
      <alignment horizontal="center" vertical="center"/>
      <protection hidden="1"/>
    </xf>
    <xf numFmtId="0" fontId="59" fillId="0" borderId="0" xfId="0" applyFont="1" applyAlignment="1" applyProtection="1">
      <alignment horizontal="center"/>
      <protection hidden="1"/>
    </xf>
    <xf numFmtId="0" fontId="81" fillId="0" borderId="0" xfId="0" applyFont="1" applyAlignment="1" applyProtection="1">
      <alignment horizontal="center" vertical="center"/>
      <protection hidden="1"/>
    </xf>
    <xf numFmtId="38" fontId="4" fillId="7" borderId="41" xfId="0" applyNumberFormat="1" applyFont="1" applyFill="1" applyBorder="1" applyAlignment="1" applyProtection="1">
      <alignment horizontal="center" vertical="center"/>
      <protection hidden="1"/>
    </xf>
    <xf numFmtId="38" fontId="4" fillId="7" borderId="24" xfId="2" applyFont="1" applyFill="1" applyBorder="1" applyAlignment="1" applyProtection="1">
      <alignment horizontal="center" vertical="center"/>
      <protection hidden="1"/>
    </xf>
    <xf numFmtId="38" fontId="13" fillId="7" borderId="18" xfId="2" applyFont="1" applyFill="1" applyBorder="1" applyAlignment="1" applyProtection="1">
      <alignment horizontal="center" vertical="center"/>
      <protection hidden="1"/>
    </xf>
    <xf numFmtId="38" fontId="13" fillId="7" borderId="22" xfId="2" applyFont="1" applyFill="1" applyBorder="1" applyAlignment="1" applyProtection="1">
      <alignment horizontal="center" vertical="center"/>
      <protection hidden="1"/>
    </xf>
    <xf numFmtId="0" fontId="4" fillId="10" borderId="24" xfId="0" applyFont="1" applyFill="1" applyBorder="1" applyAlignment="1" applyProtection="1">
      <alignment horizontal="center" vertical="center"/>
      <protection hidden="1"/>
    </xf>
    <xf numFmtId="0" fontId="4" fillId="10" borderId="1" xfId="0" applyFont="1" applyFill="1" applyBorder="1" applyAlignment="1" applyProtection="1">
      <alignment horizontal="center" vertical="center"/>
      <protection hidden="1"/>
    </xf>
    <xf numFmtId="0" fontId="81" fillId="0" borderId="0" xfId="0" applyFont="1" applyAlignment="1" applyProtection="1">
      <alignment horizontal="left" vertical="center"/>
      <protection hidden="1"/>
    </xf>
    <xf numFmtId="177" fontId="56" fillId="0" borderId="6" xfId="0" applyNumberFormat="1" applyFont="1" applyBorder="1" applyAlignment="1" applyProtection="1">
      <alignment horizontal="center" wrapText="1"/>
      <protection locked="0"/>
    </xf>
    <xf numFmtId="38" fontId="7" fillId="0" borderId="42" xfId="2" applyFont="1" applyFill="1" applyBorder="1" applyAlignment="1" applyProtection="1">
      <alignment horizontal="center" vertical="center"/>
      <protection locked="0"/>
    </xf>
    <xf numFmtId="0" fontId="82" fillId="5" borderId="0" xfId="0" applyFont="1" applyFill="1" applyProtection="1">
      <alignment vertical="center"/>
      <protection hidden="1"/>
    </xf>
    <xf numFmtId="0" fontId="83" fillId="5" borderId="0" xfId="0" applyFont="1" applyFill="1" applyProtection="1">
      <alignment vertical="center"/>
      <protection hidden="1"/>
    </xf>
    <xf numFmtId="0" fontId="84" fillId="0" borderId="0" xfId="3" applyFont="1" applyProtection="1">
      <protection hidden="1"/>
    </xf>
    <xf numFmtId="0" fontId="79" fillId="3" borderId="29" xfId="0" applyFont="1" applyFill="1" applyBorder="1" applyAlignment="1" applyProtection="1">
      <alignment horizontal="center"/>
      <protection hidden="1"/>
    </xf>
    <xf numFmtId="0" fontId="79" fillId="3" borderId="77" xfId="0" applyFont="1" applyFill="1" applyBorder="1" applyAlignment="1" applyProtection="1">
      <alignment horizontal="center"/>
      <protection hidden="1"/>
    </xf>
    <xf numFmtId="0" fontId="79" fillId="3" borderId="35" xfId="0" applyFont="1" applyFill="1" applyBorder="1" applyAlignment="1" applyProtection="1">
      <alignment horizontal="center"/>
      <protection hidden="1"/>
    </xf>
    <xf numFmtId="0" fontId="85" fillId="0" borderId="0" xfId="0" applyFont="1" applyAlignment="1" applyProtection="1">
      <alignment horizontal="left" vertical="center"/>
      <protection hidden="1"/>
    </xf>
    <xf numFmtId="38" fontId="4" fillId="12" borderId="24" xfId="0" applyNumberFormat="1" applyFont="1" applyFill="1" applyBorder="1" applyProtection="1">
      <alignment vertical="center"/>
      <protection hidden="1"/>
    </xf>
    <xf numFmtId="14" fontId="4" fillId="8" borderId="78" xfId="0" applyNumberFormat="1" applyFont="1" applyFill="1" applyBorder="1" applyAlignment="1" applyProtection="1">
      <alignment horizontal="center" vertical="center"/>
      <protection hidden="1"/>
    </xf>
    <xf numFmtId="37" fontId="8" fillId="2" borderId="31" xfId="4" applyFont="1" applyFill="1" applyBorder="1" applyAlignment="1" applyProtection="1">
      <alignment horizontal="center" vertical="center"/>
      <protection hidden="1"/>
    </xf>
    <xf numFmtId="0" fontId="48" fillId="0" borderId="89" xfId="0" applyFont="1" applyBorder="1" applyAlignment="1" applyProtection="1">
      <alignment horizontal="left" vertical="center"/>
      <protection hidden="1"/>
    </xf>
    <xf numFmtId="38" fontId="81" fillId="0" borderId="90" xfId="2" applyFont="1" applyFill="1" applyBorder="1" applyProtection="1">
      <alignment vertical="center"/>
      <protection hidden="1"/>
    </xf>
    <xf numFmtId="38" fontId="50" fillId="0" borderId="90" xfId="2" applyFont="1" applyFill="1" applyBorder="1" applyProtection="1">
      <alignment vertical="center"/>
      <protection hidden="1"/>
    </xf>
    <xf numFmtId="0" fontId="61" fillId="2" borderId="1" xfId="0" applyFont="1" applyFill="1" applyBorder="1" applyAlignment="1" applyProtection="1">
      <alignment horizontal="center" vertical="center"/>
      <protection hidden="1"/>
    </xf>
    <xf numFmtId="38" fontId="4" fillId="0" borderId="61" xfId="2" applyFont="1" applyBorder="1" applyAlignment="1" applyProtection="1">
      <alignment horizontal="center" vertical="center"/>
      <protection hidden="1"/>
    </xf>
    <xf numFmtId="38" fontId="81" fillId="0" borderId="61" xfId="2" applyFont="1" applyBorder="1" applyProtection="1">
      <alignment vertical="center"/>
      <protection hidden="1"/>
    </xf>
    <xf numFmtId="0" fontId="4" fillId="0" borderId="61" xfId="0" applyFont="1" applyBorder="1" applyProtection="1">
      <alignment vertical="center"/>
      <protection hidden="1"/>
    </xf>
    <xf numFmtId="0" fontId="88" fillId="7" borderId="6" xfId="0" applyFont="1" applyFill="1" applyBorder="1" applyAlignment="1" applyProtection="1">
      <alignment horizontal="right" vertical="center"/>
      <protection hidden="1"/>
    </xf>
    <xf numFmtId="0" fontId="60" fillId="0" borderId="0" xfId="0" applyFont="1" applyAlignment="1" applyProtection="1">
      <alignment horizontal="center" vertical="center"/>
      <protection hidden="1"/>
    </xf>
    <xf numFmtId="38" fontId="89" fillId="0" borderId="0" xfId="2" applyFont="1" applyProtection="1">
      <alignment vertical="center"/>
      <protection hidden="1"/>
    </xf>
    <xf numFmtId="0" fontId="90" fillId="7" borderId="0" xfId="0" applyFont="1" applyFill="1" applyProtection="1">
      <alignment vertical="center"/>
      <protection hidden="1"/>
    </xf>
    <xf numFmtId="0" fontId="89" fillId="7" borderId="0" xfId="0" applyFont="1" applyFill="1" applyProtection="1">
      <alignment vertical="center"/>
      <protection hidden="1"/>
    </xf>
    <xf numFmtId="0" fontId="91" fillId="7" borderId="0" xfId="0" applyFont="1" applyFill="1" applyProtection="1">
      <alignment vertical="center"/>
      <protection hidden="1"/>
    </xf>
    <xf numFmtId="0" fontId="83" fillId="7" borderId="0" xfId="0" applyFont="1" applyFill="1" applyProtection="1">
      <alignment vertical="center"/>
      <protection hidden="1"/>
    </xf>
    <xf numFmtId="0" fontId="92" fillId="7" borderId="0" xfId="0" applyFont="1" applyFill="1" applyProtection="1">
      <alignment vertical="center"/>
      <protection hidden="1"/>
    </xf>
    <xf numFmtId="38" fontId="4" fillId="0" borderId="0" xfId="2" quotePrefix="1" applyFont="1" applyFill="1" applyAlignment="1" applyProtection="1">
      <alignment horizontal="left" vertical="center"/>
      <protection hidden="1"/>
    </xf>
    <xf numFmtId="0" fontId="39" fillId="0" borderId="0" xfId="0" applyFont="1" applyProtection="1">
      <alignment vertical="center"/>
      <protection hidden="1"/>
    </xf>
    <xf numFmtId="0" fontId="0" fillId="7" borderId="8" xfId="0" applyFill="1" applyBorder="1" applyProtection="1">
      <alignment vertical="center"/>
      <protection hidden="1"/>
    </xf>
    <xf numFmtId="0" fontId="0" fillId="7" borderId="9" xfId="0" applyFill="1" applyBorder="1" applyProtection="1">
      <alignment vertical="center"/>
      <protection hidden="1"/>
    </xf>
    <xf numFmtId="0" fontId="0" fillId="7" borderId="10" xfId="0" applyFill="1" applyBorder="1" applyProtection="1">
      <alignment vertical="center"/>
      <protection hidden="1"/>
    </xf>
    <xf numFmtId="0" fontId="0" fillId="7" borderId="11" xfId="0" applyFill="1" applyBorder="1" applyProtection="1">
      <alignment vertical="center"/>
      <protection hidden="1"/>
    </xf>
    <xf numFmtId="0" fontId="0" fillId="7" borderId="12" xfId="0" applyFill="1" applyBorder="1" applyProtection="1">
      <alignment vertical="center"/>
      <protection hidden="1"/>
    </xf>
    <xf numFmtId="0" fontId="93" fillId="7" borderId="0" xfId="0" applyFont="1" applyFill="1" applyProtection="1">
      <alignment vertical="center"/>
      <protection hidden="1"/>
    </xf>
    <xf numFmtId="0" fontId="0" fillId="5" borderId="0" xfId="0" applyFill="1" applyProtection="1">
      <alignment vertical="center"/>
      <protection hidden="1"/>
    </xf>
    <xf numFmtId="0" fontId="0" fillId="9" borderId="0" xfId="0" applyFill="1" applyProtection="1">
      <alignment vertical="center"/>
      <protection hidden="1"/>
    </xf>
    <xf numFmtId="0" fontId="0" fillId="7" borderId="13" xfId="0" applyFill="1" applyBorder="1" applyProtection="1">
      <alignment vertical="center"/>
      <protection hidden="1"/>
    </xf>
    <xf numFmtId="0" fontId="0" fillId="7" borderId="14" xfId="0" applyFill="1" applyBorder="1" applyProtection="1">
      <alignment vertical="center"/>
      <protection hidden="1"/>
    </xf>
    <xf numFmtId="0" fontId="0" fillId="7" borderId="15" xfId="0" applyFill="1" applyBorder="1" applyProtection="1">
      <alignment vertical="center"/>
      <protection hidden="1"/>
    </xf>
    <xf numFmtId="0" fontId="32" fillId="9" borderId="0" xfId="0" applyFont="1" applyFill="1" applyProtection="1">
      <alignment vertical="center"/>
      <protection hidden="1"/>
    </xf>
    <xf numFmtId="0" fontId="4" fillId="8" borderId="51" xfId="0" applyFont="1" applyFill="1" applyBorder="1" applyAlignment="1" applyProtection="1">
      <alignment horizontal="center" vertical="center"/>
      <protection hidden="1"/>
    </xf>
    <xf numFmtId="0" fontId="4" fillId="8" borderId="24" xfId="0" applyFont="1" applyFill="1" applyBorder="1" applyAlignment="1" applyProtection="1">
      <alignment horizontal="center" vertical="center"/>
      <protection hidden="1"/>
    </xf>
    <xf numFmtId="0" fontId="4" fillId="10" borderId="3" xfId="0" applyFont="1" applyFill="1" applyBorder="1" applyAlignment="1" applyProtection="1">
      <alignment horizontal="center" vertical="center"/>
      <protection hidden="1"/>
    </xf>
    <xf numFmtId="177" fontId="56" fillId="0" borderId="6" xfId="0" applyNumberFormat="1" applyFont="1" applyBorder="1" applyAlignment="1" applyProtection="1">
      <alignment horizontal="center" vertical="center"/>
      <protection locked="0"/>
    </xf>
    <xf numFmtId="0" fontId="13" fillId="2" borderId="75" xfId="0" applyFont="1" applyFill="1" applyBorder="1" applyAlignment="1" applyProtection="1">
      <alignment horizontal="center" vertical="center"/>
      <protection hidden="1"/>
    </xf>
    <xf numFmtId="0" fontId="13" fillId="2" borderId="76" xfId="0" applyFont="1" applyFill="1" applyBorder="1" applyAlignment="1" applyProtection="1">
      <alignment horizontal="center" vertical="center"/>
      <protection hidden="1"/>
    </xf>
    <xf numFmtId="0" fontId="56" fillId="0" borderId="6" xfId="0" applyFont="1" applyBorder="1" applyProtection="1">
      <alignment vertical="center"/>
      <protection locked="0"/>
    </xf>
    <xf numFmtId="0" fontId="13" fillId="2" borderId="1" xfId="0" applyFont="1" applyFill="1" applyBorder="1" applyAlignment="1" applyProtection="1">
      <alignment horizontal="center" vertical="center"/>
      <protection locked="0"/>
    </xf>
    <xf numFmtId="38" fontId="80" fillId="0" borderId="6" xfId="2" applyFont="1" applyFill="1" applyBorder="1" applyProtection="1">
      <alignment vertical="center"/>
      <protection locked="0"/>
    </xf>
    <xf numFmtId="0" fontId="13" fillId="2" borderId="1" xfId="0" applyFont="1" applyFill="1" applyBorder="1" applyProtection="1">
      <alignment vertical="center"/>
      <protection locked="0"/>
    </xf>
    <xf numFmtId="0" fontId="41" fillId="0" borderId="79" xfId="0" applyFont="1" applyBorder="1" applyAlignment="1" applyProtection="1">
      <alignment horizontal="center" vertical="center"/>
      <protection locked="0"/>
    </xf>
    <xf numFmtId="0" fontId="86" fillId="4" borderId="35" xfId="0" applyFont="1" applyFill="1" applyBorder="1" applyAlignment="1" applyProtection="1">
      <alignment horizontal="center" vertical="center"/>
      <protection locked="0"/>
    </xf>
    <xf numFmtId="0" fontId="86" fillId="4" borderId="2" xfId="0" applyFont="1" applyFill="1" applyBorder="1" applyAlignment="1" applyProtection="1">
      <alignment horizontal="center" vertical="center"/>
      <protection locked="0"/>
    </xf>
    <xf numFmtId="0" fontId="86" fillId="4" borderId="38" xfId="0" applyFont="1" applyFill="1" applyBorder="1" applyAlignment="1" applyProtection="1">
      <alignment horizontal="center" vertical="center"/>
      <protection locked="0"/>
    </xf>
    <xf numFmtId="38" fontId="41" fillId="0" borderId="34" xfId="2" applyFont="1" applyFill="1" applyBorder="1" applyAlignment="1" applyProtection="1">
      <alignment horizontal="center" vertical="center"/>
      <protection locked="0"/>
    </xf>
    <xf numFmtId="38" fontId="65" fillId="4" borderId="2" xfId="2" applyFont="1" applyFill="1" applyBorder="1" applyAlignment="1" applyProtection="1">
      <protection locked="0"/>
    </xf>
    <xf numFmtId="38" fontId="65" fillId="4" borderId="3" xfId="2" applyFont="1" applyFill="1" applyBorder="1" applyAlignment="1" applyProtection="1">
      <protection locked="0"/>
    </xf>
    <xf numFmtId="38" fontId="65" fillId="4" borderId="5" xfId="2" applyFont="1" applyFill="1" applyBorder="1" applyAlignment="1" applyProtection="1">
      <protection locked="0"/>
    </xf>
    <xf numFmtId="38" fontId="79" fillId="4" borderId="33" xfId="2" applyFont="1" applyFill="1" applyBorder="1" applyAlignment="1" applyProtection="1">
      <protection locked="0"/>
    </xf>
    <xf numFmtId="38" fontId="79" fillId="0" borderId="80" xfId="2" applyFont="1" applyFill="1" applyBorder="1" applyProtection="1">
      <alignment vertical="center"/>
      <protection locked="0"/>
    </xf>
    <xf numFmtId="38" fontId="79" fillId="0" borderId="38" xfId="2" applyFont="1" applyFill="1" applyBorder="1" applyProtection="1">
      <alignment vertical="center"/>
      <protection locked="0"/>
    </xf>
    <xf numFmtId="0" fontId="4" fillId="0" borderId="0" xfId="0" applyFont="1" applyProtection="1">
      <alignment vertical="center"/>
      <protection locked="0"/>
    </xf>
    <xf numFmtId="0" fontId="3" fillId="0" borderId="0" xfId="0" applyFont="1" applyProtection="1">
      <alignment vertical="center"/>
      <protection locked="0"/>
    </xf>
    <xf numFmtId="0" fontId="29" fillId="0" borderId="16" xfId="0" applyFont="1" applyBorder="1" applyAlignment="1" applyProtection="1">
      <alignment horizontal="left" vertical="center"/>
      <protection locked="0"/>
    </xf>
    <xf numFmtId="0" fontId="4" fillId="0" borderId="17" xfId="0" applyFont="1" applyBorder="1" applyProtection="1">
      <alignment vertical="center"/>
      <protection locked="0"/>
    </xf>
    <xf numFmtId="0" fontId="29" fillId="0" borderId="0" xfId="0" applyFont="1" applyAlignment="1" applyProtection="1">
      <alignment horizontal="left" vertical="center"/>
      <protection locked="0"/>
    </xf>
    <xf numFmtId="0" fontId="35" fillId="0" borderId="0" xfId="0" applyFont="1" applyAlignment="1" applyProtection="1">
      <alignment horizontal="left" vertical="center"/>
      <protection locked="0"/>
    </xf>
    <xf numFmtId="0" fontId="36" fillId="0" borderId="0" xfId="0" applyFont="1" applyProtection="1">
      <alignment vertical="center"/>
      <protection locked="0"/>
    </xf>
    <xf numFmtId="0" fontId="4" fillId="0" borderId="0" xfId="0" applyFont="1" applyAlignment="1" applyProtection="1">
      <alignment horizontal="center" vertical="center"/>
      <protection locked="0"/>
    </xf>
    <xf numFmtId="0" fontId="67" fillId="0" borderId="0" xfId="0" applyFont="1" applyProtection="1">
      <alignment vertical="center"/>
      <protection locked="0"/>
    </xf>
    <xf numFmtId="0" fontId="29" fillId="0" borderId="0" xfId="0" applyFont="1" applyAlignment="1" applyProtection="1">
      <alignment horizontal="left"/>
      <protection locked="0"/>
    </xf>
    <xf numFmtId="0" fontId="66" fillId="0" borderId="0" xfId="0" applyFont="1" applyProtection="1">
      <alignment vertical="center"/>
      <protection locked="0"/>
    </xf>
    <xf numFmtId="0" fontId="68" fillId="0" borderId="0" xfId="0" applyFont="1" applyProtection="1">
      <alignment vertical="center"/>
      <protection locked="0"/>
    </xf>
    <xf numFmtId="0" fontId="13" fillId="6" borderId="1" xfId="0" applyFont="1" applyFill="1" applyBorder="1" applyAlignment="1" applyProtection="1">
      <alignment horizontal="center" vertical="center" wrapText="1"/>
      <protection locked="0"/>
    </xf>
    <xf numFmtId="0" fontId="13" fillId="6" borderId="5"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4" fillId="7" borderId="9" xfId="0" applyFont="1" applyFill="1" applyBorder="1" applyProtection="1">
      <alignment vertical="center"/>
      <protection hidden="1"/>
    </xf>
    <xf numFmtId="0" fontId="26" fillId="7" borderId="0" xfId="0" applyFont="1" applyFill="1" applyProtection="1">
      <alignment vertical="center"/>
      <protection hidden="1"/>
    </xf>
    <xf numFmtId="0" fontId="27" fillId="7" borderId="0" xfId="0" applyFont="1" applyFill="1" applyProtection="1">
      <alignment vertical="center"/>
      <protection hidden="1"/>
    </xf>
    <xf numFmtId="0" fontId="4" fillId="7" borderId="14" xfId="0" applyFont="1" applyFill="1" applyBorder="1" applyProtection="1">
      <alignment vertical="center"/>
      <protection hidden="1"/>
    </xf>
    <xf numFmtId="38" fontId="13" fillId="13" borderId="6" xfId="2" applyFont="1" applyFill="1" applyBorder="1" applyAlignment="1" applyProtection="1">
      <alignment horizontal="right" vertical="center"/>
      <protection hidden="1"/>
    </xf>
    <xf numFmtId="38" fontId="13" fillId="13" borderId="6" xfId="2" applyFont="1" applyFill="1" applyBorder="1" applyAlignment="1" applyProtection="1">
      <alignment horizontal="center" vertical="center"/>
      <protection hidden="1"/>
    </xf>
    <xf numFmtId="38" fontId="14" fillId="13" borderId="42" xfId="2" applyFont="1" applyFill="1" applyBorder="1" applyAlignment="1" applyProtection="1">
      <alignment horizontal="center" vertical="center"/>
      <protection hidden="1"/>
    </xf>
    <xf numFmtId="38" fontId="13" fillId="13" borderId="6" xfId="2" applyFont="1" applyFill="1" applyBorder="1" applyAlignment="1" applyProtection="1">
      <alignment horizontal="center"/>
      <protection hidden="1"/>
    </xf>
    <xf numFmtId="38" fontId="13" fillId="13" borderId="42" xfId="2" applyFont="1" applyFill="1" applyBorder="1" applyAlignment="1" applyProtection="1">
      <alignment horizontal="center"/>
      <protection hidden="1"/>
    </xf>
    <xf numFmtId="38" fontId="13" fillId="13" borderId="42" xfId="2" applyFont="1" applyFill="1" applyBorder="1" applyAlignment="1" applyProtection="1">
      <protection hidden="1"/>
    </xf>
    <xf numFmtId="38" fontId="13" fillId="13" borderId="42" xfId="2" applyFont="1" applyFill="1" applyBorder="1" applyProtection="1">
      <alignment vertical="center"/>
      <protection hidden="1"/>
    </xf>
    <xf numFmtId="38" fontId="13" fillId="13" borderId="6" xfId="2" applyFont="1" applyFill="1" applyBorder="1" applyProtection="1">
      <alignment vertical="center"/>
      <protection hidden="1"/>
    </xf>
    <xf numFmtId="10" fontId="13" fillId="13" borderId="20" xfId="1" applyNumberFormat="1" applyFont="1" applyFill="1" applyBorder="1" applyProtection="1">
      <alignment vertical="center"/>
      <protection hidden="1"/>
    </xf>
    <xf numFmtId="38" fontId="14" fillId="13" borderId="6" xfId="2" applyFont="1" applyFill="1" applyBorder="1" applyAlignment="1" applyProtection="1">
      <alignment horizontal="center" vertical="center"/>
      <protection hidden="1"/>
    </xf>
    <xf numFmtId="38" fontId="13" fillId="13" borderId="6" xfId="2" applyFont="1" applyFill="1" applyBorder="1" applyAlignment="1" applyProtection="1">
      <protection hidden="1"/>
    </xf>
    <xf numFmtId="38" fontId="14" fillId="13" borderId="6" xfId="2" applyFont="1" applyFill="1" applyBorder="1" applyAlignment="1" applyProtection="1">
      <alignment horizontal="right" vertical="center"/>
      <protection hidden="1"/>
    </xf>
    <xf numFmtId="38" fontId="13" fillId="13" borderId="7" xfId="2" applyFont="1" applyFill="1" applyBorder="1" applyAlignment="1" applyProtection="1">
      <alignment horizontal="right" vertical="center"/>
      <protection hidden="1"/>
    </xf>
    <xf numFmtId="38" fontId="13" fillId="13" borderId="7" xfId="2" applyFont="1" applyFill="1" applyBorder="1" applyAlignment="1" applyProtection="1">
      <alignment horizontal="center" vertical="center"/>
      <protection hidden="1"/>
    </xf>
    <xf numFmtId="38" fontId="14" fillId="13" borderId="7" xfId="2" applyFont="1" applyFill="1" applyBorder="1" applyAlignment="1" applyProtection="1">
      <alignment horizontal="center" vertical="center"/>
      <protection hidden="1"/>
    </xf>
    <xf numFmtId="38" fontId="13" fillId="13" borderId="7" xfId="2" applyFont="1" applyFill="1" applyBorder="1" applyProtection="1">
      <alignment vertical="center"/>
      <protection hidden="1"/>
    </xf>
    <xf numFmtId="10" fontId="13" fillId="13" borderId="21" xfId="1" applyNumberFormat="1" applyFont="1" applyFill="1" applyBorder="1" applyProtection="1">
      <alignment vertical="center"/>
      <protection hidden="1"/>
    </xf>
    <xf numFmtId="38" fontId="4" fillId="13" borderId="64" xfId="2" applyFont="1" applyFill="1" applyBorder="1" applyAlignment="1" applyProtection="1">
      <alignment horizontal="center" vertical="center"/>
      <protection hidden="1"/>
    </xf>
    <xf numFmtId="38" fontId="4" fillId="13" borderId="68" xfId="2" applyFont="1" applyFill="1" applyBorder="1" applyAlignment="1" applyProtection="1">
      <alignment horizontal="center" vertical="center"/>
      <protection hidden="1"/>
    </xf>
    <xf numFmtId="38" fontId="14" fillId="13" borderId="7" xfId="2" applyFont="1" applyFill="1" applyBorder="1" applyAlignment="1" applyProtection="1">
      <alignment horizontal="right" vertical="center"/>
      <protection hidden="1"/>
    </xf>
    <xf numFmtId="38" fontId="4" fillId="13" borderId="24" xfId="0" applyNumberFormat="1" applyFont="1" applyFill="1" applyBorder="1" applyAlignment="1" applyProtection="1">
      <alignment horizontal="center" vertical="center"/>
      <protection hidden="1"/>
    </xf>
    <xf numFmtId="38" fontId="4" fillId="13" borderId="3" xfId="0" applyNumberFormat="1" applyFont="1" applyFill="1" applyBorder="1" applyProtection="1">
      <alignment vertical="center"/>
      <protection hidden="1"/>
    </xf>
    <xf numFmtId="38" fontId="4" fillId="13" borderId="1" xfId="0" applyNumberFormat="1" applyFont="1" applyFill="1" applyBorder="1" applyAlignment="1" applyProtection="1">
      <alignment horizontal="center" vertical="center"/>
      <protection hidden="1"/>
    </xf>
    <xf numFmtId="38" fontId="4" fillId="13" borderId="1" xfId="0" applyNumberFormat="1" applyFont="1" applyFill="1" applyBorder="1" applyProtection="1">
      <alignment vertical="center"/>
      <protection hidden="1"/>
    </xf>
    <xf numFmtId="38" fontId="14" fillId="13" borderId="23" xfId="0" applyNumberFormat="1" applyFont="1" applyFill="1" applyBorder="1" applyProtection="1">
      <alignment vertical="center"/>
      <protection hidden="1"/>
    </xf>
    <xf numFmtId="38" fontId="4" fillId="13" borderId="34" xfId="0" applyNumberFormat="1" applyFont="1" applyFill="1" applyBorder="1" applyProtection="1">
      <alignment vertical="center"/>
      <protection hidden="1"/>
    </xf>
    <xf numFmtId="38" fontId="4" fillId="13" borderId="24" xfId="0" applyNumberFormat="1" applyFont="1" applyFill="1" applyBorder="1" applyProtection="1">
      <alignment vertical="center"/>
      <protection hidden="1"/>
    </xf>
    <xf numFmtId="38" fontId="4" fillId="13" borderId="23" xfId="0" applyNumberFormat="1" applyFont="1" applyFill="1" applyBorder="1" applyProtection="1">
      <alignment vertical="center"/>
      <protection hidden="1"/>
    </xf>
    <xf numFmtId="38" fontId="1" fillId="14" borderId="74" xfId="2" applyFont="1" applyFill="1" applyBorder="1" applyAlignment="1" applyProtection="1">
      <alignment horizontal="center" vertical="center"/>
      <protection hidden="1"/>
    </xf>
    <xf numFmtId="38" fontId="13" fillId="14" borderId="41" xfId="2" applyFont="1" applyFill="1" applyBorder="1" applyAlignment="1" applyProtection="1">
      <alignment horizontal="center" vertical="center"/>
      <protection hidden="1"/>
    </xf>
    <xf numFmtId="38" fontId="4" fillId="14" borderId="41" xfId="2" applyFont="1" applyFill="1" applyBorder="1" applyAlignment="1" applyProtection="1">
      <alignment horizontal="center" vertical="center"/>
      <protection hidden="1"/>
    </xf>
    <xf numFmtId="38" fontId="4" fillId="14" borderId="41" xfId="2" applyFont="1" applyFill="1" applyBorder="1" applyProtection="1">
      <alignment vertical="center"/>
      <protection hidden="1"/>
    </xf>
    <xf numFmtId="38" fontId="13" fillId="14" borderId="0" xfId="2" applyFont="1" applyFill="1" applyAlignment="1" applyProtection="1">
      <alignment horizontal="center" vertical="center"/>
      <protection hidden="1"/>
    </xf>
    <xf numFmtId="38" fontId="4" fillId="14" borderId="0" xfId="2" applyFont="1" applyFill="1" applyAlignment="1" applyProtection="1">
      <alignment horizontal="center" vertical="center"/>
      <protection hidden="1"/>
    </xf>
    <xf numFmtId="38" fontId="4" fillId="14" borderId="0" xfId="2" applyFont="1" applyFill="1" applyProtection="1">
      <alignment vertical="center"/>
      <protection hidden="1"/>
    </xf>
    <xf numFmtId="38" fontId="42" fillId="14" borderId="24" xfId="2" applyFont="1" applyFill="1" applyBorder="1" applyAlignment="1" applyProtection="1">
      <alignment horizontal="center" vertical="center"/>
      <protection hidden="1"/>
    </xf>
    <xf numFmtId="38" fontId="9" fillId="14" borderId="24" xfId="2" applyFont="1" applyFill="1" applyBorder="1" applyAlignment="1" applyProtection="1">
      <alignment horizontal="center" vertical="center"/>
      <protection hidden="1"/>
    </xf>
    <xf numFmtId="38" fontId="4" fillId="14" borderId="1" xfId="2" applyFont="1" applyFill="1" applyBorder="1" applyAlignment="1" applyProtection="1">
      <alignment horizontal="center" vertical="center"/>
      <protection hidden="1"/>
    </xf>
    <xf numFmtId="38" fontId="4" fillId="14" borderId="23" xfId="2" applyFont="1" applyFill="1" applyBorder="1" applyAlignment="1" applyProtection="1">
      <alignment horizontal="center" vertical="center"/>
      <protection hidden="1"/>
    </xf>
    <xf numFmtId="38" fontId="4" fillId="14" borderId="61" xfId="2" applyFont="1" applyFill="1" applyBorder="1" applyAlignment="1" applyProtection="1">
      <alignment horizontal="center" vertical="center"/>
      <protection hidden="1"/>
    </xf>
    <xf numFmtId="38" fontId="4" fillId="14" borderId="59" xfId="2" applyFont="1" applyFill="1" applyBorder="1" applyAlignment="1" applyProtection="1">
      <alignment horizontal="center" vertical="center"/>
      <protection hidden="1"/>
    </xf>
    <xf numFmtId="38" fontId="13" fillId="14" borderId="59" xfId="2" applyFont="1" applyFill="1" applyBorder="1" applyAlignment="1" applyProtection="1">
      <alignment horizontal="center" vertical="center"/>
      <protection hidden="1"/>
    </xf>
    <xf numFmtId="0" fontId="79" fillId="14" borderId="0" xfId="0" applyFont="1" applyFill="1" applyAlignment="1" applyProtection="1">
      <alignment horizontal="center" vertical="center"/>
      <protection hidden="1"/>
    </xf>
    <xf numFmtId="0" fontId="4" fillId="14" borderId="0" xfId="0" applyFont="1" applyFill="1" applyProtection="1">
      <alignment vertical="center"/>
      <protection hidden="1"/>
    </xf>
    <xf numFmtId="38" fontId="4" fillId="14" borderId="0" xfId="0" applyNumberFormat="1" applyFont="1" applyFill="1" applyProtection="1">
      <alignment vertical="center"/>
      <protection hidden="1"/>
    </xf>
    <xf numFmtId="38" fontId="4" fillId="14" borderId="41" xfId="0" applyNumberFormat="1" applyFont="1" applyFill="1" applyBorder="1" applyProtection="1">
      <alignment vertical="center"/>
      <protection hidden="1"/>
    </xf>
    <xf numFmtId="0" fontId="4" fillId="14" borderId="41" xfId="0" applyFont="1" applyFill="1" applyBorder="1" applyProtection="1">
      <alignment vertical="center"/>
      <protection hidden="1"/>
    </xf>
    <xf numFmtId="38" fontId="4" fillId="14" borderId="57" xfId="2" applyFont="1" applyFill="1" applyBorder="1" applyAlignment="1" applyProtection="1">
      <alignment horizontal="center" vertical="center"/>
      <protection hidden="1"/>
    </xf>
    <xf numFmtId="38" fontId="4" fillId="14" borderId="60" xfId="2" applyFont="1" applyFill="1" applyBorder="1" applyAlignment="1" applyProtection="1">
      <alignment horizontal="center" vertical="center"/>
      <protection hidden="1"/>
    </xf>
    <xf numFmtId="10" fontId="4" fillId="13" borderId="52" xfId="1" applyNumberFormat="1" applyFont="1" applyFill="1" applyBorder="1" applyAlignment="1" applyProtection="1">
      <alignment horizontal="center" vertical="center"/>
      <protection hidden="1"/>
    </xf>
    <xf numFmtId="0" fontId="32" fillId="14" borderId="24" xfId="0" applyFont="1" applyFill="1" applyBorder="1" applyAlignment="1" applyProtection="1">
      <alignment horizontal="center" vertical="center"/>
      <protection hidden="1"/>
    </xf>
    <xf numFmtId="0" fontId="4" fillId="14" borderId="24" xfId="0" applyFont="1" applyFill="1" applyBorder="1" applyAlignment="1" applyProtection="1">
      <alignment horizontal="center" vertical="center"/>
      <protection hidden="1"/>
    </xf>
    <xf numFmtId="0" fontId="4" fillId="14" borderId="1" xfId="0" applyFont="1" applyFill="1" applyBorder="1" applyAlignment="1" applyProtection="1">
      <alignment horizontal="center" vertical="center"/>
      <protection hidden="1"/>
    </xf>
    <xf numFmtId="0" fontId="14" fillId="14" borderId="1" xfId="0" applyFont="1" applyFill="1" applyBorder="1" applyAlignment="1" applyProtection="1">
      <alignment horizontal="center" vertical="center"/>
      <protection hidden="1"/>
    </xf>
    <xf numFmtId="0" fontId="4" fillId="14" borderId="52" xfId="0" applyFont="1" applyFill="1" applyBorder="1" applyAlignment="1" applyProtection="1">
      <alignment horizontal="center" vertical="center"/>
      <protection hidden="1"/>
    </xf>
    <xf numFmtId="0" fontId="4" fillId="14" borderId="41" xfId="0" applyFont="1" applyFill="1" applyBorder="1" applyAlignment="1" applyProtection="1">
      <alignment horizontal="center" vertical="center"/>
      <protection hidden="1"/>
    </xf>
    <xf numFmtId="38" fontId="13" fillId="14" borderId="6" xfId="2" applyFont="1" applyFill="1" applyBorder="1" applyAlignment="1" applyProtection="1">
      <alignment horizontal="right" vertical="center"/>
      <protection hidden="1"/>
    </xf>
    <xf numFmtId="0" fontId="4" fillId="14" borderId="31" xfId="0" applyFont="1" applyFill="1" applyBorder="1" applyAlignment="1" applyProtection="1">
      <alignment horizontal="center" vertical="center"/>
      <protection hidden="1"/>
    </xf>
    <xf numFmtId="0" fontId="65" fillId="2" borderId="70" xfId="0" applyFont="1" applyFill="1" applyBorder="1" applyAlignment="1" applyProtection="1">
      <alignment horizontal="center" vertical="center" wrapText="1"/>
      <protection hidden="1"/>
    </xf>
    <xf numFmtId="0" fontId="65" fillId="2" borderId="79" xfId="0" applyFont="1" applyFill="1" applyBorder="1" applyAlignment="1" applyProtection="1">
      <alignment horizontal="center" vertical="center"/>
      <protection hidden="1"/>
    </xf>
    <xf numFmtId="0" fontId="4" fillId="8" borderId="70" xfId="0" applyFont="1" applyFill="1" applyBorder="1" applyAlignment="1" applyProtection="1">
      <alignment horizontal="center" vertical="center"/>
      <protection hidden="1"/>
    </xf>
    <xf numFmtId="0" fontId="4" fillId="8" borderId="79" xfId="0" applyFont="1" applyFill="1" applyBorder="1" applyAlignment="1" applyProtection="1">
      <alignment horizontal="center" vertical="center"/>
      <protection hidden="1"/>
    </xf>
    <xf numFmtId="0" fontId="4" fillId="8" borderId="81" xfId="0" applyFont="1" applyFill="1" applyBorder="1" applyAlignment="1" applyProtection="1">
      <alignment horizontal="center" vertical="center"/>
      <protection hidden="1"/>
    </xf>
    <xf numFmtId="0" fontId="4" fillId="8" borderId="56" xfId="0" applyFont="1" applyFill="1" applyBorder="1" applyAlignment="1" applyProtection="1">
      <alignment horizontal="center" vertical="center"/>
      <protection hidden="1"/>
    </xf>
    <xf numFmtId="0" fontId="9" fillId="8" borderId="82" xfId="0" applyFont="1" applyFill="1" applyBorder="1" applyAlignment="1" applyProtection="1">
      <alignment horizontal="center" vertical="center"/>
      <protection hidden="1"/>
    </xf>
    <xf numFmtId="0" fontId="9" fillId="8" borderId="83" xfId="0" applyFont="1" applyFill="1" applyBorder="1" applyAlignment="1" applyProtection="1">
      <alignment horizontal="center" vertical="center"/>
      <protection hidden="1"/>
    </xf>
    <xf numFmtId="0" fontId="4" fillId="14" borderId="81" xfId="0" applyFont="1" applyFill="1" applyBorder="1" applyAlignment="1" applyProtection="1">
      <alignment horizontal="center" vertical="center"/>
      <protection hidden="1"/>
    </xf>
    <xf numFmtId="0" fontId="4" fillId="14" borderId="56" xfId="0" applyFont="1" applyFill="1" applyBorder="1" applyAlignment="1" applyProtection="1">
      <alignment horizontal="center" vertical="center"/>
      <protection hidden="1"/>
    </xf>
    <xf numFmtId="0" fontId="4" fillId="14" borderId="57" xfId="0" applyFont="1" applyFill="1" applyBorder="1" applyAlignment="1" applyProtection="1">
      <alignment horizontal="center" vertical="center"/>
      <protection hidden="1"/>
    </xf>
    <xf numFmtId="0" fontId="4" fillId="14" borderId="60" xfId="0" applyFont="1" applyFill="1" applyBorder="1" applyAlignment="1" applyProtection="1">
      <alignment horizontal="center" vertical="center"/>
      <protection hidden="1"/>
    </xf>
    <xf numFmtId="0" fontId="4" fillId="8" borderId="59" xfId="0" applyFont="1" applyFill="1" applyBorder="1" applyAlignment="1" applyProtection="1">
      <alignment horizontal="center" vertical="center"/>
      <protection hidden="1"/>
    </xf>
    <xf numFmtId="0" fontId="4" fillId="8" borderId="51" xfId="0" applyFont="1" applyFill="1" applyBorder="1" applyAlignment="1" applyProtection="1">
      <alignment horizontal="center" vertical="center"/>
      <protection hidden="1"/>
    </xf>
    <xf numFmtId="38" fontId="42" fillId="8" borderId="70" xfId="2" applyFont="1" applyFill="1" applyBorder="1" applyAlignment="1" applyProtection="1">
      <alignment horizontal="center" vertical="center"/>
      <protection hidden="1"/>
    </xf>
    <xf numFmtId="38" fontId="42" fillId="8" borderId="79" xfId="2" applyFont="1" applyFill="1" applyBorder="1" applyAlignment="1" applyProtection="1">
      <alignment horizontal="center" vertical="center"/>
      <protection hidden="1"/>
    </xf>
    <xf numFmtId="38" fontId="4" fillId="8" borderId="70" xfId="2" applyFont="1" applyFill="1" applyBorder="1" applyAlignment="1" applyProtection="1">
      <alignment horizontal="center" vertical="center"/>
      <protection hidden="1"/>
    </xf>
    <xf numFmtId="38" fontId="4" fillId="8" borderId="79" xfId="2" applyFont="1" applyFill="1" applyBorder="1" applyAlignment="1" applyProtection="1">
      <alignment horizontal="center" vertical="center"/>
      <protection hidden="1"/>
    </xf>
    <xf numFmtId="0" fontId="4" fillId="14" borderId="70" xfId="0" applyFont="1" applyFill="1" applyBorder="1" applyAlignment="1" applyProtection="1">
      <alignment horizontal="center" vertical="center"/>
      <protection hidden="1"/>
    </xf>
    <xf numFmtId="0" fontId="4" fillId="14" borderId="79" xfId="0" applyFont="1" applyFill="1" applyBorder="1" applyAlignment="1" applyProtection="1">
      <alignment horizontal="center" vertical="center"/>
      <protection hidden="1"/>
    </xf>
    <xf numFmtId="0" fontId="4" fillId="2" borderId="31" xfId="0" applyFont="1" applyFill="1" applyBorder="1" applyAlignment="1" applyProtection="1">
      <alignment horizontal="center" vertical="center"/>
      <protection hidden="1"/>
    </xf>
    <xf numFmtId="0" fontId="4" fillId="2" borderId="34" xfId="0" applyFont="1" applyFill="1" applyBorder="1" applyAlignment="1" applyProtection="1">
      <alignment horizontal="center" vertical="center"/>
      <protection hidden="1"/>
    </xf>
    <xf numFmtId="0" fontId="4" fillId="8" borderId="24" xfId="0" applyFont="1" applyFill="1" applyBorder="1" applyAlignment="1" applyProtection="1">
      <alignment horizontal="center" vertical="center"/>
      <protection hidden="1"/>
    </xf>
    <xf numFmtId="0" fontId="4" fillId="8" borderId="1" xfId="0" applyFont="1" applyFill="1" applyBorder="1" applyAlignment="1" applyProtection="1">
      <alignment horizontal="center" vertical="center"/>
      <protection hidden="1"/>
    </xf>
    <xf numFmtId="0" fontId="4" fillId="8" borderId="84" xfId="0" applyFont="1" applyFill="1" applyBorder="1" applyAlignment="1" applyProtection="1">
      <alignment horizontal="center" vertical="center"/>
      <protection hidden="1"/>
    </xf>
    <xf numFmtId="0" fontId="4" fillId="8" borderId="34" xfId="0" applyFont="1" applyFill="1" applyBorder="1" applyAlignment="1" applyProtection="1">
      <alignment horizontal="center" vertical="center"/>
      <protection hidden="1"/>
    </xf>
    <xf numFmtId="0" fontId="4" fillId="10" borderId="56" xfId="0" applyFont="1" applyFill="1" applyBorder="1" applyAlignment="1" applyProtection="1">
      <alignment horizontal="center" vertical="center"/>
      <protection hidden="1"/>
    </xf>
    <xf numFmtId="0" fontId="4" fillId="10" borderId="3" xfId="0" applyFont="1" applyFill="1" applyBorder="1" applyAlignment="1" applyProtection="1">
      <alignment horizontal="center" vertical="center"/>
      <protection hidden="1"/>
    </xf>
    <xf numFmtId="38" fontId="4" fillId="5" borderId="70" xfId="2" applyFont="1" applyFill="1" applyBorder="1" applyAlignment="1" applyProtection="1">
      <alignment horizontal="center" vertical="center"/>
      <protection hidden="1"/>
    </xf>
    <xf numFmtId="38" fontId="4" fillId="5" borderId="79" xfId="2" applyFont="1" applyFill="1" applyBorder="1" applyAlignment="1" applyProtection="1">
      <alignment horizontal="center" vertical="center"/>
      <protection hidden="1"/>
    </xf>
    <xf numFmtId="38" fontId="42" fillId="5" borderId="70" xfId="2" applyFont="1" applyFill="1" applyBorder="1" applyAlignment="1" applyProtection="1">
      <alignment horizontal="center" vertical="center"/>
      <protection hidden="1"/>
    </xf>
    <xf numFmtId="38" fontId="42" fillId="5" borderId="79" xfId="2" applyFont="1" applyFill="1" applyBorder="1" applyAlignment="1" applyProtection="1">
      <alignment horizontal="center" vertical="center"/>
      <protection hidden="1"/>
    </xf>
    <xf numFmtId="0" fontId="4" fillId="10" borderId="81" xfId="0" applyFont="1" applyFill="1" applyBorder="1" applyAlignment="1" applyProtection="1">
      <alignment horizontal="center" vertical="center"/>
      <protection hidden="1"/>
    </xf>
    <xf numFmtId="0" fontId="4" fillId="10" borderId="82" xfId="0" applyFont="1" applyFill="1" applyBorder="1" applyAlignment="1" applyProtection="1">
      <alignment horizontal="center" vertical="center" wrapText="1"/>
      <protection hidden="1"/>
    </xf>
    <xf numFmtId="0" fontId="4" fillId="10" borderId="85" xfId="0" applyFont="1" applyFill="1" applyBorder="1" applyAlignment="1" applyProtection="1">
      <alignment horizontal="center" vertical="center" wrapText="1"/>
      <protection hidden="1"/>
    </xf>
    <xf numFmtId="37" fontId="8" fillId="2" borderId="86" xfId="4" applyFont="1" applyFill="1" applyBorder="1" applyAlignment="1" applyProtection="1">
      <alignment horizontal="center" vertical="center"/>
      <protection hidden="1"/>
    </xf>
    <xf numFmtId="37" fontId="8" fillId="2" borderId="10" xfId="4" applyFont="1" applyFill="1" applyBorder="1" applyAlignment="1" applyProtection="1">
      <alignment horizontal="center" vertical="center"/>
      <protection hidden="1"/>
    </xf>
    <xf numFmtId="37" fontId="19" fillId="2" borderId="1" xfId="4" applyFont="1" applyFill="1" applyBorder="1" applyAlignment="1" applyProtection="1">
      <alignment horizontal="center" vertical="center"/>
      <protection hidden="1"/>
    </xf>
    <xf numFmtId="0" fontId="65" fillId="2" borderId="8" xfId="0" applyFont="1" applyFill="1" applyBorder="1" applyAlignment="1" applyProtection="1">
      <alignment horizontal="center" vertical="center" wrapText="1"/>
      <protection hidden="1"/>
    </xf>
    <xf numFmtId="177" fontId="7" fillId="0" borderId="23" xfId="4" applyNumberFormat="1" applyFont="1" applyBorder="1" applyAlignment="1" applyProtection="1">
      <alignment horizontal="center" vertical="center"/>
      <protection locked="0"/>
    </xf>
    <xf numFmtId="177" fontId="7" fillId="0" borderId="41" xfId="4" applyNumberFormat="1" applyFont="1" applyBorder="1" applyAlignment="1" applyProtection="1">
      <alignment horizontal="center" vertical="center"/>
      <protection locked="0"/>
    </xf>
    <xf numFmtId="177" fontId="7" fillId="0" borderId="24" xfId="4" applyNumberFormat="1" applyFont="1" applyBorder="1" applyAlignment="1" applyProtection="1">
      <alignment horizontal="center" vertical="center"/>
      <protection locked="0"/>
    </xf>
    <xf numFmtId="177" fontId="7" fillId="0" borderId="16" xfId="4" applyNumberFormat="1" applyFont="1" applyBorder="1" applyAlignment="1" applyProtection="1">
      <alignment horizontal="center" vertical="center"/>
      <protection locked="0"/>
    </xf>
    <xf numFmtId="177" fontId="7" fillId="0" borderId="17" xfId="4" applyNumberFormat="1" applyFont="1" applyBorder="1" applyAlignment="1" applyProtection="1">
      <alignment horizontal="center" vertical="center"/>
      <protection locked="0"/>
    </xf>
    <xf numFmtId="0" fontId="4" fillId="2" borderId="24" xfId="0" applyFont="1" applyFill="1" applyBorder="1" applyAlignment="1" applyProtection="1">
      <alignment horizontal="center" vertical="center"/>
      <protection hidden="1"/>
    </xf>
    <xf numFmtId="0" fontId="4" fillId="2" borderId="5" xfId="0" applyFont="1" applyFill="1" applyBorder="1" applyAlignment="1" applyProtection="1">
      <alignment horizontal="center" vertical="center"/>
      <protection hidden="1"/>
    </xf>
    <xf numFmtId="0" fontId="4" fillId="2" borderId="3" xfId="0" applyFont="1" applyFill="1" applyBorder="1" applyAlignment="1" applyProtection="1">
      <alignment horizontal="center" vertical="center"/>
      <protection hidden="1"/>
    </xf>
    <xf numFmtId="0" fontId="4" fillId="2" borderId="23" xfId="0" applyFont="1" applyFill="1" applyBorder="1" applyAlignment="1" applyProtection="1">
      <alignment horizontal="center" vertical="center"/>
      <protection hidden="1"/>
    </xf>
    <xf numFmtId="38" fontId="4" fillId="0" borderId="0" xfId="2" applyFont="1" applyBorder="1" applyAlignment="1" applyProtection="1">
      <alignment horizontal="center"/>
      <protection hidden="1"/>
    </xf>
    <xf numFmtId="0" fontId="8" fillId="8" borderId="29" xfId="0" applyFont="1" applyFill="1" applyBorder="1" applyAlignment="1" applyProtection="1">
      <alignment horizontal="center" vertical="center" wrapText="1"/>
      <protection hidden="1"/>
    </xf>
    <xf numFmtId="0" fontId="8" fillId="8" borderId="50" xfId="0" applyFont="1" applyFill="1" applyBorder="1" applyAlignment="1" applyProtection="1">
      <alignment horizontal="center" vertical="center" wrapText="1"/>
      <protection hidden="1"/>
    </xf>
    <xf numFmtId="0" fontId="8" fillId="8" borderId="33" xfId="0" applyFont="1" applyFill="1" applyBorder="1" applyAlignment="1" applyProtection="1">
      <alignment horizontal="center" vertical="center" wrapText="1"/>
      <protection hidden="1"/>
    </xf>
    <xf numFmtId="176" fontId="46" fillId="7" borderId="35" xfId="1" applyNumberFormat="1" applyFont="1" applyFill="1" applyBorder="1" applyAlignment="1" applyProtection="1">
      <alignment horizontal="center" vertical="center" wrapText="1"/>
      <protection hidden="1"/>
    </xf>
    <xf numFmtId="176" fontId="46" fillId="7" borderId="2" xfId="1" applyNumberFormat="1" applyFont="1" applyFill="1" applyBorder="1" applyAlignment="1" applyProtection="1">
      <alignment horizontal="center" vertical="center" wrapText="1"/>
      <protection hidden="1"/>
    </xf>
    <xf numFmtId="176" fontId="46" fillId="7" borderId="38" xfId="1" applyNumberFormat="1" applyFont="1" applyFill="1" applyBorder="1" applyAlignment="1" applyProtection="1">
      <alignment horizontal="center" vertical="center" wrapText="1"/>
      <protection hidden="1"/>
    </xf>
    <xf numFmtId="0" fontId="57" fillId="8" borderId="87" xfId="0" applyFont="1" applyFill="1" applyBorder="1" applyAlignment="1" applyProtection="1">
      <alignment horizontal="center" vertical="center"/>
      <protection hidden="1"/>
    </xf>
    <xf numFmtId="0" fontId="57" fillId="8" borderId="88" xfId="0" applyFont="1" applyFill="1" applyBorder="1" applyAlignment="1" applyProtection="1">
      <alignment horizontal="center" vertical="center"/>
      <protection hidden="1"/>
    </xf>
    <xf numFmtId="0" fontId="28" fillId="7" borderId="0" xfId="0" applyFont="1" applyFill="1" applyAlignment="1" applyProtection="1">
      <alignment horizontal="center" vertical="center"/>
      <protection hidden="1"/>
    </xf>
    <xf numFmtId="178" fontId="4" fillId="7" borderId="0" xfId="0" applyNumberFormat="1" applyFont="1" applyFill="1" applyAlignment="1" applyProtection="1">
      <alignment horizontal="center" vertical="center"/>
      <protection hidden="1"/>
    </xf>
    <xf numFmtId="0" fontId="56" fillId="0" borderId="6" xfId="0" applyFont="1" applyBorder="1" applyAlignment="1" applyProtection="1">
      <alignment horizontal="center" vertical="center"/>
      <protection hidden="1"/>
    </xf>
    <xf numFmtId="0" fontId="56" fillId="0" borderId="6" xfId="0" applyFont="1" applyBorder="1" applyAlignment="1" applyProtection="1">
      <alignment horizontal="center" wrapText="1"/>
      <protection hidden="1"/>
    </xf>
    <xf numFmtId="177" fontId="56" fillId="0" borderId="6" xfId="0" applyNumberFormat="1" applyFont="1" applyBorder="1" applyAlignment="1" applyProtection="1">
      <alignment horizontal="center" wrapText="1"/>
      <protection hidden="1"/>
    </xf>
    <xf numFmtId="38" fontId="80" fillId="0" borderId="6" xfId="2" applyFont="1" applyFill="1" applyBorder="1" applyProtection="1">
      <alignment vertical="center"/>
      <protection hidden="1"/>
    </xf>
    <xf numFmtId="0" fontId="56" fillId="0" borderId="6" xfId="0" applyFont="1" applyBorder="1" applyProtection="1">
      <alignment vertical="center"/>
      <protection hidden="1"/>
    </xf>
    <xf numFmtId="38" fontId="7" fillId="0" borderId="6" xfId="2" applyFont="1" applyFill="1" applyBorder="1" applyAlignment="1" applyProtection="1">
      <alignment horizontal="center" vertical="center"/>
      <protection hidden="1"/>
    </xf>
    <xf numFmtId="0" fontId="70" fillId="0" borderId="6" xfId="0" applyFont="1" applyBorder="1" applyAlignment="1" applyProtection="1">
      <alignment horizontal="center" vertical="center"/>
      <protection hidden="1"/>
    </xf>
    <xf numFmtId="0" fontId="70" fillId="0" borderId="6" xfId="0" applyFont="1" applyBorder="1" applyAlignment="1" applyProtection="1">
      <alignment horizontal="center" wrapText="1"/>
      <protection hidden="1"/>
    </xf>
    <xf numFmtId="177" fontId="70" fillId="0" borderId="6" xfId="0" applyNumberFormat="1" applyFont="1" applyBorder="1" applyAlignment="1" applyProtection="1">
      <alignment horizontal="center" wrapText="1"/>
      <protection hidden="1"/>
    </xf>
    <xf numFmtId="0" fontId="80" fillId="0" borderId="6" xfId="0" applyFont="1" applyBorder="1" applyAlignment="1" applyProtection="1">
      <alignment horizontal="center" vertical="center"/>
      <protection hidden="1"/>
    </xf>
    <xf numFmtId="0" fontId="87" fillId="0" borderId="6" xfId="0" applyFont="1" applyBorder="1" applyAlignment="1" applyProtection="1">
      <alignment horizontal="center" wrapText="1"/>
      <protection hidden="1"/>
    </xf>
    <xf numFmtId="177" fontId="56" fillId="0" borderId="6" xfId="0" applyNumberFormat="1" applyFont="1" applyBorder="1" applyAlignment="1" applyProtection="1">
      <alignment horizontal="center" vertical="center"/>
      <protection hidden="1"/>
    </xf>
    <xf numFmtId="177" fontId="80" fillId="0" borderId="6" xfId="0" applyNumberFormat="1" applyFont="1" applyBorder="1" applyAlignment="1" applyProtection="1">
      <alignment horizontal="center" wrapText="1"/>
      <protection hidden="1"/>
    </xf>
    <xf numFmtId="38" fontId="19" fillId="0" borderId="6" xfId="2" applyFont="1" applyFill="1" applyBorder="1" applyAlignment="1" applyProtection="1">
      <alignment horizontal="center" vertical="center"/>
      <protection hidden="1"/>
    </xf>
    <xf numFmtId="38" fontId="6" fillId="0" borderId="6" xfId="2" applyFont="1" applyFill="1" applyBorder="1" applyAlignment="1" applyProtection="1">
      <alignment horizontal="center" vertical="center"/>
      <protection hidden="1"/>
    </xf>
    <xf numFmtId="0" fontId="56" fillId="0" borderId="7" xfId="0" applyFont="1" applyBorder="1" applyAlignment="1" applyProtection="1">
      <alignment horizontal="center" vertical="center"/>
      <protection hidden="1"/>
    </xf>
    <xf numFmtId="0" fontId="56" fillId="0" borderId="7" xfId="0" applyFont="1" applyBorder="1" applyProtection="1">
      <alignment vertical="center"/>
      <protection hidden="1"/>
    </xf>
    <xf numFmtId="177" fontId="56" fillId="0" borderId="7" xfId="0" applyNumberFormat="1" applyFont="1" applyBorder="1" applyAlignment="1" applyProtection="1">
      <alignment horizontal="center" wrapText="1"/>
      <protection hidden="1"/>
    </xf>
    <xf numFmtId="38" fontId="80" fillId="0" borderId="7" xfId="2" applyFont="1" applyFill="1" applyBorder="1" applyProtection="1">
      <alignment vertical="center"/>
      <protection hidden="1"/>
    </xf>
    <xf numFmtId="38" fontId="7" fillId="0" borderId="7" xfId="2" applyFont="1" applyFill="1" applyBorder="1" applyAlignment="1" applyProtection="1">
      <alignment horizontal="center" vertical="center"/>
      <protection hidden="1"/>
    </xf>
    <xf numFmtId="38" fontId="19" fillId="0" borderId="7" xfId="2" applyFont="1" applyFill="1" applyBorder="1" applyAlignment="1" applyProtection="1">
      <alignment horizontal="center" vertical="center"/>
      <protection hidden="1"/>
    </xf>
    <xf numFmtId="38" fontId="6" fillId="0" borderId="7" xfId="2" applyFont="1" applyFill="1" applyBorder="1" applyAlignment="1" applyProtection="1">
      <alignment horizontal="center" vertical="center"/>
      <protection hidden="1"/>
    </xf>
    <xf numFmtId="0" fontId="70" fillId="4" borderId="6" xfId="0" applyFont="1" applyFill="1" applyBorder="1" applyAlignment="1" applyProtection="1">
      <alignment horizontal="center" vertical="center" wrapText="1"/>
      <protection hidden="1"/>
    </xf>
    <xf numFmtId="0" fontId="69" fillId="4" borderId="6" xfId="0" applyFont="1" applyFill="1" applyBorder="1" applyAlignment="1" applyProtection="1">
      <alignment horizontal="center" vertical="center" wrapText="1"/>
      <protection hidden="1"/>
    </xf>
    <xf numFmtId="0" fontId="69" fillId="4" borderId="20" xfId="0" applyFont="1" applyFill="1" applyBorder="1" applyAlignment="1" applyProtection="1">
      <alignment horizontal="center" vertical="center" wrapText="1"/>
      <protection hidden="1"/>
    </xf>
    <xf numFmtId="38" fontId="69" fillId="4" borderId="6" xfId="2" applyFont="1" applyFill="1" applyBorder="1" applyAlignment="1" applyProtection="1">
      <alignment horizontal="center" vertical="center" wrapText="1"/>
      <protection hidden="1"/>
    </xf>
    <xf numFmtId="38" fontId="69" fillId="4" borderId="18" xfId="2" applyFont="1" applyFill="1" applyBorder="1" applyAlignment="1" applyProtection="1">
      <alignment horizontal="center" vertical="center" wrapText="1"/>
      <protection hidden="1"/>
    </xf>
    <xf numFmtId="0" fontId="70" fillId="4" borderId="7" xfId="0" applyFont="1" applyFill="1" applyBorder="1" applyAlignment="1" applyProtection="1">
      <alignment horizontal="center" vertical="center" wrapText="1"/>
      <protection hidden="1"/>
    </xf>
    <xf numFmtId="0" fontId="69" fillId="4" borderId="7" xfId="0" applyFont="1" applyFill="1" applyBorder="1" applyAlignment="1" applyProtection="1">
      <alignment horizontal="center" vertical="center" wrapText="1"/>
      <protection hidden="1"/>
    </xf>
    <xf numFmtId="0" fontId="69" fillId="4" borderId="21" xfId="0" applyFont="1" applyFill="1" applyBorder="1" applyAlignment="1" applyProtection="1">
      <alignment horizontal="center" vertical="center" wrapText="1"/>
      <protection hidden="1"/>
    </xf>
    <xf numFmtId="38" fontId="69" fillId="4" borderId="7" xfId="2" applyFont="1" applyFill="1" applyBorder="1" applyAlignment="1" applyProtection="1">
      <alignment horizontal="center" vertical="center" wrapText="1"/>
      <protection hidden="1"/>
    </xf>
    <xf numFmtId="38" fontId="69" fillId="4" borderId="22" xfId="2" applyFont="1" applyFill="1" applyBorder="1" applyAlignment="1" applyProtection="1">
      <alignment horizontal="center" vertical="center" wrapText="1"/>
      <protection hidden="1"/>
    </xf>
    <xf numFmtId="0" fontId="71" fillId="0" borderId="0" xfId="0" applyFont="1" applyProtection="1">
      <alignment vertical="center"/>
      <protection hidden="1"/>
    </xf>
    <xf numFmtId="0" fontId="8" fillId="6" borderId="16" xfId="0" applyFont="1" applyFill="1" applyBorder="1" applyAlignment="1" applyProtection="1">
      <alignment horizontal="center" vertical="center" wrapText="1"/>
      <protection hidden="1"/>
    </xf>
    <xf numFmtId="0" fontId="8" fillId="6" borderId="17" xfId="0" applyFont="1" applyFill="1" applyBorder="1" applyAlignment="1" applyProtection="1">
      <alignment horizontal="center" vertical="center" wrapText="1"/>
      <protection hidden="1"/>
    </xf>
    <xf numFmtId="176" fontId="41" fillId="0" borderId="46" xfId="1" applyNumberFormat="1" applyFont="1" applyBorder="1" applyAlignment="1" applyProtection="1">
      <alignment horizontal="center" vertical="center" wrapText="1"/>
      <protection hidden="1"/>
    </xf>
    <xf numFmtId="0" fontId="11" fillId="0" borderId="0" xfId="0" applyFont="1" applyProtection="1">
      <alignment vertical="center"/>
      <protection hidden="1"/>
    </xf>
    <xf numFmtId="0" fontId="35" fillId="0" borderId="0" xfId="0" applyFont="1" applyAlignment="1" applyProtection="1">
      <alignment horizontal="left" vertical="center"/>
      <protection hidden="1"/>
    </xf>
    <xf numFmtId="0" fontId="36" fillId="0" borderId="0" xfId="0" applyFont="1" applyProtection="1">
      <alignment vertical="center"/>
      <protection hidden="1"/>
    </xf>
    <xf numFmtId="0" fontId="4" fillId="0" borderId="0" xfId="3" applyFont="1" applyProtection="1">
      <protection hidden="1"/>
    </xf>
    <xf numFmtId="0" fontId="66" fillId="0" borderId="0" xfId="0" applyFont="1" applyProtection="1">
      <alignment vertical="center"/>
      <protection hidden="1"/>
    </xf>
    <xf numFmtId="0" fontId="30" fillId="0" borderId="0" xfId="3" applyFont="1" applyAlignment="1" applyProtection="1">
      <alignment horizontal="center"/>
      <protection hidden="1"/>
    </xf>
    <xf numFmtId="0" fontId="79" fillId="0" borderId="0" xfId="3" applyFont="1" applyProtection="1">
      <protection hidden="1"/>
    </xf>
    <xf numFmtId="0" fontId="7" fillId="4" borderId="29" xfId="3" applyFont="1" applyFill="1" applyBorder="1" applyAlignment="1" applyProtection="1">
      <alignment horizontal="center" vertical="center"/>
      <protection hidden="1"/>
    </xf>
    <xf numFmtId="0" fontId="7" fillId="4" borderId="30" xfId="3" applyFont="1" applyFill="1" applyBorder="1" applyAlignment="1" applyProtection="1">
      <alignment horizontal="center" vertical="center"/>
      <protection hidden="1"/>
    </xf>
    <xf numFmtId="0" fontId="7" fillId="4" borderId="31" xfId="3" applyFont="1" applyFill="1" applyBorder="1" applyAlignment="1" applyProtection="1">
      <alignment horizontal="center" vertical="center"/>
      <protection hidden="1"/>
    </xf>
    <xf numFmtId="0" fontId="7" fillId="4" borderId="32" xfId="3" applyFont="1" applyFill="1" applyBorder="1" applyAlignment="1" applyProtection="1">
      <alignment horizontal="center" vertical="center"/>
      <protection hidden="1"/>
    </xf>
    <xf numFmtId="0" fontId="7" fillId="4" borderId="33" xfId="3" applyFont="1" applyFill="1" applyBorder="1" applyAlignment="1" applyProtection="1">
      <alignment horizontal="center" vertical="center"/>
      <protection hidden="1"/>
    </xf>
    <xf numFmtId="0" fontId="41" fillId="0" borderId="35" xfId="3" applyFont="1" applyBorder="1" applyAlignment="1" applyProtection="1">
      <alignment horizontal="center" vertical="center"/>
      <protection hidden="1"/>
    </xf>
    <xf numFmtId="0" fontId="41" fillId="0" borderId="36" xfId="3" applyFont="1" applyBorder="1" applyAlignment="1" applyProtection="1">
      <alignment horizontal="center" vertical="center"/>
      <protection hidden="1"/>
    </xf>
    <xf numFmtId="0" fontId="41" fillId="0" borderId="34" xfId="3" applyFont="1" applyBorder="1" applyAlignment="1" applyProtection="1">
      <alignment horizontal="center" vertical="center"/>
      <protection hidden="1"/>
    </xf>
    <xf numFmtId="0" fontId="41" fillId="0" borderId="37" xfId="3" applyFont="1" applyBorder="1" applyAlignment="1" applyProtection="1">
      <alignment horizontal="center" vertical="center"/>
      <protection hidden="1"/>
    </xf>
    <xf numFmtId="0" fontId="41" fillId="0" borderId="38" xfId="3" applyFont="1" applyBorder="1" applyAlignment="1" applyProtection="1">
      <alignment horizontal="center" vertical="center"/>
      <protection hidden="1"/>
    </xf>
  </cellXfs>
  <cellStyles count="5">
    <cellStyle name="パーセント" xfId="1" builtinId="5"/>
    <cellStyle name="桁区切り" xfId="2" builtinId="6"/>
    <cellStyle name="標準" xfId="0" builtinId="0"/>
    <cellStyle name="標準_Sheet1" xfId="3" xr:uid="{00000000-0005-0000-0000-000003000000}"/>
    <cellStyle name="標準_退職金制度診断システム1_04" xfId="4" xr:uid="{00000000-0005-0000-0000-00000400000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213360</xdr:colOff>
      <xdr:row>10</xdr:row>
      <xdr:rowOff>0</xdr:rowOff>
    </xdr:from>
    <xdr:to>
      <xdr:col>18</xdr:col>
      <xdr:colOff>22860</xdr:colOff>
      <xdr:row>14</xdr:row>
      <xdr:rowOff>76200</xdr:rowOff>
    </xdr:to>
    <xdr:sp macro="" textlink="">
      <xdr:nvSpPr>
        <xdr:cNvPr id="3" name="四角形吹き出し 3">
          <a:extLst>
            <a:ext uri="{FF2B5EF4-FFF2-40B4-BE49-F238E27FC236}">
              <a16:creationId xmlns:a16="http://schemas.microsoft.com/office/drawing/2014/main" id="{22F0532D-6BFC-E26F-FDBA-B234E5E97B91}"/>
            </a:ext>
          </a:extLst>
        </xdr:cNvPr>
        <xdr:cNvSpPr/>
      </xdr:nvSpPr>
      <xdr:spPr>
        <a:xfrm>
          <a:off x="7139940" y="1783080"/>
          <a:ext cx="3512820" cy="746760"/>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lstStyle/>
        <a:p>
          <a:pPr algn="just">
            <a:buNone/>
          </a:pPr>
          <a:r>
            <a:rPr kumimoji="1"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この「お試し無料版」では、一部シートのセル入力が制限されています。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kumimoji="1"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228600</xdr:colOff>
      <xdr:row>6</xdr:row>
      <xdr:rowOff>28575</xdr:rowOff>
    </xdr:from>
    <xdr:to>
      <xdr:col>5</xdr:col>
      <xdr:colOff>0</xdr:colOff>
      <xdr:row>6</xdr:row>
      <xdr:rowOff>152400</xdr:rowOff>
    </xdr:to>
    <xdr:sp macro="" textlink="">
      <xdr:nvSpPr>
        <xdr:cNvPr id="1859" name="AutoShape 7">
          <a:extLst>
            <a:ext uri="{FF2B5EF4-FFF2-40B4-BE49-F238E27FC236}">
              <a16:creationId xmlns:a16="http://schemas.microsoft.com/office/drawing/2014/main" id="{00000000-0008-0000-0100-000043070000}"/>
            </a:ext>
          </a:extLst>
        </xdr:cNvPr>
        <xdr:cNvSpPr>
          <a:spLocks noChangeArrowheads="1"/>
        </xdr:cNvSpPr>
      </xdr:nvSpPr>
      <xdr:spPr bwMode="auto">
        <a:xfrm>
          <a:off x="2771775" y="1876425"/>
          <a:ext cx="314325" cy="123825"/>
        </a:xfrm>
        <a:prstGeom prst="downArrow">
          <a:avLst>
            <a:gd name="adj1" fmla="val 50000"/>
            <a:gd name="adj2" fmla="val 25000"/>
          </a:avLst>
        </a:prstGeom>
        <a:solidFill>
          <a:srgbClr val="0000FF"/>
        </a:solidFill>
        <a:ln w="9525">
          <a:solidFill>
            <a:srgbClr val="000000"/>
          </a:solidFill>
          <a:miter lim="800000"/>
          <a:headEnd/>
          <a:tailEnd/>
        </a:ln>
      </xdr:spPr>
    </xdr:sp>
    <xdr:clientData/>
  </xdr:twoCellAnchor>
  <xdr:twoCellAnchor>
    <xdr:from>
      <xdr:col>9</xdr:col>
      <xdr:colOff>66675</xdr:colOff>
      <xdr:row>3</xdr:row>
      <xdr:rowOff>47625</xdr:rowOff>
    </xdr:from>
    <xdr:to>
      <xdr:col>9</xdr:col>
      <xdr:colOff>342900</xdr:colOff>
      <xdr:row>3</xdr:row>
      <xdr:rowOff>171450</xdr:rowOff>
    </xdr:to>
    <xdr:sp macro="" textlink="">
      <xdr:nvSpPr>
        <xdr:cNvPr id="1860" name="AutoShape 8">
          <a:extLst>
            <a:ext uri="{FF2B5EF4-FFF2-40B4-BE49-F238E27FC236}">
              <a16:creationId xmlns:a16="http://schemas.microsoft.com/office/drawing/2014/main" id="{00000000-0008-0000-0100-000044070000}"/>
            </a:ext>
          </a:extLst>
        </xdr:cNvPr>
        <xdr:cNvSpPr>
          <a:spLocks noChangeArrowheads="1"/>
        </xdr:cNvSpPr>
      </xdr:nvSpPr>
      <xdr:spPr bwMode="auto">
        <a:xfrm>
          <a:off x="6162675" y="1257300"/>
          <a:ext cx="276225" cy="123825"/>
        </a:xfrm>
        <a:prstGeom prst="downArrow">
          <a:avLst>
            <a:gd name="adj1" fmla="val 50000"/>
            <a:gd name="adj2" fmla="val 25000"/>
          </a:avLst>
        </a:prstGeom>
        <a:solidFill>
          <a:srgbClr val="0000FF"/>
        </a:solidFill>
        <a:ln w="9525">
          <a:solidFill>
            <a:srgbClr val="000000"/>
          </a:solidFill>
          <a:miter lim="800000"/>
          <a:headEnd/>
          <a:tailEnd/>
        </a:ln>
      </xdr:spPr>
    </xdr:sp>
    <xdr:clientData/>
  </xdr:twoCellAnchor>
  <xdr:twoCellAnchor>
    <xdr:from>
      <xdr:col>14</xdr:col>
      <xdr:colOff>704850</xdr:colOff>
      <xdr:row>3</xdr:row>
      <xdr:rowOff>104775</xdr:rowOff>
    </xdr:from>
    <xdr:to>
      <xdr:col>15</xdr:col>
      <xdr:colOff>57150</xdr:colOff>
      <xdr:row>4</xdr:row>
      <xdr:rowOff>123825</xdr:rowOff>
    </xdr:to>
    <xdr:sp macro="" textlink="">
      <xdr:nvSpPr>
        <xdr:cNvPr id="1861" name="AutoShape 10">
          <a:extLst>
            <a:ext uri="{FF2B5EF4-FFF2-40B4-BE49-F238E27FC236}">
              <a16:creationId xmlns:a16="http://schemas.microsoft.com/office/drawing/2014/main" id="{00000000-0008-0000-0100-000045070000}"/>
            </a:ext>
          </a:extLst>
        </xdr:cNvPr>
        <xdr:cNvSpPr>
          <a:spLocks noChangeArrowheads="1"/>
        </xdr:cNvSpPr>
      </xdr:nvSpPr>
      <xdr:spPr bwMode="auto">
        <a:xfrm>
          <a:off x="9886950" y="1314450"/>
          <a:ext cx="285750" cy="238125"/>
        </a:xfrm>
        <a:prstGeom prst="downArrow">
          <a:avLst>
            <a:gd name="adj1" fmla="val 50000"/>
            <a:gd name="adj2" fmla="val 29546"/>
          </a:avLst>
        </a:prstGeom>
        <a:solidFill>
          <a:srgbClr val="0000FF"/>
        </a:solidFill>
        <a:ln w="9525">
          <a:solidFill>
            <a:srgbClr val="000000"/>
          </a:solidFill>
          <a:miter lim="800000"/>
          <a:headEnd/>
          <a:tailEnd/>
        </a:ln>
      </xdr:spPr>
    </xdr:sp>
    <xdr:clientData/>
  </xdr:twoCellAnchor>
  <xdr:twoCellAnchor>
    <xdr:from>
      <xdr:col>23</xdr:col>
      <xdr:colOff>28575</xdr:colOff>
      <xdr:row>2</xdr:row>
      <xdr:rowOff>0</xdr:rowOff>
    </xdr:from>
    <xdr:to>
      <xdr:col>23</xdr:col>
      <xdr:colOff>285750</xdr:colOff>
      <xdr:row>2</xdr:row>
      <xdr:rowOff>257175</xdr:rowOff>
    </xdr:to>
    <xdr:sp macro="" textlink="">
      <xdr:nvSpPr>
        <xdr:cNvPr id="1862" name="AutoShape 13">
          <a:extLst>
            <a:ext uri="{FF2B5EF4-FFF2-40B4-BE49-F238E27FC236}">
              <a16:creationId xmlns:a16="http://schemas.microsoft.com/office/drawing/2014/main" id="{00000000-0008-0000-0100-000046070000}"/>
            </a:ext>
          </a:extLst>
        </xdr:cNvPr>
        <xdr:cNvSpPr>
          <a:spLocks noChangeArrowheads="1"/>
        </xdr:cNvSpPr>
      </xdr:nvSpPr>
      <xdr:spPr bwMode="auto">
        <a:xfrm>
          <a:off x="16068675" y="914400"/>
          <a:ext cx="257175" cy="257175"/>
        </a:xfrm>
        <a:prstGeom prst="downArrow">
          <a:avLst>
            <a:gd name="adj1" fmla="val 50000"/>
            <a:gd name="adj2" fmla="val 42593"/>
          </a:avLst>
        </a:prstGeom>
        <a:solidFill>
          <a:srgbClr val="0000FF"/>
        </a:solidFill>
        <a:ln w="9525">
          <a:solidFill>
            <a:srgbClr val="000000"/>
          </a:solidFill>
          <a:miter lim="800000"/>
          <a:headEnd/>
          <a:tailEnd/>
        </a:ln>
      </xdr:spPr>
    </xdr:sp>
    <xdr:clientData/>
  </xdr:twoCellAnchor>
  <xdr:twoCellAnchor>
    <xdr:from>
      <xdr:col>27</xdr:col>
      <xdr:colOff>114300</xdr:colOff>
      <xdr:row>5</xdr:row>
      <xdr:rowOff>38100</xdr:rowOff>
    </xdr:from>
    <xdr:to>
      <xdr:col>27</xdr:col>
      <xdr:colOff>371475</xdr:colOff>
      <xdr:row>5</xdr:row>
      <xdr:rowOff>171450</xdr:rowOff>
    </xdr:to>
    <xdr:sp macro="" textlink="">
      <xdr:nvSpPr>
        <xdr:cNvPr id="1863" name="AutoShape 14">
          <a:extLst>
            <a:ext uri="{FF2B5EF4-FFF2-40B4-BE49-F238E27FC236}">
              <a16:creationId xmlns:a16="http://schemas.microsoft.com/office/drawing/2014/main" id="{00000000-0008-0000-0100-000047070000}"/>
            </a:ext>
          </a:extLst>
        </xdr:cNvPr>
        <xdr:cNvSpPr>
          <a:spLocks noChangeArrowheads="1"/>
        </xdr:cNvSpPr>
      </xdr:nvSpPr>
      <xdr:spPr bwMode="auto">
        <a:xfrm>
          <a:off x="19916775" y="1676400"/>
          <a:ext cx="257175" cy="133350"/>
        </a:xfrm>
        <a:prstGeom prst="downArrow">
          <a:avLst>
            <a:gd name="adj1" fmla="val 50000"/>
            <a:gd name="adj2" fmla="val 25000"/>
          </a:avLst>
        </a:prstGeom>
        <a:solidFill>
          <a:srgbClr val="0000FF"/>
        </a:solidFill>
        <a:ln w="9525">
          <a:solidFill>
            <a:srgbClr val="000000"/>
          </a:solidFill>
          <a:miter lim="800000"/>
          <a:headEnd/>
          <a:tailEnd/>
        </a:ln>
      </xdr:spPr>
    </xdr:sp>
    <xdr:clientData/>
  </xdr:twoCellAnchor>
  <xdr:twoCellAnchor>
    <xdr:from>
      <xdr:col>35</xdr:col>
      <xdr:colOff>0</xdr:colOff>
      <xdr:row>3</xdr:row>
      <xdr:rowOff>19050</xdr:rowOff>
    </xdr:from>
    <xdr:to>
      <xdr:col>35</xdr:col>
      <xdr:colOff>0</xdr:colOff>
      <xdr:row>4</xdr:row>
      <xdr:rowOff>0</xdr:rowOff>
    </xdr:to>
    <xdr:sp macro="" textlink="">
      <xdr:nvSpPr>
        <xdr:cNvPr id="1864" name="AutoShape 15">
          <a:extLst>
            <a:ext uri="{FF2B5EF4-FFF2-40B4-BE49-F238E27FC236}">
              <a16:creationId xmlns:a16="http://schemas.microsoft.com/office/drawing/2014/main" id="{00000000-0008-0000-0100-000048070000}"/>
            </a:ext>
          </a:extLst>
        </xdr:cNvPr>
        <xdr:cNvSpPr>
          <a:spLocks noChangeArrowheads="1"/>
        </xdr:cNvSpPr>
      </xdr:nvSpPr>
      <xdr:spPr bwMode="auto">
        <a:xfrm rot="5400000" flipH="1">
          <a:off x="26446162" y="1328738"/>
          <a:ext cx="200025" cy="0"/>
        </a:xfrm>
        <a:prstGeom prst="downArrow">
          <a:avLst>
            <a:gd name="adj1" fmla="val 50000"/>
            <a:gd name="adj2" fmla="val -2147483648"/>
          </a:avLst>
        </a:prstGeom>
        <a:solidFill>
          <a:srgbClr val="00FFFF"/>
        </a:solidFill>
        <a:ln w="9525">
          <a:solidFill>
            <a:srgbClr val="000000"/>
          </a:solidFill>
          <a:miter lim="800000"/>
          <a:headEnd/>
          <a:tailEnd/>
        </a:ln>
      </xdr:spPr>
    </xdr:sp>
    <xdr:clientData/>
  </xdr:twoCellAnchor>
  <xdr:twoCellAnchor>
    <xdr:from>
      <xdr:col>27</xdr:col>
      <xdr:colOff>104775</xdr:colOff>
      <xdr:row>6</xdr:row>
      <xdr:rowOff>180975</xdr:rowOff>
    </xdr:from>
    <xdr:to>
      <xdr:col>27</xdr:col>
      <xdr:colOff>361950</xdr:colOff>
      <xdr:row>7</xdr:row>
      <xdr:rowOff>104775</xdr:rowOff>
    </xdr:to>
    <xdr:sp macro="" textlink="">
      <xdr:nvSpPr>
        <xdr:cNvPr id="1865" name="AutoShape 16">
          <a:extLst>
            <a:ext uri="{FF2B5EF4-FFF2-40B4-BE49-F238E27FC236}">
              <a16:creationId xmlns:a16="http://schemas.microsoft.com/office/drawing/2014/main" id="{00000000-0008-0000-0100-000049070000}"/>
            </a:ext>
          </a:extLst>
        </xdr:cNvPr>
        <xdr:cNvSpPr>
          <a:spLocks noChangeArrowheads="1"/>
        </xdr:cNvSpPr>
      </xdr:nvSpPr>
      <xdr:spPr bwMode="auto">
        <a:xfrm>
          <a:off x="19907250" y="2028825"/>
          <a:ext cx="257175" cy="152400"/>
        </a:xfrm>
        <a:prstGeom prst="downArrow">
          <a:avLst>
            <a:gd name="adj1" fmla="val 50000"/>
            <a:gd name="adj2" fmla="val 25000"/>
          </a:avLst>
        </a:prstGeom>
        <a:solidFill>
          <a:srgbClr val="0000FF"/>
        </a:solidFill>
        <a:ln w="9525">
          <a:solidFill>
            <a:srgbClr val="000000"/>
          </a:solidFill>
          <a:miter lim="800000"/>
          <a:headEnd/>
          <a:tailEnd/>
        </a:ln>
      </xdr:spPr>
    </xdr:sp>
    <xdr:clientData/>
  </xdr:twoCellAnchor>
  <xdr:twoCellAnchor>
    <xdr:from>
      <xdr:col>39</xdr:col>
      <xdr:colOff>190500</xdr:colOff>
      <xdr:row>5</xdr:row>
      <xdr:rowOff>133350</xdr:rowOff>
    </xdr:from>
    <xdr:to>
      <xdr:col>39</xdr:col>
      <xdr:colOff>447675</xdr:colOff>
      <xdr:row>7</xdr:row>
      <xdr:rowOff>76200</xdr:rowOff>
    </xdr:to>
    <xdr:sp macro="" textlink="">
      <xdr:nvSpPr>
        <xdr:cNvPr id="1866" name="AutoShape 19">
          <a:extLst>
            <a:ext uri="{FF2B5EF4-FFF2-40B4-BE49-F238E27FC236}">
              <a16:creationId xmlns:a16="http://schemas.microsoft.com/office/drawing/2014/main" id="{00000000-0008-0000-0100-00004A070000}"/>
            </a:ext>
          </a:extLst>
        </xdr:cNvPr>
        <xdr:cNvSpPr>
          <a:spLocks noChangeArrowheads="1"/>
        </xdr:cNvSpPr>
      </xdr:nvSpPr>
      <xdr:spPr bwMode="auto">
        <a:xfrm>
          <a:off x="30594300" y="1771650"/>
          <a:ext cx="257175" cy="381000"/>
        </a:xfrm>
        <a:prstGeom prst="downArrow">
          <a:avLst>
            <a:gd name="adj1" fmla="val 50000"/>
            <a:gd name="adj2" fmla="val 56481"/>
          </a:avLst>
        </a:prstGeom>
        <a:solidFill>
          <a:srgbClr val="0000FF"/>
        </a:solidFill>
        <a:ln w="9525">
          <a:solidFill>
            <a:srgbClr val="000000"/>
          </a:solidFill>
          <a:miter lim="800000"/>
          <a:headEnd/>
          <a:tailEnd/>
        </a:ln>
      </xdr:spPr>
    </xdr:sp>
    <xdr:clientData/>
  </xdr:twoCellAnchor>
  <xdr:twoCellAnchor>
    <xdr:from>
      <xdr:col>54</xdr:col>
      <xdr:colOff>85725</xdr:colOff>
      <xdr:row>1</xdr:row>
      <xdr:rowOff>95250</xdr:rowOff>
    </xdr:from>
    <xdr:to>
      <xdr:col>54</xdr:col>
      <xdr:colOff>285750</xdr:colOff>
      <xdr:row>2</xdr:row>
      <xdr:rowOff>0</xdr:rowOff>
    </xdr:to>
    <xdr:sp macro="" textlink="">
      <xdr:nvSpPr>
        <xdr:cNvPr id="1867" name="AutoShape 22">
          <a:extLst>
            <a:ext uri="{FF2B5EF4-FFF2-40B4-BE49-F238E27FC236}">
              <a16:creationId xmlns:a16="http://schemas.microsoft.com/office/drawing/2014/main" id="{00000000-0008-0000-0100-00004B070000}"/>
            </a:ext>
          </a:extLst>
        </xdr:cNvPr>
        <xdr:cNvSpPr>
          <a:spLocks noChangeArrowheads="1"/>
        </xdr:cNvSpPr>
      </xdr:nvSpPr>
      <xdr:spPr bwMode="auto">
        <a:xfrm>
          <a:off x="43281600" y="704850"/>
          <a:ext cx="200025" cy="209550"/>
        </a:xfrm>
        <a:prstGeom prst="downArrow">
          <a:avLst>
            <a:gd name="adj1" fmla="val 50000"/>
            <a:gd name="adj2" fmla="val 26190"/>
          </a:avLst>
        </a:prstGeom>
        <a:solidFill>
          <a:srgbClr val="0000FF"/>
        </a:solidFill>
        <a:ln w="9525">
          <a:solidFill>
            <a:srgbClr val="000000"/>
          </a:solidFill>
          <a:miter lim="800000"/>
          <a:headEnd/>
          <a:tailEnd/>
        </a:ln>
      </xdr:spPr>
    </xdr:sp>
    <xdr:clientData/>
  </xdr:twoCellAnchor>
  <xdr:twoCellAnchor>
    <xdr:from>
      <xdr:col>65</xdr:col>
      <xdr:colOff>200025</xdr:colOff>
      <xdr:row>1</xdr:row>
      <xdr:rowOff>228600</xdr:rowOff>
    </xdr:from>
    <xdr:to>
      <xdr:col>65</xdr:col>
      <xdr:colOff>514350</xdr:colOff>
      <xdr:row>2</xdr:row>
      <xdr:rowOff>76200</xdr:rowOff>
    </xdr:to>
    <xdr:sp macro="" textlink="">
      <xdr:nvSpPr>
        <xdr:cNvPr id="1868" name="AutoShape 29">
          <a:extLst>
            <a:ext uri="{FF2B5EF4-FFF2-40B4-BE49-F238E27FC236}">
              <a16:creationId xmlns:a16="http://schemas.microsoft.com/office/drawing/2014/main" id="{00000000-0008-0000-0100-00004C070000}"/>
            </a:ext>
          </a:extLst>
        </xdr:cNvPr>
        <xdr:cNvSpPr>
          <a:spLocks noChangeArrowheads="1"/>
        </xdr:cNvSpPr>
      </xdr:nvSpPr>
      <xdr:spPr bwMode="auto">
        <a:xfrm>
          <a:off x="54035325" y="838200"/>
          <a:ext cx="314325" cy="152400"/>
        </a:xfrm>
        <a:prstGeom prst="downArrow">
          <a:avLst>
            <a:gd name="adj1" fmla="val 50000"/>
            <a:gd name="adj2" fmla="val 25000"/>
          </a:avLst>
        </a:prstGeom>
        <a:solidFill>
          <a:srgbClr val="0000FF"/>
        </a:solidFill>
        <a:ln w="9525">
          <a:solidFill>
            <a:srgbClr val="000000"/>
          </a:solidFill>
          <a:miter lim="800000"/>
          <a:headEnd/>
          <a:tailEnd/>
        </a:ln>
      </xdr:spPr>
    </xdr:sp>
    <xdr:clientData/>
  </xdr:twoCellAnchor>
  <xdr:twoCellAnchor>
    <xdr:from>
      <xdr:col>66</xdr:col>
      <xdr:colOff>342900</xdr:colOff>
      <xdr:row>6</xdr:row>
      <xdr:rowOff>28575</xdr:rowOff>
    </xdr:from>
    <xdr:to>
      <xdr:col>66</xdr:col>
      <xdr:colOff>600075</xdr:colOff>
      <xdr:row>6</xdr:row>
      <xdr:rowOff>209550</xdr:rowOff>
    </xdr:to>
    <xdr:sp macro="" textlink="">
      <xdr:nvSpPr>
        <xdr:cNvPr id="1869" name="AutoShape 30">
          <a:extLst>
            <a:ext uri="{FF2B5EF4-FFF2-40B4-BE49-F238E27FC236}">
              <a16:creationId xmlns:a16="http://schemas.microsoft.com/office/drawing/2014/main" id="{00000000-0008-0000-0100-00004D070000}"/>
            </a:ext>
          </a:extLst>
        </xdr:cNvPr>
        <xdr:cNvSpPr>
          <a:spLocks noChangeArrowheads="1"/>
        </xdr:cNvSpPr>
      </xdr:nvSpPr>
      <xdr:spPr bwMode="auto">
        <a:xfrm>
          <a:off x="55406925" y="1876425"/>
          <a:ext cx="257175" cy="180975"/>
        </a:xfrm>
        <a:prstGeom prst="downArrow">
          <a:avLst>
            <a:gd name="adj1" fmla="val 50000"/>
            <a:gd name="adj2" fmla="val 25000"/>
          </a:avLst>
        </a:prstGeom>
        <a:solidFill>
          <a:srgbClr val="0000FF"/>
        </a:solidFill>
        <a:ln w="9525">
          <a:solidFill>
            <a:srgbClr val="000000"/>
          </a:solidFill>
          <a:miter lim="800000"/>
          <a:headEnd/>
          <a:tailEnd/>
        </a:ln>
      </xdr:spPr>
    </xdr:sp>
    <xdr:clientData/>
  </xdr:twoCellAnchor>
  <xdr:twoCellAnchor>
    <xdr:from>
      <xdr:col>66</xdr:col>
      <xdr:colOff>352425</xdr:colOff>
      <xdr:row>3</xdr:row>
      <xdr:rowOff>28575</xdr:rowOff>
    </xdr:from>
    <xdr:to>
      <xdr:col>66</xdr:col>
      <xdr:colOff>609600</xdr:colOff>
      <xdr:row>3</xdr:row>
      <xdr:rowOff>209550</xdr:rowOff>
    </xdr:to>
    <xdr:sp macro="" textlink="">
      <xdr:nvSpPr>
        <xdr:cNvPr id="1870" name="AutoShape 34">
          <a:extLst>
            <a:ext uri="{FF2B5EF4-FFF2-40B4-BE49-F238E27FC236}">
              <a16:creationId xmlns:a16="http://schemas.microsoft.com/office/drawing/2014/main" id="{00000000-0008-0000-0100-00004E070000}"/>
            </a:ext>
          </a:extLst>
        </xdr:cNvPr>
        <xdr:cNvSpPr>
          <a:spLocks noChangeArrowheads="1"/>
        </xdr:cNvSpPr>
      </xdr:nvSpPr>
      <xdr:spPr bwMode="auto">
        <a:xfrm>
          <a:off x="55416450" y="1238250"/>
          <a:ext cx="257175" cy="180975"/>
        </a:xfrm>
        <a:prstGeom prst="downArrow">
          <a:avLst>
            <a:gd name="adj1" fmla="val 50000"/>
            <a:gd name="adj2" fmla="val 25000"/>
          </a:avLst>
        </a:prstGeom>
        <a:solidFill>
          <a:srgbClr val="0000FF"/>
        </a:solidFill>
        <a:ln w="9525">
          <a:solidFill>
            <a:srgbClr val="000000"/>
          </a:solidFill>
          <a:miter lim="800000"/>
          <a:headEnd/>
          <a:tailEnd/>
        </a:ln>
      </xdr:spPr>
    </xdr:sp>
    <xdr:clientData/>
  </xdr:twoCellAnchor>
  <xdr:twoCellAnchor>
    <xdr:from>
      <xdr:col>34</xdr:col>
      <xdr:colOff>1047750</xdr:colOff>
      <xdr:row>2</xdr:row>
      <xdr:rowOff>66675</xdr:rowOff>
    </xdr:from>
    <xdr:to>
      <xdr:col>34</xdr:col>
      <xdr:colOff>1162050</xdr:colOff>
      <xdr:row>2</xdr:row>
      <xdr:rowOff>266700</xdr:rowOff>
    </xdr:to>
    <xdr:sp macro="" textlink="">
      <xdr:nvSpPr>
        <xdr:cNvPr id="1871" name="AutoShape 25">
          <a:extLst>
            <a:ext uri="{FF2B5EF4-FFF2-40B4-BE49-F238E27FC236}">
              <a16:creationId xmlns:a16="http://schemas.microsoft.com/office/drawing/2014/main" id="{00000000-0008-0000-0100-00004F070000}"/>
            </a:ext>
          </a:extLst>
        </xdr:cNvPr>
        <xdr:cNvSpPr>
          <a:spLocks noChangeArrowheads="1"/>
        </xdr:cNvSpPr>
      </xdr:nvSpPr>
      <xdr:spPr bwMode="auto">
        <a:xfrm rot="-5400000">
          <a:off x="26341387" y="1023938"/>
          <a:ext cx="200025" cy="114300"/>
        </a:xfrm>
        <a:prstGeom prst="downArrow">
          <a:avLst>
            <a:gd name="adj1" fmla="val 50000"/>
            <a:gd name="adj2" fmla="val 26190"/>
          </a:avLst>
        </a:prstGeom>
        <a:solidFill>
          <a:srgbClr val="0000FF"/>
        </a:solidFill>
        <a:ln w="9525">
          <a:solidFill>
            <a:srgbClr val="000000"/>
          </a:solidFill>
          <a:miter lim="800000"/>
          <a:headEnd/>
          <a:tailEnd/>
        </a:ln>
      </xdr:spPr>
    </xdr:sp>
    <xdr:clientData/>
  </xdr:twoCellAnchor>
  <xdr:twoCellAnchor>
    <xdr:from>
      <xdr:col>34</xdr:col>
      <xdr:colOff>38100</xdr:colOff>
      <xdr:row>2</xdr:row>
      <xdr:rowOff>47625</xdr:rowOff>
    </xdr:from>
    <xdr:to>
      <xdr:col>34</xdr:col>
      <xdr:colOff>152400</xdr:colOff>
      <xdr:row>2</xdr:row>
      <xdr:rowOff>247650</xdr:rowOff>
    </xdr:to>
    <xdr:sp macro="" textlink="">
      <xdr:nvSpPr>
        <xdr:cNvPr id="1872" name="AutoShape 25">
          <a:extLst>
            <a:ext uri="{FF2B5EF4-FFF2-40B4-BE49-F238E27FC236}">
              <a16:creationId xmlns:a16="http://schemas.microsoft.com/office/drawing/2014/main" id="{00000000-0008-0000-0100-000050070000}"/>
            </a:ext>
          </a:extLst>
        </xdr:cNvPr>
        <xdr:cNvSpPr>
          <a:spLocks noChangeArrowheads="1"/>
        </xdr:cNvSpPr>
      </xdr:nvSpPr>
      <xdr:spPr bwMode="auto">
        <a:xfrm rot="5400000" flipH="1">
          <a:off x="25331737" y="1004888"/>
          <a:ext cx="200025" cy="114300"/>
        </a:xfrm>
        <a:prstGeom prst="downArrow">
          <a:avLst>
            <a:gd name="adj1" fmla="val 50000"/>
            <a:gd name="adj2" fmla="val 26190"/>
          </a:avLst>
        </a:prstGeom>
        <a:solidFill>
          <a:srgbClr val="0000FF"/>
        </a:solidFill>
        <a:ln w="9525">
          <a:solidFill>
            <a:srgbClr val="000000"/>
          </a:solidFill>
          <a:miter lim="800000"/>
          <a:headEnd/>
          <a:tailEnd/>
        </a:ln>
      </xdr:spPr>
    </xdr:sp>
    <xdr:clientData/>
  </xdr:twoCellAnchor>
  <xdr:twoCellAnchor>
    <xdr:from>
      <xdr:col>17</xdr:col>
      <xdr:colOff>438150</xdr:colOff>
      <xdr:row>0</xdr:row>
      <xdr:rowOff>381000</xdr:rowOff>
    </xdr:from>
    <xdr:to>
      <xdr:col>22</xdr:col>
      <xdr:colOff>914400</xdr:colOff>
      <xdr:row>3</xdr:row>
      <xdr:rowOff>190500</xdr:rowOff>
    </xdr:to>
    <xdr:grpSp>
      <xdr:nvGrpSpPr>
        <xdr:cNvPr id="1873" name="グループ化 1">
          <a:extLst>
            <a:ext uri="{FF2B5EF4-FFF2-40B4-BE49-F238E27FC236}">
              <a16:creationId xmlns:a16="http://schemas.microsoft.com/office/drawing/2014/main" id="{00000000-0008-0000-0100-000051070000}"/>
            </a:ext>
          </a:extLst>
        </xdr:cNvPr>
        <xdr:cNvGrpSpPr>
          <a:grpSpLocks/>
        </xdr:cNvGrpSpPr>
      </xdr:nvGrpSpPr>
      <xdr:grpSpPr bwMode="auto">
        <a:xfrm>
          <a:off x="11660332" y="381000"/>
          <a:ext cx="3274868" cy="1014845"/>
          <a:chOff x="12353925" y="381000"/>
          <a:chExt cx="3667125" cy="1019175"/>
        </a:xfrm>
      </xdr:grpSpPr>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12353925" y="381000"/>
            <a:ext cx="3495675" cy="8667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72000" rIns="0" bIns="36000"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rgbClr val="0000CC"/>
                </a:solidFill>
                <a:effectLst/>
                <a:latin typeface="+mn-lt"/>
                <a:ea typeface="+mn-ea"/>
                <a:cs typeface="+mn-cs"/>
              </a:rPr>
              <a:t>■</a:t>
            </a:r>
            <a:r>
              <a:rPr kumimoji="1" lang="ja-JP" altLang="en-US" sz="1050">
                <a:solidFill>
                  <a:srgbClr val="0000CC"/>
                </a:solidFill>
                <a:effectLst/>
                <a:latin typeface="+mn-lt"/>
                <a:ea typeface="+mn-ea"/>
                <a:cs typeface="+mn-cs"/>
              </a:rPr>
              <a:t>定年到達者について、算定基準日が一律適用できない場合は、個別の適用日を入力して該当者のみの計算をします</a:t>
            </a:r>
            <a:r>
              <a:rPr kumimoji="1" lang="ja-JP" altLang="en-US" sz="1050">
                <a:solidFill>
                  <a:srgbClr val="FF0000"/>
                </a:solidFill>
                <a:effectLst/>
                <a:latin typeface="+mn-lt"/>
                <a:ea typeface="+mn-ea"/>
                <a:cs typeface="+mn-cs"/>
              </a:rPr>
              <a:t>（個別に計算した給与は、次の基準日まで適用する）。</a:t>
            </a:r>
            <a:endParaRPr kumimoji="1" lang="en-US" altLang="ja-JP" sz="1050">
              <a:solidFill>
                <a:srgbClr val="FF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rgbClr val="0000CC"/>
                </a:solidFill>
                <a:effectLst/>
                <a:latin typeface="+mn-lt"/>
                <a:ea typeface="+mn-ea"/>
                <a:cs typeface="+mn-cs"/>
              </a:rPr>
              <a:t>■</a:t>
            </a:r>
            <a:r>
              <a:rPr kumimoji="1" lang="ja-JP" altLang="en-US" sz="1050" u="sng">
                <a:solidFill>
                  <a:srgbClr val="0000CC"/>
                </a:solidFill>
                <a:effectLst/>
                <a:latin typeface="+mn-lt"/>
                <a:ea typeface="+mn-ea"/>
                <a:cs typeface="+mn-cs"/>
              </a:rPr>
              <a:t>直近の次回基準日から適用日を統一して計算します。</a:t>
            </a:r>
            <a:endParaRPr kumimoji="1" lang="en-US" altLang="ja-JP" sz="1050" u="sng">
              <a:solidFill>
                <a:srgbClr val="0000CC"/>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en-US" altLang="ja-JP" sz="1050">
              <a:solidFill>
                <a:srgbClr val="0000CC"/>
              </a:solidFill>
              <a:latin typeface="+mn-ea"/>
              <a:ea typeface="+mn-ea"/>
            </a:endParaRPr>
          </a:p>
        </xdr:txBody>
      </xdr:sp>
      <xdr:sp macro="" textlink="">
        <xdr:nvSpPr>
          <xdr:cNvPr id="1881" name="AutoShape 1">
            <a:extLst>
              <a:ext uri="{FF2B5EF4-FFF2-40B4-BE49-F238E27FC236}">
                <a16:creationId xmlns:a16="http://schemas.microsoft.com/office/drawing/2014/main" id="{00000000-0008-0000-0100-000059070000}"/>
              </a:ext>
            </a:extLst>
          </xdr:cNvPr>
          <xdr:cNvSpPr>
            <a:spLocks noChangeArrowheads="1"/>
          </xdr:cNvSpPr>
        </xdr:nvSpPr>
        <xdr:spPr bwMode="auto">
          <a:xfrm rot="7224817" flipH="1" flipV="1">
            <a:off x="15778243" y="1157368"/>
            <a:ext cx="294821" cy="190793"/>
          </a:xfrm>
          <a:prstGeom prst="downArrow">
            <a:avLst>
              <a:gd name="adj1" fmla="val 50000"/>
              <a:gd name="adj2" fmla="val 25000"/>
            </a:avLst>
          </a:prstGeom>
          <a:solidFill>
            <a:srgbClr val="FFC000"/>
          </a:solidFill>
          <a:ln w="9525">
            <a:solidFill>
              <a:srgbClr val="FF0000"/>
            </a:solidFill>
            <a:miter lim="800000"/>
            <a:headEnd/>
            <a:tailEnd/>
          </a:ln>
        </xdr:spPr>
      </xdr:sp>
    </xdr:grpSp>
    <xdr:clientData/>
  </xdr:twoCellAnchor>
  <xdr:twoCellAnchor>
    <xdr:from>
      <xdr:col>29</xdr:col>
      <xdr:colOff>104775</xdr:colOff>
      <xdr:row>0</xdr:row>
      <xdr:rowOff>47625</xdr:rowOff>
    </xdr:from>
    <xdr:to>
      <xdr:col>32</xdr:col>
      <xdr:colOff>552450</xdr:colOff>
      <xdr:row>3</xdr:row>
      <xdr:rowOff>142875</xdr:rowOff>
    </xdr:to>
    <xdr:grpSp>
      <xdr:nvGrpSpPr>
        <xdr:cNvPr id="1874" name="グループ化 2">
          <a:extLst>
            <a:ext uri="{FF2B5EF4-FFF2-40B4-BE49-F238E27FC236}">
              <a16:creationId xmlns:a16="http://schemas.microsoft.com/office/drawing/2014/main" id="{00000000-0008-0000-0100-000052070000}"/>
            </a:ext>
          </a:extLst>
        </xdr:cNvPr>
        <xdr:cNvGrpSpPr>
          <a:grpSpLocks/>
        </xdr:cNvGrpSpPr>
      </xdr:nvGrpSpPr>
      <xdr:grpSpPr bwMode="auto">
        <a:xfrm>
          <a:off x="19688175" y="47625"/>
          <a:ext cx="2442730" cy="1300595"/>
          <a:chOff x="21478876" y="47625"/>
          <a:chExt cx="2647950" cy="1303178"/>
        </a:xfrm>
      </xdr:grpSpPr>
      <xdr:sp macro="" textlink="">
        <xdr:nvSpPr>
          <xdr:cNvPr id="1878" name="AutoShape 1">
            <a:extLst>
              <a:ext uri="{FF2B5EF4-FFF2-40B4-BE49-F238E27FC236}">
                <a16:creationId xmlns:a16="http://schemas.microsoft.com/office/drawing/2014/main" id="{00000000-0008-0000-0100-000056070000}"/>
              </a:ext>
            </a:extLst>
          </xdr:cNvPr>
          <xdr:cNvSpPr>
            <a:spLocks noChangeArrowheads="1"/>
          </xdr:cNvSpPr>
        </xdr:nvSpPr>
        <xdr:spPr bwMode="auto">
          <a:xfrm rot="-9300000" flipH="1" flipV="1">
            <a:off x="23701750" y="486803"/>
            <a:ext cx="180000" cy="864000"/>
          </a:xfrm>
          <a:prstGeom prst="downArrow">
            <a:avLst>
              <a:gd name="adj1" fmla="val 50000"/>
              <a:gd name="adj2" fmla="val 25000"/>
            </a:avLst>
          </a:prstGeom>
          <a:solidFill>
            <a:srgbClr val="FFC000"/>
          </a:solidFill>
          <a:ln w="9525">
            <a:solidFill>
              <a:srgbClr val="FF0000"/>
            </a:solidFill>
            <a:miter lim="800000"/>
            <a:headEnd/>
            <a:tailEnd/>
          </a:ln>
        </xdr:spPr>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21478876" y="47625"/>
            <a:ext cx="2647950" cy="52317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72000" rIns="0" bIns="36000"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050">
                <a:solidFill>
                  <a:srgbClr val="0000CC"/>
                </a:solidFill>
                <a:effectLst/>
                <a:latin typeface="+mn-lt"/>
                <a:ea typeface="+mn-ea"/>
                <a:cs typeface="+mn-cs"/>
              </a:rPr>
              <a:t>■</a:t>
            </a:r>
            <a:r>
              <a:rPr kumimoji="1" lang="ja-JP" altLang="en-US" sz="1050" u="sng">
                <a:solidFill>
                  <a:srgbClr val="0000CC"/>
                </a:solidFill>
                <a:effectLst/>
                <a:latin typeface="+mn-lt"/>
                <a:ea typeface="+mn-ea"/>
                <a:cs typeface="+mn-cs"/>
              </a:rPr>
              <a:t>６０</a:t>
            </a:r>
            <a:r>
              <a:rPr kumimoji="1" lang="ja-JP" altLang="ja-JP" sz="1050" u="sng">
                <a:solidFill>
                  <a:srgbClr val="0000CC"/>
                </a:solidFill>
                <a:effectLst/>
                <a:latin typeface="+mn-lt"/>
                <a:ea typeface="+mn-ea"/>
                <a:cs typeface="+mn-cs"/>
              </a:rPr>
              <a:t>歳以降</a:t>
            </a:r>
            <a:r>
              <a:rPr kumimoji="1" lang="ja-JP" altLang="en-US" sz="1050" u="sng">
                <a:solidFill>
                  <a:srgbClr val="0000CC"/>
                </a:solidFill>
                <a:effectLst/>
                <a:latin typeface="+mn-lt"/>
                <a:ea typeface="+mn-ea"/>
                <a:cs typeface="+mn-cs"/>
              </a:rPr>
              <a:t>の評価の反映を設計入力する</a:t>
            </a:r>
            <a:endParaRPr kumimoji="1" lang="en-US" altLang="ja-JP" sz="1050" u="sng">
              <a:solidFill>
                <a:srgbClr val="0000CC"/>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u="none">
                <a:solidFill>
                  <a:srgbClr val="FF0000"/>
                </a:solidFill>
                <a:effectLst/>
                <a:latin typeface="+mn-lt"/>
                <a:ea typeface="+mn-ea"/>
                <a:cs typeface="+mn-cs"/>
              </a:rPr>
              <a:t>　　（昇給も減給もあり、がよいと考える）</a:t>
            </a:r>
            <a:endParaRPr kumimoji="1" lang="en-US" altLang="ja-JP" sz="1050" u="none">
              <a:solidFill>
                <a:srgbClr val="FF0000"/>
              </a:solidFill>
              <a:effectLst/>
              <a:latin typeface="+mn-lt"/>
              <a:ea typeface="+mn-ea"/>
              <a:cs typeface="+mn-cs"/>
            </a:endParaRPr>
          </a:p>
        </xdr:txBody>
      </xdr:sp>
    </xdr:grpSp>
    <xdr:clientData/>
  </xdr:twoCellAnchor>
  <xdr:twoCellAnchor>
    <xdr:from>
      <xdr:col>39</xdr:col>
      <xdr:colOff>419100</xdr:colOff>
      <xdr:row>0</xdr:row>
      <xdr:rowOff>38100</xdr:rowOff>
    </xdr:from>
    <xdr:to>
      <xdr:col>48</xdr:col>
      <xdr:colOff>400050</xdr:colOff>
      <xdr:row>5</xdr:row>
      <xdr:rowOff>171450</xdr:rowOff>
    </xdr:to>
    <xdr:grpSp>
      <xdr:nvGrpSpPr>
        <xdr:cNvPr id="1875" name="グループ化 1">
          <a:extLst>
            <a:ext uri="{FF2B5EF4-FFF2-40B4-BE49-F238E27FC236}">
              <a16:creationId xmlns:a16="http://schemas.microsoft.com/office/drawing/2014/main" id="{00000000-0008-0000-0100-000053070000}"/>
            </a:ext>
          </a:extLst>
        </xdr:cNvPr>
        <xdr:cNvGrpSpPr>
          <a:grpSpLocks/>
        </xdr:cNvGrpSpPr>
      </xdr:nvGrpSpPr>
      <xdr:grpSpPr bwMode="auto">
        <a:xfrm>
          <a:off x="28301373" y="38100"/>
          <a:ext cx="6984422" cy="1761259"/>
          <a:chOff x="30822900" y="38100"/>
          <a:chExt cx="7762875" cy="1771650"/>
        </a:xfrm>
      </xdr:grpSpPr>
      <xdr:sp macro="" textlink="">
        <xdr:nvSpPr>
          <xdr:cNvPr id="1876" name="AutoShape 1">
            <a:extLst>
              <a:ext uri="{FF2B5EF4-FFF2-40B4-BE49-F238E27FC236}">
                <a16:creationId xmlns:a16="http://schemas.microsoft.com/office/drawing/2014/main" id="{00000000-0008-0000-0100-000054070000}"/>
              </a:ext>
            </a:extLst>
          </xdr:cNvPr>
          <xdr:cNvSpPr>
            <a:spLocks noChangeArrowheads="1"/>
          </xdr:cNvSpPr>
        </xdr:nvSpPr>
        <xdr:spPr bwMode="auto">
          <a:xfrm rot="-8040000" flipH="1" flipV="1">
            <a:off x="31602725" y="850134"/>
            <a:ext cx="179791" cy="1739441"/>
          </a:xfrm>
          <a:prstGeom prst="downArrow">
            <a:avLst>
              <a:gd name="adj1" fmla="val 50000"/>
              <a:gd name="adj2" fmla="val 25172"/>
            </a:avLst>
          </a:prstGeom>
          <a:solidFill>
            <a:srgbClr val="FFC000"/>
          </a:solidFill>
          <a:ln w="9525">
            <a:solidFill>
              <a:srgbClr val="FF0000"/>
            </a:solidFill>
            <a:miter lim="800000"/>
            <a:headEnd/>
            <a:tailEnd/>
          </a:ln>
        </xdr:spPr>
      </xdr:sp>
      <xdr:sp macro="" textlink="">
        <xdr:nvSpPr>
          <xdr:cNvPr id="28" name="正方形/長方形 27">
            <a:extLst>
              <a:ext uri="{FF2B5EF4-FFF2-40B4-BE49-F238E27FC236}">
                <a16:creationId xmlns:a16="http://schemas.microsoft.com/office/drawing/2014/main" id="{00000000-0008-0000-0100-00001C000000}"/>
              </a:ext>
            </a:extLst>
          </xdr:cNvPr>
          <xdr:cNvSpPr/>
        </xdr:nvSpPr>
        <xdr:spPr bwMode="auto">
          <a:xfrm>
            <a:off x="32299275" y="38100"/>
            <a:ext cx="6286500" cy="13239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72000" rIns="0" bIns="36000" rtlCol="0" anchor="t"/>
          <a:lstStyle/>
          <a:p>
            <a:r>
              <a:rPr kumimoji="1" lang="ja-JP" altLang="ja-JP" sz="1100">
                <a:solidFill>
                  <a:srgbClr val="0000CC"/>
                </a:solidFill>
                <a:effectLst/>
                <a:latin typeface="+mn-lt"/>
                <a:ea typeface="+mn-ea"/>
                <a:cs typeface="+mn-cs"/>
              </a:rPr>
              <a:t>■</a:t>
            </a:r>
            <a:r>
              <a:rPr kumimoji="1" lang="ja-JP" altLang="ja-JP" sz="1100" b="1">
                <a:solidFill>
                  <a:srgbClr val="0000CC"/>
                </a:solidFill>
                <a:effectLst/>
                <a:latin typeface="+mn-lt"/>
                <a:ea typeface="+mn-ea"/>
                <a:cs typeface="+mn-cs"/>
              </a:rPr>
              <a:t>資格改訂者</a:t>
            </a:r>
            <a:r>
              <a:rPr kumimoji="1" lang="ja-JP" altLang="ja-JP" sz="1100">
                <a:solidFill>
                  <a:srgbClr val="0000CC"/>
                </a:solidFill>
                <a:effectLst/>
                <a:latin typeface="+mn-lt"/>
                <a:ea typeface="+mn-ea"/>
                <a:cs typeface="+mn-cs"/>
              </a:rPr>
              <a:t>（昇格・降格者）の新しい資格を半角で手入力します</a:t>
            </a:r>
            <a:r>
              <a:rPr kumimoji="1" lang="ja-JP" altLang="ja-JP" sz="1100" b="1">
                <a:solidFill>
                  <a:srgbClr val="FF0000"/>
                </a:solidFill>
                <a:effectLst/>
                <a:latin typeface="+mn-lt"/>
                <a:ea typeface="+mn-ea"/>
                <a:cs typeface="+mn-cs"/>
              </a:rPr>
              <a:t>（変更者のみ入力）</a:t>
            </a:r>
            <a:r>
              <a:rPr kumimoji="1" lang="ja-JP" altLang="ja-JP" sz="1100">
                <a:solidFill>
                  <a:srgbClr val="FF0000"/>
                </a:solidFill>
                <a:effectLst/>
                <a:latin typeface="+mn-lt"/>
                <a:ea typeface="+mn-ea"/>
                <a:cs typeface="+mn-cs"/>
              </a:rPr>
              <a:t>。</a:t>
            </a:r>
            <a:endParaRPr kumimoji="1" lang="en-US" altLang="ja-JP" sz="1100">
              <a:solidFill>
                <a:srgbClr val="FF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CC"/>
                </a:solidFill>
                <a:effectLst/>
                <a:latin typeface="+mn-lt"/>
                <a:ea typeface="+mn-ea"/>
                <a:cs typeface="+mn-cs"/>
              </a:rPr>
              <a:t>　・</a:t>
            </a:r>
            <a:r>
              <a:rPr kumimoji="1" lang="ja-JP" altLang="ja-JP" sz="1100">
                <a:solidFill>
                  <a:srgbClr val="0000CC"/>
                </a:solidFill>
                <a:effectLst/>
                <a:latin typeface="+mn-lt"/>
                <a:ea typeface="+mn-ea"/>
                <a:cs typeface="+mn-cs"/>
              </a:rPr>
              <a:t>旧資格等級で定昇処理をした後に格付けを変更します。</a:t>
            </a:r>
            <a:endParaRPr kumimoji="1" lang="en-US" altLang="ja-JP" sz="1100">
              <a:solidFill>
                <a:srgbClr val="0000CC"/>
              </a:solidFill>
              <a:effectLst/>
              <a:latin typeface="+mn-lt"/>
              <a:ea typeface="+mn-ea"/>
              <a:cs typeface="+mn-cs"/>
            </a:endParaRPr>
          </a:p>
          <a:p>
            <a:pPr eaLnBrk="1" fontAlgn="auto" latinLnBrk="0" hangingPunct="1"/>
            <a:r>
              <a:rPr kumimoji="1" lang="en-US" altLang="ja-JP" sz="1100">
                <a:solidFill>
                  <a:srgbClr val="0000CC"/>
                </a:solidFill>
                <a:effectLst/>
                <a:latin typeface="+mn-lt"/>
                <a:ea typeface="+mn-ea"/>
                <a:cs typeface="+mn-cs"/>
              </a:rPr>
              <a:t> </a:t>
            </a:r>
            <a:r>
              <a:rPr kumimoji="1" lang="ja-JP" altLang="en-US" sz="1100">
                <a:solidFill>
                  <a:srgbClr val="0000CC"/>
                </a:solidFill>
                <a:effectLst/>
                <a:latin typeface="+mn-lt"/>
                <a:ea typeface="+mn-ea"/>
                <a:cs typeface="+mn-cs"/>
              </a:rPr>
              <a:t>　</a:t>
            </a:r>
            <a:r>
              <a:rPr kumimoji="1" lang="ja-JP" altLang="ja-JP" sz="1100">
                <a:solidFill>
                  <a:srgbClr val="0000CC"/>
                </a:solidFill>
                <a:effectLst/>
                <a:latin typeface="+mn-lt"/>
                <a:ea typeface="+mn-ea"/>
                <a:cs typeface="+mn-cs"/>
              </a:rPr>
              <a:t>・格付け変更（昇格・降格）者は、変更後の資格等級の</a:t>
            </a:r>
            <a:r>
              <a:rPr kumimoji="1" lang="ja-JP" altLang="ja-JP" sz="1100">
                <a:solidFill>
                  <a:srgbClr val="FF0000"/>
                </a:solidFill>
                <a:effectLst/>
                <a:latin typeface="+mn-lt"/>
                <a:ea typeface="+mn-ea"/>
                <a:cs typeface="+mn-cs"/>
              </a:rPr>
              <a:t>直近上位の評価Ｂ</a:t>
            </a:r>
            <a:r>
              <a:rPr kumimoji="1" lang="ja-JP" altLang="ja-JP" sz="1100">
                <a:solidFill>
                  <a:srgbClr val="0000CC"/>
                </a:solidFill>
                <a:effectLst/>
                <a:latin typeface="+mn-lt"/>
                <a:ea typeface="+mn-ea"/>
                <a:cs typeface="+mn-cs"/>
              </a:rPr>
              <a:t>に格付けします。</a:t>
            </a:r>
            <a:endParaRPr kumimoji="1" lang="en-US" altLang="ja-JP" sz="1100">
              <a:solidFill>
                <a:srgbClr val="0000CC"/>
              </a:solidFill>
              <a:effectLst/>
              <a:latin typeface="+mn-lt"/>
              <a:ea typeface="+mn-ea"/>
              <a:cs typeface="+mn-cs"/>
            </a:endParaRPr>
          </a:p>
          <a:p>
            <a:pPr eaLnBrk="1" fontAlgn="auto" latinLnBrk="0" hangingPunct="1"/>
            <a:endParaRPr lang="ja-JP" altLang="ja-JP">
              <a:solidFill>
                <a:srgbClr val="0000CC"/>
              </a:solidFill>
              <a:effectLst/>
            </a:endParaRPr>
          </a:p>
          <a:p>
            <a:pPr algn="l">
              <a:lnSpc>
                <a:spcPts val="1100"/>
              </a:lnSpc>
            </a:pPr>
            <a:r>
              <a:rPr kumimoji="1" lang="ja-JP" altLang="en-US" sz="1050" u="none">
                <a:solidFill>
                  <a:srgbClr val="0000CC"/>
                </a:solidFill>
                <a:latin typeface="+mn-ea"/>
                <a:ea typeface="+mn-ea"/>
              </a:rPr>
              <a:t>■</a:t>
            </a:r>
            <a:r>
              <a:rPr kumimoji="1" lang="ja-JP" altLang="en-US" sz="1050" b="1" u="sng">
                <a:solidFill>
                  <a:srgbClr val="0000CC"/>
                </a:solidFill>
                <a:latin typeface="+mn-ea"/>
                <a:ea typeface="+mn-ea"/>
              </a:rPr>
              <a:t>定年到達者</a:t>
            </a:r>
            <a:r>
              <a:rPr kumimoji="1" lang="ja-JP" altLang="en-US" sz="1050" b="0" u="sng">
                <a:solidFill>
                  <a:srgbClr val="0000CC"/>
                </a:solidFill>
                <a:latin typeface="+mn-ea"/>
                <a:ea typeface="+mn-ea"/>
              </a:rPr>
              <a:t>を再格付けをする場合、運用</a:t>
            </a:r>
            <a:r>
              <a:rPr kumimoji="1" lang="ja-JP" altLang="en-US" sz="1050" u="sng">
                <a:solidFill>
                  <a:srgbClr val="0000CC"/>
                </a:solidFill>
                <a:latin typeface="+mn-ea"/>
                <a:ea typeface="+mn-ea"/>
              </a:rPr>
              <a:t>基準は各社個別に検討</a:t>
            </a:r>
            <a:endParaRPr kumimoji="1" lang="en-US" altLang="ja-JP" sz="1050" u="sng">
              <a:solidFill>
                <a:srgbClr val="0000CC"/>
              </a:solidFill>
              <a:latin typeface="+mn-ea"/>
              <a:ea typeface="+mn-ea"/>
            </a:endParaRPr>
          </a:p>
          <a:p>
            <a:pPr algn="l">
              <a:lnSpc>
                <a:spcPts val="1200"/>
              </a:lnSpc>
            </a:pPr>
            <a:r>
              <a:rPr kumimoji="1" lang="ja-JP" altLang="en-US" sz="1050">
                <a:solidFill>
                  <a:srgbClr val="FF0000"/>
                </a:solidFill>
                <a:latin typeface="+mn-ea"/>
                <a:ea typeface="+mn-ea"/>
              </a:rPr>
              <a:t>　　</a:t>
            </a:r>
            <a:r>
              <a:rPr kumimoji="1" lang="en-US" altLang="ja-JP" sz="1050">
                <a:solidFill>
                  <a:srgbClr val="FF0000"/>
                </a:solidFill>
                <a:latin typeface="+mn-ea"/>
                <a:ea typeface="+mn-ea"/>
              </a:rPr>
              <a:t>【</a:t>
            </a:r>
            <a:r>
              <a:rPr kumimoji="1" lang="ja-JP" altLang="en-US" sz="1050">
                <a:solidFill>
                  <a:srgbClr val="FF0000"/>
                </a:solidFill>
                <a:latin typeface="+mn-ea"/>
                <a:ea typeface="+mn-ea"/>
              </a:rPr>
              <a:t>運用基準例</a:t>
            </a:r>
            <a:r>
              <a:rPr kumimoji="1" lang="en-US" altLang="ja-JP" sz="1050">
                <a:solidFill>
                  <a:srgbClr val="FF0000"/>
                </a:solidFill>
                <a:latin typeface="+mn-ea"/>
                <a:ea typeface="+mn-ea"/>
              </a:rPr>
              <a:t>】</a:t>
            </a:r>
            <a:r>
              <a:rPr kumimoji="1" lang="ja-JP" altLang="en-US" sz="1050">
                <a:solidFill>
                  <a:srgbClr val="0000CC"/>
                </a:solidFill>
                <a:latin typeface="+mn-ea"/>
                <a:ea typeface="+mn-ea"/>
              </a:rPr>
              <a:t>資格等級は過去</a:t>
            </a:r>
            <a:r>
              <a:rPr kumimoji="1" lang="en-US" altLang="ja-JP" sz="1050">
                <a:solidFill>
                  <a:srgbClr val="0000CC"/>
                </a:solidFill>
                <a:latin typeface="+mn-ea"/>
                <a:ea typeface="+mn-ea"/>
              </a:rPr>
              <a:t>3</a:t>
            </a:r>
            <a:r>
              <a:rPr kumimoji="1" lang="ja-JP" altLang="en-US" sz="1050">
                <a:solidFill>
                  <a:srgbClr val="0000CC"/>
                </a:solidFill>
                <a:latin typeface="+mn-ea"/>
                <a:ea typeface="+mn-ea"/>
              </a:rPr>
              <a:t>年の平均評価により、Ａ＝降格しない、Ｂ＝</a:t>
            </a:r>
            <a:r>
              <a:rPr kumimoji="1" lang="en-US" altLang="ja-JP" sz="1050">
                <a:solidFill>
                  <a:srgbClr val="0000CC"/>
                </a:solidFill>
                <a:latin typeface="+mn-ea"/>
                <a:ea typeface="+mn-ea"/>
              </a:rPr>
              <a:t>1</a:t>
            </a:r>
            <a:r>
              <a:rPr kumimoji="1" lang="ja-JP" altLang="en-US" sz="1050">
                <a:solidFill>
                  <a:srgbClr val="0000CC"/>
                </a:solidFill>
                <a:latin typeface="+mn-ea"/>
                <a:ea typeface="+mn-ea"/>
              </a:rPr>
              <a:t>ランク降格、Ｃ＝２ランク降格</a:t>
            </a:r>
            <a:endParaRPr kumimoji="1" lang="en-US" altLang="ja-JP" sz="1050">
              <a:solidFill>
                <a:srgbClr val="0000CC"/>
              </a:solidFill>
              <a:latin typeface="+mn-ea"/>
              <a:ea typeface="+mn-ea"/>
            </a:endParaRPr>
          </a:p>
          <a:p>
            <a:pPr algn="l">
              <a:lnSpc>
                <a:spcPts val="1200"/>
              </a:lnSpc>
            </a:pPr>
            <a:r>
              <a:rPr kumimoji="1" lang="ja-JP" altLang="en-US" sz="1050">
                <a:solidFill>
                  <a:srgbClr val="0000CC"/>
                </a:solidFill>
                <a:latin typeface="+mn-ea"/>
                <a:ea typeface="+mn-ea"/>
              </a:rPr>
              <a:t>　　　　　　　　　　　（</a:t>
            </a:r>
            <a:r>
              <a:rPr kumimoji="1" lang="ja-JP" altLang="ja-JP" sz="1100">
                <a:solidFill>
                  <a:srgbClr val="0000CC"/>
                </a:solidFill>
                <a:effectLst/>
                <a:latin typeface="+mn-lt"/>
                <a:ea typeface="+mn-ea"/>
                <a:cs typeface="+mn-cs"/>
              </a:rPr>
              <a:t>２年目以降も、前１年間の評価により見直しを実施することもあるとする</a:t>
            </a:r>
            <a:r>
              <a:rPr kumimoji="1" lang="ja-JP" altLang="en-US" sz="1100">
                <a:solidFill>
                  <a:srgbClr val="0000CC"/>
                </a:solidFill>
                <a:effectLst/>
                <a:latin typeface="+mn-lt"/>
                <a:ea typeface="+mn-ea"/>
                <a:cs typeface="+mn-cs"/>
              </a:rPr>
              <a:t>）</a:t>
            </a:r>
            <a:endParaRPr kumimoji="1" lang="en-US" altLang="ja-JP" sz="1050">
              <a:solidFill>
                <a:srgbClr val="0000CC"/>
              </a:solidFill>
              <a:latin typeface="+mn-ea"/>
              <a:ea typeface="+mn-ea"/>
            </a:endParaRPr>
          </a:p>
        </xdr:txBody>
      </xdr:sp>
    </xdr:grpSp>
    <xdr:clientData/>
  </xdr:twoCellAnchor>
  <xdr:twoCellAnchor>
    <xdr:from>
      <xdr:col>8</xdr:col>
      <xdr:colOff>644236</xdr:colOff>
      <xdr:row>0</xdr:row>
      <xdr:rowOff>228600</xdr:rowOff>
    </xdr:from>
    <xdr:to>
      <xdr:col>13</xdr:col>
      <xdr:colOff>268086</xdr:colOff>
      <xdr:row>1</xdr:row>
      <xdr:rowOff>275705</xdr:rowOff>
    </xdr:to>
    <xdr:sp macro="" textlink="">
      <xdr:nvSpPr>
        <xdr:cNvPr id="2" name="吹き出し: 線 1">
          <a:extLst>
            <a:ext uri="{FF2B5EF4-FFF2-40B4-BE49-F238E27FC236}">
              <a16:creationId xmlns:a16="http://schemas.microsoft.com/office/drawing/2014/main" id="{ECA927FF-13A1-4829-A5A9-C986DC81AD59}"/>
            </a:ext>
          </a:extLst>
        </xdr:cNvPr>
        <xdr:cNvSpPr/>
      </xdr:nvSpPr>
      <xdr:spPr>
        <a:xfrm>
          <a:off x="5791200" y="228600"/>
          <a:ext cx="2408613" cy="656705"/>
        </a:xfrm>
        <a:prstGeom prst="borderCallout1">
          <a:avLst>
            <a:gd name="adj1" fmla="val 31845"/>
            <a:gd name="adj2" fmla="val -2969"/>
            <a:gd name="adj3" fmla="val 259484"/>
            <a:gd name="adj4" fmla="val -2717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solidFill>
                <a:srgbClr val="FF0000"/>
              </a:solidFill>
            </a:rPr>
            <a:t>既初入力社員データ（生年月日、入社年月日、等級、号数等はすべて架空データです！</a:t>
          </a:r>
        </a:p>
      </xdr:txBody>
    </xdr:sp>
    <xdr:clientData/>
  </xdr:twoCellAnchor>
  <xdr:twoCellAnchor>
    <xdr:from>
      <xdr:col>13</xdr:col>
      <xdr:colOff>505690</xdr:colOff>
      <xdr:row>0</xdr:row>
      <xdr:rowOff>103909</xdr:rowOff>
    </xdr:from>
    <xdr:to>
      <xdr:col>17</xdr:col>
      <xdr:colOff>354675</xdr:colOff>
      <xdr:row>1</xdr:row>
      <xdr:rowOff>293774</xdr:rowOff>
    </xdr:to>
    <xdr:sp macro="" textlink="">
      <xdr:nvSpPr>
        <xdr:cNvPr id="4" name="四角形吹き出し 3">
          <a:extLst>
            <a:ext uri="{FF2B5EF4-FFF2-40B4-BE49-F238E27FC236}">
              <a16:creationId xmlns:a16="http://schemas.microsoft.com/office/drawing/2014/main" id="{52528295-AE37-E3BF-56C4-B783CC9DF0F0}"/>
            </a:ext>
          </a:extLst>
        </xdr:cNvPr>
        <xdr:cNvSpPr/>
      </xdr:nvSpPr>
      <xdr:spPr>
        <a:xfrm>
          <a:off x="8437417" y="103909"/>
          <a:ext cx="3139440" cy="799465"/>
        </a:xfrm>
        <a:prstGeom prst="wedgeRectCallout">
          <a:avLst>
            <a:gd name="adj1" fmla="val -75486"/>
            <a:gd name="adj2" fmla="val 130398"/>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kumimoji="1"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この「お試し無料版」では、行番号２５以降のセル入力が制限されています。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kumimoji="1"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57150</xdr:colOff>
      <xdr:row>20</xdr:row>
      <xdr:rowOff>28575</xdr:rowOff>
    </xdr:from>
    <xdr:to>
      <xdr:col>5</xdr:col>
      <xdr:colOff>257175</xdr:colOff>
      <xdr:row>21</xdr:row>
      <xdr:rowOff>0</xdr:rowOff>
    </xdr:to>
    <xdr:sp macro="" textlink="">
      <xdr:nvSpPr>
        <xdr:cNvPr id="2160" name="AutoShape 2">
          <a:extLst>
            <a:ext uri="{FF2B5EF4-FFF2-40B4-BE49-F238E27FC236}">
              <a16:creationId xmlns:a16="http://schemas.microsoft.com/office/drawing/2014/main" id="{00000000-0008-0000-0300-000070080000}"/>
            </a:ext>
          </a:extLst>
        </xdr:cNvPr>
        <xdr:cNvSpPr>
          <a:spLocks noChangeArrowheads="1"/>
        </xdr:cNvSpPr>
      </xdr:nvSpPr>
      <xdr:spPr bwMode="auto">
        <a:xfrm rot="16200000" flipV="1">
          <a:off x="4219575" y="3933825"/>
          <a:ext cx="200025" cy="200025"/>
        </a:xfrm>
        <a:prstGeom prst="downArrow">
          <a:avLst>
            <a:gd name="adj1" fmla="val 50000"/>
            <a:gd name="adj2" fmla="val 31944"/>
          </a:avLst>
        </a:prstGeom>
        <a:solidFill>
          <a:srgbClr val="0000CC"/>
        </a:solidFill>
        <a:ln w="9525">
          <a:solidFill>
            <a:srgbClr val="0000CC"/>
          </a:solidFill>
          <a:miter lim="800000"/>
          <a:headEnd/>
          <a:tailEnd/>
        </a:ln>
      </xdr:spPr>
    </xdr:sp>
    <xdr:clientData/>
  </xdr:twoCellAnchor>
  <xdr:twoCellAnchor>
    <xdr:from>
      <xdr:col>0</xdr:col>
      <xdr:colOff>180974</xdr:colOff>
      <xdr:row>5</xdr:row>
      <xdr:rowOff>66675</xdr:rowOff>
    </xdr:from>
    <xdr:to>
      <xdr:col>0</xdr:col>
      <xdr:colOff>552449</xdr:colOff>
      <xdr:row>12</xdr:row>
      <xdr:rowOff>219075</xdr:rowOff>
    </xdr:to>
    <xdr:sp macro="" textlink="">
      <xdr:nvSpPr>
        <xdr:cNvPr id="3" name="右カーブ矢印 2">
          <a:extLst>
            <a:ext uri="{FF2B5EF4-FFF2-40B4-BE49-F238E27FC236}">
              <a16:creationId xmlns:a16="http://schemas.microsoft.com/office/drawing/2014/main" id="{00000000-0008-0000-0300-000003000000}"/>
            </a:ext>
          </a:extLst>
        </xdr:cNvPr>
        <xdr:cNvSpPr/>
      </xdr:nvSpPr>
      <xdr:spPr>
        <a:xfrm>
          <a:off x="180974" y="1162050"/>
          <a:ext cx="371475" cy="1762125"/>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85725</xdr:colOff>
      <xdr:row>25</xdr:row>
      <xdr:rowOff>76200</xdr:rowOff>
    </xdr:from>
    <xdr:to>
      <xdr:col>4</xdr:col>
      <xdr:colOff>323850</xdr:colOff>
      <xdr:row>25</xdr:row>
      <xdr:rowOff>228600</xdr:rowOff>
    </xdr:to>
    <xdr:sp macro="" textlink="">
      <xdr:nvSpPr>
        <xdr:cNvPr id="2162" name="AutoShape 1026">
          <a:extLst>
            <a:ext uri="{FF2B5EF4-FFF2-40B4-BE49-F238E27FC236}">
              <a16:creationId xmlns:a16="http://schemas.microsoft.com/office/drawing/2014/main" id="{00000000-0008-0000-0300-000072080000}"/>
            </a:ext>
          </a:extLst>
        </xdr:cNvPr>
        <xdr:cNvSpPr>
          <a:spLocks noChangeArrowheads="1"/>
        </xdr:cNvSpPr>
      </xdr:nvSpPr>
      <xdr:spPr bwMode="auto">
        <a:xfrm rot="10800000" flipV="1">
          <a:off x="3400425" y="4972050"/>
          <a:ext cx="238125" cy="152400"/>
        </a:xfrm>
        <a:prstGeom prst="downArrow">
          <a:avLst>
            <a:gd name="adj1" fmla="val 50000"/>
            <a:gd name="adj2" fmla="val 25000"/>
          </a:avLst>
        </a:prstGeom>
        <a:solidFill>
          <a:srgbClr val="0000CC"/>
        </a:solidFill>
        <a:ln w="9525">
          <a:solidFill>
            <a:srgbClr val="0000CC"/>
          </a:solidFill>
          <a:miter lim="800000"/>
          <a:headEnd/>
          <a:tailEnd/>
        </a:ln>
      </xdr:spPr>
    </xdr:sp>
    <xdr:clientData/>
  </xdr:twoCellAnchor>
  <xdr:twoCellAnchor>
    <xdr:from>
      <xdr:col>10</xdr:col>
      <xdr:colOff>762000</xdr:colOff>
      <xdr:row>2</xdr:row>
      <xdr:rowOff>175260</xdr:rowOff>
    </xdr:from>
    <xdr:to>
      <xdr:col>15</xdr:col>
      <xdr:colOff>7620</xdr:colOff>
      <xdr:row>6</xdr:row>
      <xdr:rowOff>90805</xdr:rowOff>
    </xdr:to>
    <xdr:sp macro="" textlink="">
      <xdr:nvSpPr>
        <xdr:cNvPr id="4" name="四角形吹き出し 3">
          <a:extLst>
            <a:ext uri="{FF2B5EF4-FFF2-40B4-BE49-F238E27FC236}">
              <a16:creationId xmlns:a16="http://schemas.microsoft.com/office/drawing/2014/main" id="{A25DA6B1-F127-063B-8CA3-7C2156346BE7}"/>
            </a:ext>
          </a:extLst>
        </xdr:cNvPr>
        <xdr:cNvSpPr/>
      </xdr:nvSpPr>
      <xdr:spPr>
        <a:xfrm>
          <a:off x="8694420" y="601980"/>
          <a:ext cx="3139440" cy="799465"/>
        </a:xfrm>
        <a:prstGeom prst="wedgeRectCallout">
          <a:avLst>
            <a:gd name="adj1" fmla="val -59820"/>
            <a:gd name="adj2" fmla="val 55013"/>
          </a:avLst>
        </a:prstGeom>
        <a:solidFill>
          <a:sysClr val="window" lastClr="FFFFFF"/>
        </a:solidFill>
        <a:ln w="25400" cap="flat" cmpd="sng" algn="ctr">
          <a:solidFill>
            <a:srgbClr val="F79646"/>
          </a:solidFill>
          <a:prstDash val="solid"/>
        </a:ln>
        <a:effectLst/>
      </xdr:spPr>
      <xdr:txBody>
        <a:bodyPr wrap="square" rtlCol="0" anchor="t">
          <a:noAutofit/>
        </a:bodyPr>
        <a:lstStyle/>
        <a:p>
          <a:pPr algn="just">
            <a:buNone/>
          </a:pPr>
          <a:r>
            <a:rPr kumimoji="1" lang="ja-JP" sz="1100" b="1" kern="100">
              <a:solidFill>
                <a:srgbClr val="FF0000"/>
              </a:solidFill>
              <a:effectLst/>
              <a:latin typeface="Calibri" panose="020F0502020204030204" pitchFamily="34" charset="0"/>
              <a:ea typeface="ＭＳ 明朝" panose="02020609040205080304" pitchFamily="17" charset="-128"/>
              <a:cs typeface="+mn-cs"/>
            </a:rPr>
            <a:t>この「お試し無料版」では、行番号</a:t>
          </a:r>
          <a:r>
            <a:rPr kumimoji="1" lang="ja-JP" altLang="en-US" sz="1100" b="1" kern="100">
              <a:solidFill>
                <a:srgbClr val="FF0000"/>
              </a:solidFill>
              <a:effectLst/>
              <a:latin typeface="Calibri" panose="020F0502020204030204" pitchFamily="34" charset="0"/>
              <a:ea typeface="ＭＳ 明朝" panose="02020609040205080304" pitchFamily="17" charset="-128"/>
              <a:cs typeface="+mn-cs"/>
            </a:rPr>
            <a:t>１</a:t>
          </a:r>
          <a:r>
            <a:rPr kumimoji="1" lang="ja-JP" sz="1100" b="1" kern="100">
              <a:solidFill>
                <a:srgbClr val="FF0000"/>
              </a:solidFill>
              <a:effectLst/>
              <a:latin typeface="Calibri" panose="020F0502020204030204" pitchFamily="34" charset="0"/>
              <a:ea typeface="ＭＳ 明朝" panose="02020609040205080304" pitchFamily="17" charset="-128"/>
              <a:cs typeface="+mn-cs"/>
            </a:rPr>
            <a:t>５以降のセル入力が制限されています。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buNone/>
          </a:pPr>
          <a:r>
            <a:rPr kumimoji="1" lang="ja-JP" sz="1100" b="1" u="sng" kern="100">
              <a:solidFill>
                <a:srgbClr val="0000CC"/>
              </a:solidFill>
              <a:effectLst/>
              <a:latin typeface="Calibri" panose="020F0502020204030204" pitchFamily="34" charset="0"/>
              <a:ea typeface="ＭＳ 明朝" panose="02020609040205080304" pitchFamily="17" charset="-128"/>
              <a:cs typeface="+mn-cs"/>
            </a:rPr>
            <a:t>制限のない【有料版】のご購入をご検討ください。</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390525</xdr:colOff>
      <xdr:row>13</xdr:row>
      <xdr:rowOff>19050</xdr:rowOff>
    </xdr:from>
    <xdr:to>
      <xdr:col>28</xdr:col>
      <xdr:colOff>619125</xdr:colOff>
      <xdr:row>13</xdr:row>
      <xdr:rowOff>161925</xdr:rowOff>
    </xdr:to>
    <xdr:sp macro="" textlink="">
      <xdr:nvSpPr>
        <xdr:cNvPr id="3184" name="AutoShape 7">
          <a:extLst>
            <a:ext uri="{FF2B5EF4-FFF2-40B4-BE49-F238E27FC236}">
              <a16:creationId xmlns:a16="http://schemas.microsoft.com/office/drawing/2014/main" id="{00000000-0008-0000-0400-0000700C0000}"/>
            </a:ext>
          </a:extLst>
        </xdr:cNvPr>
        <xdr:cNvSpPr>
          <a:spLocks noChangeArrowheads="1"/>
        </xdr:cNvSpPr>
      </xdr:nvSpPr>
      <xdr:spPr bwMode="auto">
        <a:xfrm rot="10800000">
          <a:off x="18707100" y="2828925"/>
          <a:ext cx="228600" cy="142875"/>
        </a:xfrm>
        <a:prstGeom prst="downArrow">
          <a:avLst>
            <a:gd name="adj1" fmla="val 50000"/>
            <a:gd name="adj2" fmla="val 25000"/>
          </a:avLst>
        </a:prstGeom>
        <a:solidFill>
          <a:srgbClr val="1F497D"/>
        </a:solidFill>
        <a:ln w="9525">
          <a:solidFill>
            <a:srgbClr val="000000"/>
          </a:solidFill>
          <a:miter lim="800000"/>
          <a:headEnd/>
          <a:tailEnd/>
        </a:ln>
      </xdr:spPr>
    </xdr:sp>
    <xdr:clientData/>
  </xdr:twoCellAnchor>
  <xdr:twoCellAnchor>
    <xdr:from>
      <xdr:col>30</xdr:col>
      <xdr:colOff>219075</xdr:colOff>
      <xdr:row>2</xdr:row>
      <xdr:rowOff>38100</xdr:rowOff>
    </xdr:from>
    <xdr:to>
      <xdr:col>30</xdr:col>
      <xdr:colOff>447675</xdr:colOff>
      <xdr:row>2</xdr:row>
      <xdr:rowOff>209550</xdr:rowOff>
    </xdr:to>
    <xdr:sp macro="" textlink="">
      <xdr:nvSpPr>
        <xdr:cNvPr id="3185" name="AutoShape 7">
          <a:extLst>
            <a:ext uri="{FF2B5EF4-FFF2-40B4-BE49-F238E27FC236}">
              <a16:creationId xmlns:a16="http://schemas.microsoft.com/office/drawing/2014/main" id="{00000000-0008-0000-0400-0000710C0000}"/>
            </a:ext>
          </a:extLst>
        </xdr:cNvPr>
        <xdr:cNvSpPr>
          <a:spLocks noChangeArrowheads="1"/>
        </xdr:cNvSpPr>
      </xdr:nvSpPr>
      <xdr:spPr bwMode="auto">
        <a:xfrm rot="10800000" flipV="1">
          <a:off x="20021550" y="428625"/>
          <a:ext cx="228600" cy="142875"/>
        </a:xfrm>
        <a:prstGeom prst="downArrow">
          <a:avLst>
            <a:gd name="adj1" fmla="val 50000"/>
            <a:gd name="adj2" fmla="val 25000"/>
          </a:avLst>
        </a:prstGeom>
        <a:solidFill>
          <a:srgbClr val="1F497D"/>
        </a:solidFill>
        <a:ln w="9525">
          <a:solidFill>
            <a:srgbClr val="000000"/>
          </a:solidFill>
          <a:miter lim="800000"/>
          <a:headEnd/>
          <a:tailEnd/>
        </a:ln>
      </xdr:spPr>
    </xdr:sp>
    <xdr:clientData/>
  </xdr:twoCellAnchor>
  <xdr:twoCellAnchor>
    <xdr:from>
      <xdr:col>19</xdr:col>
      <xdr:colOff>342900</xdr:colOff>
      <xdr:row>0</xdr:row>
      <xdr:rowOff>95250</xdr:rowOff>
    </xdr:from>
    <xdr:to>
      <xdr:col>21</xdr:col>
      <xdr:colOff>257175</xdr:colOff>
      <xdr:row>1</xdr:row>
      <xdr:rowOff>152400</xdr:rowOff>
    </xdr:to>
    <xdr:sp macro="" textlink="">
      <xdr:nvSpPr>
        <xdr:cNvPr id="4" name="下カーブ矢印 3">
          <a:extLst>
            <a:ext uri="{FF2B5EF4-FFF2-40B4-BE49-F238E27FC236}">
              <a16:creationId xmlns:a16="http://schemas.microsoft.com/office/drawing/2014/main" id="{00000000-0008-0000-0400-000004000000}"/>
            </a:ext>
          </a:extLst>
        </xdr:cNvPr>
        <xdr:cNvSpPr/>
      </xdr:nvSpPr>
      <xdr:spPr>
        <a:xfrm>
          <a:off x="11963400" y="95250"/>
          <a:ext cx="819150" cy="352425"/>
        </a:xfrm>
        <a:prstGeom prst="curved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B1:K98"/>
  <sheetViews>
    <sheetView showGridLines="0" tabSelected="1" zoomScaleNormal="100" workbookViewId="0">
      <selection activeCell="P18" sqref="P18"/>
    </sheetView>
  </sheetViews>
  <sheetFormatPr defaultColWidth="9" defaultRowHeight="13.2" x14ac:dyDescent="0.2"/>
  <cols>
    <col min="1" max="1" width="4" style="11" customWidth="1"/>
    <col min="2" max="2" width="2.33203125" style="11" customWidth="1"/>
    <col min="3" max="3" width="3.88671875" style="11" customWidth="1"/>
    <col min="4" max="10" width="9" style="11"/>
    <col min="11" max="11" width="24.77734375" style="11" customWidth="1"/>
    <col min="12" max="12" width="3" style="11" customWidth="1"/>
    <col min="13" max="16384" width="9" style="11"/>
  </cols>
  <sheetData>
    <row r="1" spans="2:11" ht="13.5" customHeight="1" thickBot="1" x14ac:dyDescent="0.25"/>
    <row r="2" spans="2:11" x14ac:dyDescent="0.2">
      <c r="B2" s="318"/>
      <c r="C2" s="319"/>
      <c r="D2" s="319"/>
      <c r="E2" s="319"/>
      <c r="F2" s="319"/>
      <c r="G2" s="319"/>
      <c r="H2" s="319"/>
      <c r="I2" s="319"/>
      <c r="J2" s="319"/>
      <c r="K2" s="320"/>
    </row>
    <row r="3" spans="2:11" ht="14.4" x14ac:dyDescent="0.2">
      <c r="B3" s="321"/>
      <c r="C3" s="273" t="s">
        <v>210</v>
      </c>
      <c r="D3" s="48"/>
      <c r="E3" s="48"/>
      <c r="F3" s="48"/>
      <c r="G3" s="312"/>
      <c r="H3" s="312"/>
      <c r="I3" s="48"/>
      <c r="J3" s="48"/>
      <c r="K3" s="322"/>
    </row>
    <row r="4" spans="2:11" ht="15.75" customHeight="1" x14ac:dyDescent="0.2">
      <c r="B4" s="321"/>
      <c r="C4" s="274"/>
      <c r="D4" s="48"/>
      <c r="E4" s="312"/>
      <c r="F4" s="48"/>
      <c r="G4" s="48"/>
      <c r="H4" s="48"/>
      <c r="I4" s="48"/>
      <c r="J4" s="48"/>
      <c r="K4" s="322"/>
    </row>
    <row r="5" spans="2:11" ht="14.4" x14ac:dyDescent="0.2">
      <c r="B5" s="321"/>
      <c r="C5" s="274" t="s">
        <v>211</v>
      </c>
      <c r="D5" s="48"/>
      <c r="E5" s="48"/>
      <c r="F5" s="48"/>
      <c r="G5" s="48"/>
      <c r="H5" s="48"/>
      <c r="I5" s="48"/>
      <c r="J5" s="48"/>
      <c r="K5" s="322"/>
    </row>
    <row r="6" spans="2:11" ht="14.4" x14ac:dyDescent="0.2">
      <c r="B6" s="321"/>
      <c r="C6" s="274"/>
      <c r="D6" s="48"/>
      <c r="E6" s="48"/>
      <c r="F6" s="48"/>
      <c r="G6" s="48"/>
      <c r="H6" s="48"/>
      <c r="I6" s="48"/>
      <c r="J6" s="48"/>
      <c r="K6" s="322"/>
    </row>
    <row r="7" spans="2:11" ht="14.4" x14ac:dyDescent="0.2">
      <c r="B7" s="321"/>
      <c r="C7" s="274"/>
      <c r="D7" s="275" t="s">
        <v>212</v>
      </c>
      <c r="E7" s="48"/>
      <c r="F7" s="48"/>
      <c r="G7" s="48"/>
      <c r="H7" s="48"/>
      <c r="I7" s="48"/>
      <c r="J7" s="48"/>
      <c r="K7" s="322"/>
    </row>
    <row r="8" spans="2:11" ht="14.4" x14ac:dyDescent="0.2">
      <c r="B8" s="321"/>
      <c r="C8" s="274"/>
      <c r="D8" s="276" t="s">
        <v>213</v>
      </c>
      <c r="E8" s="48"/>
      <c r="F8" s="48"/>
      <c r="G8" s="48"/>
      <c r="H8" s="48"/>
      <c r="I8" s="48"/>
      <c r="J8" s="48"/>
      <c r="K8" s="322"/>
    </row>
    <row r="9" spans="2:11" x14ac:dyDescent="0.2">
      <c r="B9" s="321"/>
      <c r="C9" s="48"/>
      <c r="D9" s="276" t="s">
        <v>238</v>
      </c>
      <c r="E9" s="48"/>
      <c r="F9" s="48"/>
      <c r="G9" s="48"/>
      <c r="H9" s="48"/>
      <c r="I9" s="48"/>
      <c r="J9" s="48"/>
      <c r="K9" s="322"/>
    </row>
    <row r="10" spans="2:11" x14ac:dyDescent="0.2">
      <c r="B10" s="321"/>
      <c r="C10" s="48"/>
      <c r="D10" s="276"/>
      <c r="E10" s="48"/>
      <c r="F10" s="48"/>
      <c r="G10" s="48"/>
      <c r="H10" s="48"/>
      <c r="I10" s="48"/>
      <c r="J10" s="48"/>
      <c r="K10" s="322"/>
    </row>
    <row r="11" spans="2:11" x14ac:dyDescent="0.2">
      <c r="B11" s="321"/>
      <c r="C11" s="323" t="s">
        <v>214</v>
      </c>
      <c r="D11" s="323"/>
      <c r="E11" s="323"/>
      <c r="F11" s="48"/>
      <c r="G11" s="48"/>
      <c r="H11" s="48"/>
      <c r="I11" s="48"/>
      <c r="J11" s="48"/>
      <c r="K11" s="322"/>
    </row>
    <row r="12" spans="2:11" x14ac:dyDescent="0.2">
      <c r="B12" s="321"/>
      <c r="C12" s="48"/>
      <c r="D12" s="314" t="s">
        <v>284</v>
      </c>
      <c r="E12" s="314"/>
      <c r="F12" s="48"/>
      <c r="G12" s="48"/>
      <c r="H12" s="48"/>
      <c r="I12" s="48"/>
      <c r="J12" s="48"/>
      <c r="K12" s="322"/>
    </row>
    <row r="13" spans="2:11" x14ac:dyDescent="0.2">
      <c r="B13" s="321"/>
      <c r="C13" s="48"/>
      <c r="D13" s="314" t="s">
        <v>215</v>
      </c>
      <c r="E13" s="314"/>
      <c r="F13" s="48"/>
      <c r="G13" s="48"/>
      <c r="H13" s="48"/>
      <c r="I13" s="48"/>
      <c r="J13" s="48"/>
      <c r="K13" s="322"/>
    </row>
    <row r="14" spans="2:11" x14ac:dyDescent="0.2">
      <c r="B14" s="321"/>
      <c r="C14" s="48"/>
      <c r="D14" s="311" t="s">
        <v>279</v>
      </c>
      <c r="E14" s="311"/>
      <c r="F14" s="48"/>
      <c r="G14" s="48"/>
      <c r="H14" s="48"/>
      <c r="I14" s="277"/>
      <c r="J14" s="48"/>
      <c r="K14" s="322"/>
    </row>
    <row r="15" spans="2:11" x14ac:dyDescent="0.2">
      <c r="B15" s="321"/>
      <c r="C15" s="48"/>
      <c r="D15" s="48"/>
      <c r="E15" s="311"/>
      <c r="F15" s="48"/>
      <c r="G15" s="48"/>
      <c r="H15" s="48"/>
      <c r="I15" s="277"/>
      <c r="J15" s="48"/>
      <c r="K15" s="322"/>
    </row>
    <row r="16" spans="2:11" x14ac:dyDescent="0.2">
      <c r="B16" s="321"/>
      <c r="C16" s="41" t="s">
        <v>245</v>
      </c>
      <c r="D16" s="324"/>
      <c r="E16" s="324"/>
      <c r="F16" s="48"/>
      <c r="G16" s="48"/>
      <c r="H16" s="48"/>
      <c r="I16" s="277"/>
      <c r="J16" s="48"/>
      <c r="K16" s="322"/>
    </row>
    <row r="17" spans="2:11" x14ac:dyDescent="0.2">
      <c r="B17" s="321"/>
      <c r="C17" s="46" t="s">
        <v>216</v>
      </c>
      <c r="D17" s="48"/>
      <c r="E17" s="48"/>
      <c r="F17" s="48"/>
      <c r="G17" s="48"/>
      <c r="H17" s="48"/>
      <c r="I17" s="277"/>
      <c r="J17" s="48"/>
      <c r="K17" s="322"/>
    </row>
    <row r="18" spans="2:11" x14ac:dyDescent="0.2">
      <c r="B18" s="321"/>
      <c r="C18" s="46" t="s">
        <v>217</v>
      </c>
      <c r="D18" s="48"/>
      <c r="E18" s="48"/>
      <c r="F18" s="48"/>
      <c r="G18" s="48"/>
      <c r="H18" s="48"/>
      <c r="I18" s="277"/>
      <c r="J18" s="48"/>
      <c r="K18" s="322"/>
    </row>
    <row r="19" spans="2:11" ht="4.5" customHeight="1" x14ac:dyDescent="0.2">
      <c r="B19" s="321"/>
      <c r="C19" s="46"/>
      <c r="D19" s="48"/>
      <c r="E19" s="48"/>
      <c r="F19" s="48"/>
      <c r="G19" s="48"/>
      <c r="H19" s="48"/>
      <c r="I19" s="277"/>
      <c r="J19" s="48"/>
      <c r="K19" s="322"/>
    </row>
    <row r="20" spans="2:11" x14ac:dyDescent="0.2">
      <c r="B20" s="321"/>
      <c r="C20" s="46"/>
      <c r="D20" s="325" t="s">
        <v>125</v>
      </c>
      <c r="E20" s="48"/>
      <c r="F20" s="48"/>
      <c r="G20" s="48"/>
      <c r="H20" s="48"/>
      <c r="I20" s="277"/>
      <c r="J20" s="48"/>
      <c r="K20" s="322"/>
    </row>
    <row r="21" spans="2:11" x14ac:dyDescent="0.2">
      <c r="B21" s="321"/>
      <c r="C21" s="46"/>
      <c r="D21" s="325" t="s">
        <v>124</v>
      </c>
      <c r="E21" s="48"/>
      <c r="F21" s="48"/>
      <c r="G21" s="48"/>
      <c r="H21" s="48"/>
      <c r="I21" s="277"/>
      <c r="J21" s="48"/>
      <c r="K21" s="322"/>
    </row>
    <row r="22" spans="2:11" ht="6.75" customHeight="1" x14ac:dyDescent="0.2">
      <c r="B22" s="321"/>
      <c r="C22" s="46"/>
      <c r="D22" s="325"/>
      <c r="E22" s="48"/>
      <c r="F22" s="48"/>
      <c r="G22" s="48"/>
      <c r="H22" s="48"/>
      <c r="I22" s="277"/>
      <c r="J22" s="48"/>
      <c r="K22" s="322"/>
    </row>
    <row r="23" spans="2:11" x14ac:dyDescent="0.2">
      <c r="B23" s="321"/>
      <c r="C23" s="46"/>
      <c r="D23" s="277" t="s">
        <v>243</v>
      </c>
      <c r="E23" s="48"/>
      <c r="F23" s="48"/>
      <c r="G23" s="48"/>
      <c r="H23" s="48"/>
      <c r="I23" s="277"/>
      <c r="J23" s="48"/>
      <c r="K23" s="322"/>
    </row>
    <row r="24" spans="2:11" x14ac:dyDescent="0.2">
      <c r="B24" s="321"/>
      <c r="C24" s="48"/>
      <c r="D24" s="325" t="s">
        <v>280</v>
      </c>
      <c r="E24" s="48"/>
      <c r="F24" s="48"/>
      <c r="G24" s="48"/>
      <c r="H24" s="48"/>
      <c r="I24" s="277"/>
      <c r="J24" s="48"/>
      <c r="K24" s="322"/>
    </row>
    <row r="25" spans="2:11" x14ac:dyDescent="0.2">
      <c r="B25" s="321"/>
      <c r="C25" s="48"/>
      <c r="D25" s="325" t="s">
        <v>89</v>
      </c>
      <c r="E25" s="48"/>
      <c r="F25" s="48"/>
      <c r="G25" s="48"/>
      <c r="H25" s="48"/>
      <c r="I25" s="277"/>
      <c r="J25" s="48"/>
      <c r="K25" s="322"/>
    </row>
    <row r="26" spans="2:11" ht="6.75" customHeight="1" x14ac:dyDescent="0.2">
      <c r="B26" s="321"/>
      <c r="C26" s="48"/>
      <c r="D26" s="48"/>
      <c r="E26" s="48"/>
      <c r="F26" s="48"/>
      <c r="G26" s="48"/>
      <c r="H26" s="48"/>
      <c r="I26" s="277"/>
      <c r="J26" s="48"/>
      <c r="K26" s="322"/>
    </row>
    <row r="27" spans="2:11" x14ac:dyDescent="0.2">
      <c r="B27" s="321"/>
      <c r="C27" s="48"/>
      <c r="D27" s="277" t="s">
        <v>239</v>
      </c>
      <c r="E27" s="48"/>
      <c r="F27" s="48"/>
      <c r="G27" s="48"/>
      <c r="H27" s="48"/>
      <c r="I27" s="277"/>
      <c r="J27" s="48"/>
      <c r="K27" s="322"/>
    </row>
    <row r="28" spans="2:11" x14ac:dyDescent="0.2">
      <c r="B28" s="321"/>
      <c r="C28" s="48"/>
      <c r="D28" s="48" t="s">
        <v>281</v>
      </c>
      <c r="E28" s="48"/>
      <c r="F28" s="48"/>
      <c r="G28" s="48"/>
      <c r="H28" s="48"/>
      <c r="I28" s="277"/>
      <c r="J28" s="48"/>
      <c r="K28" s="322"/>
    </row>
    <row r="29" spans="2:11" x14ac:dyDescent="0.2">
      <c r="B29" s="321"/>
      <c r="C29" s="48"/>
      <c r="D29" s="48" t="s">
        <v>240</v>
      </c>
      <c r="E29" s="48"/>
      <c r="F29" s="48"/>
      <c r="G29" s="48"/>
      <c r="H29" s="48"/>
      <c r="I29" s="277"/>
      <c r="J29" s="48"/>
      <c r="K29" s="322"/>
    </row>
    <row r="30" spans="2:11" x14ac:dyDescent="0.2">
      <c r="B30" s="321"/>
      <c r="C30" s="48"/>
      <c r="D30" s="48" t="s">
        <v>241</v>
      </c>
      <c r="E30" s="48"/>
      <c r="F30" s="48"/>
      <c r="G30" s="48"/>
      <c r="H30" s="48"/>
      <c r="I30" s="277"/>
      <c r="J30" s="48"/>
      <c r="K30" s="322"/>
    </row>
    <row r="31" spans="2:11" ht="6.75" customHeight="1" x14ac:dyDescent="0.2">
      <c r="B31" s="321"/>
      <c r="C31" s="48"/>
      <c r="D31" s="48"/>
      <c r="E31" s="48"/>
      <c r="F31" s="48"/>
      <c r="G31" s="48"/>
      <c r="H31" s="48"/>
      <c r="I31" s="277"/>
      <c r="J31" s="48"/>
      <c r="K31" s="322"/>
    </row>
    <row r="32" spans="2:11" x14ac:dyDescent="0.2">
      <c r="B32" s="321"/>
      <c r="C32" s="48"/>
      <c r="D32" s="312" t="s">
        <v>266</v>
      </c>
      <c r="E32" s="48"/>
      <c r="F32" s="48"/>
      <c r="G32" s="48"/>
      <c r="H32" s="48"/>
      <c r="I32" s="277"/>
      <c r="J32" s="48"/>
      <c r="K32" s="322"/>
    </row>
    <row r="33" spans="2:11" x14ac:dyDescent="0.2">
      <c r="B33" s="321"/>
      <c r="C33" s="48"/>
      <c r="D33" s="314" t="s">
        <v>278</v>
      </c>
      <c r="E33" s="48"/>
      <c r="F33" s="48"/>
      <c r="G33" s="48"/>
      <c r="H33" s="48"/>
      <c r="I33" s="277"/>
      <c r="J33" s="48"/>
      <c r="K33" s="322"/>
    </row>
    <row r="34" spans="2:11" x14ac:dyDescent="0.2">
      <c r="B34" s="321"/>
      <c r="C34" s="48"/>
      <c r="D34" s="314" t="s">
        <v>268</v>
      </c>
      <c r="E34" s="48"/>
      <c r="F34" s="48"/>
      <c r="G34" s="48"/>
      <c r="H34" s="48"/>
      <c r="I34" s="277"/>
      <c r="J34" s="48"/>
      <c r="K34" s="322"/>
    </row>
    <row r="35" spans="2:11" ht="4.5" customHeight="1" x14ac:dyDescent="0.2">
      <c r="B35" s="321"/>
      <c r="C35" s="48"/>
      <c r="D35" s="48"/>
      <c r="E35" s="48"/>
      <c r="F35" s="48"/>
      <c r="G35" s="48"/>
      <c r="H35" s="48"/>
      <c r="I35" s="277"/>
      <c r="J35" s="48"/>
      <c r="K35" s="322"/>
    </row>
    <row r="36" spans="2:11" x14ac:dyDescent="0.2">
      <c r="B36" s="321"/>
      <c r="C36" s="48"/>
      <c r="D36" s="277" t="s">
        <v>242</v>
      </c>
      <c r="E36" s="48"/>
      <c r="F36" s="48"/>
      <c r="G36" s="48"/>
      <c r="H36" s="48"/>
      <c r="I36" s="277"/>
      <c r="J36" s="48"/>
      <c r="K36" s="322"/>
    </row>
    <row r="37" spans="2:11" x14ac:dyDescent="0.2">
      <c r="B37" s="321"/>
      <c r="C37" s="48"/>
      <c r="D37" s="48" t="s">
        <v>282</v>
      </c>
      <c r="E37" s="48"/>
      <c r="F37" s="48"/>
      <c r="G37" s="48"/>
      <c r="H37" s="48"/>
      <c r="I37" s="277"/>
      <c r="J37" s="48"/>
      <c r="K37" s="322"/>
    </row>
    <row r="38" spans="2:11" x14ac:dyDescent="0.2">
      <c r="B38" s="321"/>
      <c r="C38" s="48"/>
      <c r="D38" s="48" t="s">
        <v>218</v>
      </c>
      <c r="E38" s="48"/>
      <c r="F38" s="48"/>
      <c r="G38" s="48"/>
      <c r="H38" s="48"/>
      <c r="I38" s="277"/>
      <c r="J38" s="48"/>
      <c r="K38" s="322"/>
    </row>
    <row r="39" spans="2:11" ht="5.25" customHeight="1" x14ac:dyDescent="0.2">
      <c r="B39" s="321"/>
      <c r="C39" s="48"/>
      <c r="D39" s="48"/>
      <c r="E39" s="48"/>
      <c r="F39" s="48"/>
      <c r="G39" s="48"/>
      <c r="H39" s="48"/>
      <c r="I39" s="277"/>
      <c r="J39" s="48"/>
      <c r="K39" s="322"/>
    </row>
    <row r="40" spans="2:11" x14ac:dyDescent="0.2">
      <c r="B40" s="321"/>
      <c r="C40" s="48"/>
      <c r="D40" s="312" t="s">
        <v>266</v>
      </c>
      <c r="E40" s="48"/>
      <c r="F40" s="48"/>
      <c r="G40" s="48"/>
      <c r="H40" s="48"/>
      <c r="I40" s="277"/>
      <c r="J40" s="48"/>
      <c r="K40" s="322"/>
    </row>
    <row r="41" spans="2:11" x14ac:dyDescent="0.2">
      <c r="B41" s="321"/>
      <c r="C41" s="48"/>
      <c r="D41" s="313" t="s">
        <v>274</v>
      </c>
      <c r="E41" s="48"/>
      <c r="F41" s="48"/>
      <c r="G41" s="48"/>
      <c r="H41" s="48"/>
      <c r="I41" s="277"/>
      <c r="J41" s="48"/>
      <c r="K41" s="322"/>
    </row>
    <row r="42" spans="2:11" x14ac:dyDescent="0.2">
      <c r="B42" s="321"/>
      <c r="C42" s="48"/>
      <c r="D42" s="314" t="s">
        <v>275</v>
      </c>
      <c r="E42" s="48"/>
      <c r="F42" s="48"/>
      <c r="G42" s="48"/>
      <c r="H42" s="48"/>
      <c r="I42" s="277"/>
      <c r="J42" s="48"/>
      <c r="K42" s="322"/>
    </row>
    <row r="43" spans="2:11" x14ac:dyDescent="0.2">
      <c r="B43" s="321"/>
      <c r="C43" s="48"/>
      <c r="D43" s="314" t="s">
        <v>273</v>
      </c>
      <c r="E43" s="48"/>
      <c r="F43" s="48"/>
      <c r="G43" s="48"/>
      <c r="H43" s="48"/>
      <c r="I43" s="277"/>
      <c r="J43" s="48"/>
      <c r="K43" s="322"/>
    </row>
    <row r="44" spans="2:11" ht="9" customHeight="1" x14ac:dyDescent="0.2">
      <c r="B44" s="321"/>
      <c r="C44" s="48"/>
      <c r="D44" s="48"/>
      <c r="E44" s="48"/>
      <c r="F44" s="48"/>
      <c r="G44" s="48"/>
      <c r="H44" s="48"/>
      <c r="I44" s="277"/>
      <c r="J44" s="48"/>
      <c r="K44" s="322"/>
    </row>
    <row r="45" spans="2:11" ht="13.5" customHeight="1" x14ac:dyDescent="0.2">
      <c r="B45" s="321"/>
      <c r="C45" s="48"/>
      <c r="D45" s="277" t="s">
        <v>244</v>
      </c>
      <c r="E45" s="48"/>
      <c r="F45" s="48"/>
      <c r="G45" s="48"/>
      <c r="H45" s="48"/>
      <c r="I45" s="277"/>
      <c r="J45" s="48"/>
      <c r="K45" s="322"/>
    </row>
    <row r="46" spans="2:11" ht="13.5" customHeight="1" x14ac:dyDescent="0.2">
      <c r="B46" s="321"/>
      <c r="C46" s="48"/>
      <c r="D46" s="48" t="s">
        <v>283</v>
      </c>
      <c r="E46" s="48"/>
      <c r="F46" s="48"/>
      <c r="G46" s="48"/>
      <c r="H46" s="48"/>
      <c r="I46" s="277"/>
      <c r="J46" s="48"/>
      <c r="K46" s="322"/>
    </row>
    <row r="47" spans="2:11" ht="13.5" customHeight="1" x14ac:dyDescent="0.2">
      <c r="B47" s="321"/>
      <c r="C47" s="48"/>
      <c r="D47" s="48" t="s">
        <v>219</v>
      </c>
      <c r="E47" s="48"/>
      <c r="F47" s="48"/>
      <c r="G47" s="48"/>
      <c r="H47" s="48"/>
      <c r="I47" s="277"/>
      <c r="J47" s="48"/>
      <c r="K47" s="322"/>
    </row>
    <row r="48" spans="2:11" ht="13.5" customHeight="1" x14ac:dyDescent="0.2">
      <c r="B48" s="321"/>
      <c r="C48" s="48"/>
      <c r="D48" s="48" t="s">
        <v>248</v>
      </c>
      <c r="E48" s="48"/>
      <c r="F48" s="48"/>
      <c r="G48" s="48"/>
      <c r="H48" s="48"/>
      <c r="I48" s="277"/>
      <c r="J48" s="48"/>
      <c r="K48" s="322"/>
    </row>
    <row r="49" spans="2:11" ht="6.75" customHeight="1" x14ac:dyDescent="0.2">
      <c r="B49" s="321"/>
      <c r="C49" s="48"/>
      <c r="D49" s="48"/>
      <c r="E49" s="48"/>
      <c r="F49" s="48"/>
      <c r="G49" s="48"/>
      <c r="H49" s="48"/>
      <c r="I49" s="277"/>
      <c r="J49" s="48"/>
      <c r="K49" s="322"/>
    </row>
    <row r="50" spans="2:11" ht="13.5" customHeight="1" x14ac:dyDescent="0.2">
      <c r="B50" s="321"/>
      <c r="C50" s="48"/>
      <c r="D50" s="312" t="s">
        <v>271</v>
      </c>
      <c r="E50" s="48"/>
      <c r="F50" s="48"/>
      <c r="G50" s="48"/>
      <c r="H50" s="48"/>
      <c r="I50" s="277"/>
      <c r="J50" s="48"/>
      <c r="K50" s="322"/>
    </row>
    <row r="51" spans="2:11" ht="13.5" customHeight="1" x14ac:dyDescent="0.2">
      <c r="B51" s="321"/>
      <c r="C51" s="48"/>
      <c r="D51" s="314" t="s">
        <v>269</v>
      </c>
      <c r="E51" s="48"/>
      <c r="F51" s="48"/>
      <c r="G51" s="48"/>
      <c r="H51" s="48"/>
      <c r="I51" s="277"/>
      <c r="J51" s="48"/>
      <c r="K51" s="322"/>
    </row>
    <row r="52" spans="2:11" ht="13.5" customHeight="1" x14ac:dyDescent="0.2">
      <c r="B52" s="321"/>
      <c r="C52" s="48"/>
      <c r="D52" s="314" t="s">
        <v>270</v>
      </c>
      <c r="E52" s="48"/>
      <c r="F52" s="48"/>
      <c r="G52" s="48"/>
      <c r="H52" s="48"/>
      <c r="I52" s="277"/>
      <c r="J52" s="48"/>
      <c r="K52" s="322"/>
    </row>
    <row r="53" spans="2:11" ht="13.5" customHeight="1" x14ac:dyDescent="0.2">
      <c r="B53" s="321"/>
      <c r="C53" s="48"/>
      <c r="D53" s="314" t="s">
        <v>272</v>
      </c>
      <c r="E53" s="48"/>
      <c r="F53" s="48"/>
      <c r="G53" s="48"/>
      <c r="H53" s="48"/>
      <c r="I53" s="277"/>
      <c r="J53" s="48"/>
      <c r="K53" s="322"/>
    </row>
    <row r="54" spans="2:11" x14ac:dyDescent="0.2">
      <c r="B54" s="321"/>
      <c r="C54" s="48"/>
      <c r="D54" s="314"/>
      <c r="E54" s="48"/>
      <c r="F54" s="48"/>
      <c r="G54" s="48"/>
      <c r="H54" s="48"/>
      <c r="I54" s="277"/>
      <c r="J54" s="48"/>
      <c r="K54" s="322"/>
    </row>
    <row r="55" spans="2:11" x14ac:dyDescent="0.2">
      <c r="B55" s="321"/>
      <c r="C55" s="41" t="s">
        <v>246</v>
      </c>
      <c r="D55" s="324"/>
      <c r="E55" s="324"/>
      <c r="F55" s="324"/>
      <c r="G55" s="48"/>
      <c r="H55" s="48"/>
      <c r="I55" s="277"/>
      <c r="J55" s="48"/>
      <c r="K55" s="322"/>
    </row>
    <row r="56" spans="2:11" ht="7.5" customHeight="1" x14ac:dyDescent="0.2">
      <c r="B56" s="321"/>
      <c r="C56" s="48"/>
      <c r="D56" s="325"/>
      <c r="E56" s="48"/>
      <c r="F56" s="48"/>
      <c r="G56" s="48"/>
      <c r="H56" s="48"/>
      <c r="I56" s="277"/>
      <c r="J56" s="48"/>
      <c r="K56" s="322"/>
    </row>
    <row r="57" spans="2:11" x14ac:dyDescent="0.2">
      <c r="B57" s="321"/>
      <c r="C57" s="48"/>
      <c r="D57" s="325" t="s">
        <v>285</v>
      </c>
      <c r="E57" s="48"/>
      <c r="F57" s="48"/>
      <c r="G57" s="48"/>
      <c r="H57" s="48"/>
      <c r="I57" s="277"/>
      <c r="J57" s="48"/>
      <c r="K57" s="322"/>
    </row>
    <row r="58" spans="2:11" x14ac:dyDescent="0.2">
      <c r="B58" s="321"/>
      <c r="C58" s="48"/>
      <c r="D58" s="325" t="s">
        <v>286</v>
      </c>
      <c r="E58" s="48"/>
      <c r="F58" s="48"/>
      <c r="G58" s="48"/>
      <c r="H58" s="48"/>
      <c r="I58" s="277"/>
      <c r="J58" s="48"/>
      <c r="K58" s="322"/>
    </row>
    <row r="59" spans="2:11" x14ac:dyDescent="0.2">
      <c r="B59" s="321"/>
      <c r="C59" s="48"/>
      <c r="D59" s="329" t="s">
        <v>287</v>
      </c>
      <c r="E59" s="48"/>
      <c r="F59" s="48"/>
      <c r="G59" s="48"/>
      <c r="H59" s="48"/>
      <c r="I59" s="277"/>
      <c r="J59" s="48"/>
      <c r="K59" s="322"/>
    </row>
    <row r="60" spans="2:11" ht="6" customHeight="1" x14ac:dyDescent="0.2">
      <c r="B60" s="321"/>
      <c r="C60" s="48"/>
      <c r="D60" s="49"/>
      <c r="E60" s="48"/>
      <c r="F60" s="48"/>
      <c r="G60" s="48"/>
      <c r="H60" s="48"/>
      <c r="I60" s="277"/>
      <c r="J60" s="48"/>
      <c r="K60" s="322"/>
    </row>
    <row r="61" spans="2:11" x14ac:dyDescent="0.2">
      <c r="B61" s="321"/>
      <c r="C61" s="48"/>
      <c r="D61" s="312" t="s">
        <v>266</v>
      </c>
      <c r="E61" s="48"/>
      <c r="F61" s="48"/>
      <c r="G61" s="48"/>
      <c r="H61" s="48"/>
      <c r="I61" s="277"/>
      <c r="J61" s="48"/>
      <c r="K61" s="322"/>
    </row>
    <row r="62" spans="2:11" x14ac:dyDescent="0.2">
      <c r="B62" s="321"/>
      <c r="C62" s="48"/>
      <c r="D62" s="314" t="s">
        <v>267</v>
      </c>
      <c r="E62" s="48"/>
      <c r="F62" s="48"/>
      <c r="G62" s="48"/>
      <c r="H62" s="48"/>
      <c r="I62" s="277"/>
      <c r="J62" s="48"/>
      <c r="K62" s="322"/>
    </row>
    <row r="63" spans="2:11" x14ac:dyDescent="0.2">
      <c r="B63" s="321"/>
      <c r="C63" s="48"/>
      <c r="D63" s="311" t="s">
        <v>276</v>
      </c>
      <c r="E63" s="48"/>
      <c r="F63" s="48"/>
      <c r="G63" s="48"/>
      <c r="H63" s="48"/>
      <c r="I63" s="277"/>
      <c r="J63" s="48"/>
      <c r="K63" s="322"/>
    </row>
    <row r="64" spans="2:11" x14ac:dyDescent="0.2">
      <c r="B64" s="321"/>
      <c r="C64" s="48"/>
      <c r="D64" s="313" t="s">
        <v>277</v>
      </c>
      <c r="E64" s="48"/>
      <c r="F64" s="48"/>
      <c r="G64" s="48"/>
      <c r="H64" s="48"/>
      <c r="I64" s="277"/>
      <c r="J64" s="48"/>
      <c r="K64" s="322"/>
    </row>
    <row r="65" spans="2:11" x14ac:dyDescent="0.2">
      <c r="B65" s="321"/>
      <c r="C65" s="48"/>
      <c r="D65" s="314" t="s">
        <v>275</v>
      </c>
      <c r="E65" s="48"/>
      <c r="F65" s="48"/>
      <c r="G65" s="48"/>
      <c r="H65" s="48"/>
      <c r="I65" s="277"/>
      <c r="J65" s="48"/>
      <c r="K65" s="322"/>
    </row>
    <row r="66" spans="2:11" x14ac:dyDescent="0.2">
      <c r="B66" s="321"/>
      <c r="C66" s="48"/>
      <c r="D66" s="314" t="s">
        <v>273</v>
      </c>
      <c r="E66" s="48"/>
      <c r="F66" s="48"/>
      <c r="G66" s="48"/>
      <c r="H66" s="48"/>
      <c r="I66" s="277"/>
      <c r="J66" s="48"/>
      <c r="K66" s="322"/>
    </row>
    <row r="67" spans="2:11" x14ac:dyDescent="0.2">
      <c r="B67" s="321"/>
      <c r="C67" s="48"/>
      <c r="D67" s="48"/>
      <c r="E67" s="48"/>
      <c r="F67" s="48"/>
      <c r="G67" s="48"/>
      <c r="H67" s="48"/>
      <c r="I67" s="277"/>
      <c r="J67" s="48"/>
      <c r="K67" s="322"/>
    </row>
    <row r="68" spans="2:11" x14ac:dyDescent="0.2">
      <c r="B68" s="321"/>
      <c r="C68" s="291" t="s">
        <v>126</v>
      </c>
      <c r="D68" s="292"/>
      <c r="E68" s="292"/>
      <c r="F68" s="292"/>
      <c r="G68" s="48"/>
      <c r="H68" s="48"/>
      <c r="I68" s="277"/>
      <c r="J68" s="48"/>
      <c r="K68" s="322"/>
    </row>
    <row r="69" spans="2:11" ht="9" customHeight="1" x14ac:dyDescent="0.2">
      <c r="B69" s="321"/>
      <c r="C69" s="46"/>
      <c r="D69" s="48"/>
      <c r="E69" s="48"/>
      <c r="F69" s="48"/>
      <c r="G69" s="48"/>
      <c r="H69" s="48"/>
      <c r="I69" s="277"/>
      <c r="J69" s="48"/>
      <c r="K69" s="322"/>
    </row>
    <row r="70" spans="2:11" x14ac:dyDescent="0.2">
      <c r="B70" s="321"/>
      <c r="C70" s="48"/>
      <c r="D70" s="48" t="s">
        <v>288</v>
      </c>
      <c r="E70" s="48"/>
      <c r="F70" s="48"/>
      <c r="G70" s="48"/>
      <c r="H70" s="48"/>
      <c r="I70" s="277"/>
      <c r="J70" s="48"/>
      <c r="K70" s="322"/>
    </row>
    <row r="71" spans="2:11" x14ac:dyDescent="0.2">
      <c r="B71" s="321"/>
      <c r="C71" s="48"/>
      <c r="D71" s="48" t="s">
        <v>289</v>
      </c>
      <c r="E71" s="48"/>
      <c r="F71" s="48"/>
      <c r="G71" s="48"/>
      <c r="H71" s="48"/>
      <c r="I71" s="277"/>
      <c r="J71" s="48"/>
      <c r="K71" s="322"/>
    </row>
    <row r="72" spans="2:11" x14ac:dyDescent="0.2">
      <c r="B72" s="321"/>
      <c r="C72" s="48"/>
      <c r="D72" s="49" t="s">
        <v>102</v>
      </c>
      <c r="E72" s="48"/>
      <c r="F72" s="48"/>
      <c r="G72" s="48"/>
      <c r="H72" s="48"/>
      <c r="I72" s="277"/>
      <c r="J72" s="48"/>
      <c r="K72" s="322"/>
    </row>
    <row r="73" spans="2:11" x14ac:dyDescent="0.2">
      <c r="B73" s="321"/>
      <c r="C73" s="48"/>
      <c r="D73" s="49" t="s">
        <v>290</v>
      </c>
      <c r="E73" s="48"/>
      <c r="F73" s="48"/>
      <c r="G73" s="48"/>
      <c r="H73" s="48"/>
      <c r="I73" s="277"/>
      <c r="J73" s="48"/>
      <c r="K73" s="322"/>
    </row>
    <row r="74" spans="2:11" x14ac:dyDescent="0.2">
      <c r="B74" s="321"/>
      <c r="C74" s="48"/>
      <c r="D74" s="47" t="s">
        <v>291</v>
      </c>
      <c r="E74" s="48"/>
      <c r="F74" s="48"/>
      <c r="G74" s="48"/>
      <c r="H74" s="48"/>
      <c r="I74" s="277"/>
      <c r="J74" s="48"/>
      <c r="K74" s="322"/>
    </row>
    <row r="75" spans="2:11" x14ac:dyDescent="0.2">
      <c r="B75" s="321"/>
      <c r="C75" s="48"/>
      <c r="D75" s="47" t="s">
        <v>103</v>
      </c>
      <c r="E75" s="48"/>
      <c r="F75" s="48"/>
      <c r="G75" s="48"/>
      <c r="H75" s="48"/>
      <c r="I75" s="277"/>
      <c r="J75" s="48"/>
      <c r="K75" s="322"/>
    </row>
    <row r="76" spans="2:11" ht="8.25" customHeight="1" x14ac:dyDescent="0.2">
      <c r="B76" s="321"/>
      <c r="C76" s="48"/>
      <c r="D76" s="47"/>
      <c r="E76" s="48"/>
      <c r="F76" s="48"/>
      <c r="G76" s="48"/>
      <c r="H76" s="48"/>
      <c r="I76" s="277"/>
      <c r="J76" s="48"/>
      <c r="K76" s="322"/>
    </row>
    <row r="77" spans="2:11" x14ac:dyDescent="0.2">
      <c r="B77" s="321"/>
      <c r="C77" s="41" t="s">
        <v>127</v>
      </c>
      <c r="D77" s="324"/>
      <c r="E77" s="324"/>
      <c r="F77" s="324"/>
      <c r="G77" s="48"/>
      <c r="H77" s="48"/>
      <c r="I77" s="277"/>
      <c r="J77" s="48"/>
      <c r="K77" s="322"/>
    </row>
    <row r="78" spans="2:11" ht="6.75" customHeight="1" x14ac:dyDescent="0.2">
      <c r="B78" s="321"/>
      <c r="C78" s="46"/>
      <c r="D78" s="48"/>
      <c r="E78" s="48"/>
      <c r="F78" s="48"/>
      <c r="G78" s="48"/>
      <c r="H78" s="48"/>
      <c r="I78" s="277"/>
      <c r="J78" s="48"/>
      <c r="K78" s="322"/>
    </row>
    <row r="79" spans="2:11" x14ac:dyDescent="0.2">
      <c r="B79" s="321"/>
      <c r="C79" s="46"/>
      <c r="D79" s="48" t="s">
        <v>128</v>
      </c>
      <c r="E79" s="48"/>
      <c r="F79" s="48"/>
      <c r="G79" s="48"/>
      <c r="H79" s="48"/>
      <c r="I79" s="277"/>
      <c r="J79" s="48"/>
      <c r="K79" s="322"/>
    </row>
    <row r="80" spans="2:11" ht="13.5" customHeight="1" x14ac:dyDescent="0.2">
      <c r="B80" s="321"/>
      <c r="C80" s="48"/>
      <c r="D80" s="48"/>
      <c r="E80" s="48"/>
      <c r="F80" s="48"/>
      <c r="G80" s="48"/>
      <c r="H80" s="48"/>
      <c r="I80" s="48"/>
      <c r="J80" s="48"/>
      <c r="K80" s="322"/>
    </row>
    <row r="81" spans="2:11" ht="13.5" customHeight="1" x14ac:dyDescent="0.2">
      <c r="B81" s="321"/>
      <c r="C81" s="42" t="s">
        <v>247</v>
      </c>
      <c r="D81" s="324"/>
      <c r="E81" s="324"/>
      <c r="F81" s="324"/>
      <c r="G81" s="324"/>
      <c r="H81" s="48"/>
      <c r="I81" s="48"/>
      <c r="J81" s="48"/>
      <c r="K81" s="322"/>
    </row>
    <row r="82" spans="2:11" ht="7.5" customHeight="1" x14ac:dyDescent="0.2">
      <c r="B82" s="321"/>
      <c r="C82" s="48"/>
      <c r="D82" s="48"/>
      <c r="E82" s="48"/>
      <c r="F82" s="48"/>
      <c r="G82" s="48"/>
      <c r="H82" s="48"/>
      <c r="I82" s="48"/>
      <c r="J82" s="48"/>
      <c r="K82" s="322"/>
    </row>
    <row r="83" spans="2:11" ht="13.5" customHeight="1" x14ac:dyDescent="0.2">
      <c r="B83" s="321"/>
      <c r="C83" s="48"/>
      <c r="D83" s="48" t="s">
        <v>220</v>
      </c>
      <c r="E83" s="48"/>
      <c r="F83" s="48"/>
      <c r="G83" s="48"/>
      <c r="H83" s="48"/>
      <c r="I83" s="48"/>
      <c r="J83" s="48"/>
      <c r="K83" s="322"/>
    </row>
    <row r="84" spans="2:11" ht="13.5" customHeight="1" x14ac:dyDescent="0.2">
      <c r="B84" s="321"/>
      <c r="C84" s="48"/>
      <c r="D84" s="48" t="s">
        <v>221</v>
      </c>
      <c r="E84" s="48"/>
      <c r="F84" s="48"/>
      <c r="G84" s="48"/>
      <c r="H84" s="48"/>
      <c r="I84" s="48"/>
      <c r="J84" s="48"/>
      <c r="K84" s="322"/>
    </row>
    <row r="85" spans="2:11" ht="13.5" customHeight="1" x14ac:dyDescent="0.2">
      <c r="B85" s="321"/>
      <c r="C85" s="48"/>
      <c r="D85" s="315" t="s">
        <v>222</v>
      </c>
      <c r="E85" s="48"/>
      <c r="F85" s="48"/>
      <c r="G85" s="48"/>
      <c r="H85" s="48"/>
      <c r="I85" s="48"/>
      <c r="J85" s="48"/>
      <c r="K85" s="322"/>
    </row>
    <row r="86" spans="2:11" ht="13.5" customHeight="1" x14ac:dyDescent="0.2">
      <c r="B86" s="321"/>
      <c r="C86" s="48"/>
      <c r="D86" s="48"/>
      <c r="E86" s="48"/>
      <c r="F86" s="48"/>
      <c r="G86" s="48"/>
      <c r="H86" s="48"/>
      <c r="I86" s="48"/>
      <c r="J86" s="48"/>
      <c r="K86" s="322"/>
    </row>
    <row r="87" spans="2:11" ht="13.5" customHeight="1" x14ac:dyDescent="0.2">
      <c r="B87" s="321"/>
      <c r="C87" s="41" t="s">
        <v>249</v>
      </c>
      <c r="D87" s="324"/>
      <c r="E87" s="324"/>
      <c r="F87" s="48"/>
      <c r="G87" s="48"/>
      <c r="H87" s="48"/>
      <c r="I87" s="48"/>
      <c r="J87" s="48"/>
      <c r="K87" s="322"/>
    </row>
    <row r="88" spans="2:11" ht="7.5" customHeight="1" x14ac:dyDescent="0.2">
      <c r="B88" s="321"/>
      <c r="C88" s="48" t="s">
        <v>223</v>
      </c>
      <c r="D88" s="48"/>
      <c r="E88" s="48"/>
      <c r="F88" s="48"/>
      <c r="G88" s="48"/>
      <c r="H88" s="48"/>
      <c r="I88" s="48"/>
      <c r="J88" s="48"/>
      <c r="K88" s="322"/>
    </row>
    <row r="89" spans="2:11" ht="13.5" customHeight="1" x14ac:dyDescent="0.2">
      <c r="B89" s="321"/>
      <c r="C89" s="48"/>
      <c r="D89" s="48" t="s">
        <v>84</v>
      </c>
      <c r="E89" s="48"/>
      <c r="F89" s="48"/>
      <c r="G89" s="48"/>
      <c r="H89" s="48"/>
      <c r="I89" s="48"/>
      <c r="J89" s="48"/>
      <c r="K89" s="322"/>
    </row>
    <row r="90" spans="2:11" ht="13.5" customHeight="1" x14ac:dyDescent="0.2">
      <c r="B90" s="321"/>
      <c r="C90" s="48"/>
      <c r="D90" s="48"/>
      <c r="E90" s="48"/>
      <c r="F90" s="48"/>
      <c r="G90" s="48"/>
      <c r="H90" s="48"/>
      <c r="I90" s="48"/>
      <c r="J90" s="48"/>
      <c r="K90" s="322"/>
    </row>
    <row r="91" spans="2:11" ht="13.5" customHeight="1" thickBot="1" x14ac:dyDescent="0.25">
      <c r="B91" s="326"/>
      <c r="C91" s="327"/>
      <c r="D91" s="327"/>
      <c r="E91" s="327"/>
      <c r="F91" s="327"/>
      <c r="G91" s="327"/>
      <c r="H91" s="327"/>
      <c r="I91" s="327"/>
      <c r="J91" s="327"/>
      <c r="K91" s="328"/>
    </row>
    <row r="92" spans="2:11" ht="13.5" customHeight="1" x14ac:dyDescent="0.2"/>
    <row r="93" spans="2:11" ht="13.5" customHeight="1" x14ac:dyDescent="0.2"/>
    <row r="94" spans="2:11" ht="13.5" customHeight="1" x14ac:dyDescent="0.2"/>
    <row r="95" spans="2:11" ht="13.5" customHeight="1" x14ac:dyDescent="0.2"/>
    <row r="96" spans="2:11" ht="13.5" customHeight="1" x14ac:dyDescent="0.2"/>
    <row r="97" ht="13.5" customHeight="1" x14ac:dyDescent="0.2"/>
    <row r="98" ht="13.5" customHeight="1" x14ac:dyDescent="0.2"/>
  </sheetData>
  <sheetProtection sheet="1" objects="1" scenarios="1"/>
  <phoneticPr fontId="2"/>
  <pageMargins left="0.7" right="0.7" top="0.75" bottom="0.75" header="0.3" footer="0.3"/>
  <pageSetup paperSize="9" scale="88" orientation="portrait" verticalDpi="0" r:id="rId1"/>
  <rowBreaks count="1" manualBreakCount="1">
    <brk id="6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S261"/>
  <sheetViews>
    <sheetView showGridLines="0" zoomScale="110" zoomScaleNormal="11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 defaultRowHeight="13.2" x14ac:dyDescent="0.2"/>
  <cols>
    <col min="1" max="1" width="4.77734375" style="2" customWidth="1"/>
    <col min="2" max="2" width="4.6640625" style="2" customWidth="1"/>
    <col min="3" max="3" width="13.21875" style="1" customWidth="1"/>
    <col min="4" max="4" width="10.77734375" style="1" customWidth="1"/>
    <col min="5" max="6" width="7.109375" style="1" customWidth="1"/>
    <col min="7" max="7" width="15.109375" style="1" customWidth="1"/>
    <col min="8" max="9" width="12.33203125" style="1" customWidth="1"/>
    <col min="10" max="13" width="7.109375" style="1" customWidth="1"/>
    <col min="14" max="14" width="12" style="1" customWidth="1"/>
    <col min="15" max="15" width="12.21875" style="1" customWidth="1"/>
    <col min="16" max="16" width="10.77734375" style="1" customWidth="1"/>
    <col min="17" max="17" width="12.88671875" style="1" customWidth="1"/>
    <col min="18" max="22" width="8.33203125" style="1" customWidth="1"/>
    <col min="23" max="23" width="12.21875" style="1" customWidth="1"/>
    <col min="24" max="25" width="13.6640625" style="2" customWidth="1"/>
    <col min="26" max="26" width="12.44140625" style="13" customWidth="1"/>
    <col min="27" max="27" width="9.6640625" style="13" customWidth="1"/>
    <col min="28" max="28" width="7.21875" style="244" customWidth="1"/>
    <col min="29" max="29" width="11.109375" style="26" customWidth="1"/>
    <col min="30" max="33" width="9.6640625" style="26" customWidth="1"/>
    <col min="34" max="34" width="15.77734375" style="1" customWidth="1"/>
    <col min="35" max="35" width="15.88671875" style="1" customWidth="1"/>
    <col min="36" max="37" width="14.109375" style="1" customWidth="1"/>
    <col min="38" max="38" width="11.21875" style="1" customWidth="1"/>
    <col min="39" max="39" width="11.109375" style="26" customWidth="1"/>
    <col min="40" max="40" width="10" style="26" customWidth="1"/>
    <col min="41" max="42" width="10" style="124" customWidth="1"/>
    <col min="43" max="43" width="17.77734375" style="26" customWidth="1"/>
    <col min="44" max="44" width="11.88671875" style="26" customWidth="1"/>
    <col min="45" max="45" width="10.6640625" style="26" customWidth="1"/>
    <col min="46" max="46" width="11.33203125" style="26" customWidth="1"/>
    <col min="47" max="48" width="10.21875" style="13" customWidth="1"/>
    <col min="49" max="50" width="10.21875" style="26" customWidth="1"/>
    <col min="51" max="51" width="11.77734375" style="245" customWidth="1"/>
    <col min="52" max="52" width="10" style="124" customWidth="1"/>
    <col min="53" max="53" width="11.77734375" style="26" customWidth="1"/>
    <col min="54" max="54" width="11.77734375" style="13" customWidth="1"/>
    <col min="55" max="55" width="15.44140625" style="1" customWidth="1"/>
    <col min="56" max="56" width="13.33203125" style="1" customWidth="1"/>
    <col min="57" max="59" width="14.6640625" style="1" customWidth="1"/>
    <col min="60" max="60" width="2.88671875" style="1" customWidth="1"/>
    <col min="61" max="62" width="10.21875" style="26" customWidth="1"/>
    <col min="63" max="63" width="15.44140625" style="1" customWidth="1"/>
    <col min="64" max="64" width="13.33203125" style="1" customWidth="1"/>
    <col min="65" max="65" width="14.6640625" style="1" customWidth="1"/>
    <col min="66" max="66" width="16.109375" style="1" customWidth="1"/>
    <col min="67" max="67" width="13.44140625" style="1" customWidth="1"/>
    <col min="68" max="70" width="16.44140625" style="1" customWidth="1"/>
    <col min="71" max="16384" width="9" style="1"/>
  </cols>
  <sheetData>
    <row r="1" spans="1:71" ht="48" customHeight="1" thickBot="1" x14ac:dyDescent="0.3">
      <c r="B1" s="293" t="s">
        <v>265</v>
      </c>
      <c r="X1" s="303" t="s">
        <v>254</v>
      </c>
      <c r="AM1" s="305"/>
      <c r="AX1" s="316"/>
      <c r="BH1" s="125"/>
      <c r="BS1" s="307"/>
    </row>
    <row r="2" spans="1:71" ht="24" customHeight="1" thickBot="1" x14ac:dyDescent="0.25">
      <c r="F2" s="122"/>
      <c r="X2" s="302"/>
      <c r="AA2" s="133" t="s">
        <v>137</v>
      </c>
      <c r="AB2" s="134" t="str">
        <f>IF('2.サラリースケール'!C$27="","",'2.サラリースケール'!C$27)</f>
        <v>S</v>
      </c>
      <c r="AC2" s="135" t="str">
        <f>IF('2.サラリースケール'!D$27="","",'2.サラリースケール'!D$27)</f>
        <v>A</v>
      </c>
      <c r="AD2" s="135" t="str">
        <f>IF('2.サラリースケール'!E$27="","",'2.サラリースケール'!E$27)</f>
        <v>B</v>
      </c>
      <c r="AE2" s="135" t="str">
        <f>IF('2.サラリースケール'!F$27="","",'2.サラリースケール'!F$27)</f>
        <v>C</v>
      </c>
      <c r="AF2" s="136" t="str">
        <f>IF('2.サラリースケール'!G$27="","",'2.サラリースケール'!G$27)</f>
        <v>D</v>
      </c>
      <c r="AH2" s="123"/>
      <c r="AM2" s="306" t="s">
        <v>130</v>
      </c>
      <c r="AR2" s="278"/>
      <c r="AY2" s="33"/>
      <c r="BB2" s="26"/>
      <c r="BC2" s="123" t="s">
        <v>131</v>
      </c>
      <c r="BH2" s="125"/>
      <c r="BI2" s="288" t="s">
        <v>132</v>
      </c>
      <c r="BJ2" s="281"/>
      <c r="BM2" s="126" t="s">
        <v>133</v>
      </c>
      <c r="BO2" s="126"/>
      <c r="BP2" s="126"/>
      <c r="BQ2" s="126"/>
      <c r="BR2" s="27"/>
    </row>
    <row r="3" spans="1:71" ht="23.25" customHeight="1" thickBot="1" x14ac:dyDescent="0.2">
      <c r="B3" s="1"/>
      <c r="F3" s="24"/>
      <c r="G3" s="127" t="s">
        <v>134</v>
      </c>
      <c r="H3" s="128"/>
      <c r="J3" s="129" t="s">
        <v>135</v>
      </c>
      <c r="M3" s="25"/>
      <c r="P3" s="130"/>
      <c r="Q3" s="131" t="s">
        <v>78</v>
      </c>
      <c r="X3" s="301" t="s">
        <v>129</v>
      </c>
      <c r="Z3" s="132" t="s">
        <v>136</v>
      </c>
      <c r="AA3" s="152" t="s">
        <v>146</v>
      </c>
      <c r="AB3" s="153">
        <f>IF('2.サラリースケール'!C$28="","",'2.サラリースケール'!C$28)</f>
        <v>5</v>
      </c>
      <c r="AC3" s="154">
        <f>IF('2.サラリースケール'!D$28="","",'2.サラリースケール'!D$28)</f>
        <v>4</v>
      </c>
      <c r="AD3" s="154">
        <f>IF('2.サラリースケール'!E$28="","",'2.サラリースケール'!E$28)</f>
        <v>3</v>
      </c>
      <c r="AE3" s="154">
        <f>IF('2.サラリースケール'!F$28="","",'2.サラリースケール'!F$28)</f>
        <v>2</v>
      </c>
      <c r="AF3" s="155">
        <f>IF('2.サラリースケール'!G$28="","",'2.サラリースケール'!G$28)</f>
        <v>1</v>
      </c>
      <c r="AG3" s="137"/>
      <c r="AH3" s="287" t="s">
        <v>138</v>
      </c>
      <c r="AI3" s="138" t="s">
        <v>139</v>
      </c>
      <c r="AJ3" s="287" t="s">
        <v>140</v>
      </c>
      <c r="AK3" s="2"/>
      <c r="AL3" s="139"/>
      <c r="AM3" s="137"/>
      <c r="AN3" s="309" t="s">
        <v>62</v>
      </c>
      <c r="AR3" s="33"/>
      <c r="AS3" s="140" t="s">
        <v>63</v>
      </c>
      <c r="AT3" s="141"/>
      <c r="AU3" s="36"/>
      <c r="AW3" s="13"/>
      <c r="AY3" s="33"/>
      <c r="BA3" s="13"/>
      <c r="BB3" s="26"/>
      <c r="BC3" s="427" t="s">
        <v>138</v>
      </c>
      <c r="BD3" s="427" t="s">
        <v>136</v>
      </c>
      <c r="BE3" s="427" t="s">
        <v>140</v>
      </c>
      <c r="BF3" s="2"/>
      <c r="BG3" s="2"/>
      <c r="BH3" s="142"/>
      <c r="BI3" s="2"/>
      <c r="BJ3" s="2"/>
      <c r="BK3" s="143" t="s">
        <v>138</v>
      </c>
      <c r="BL3" s="143" t="s">
        <v>136</v>
      </c>
      <c r="BM3" s="143" t="s">
        <v>140</v>
      </c>
      <c r="BN3" s="144" t="s">
        <v>141</v>
      </c>
      <c r="BO3" s="145" t="s">
        <v>142</v>
      </c>
      <c r="BP3" s="146" t="s">
        <v>140</v>
      </c>
      <c r="BQ3" s="2"/>
      <c r="BR3" s="147"/>
    </row>
    <row r="4" spans="1:71" ht="17.25" customHeight="1" thickBot="1" x14ac:dyDescent="0.25">
      <c r="B4" s="25"/>
      <c r="C4" s="25"/>
      <c r="D4" s="25"/>
      <c r="E4" s="25"/>
      <c r="F4" s="25"/>
      <c r="G4" s="48" t="s">
        <v>143</v>
      </c>
      <c r="H4" s="148"/>
      <c r="M4" s="25"/>
      <c r="N4" s="149"/>
      <c r="P4" s="150" t="s">
        <v>144</v>
      </c>
      <c r="X4" s="463" t="s">
        <v>252</v>
      </c>
      <c r="Y4" s="464"/>
      <c r="Z4" s="151">
        <f>Z6/(Z6-AA6)-1</f>
        <v>2.6248200035814406E-3</v>
      </c>
      <c r="AA4" s="304" t="s">
        <v>255</v>
      </c>
      <c r="AB4" s="341">
        <v>3</v>
      </c>
      <c r="AC4" s="342">
        <v>2</v>
      </c>
      <c r="AD4" s="342">
        <v>0</v>
      </c>
      <c r="AE4" s="342">
        <v>-1</v>
      </c>
      <c r="AF4" s="343">
        <v>-2</v>
      </c>
      <c r="AG4" s="156"/>
      <c r="AH4" s="157">
        <f>AH6/(AH6-AI6)-1</f>
        <v>2.9707708637243257E-2</v>
      </c>
      <c r="AI4" s="158"/>
      <c r="AJ4" s="157">
        <f>AJ6/(AJ6-AK6)-1</f>
        <v>1.6917322631676113E-2</v>
      </c>
      <c r="AK4" s="159"/>
      <c r="AL4" s="160"/>
      <c r="AM4" s="161"/>
      <c r="AN4" s="162" t="s">
        <v>257</v>
      </c>
      <c r="AP4" s="310"/>
      <c r="AT4" s="123"/>
      <c r="AW4" s="13"/>
      <c r="AX4" s="33"/>
      <c r="BA4" s="13"/>
      <c r="BB4" s="26"/>
      <c r="BC4" s="419">
        <f>BC6/(AH6-AI6)-1</f>
        <v>3.1850307833988012E-2</v>
      </c>
      <c r="BD4" s="419">
        <f>BD6/(Z6-AA6)-1</f>
        <v>2.6248200035814406E-3</v>
      </c>
      <c r="BE4" s="419">
        <f>BE6/(AJ6-AK6)-1</f>
        <v>1.8048040446332347E-2</v>
      </c>
      <c r="BF4" s="159"/>
      <c r="BG4" s="159"/>
      <c r="BH4" s="125"/>
      <c r="BI4" s="159"/>
      <c r="BJ4" s="159"/>
      <c r="BK4" s="163">
        <f>BK6/(AH6-AI6)-1</f>
        <v>3.1850307833988012E-2</v>
      </c>
      <c r="BL4" s="163">
        <f>BL6/(Z6-AA6)-1</f>
        <v>2.6248200035814406E-3</v>
      </c>
      <c r="BM4" s="163">
        <f>BM6/($AJ6-$AK6)-1</f>
        <v>1.8048040446332347E-2</v>
      </c>
      <c r="BN4" s="344">
        <v>0</v>
      </c>
      <c r="BO4" s="164"/>
      <c r="BP4" s="163">
        <f>BP6/($AJ6-$AK6)-1</f>
        <v>1.8048040446332347E-2</v>
      </c>
      <c r="BQ4" s="165"/>
      <c r="BR4" s="166"/>
    </row>
    <row r="5" spans="1:71" ht="16.5" customHeight="1" thickBot="1" x14ac:dyDescent="0.25">
      <c r="A5" s="23"/>
      <c r="B5" s="23"/>
      <c r="C5" s="81" t="s">
        <v>13</v>
      </c>
      <c r="E5" s="175"/>
      <c r="F5" s="176" t="s">
        <v>158</v>
      </c>
      <c r="G5" s="177"/>
      <c r="H5" s="2"/>
      <c r="I5" s="24"/>
      <c r="J5" s="465" t="s">
        <v>145</v>
      </c>
      <c r="K5" s="465"/>
      <c r="L5" s="465"/>
      <c r="M5" s="25"/>
      <c r="N5" s="85" t="s">
        <v>4</v>
      </c>
      <c r="O5" s="85" t="s">
        <v>147</v>
      </c>
      <c r="P5" s="85"/>
      <c r="Q5" s="85" t="s">
        <v>22</v>
      </c>
      <c r="R5" s="85" t="s">
        <v>23</v>
      </c>
      <c r="S5" s="85" t="s">
        <v>24</v>
      </c>
      <c r="T5" s="85"/>
      <c r="U5" s="85"/>
      <c r="V5" s="85" t="s">
        <v>25</v>
      </c>
      <c r="W5" s="114" t="s">
        <v>19</v>
      </c>
      <c r="X5" s="470">
        <v>46113</v>
      </c>
      <c r="Y5" s="471"/>
      <c r="Z5" s="286" t="s">
        <v>57</v>
      </c>
      <c r="AA5" s="332" t="s">
        <v>148</v>
      </c>
      <c r="AB5" s="167" t="s">
        <v>149</v>
      </c>
      <c r="AC5" s="287"/>
      <c r="AD5" s="287"/>
      <c r="AE5" s="287"/>
      <c r="AF5" s="287"/>
      <c r="AG5" s="287"/>
      <c r="AH5" s="287" t="s">
        <v>60</v>
      </c>
      <c r="AI5" s="287" t="s">
        <v>150</v>
      </c>
      <c r="AJ5" s="287" t="s">
        <v>58</v>
      </c>
      <c r="AK5" s="287" t="s">
        <v>151</v>
      </c>
      <c r="AL5" s="168" t="s">
        <v>152</v>
      </c>
      <c r="AM5" s="425"/>
      <c r="AN5" s="169" t="s">
        <v>153</v>
      </c>
      <c r="AO5" s="420" t="s">
        <v>232</v>
      </c>
      <c r="AP5" s="421" t="s">
        <v>1</v>
      </c>
      <c r="AQ5" s="422" t="s">
        <v>154</v>
      </c>
      <c r="AR5" s="422"/>
      <c r="AS5" s="422"/>
      <c r="AT5" s="422">
        <f>IF($AO10="","",VLOOKUP($AO10,'3.段階号俸表・参照表'!$V$4:$AH$13,11,FALSE))</f>
        <v>37</v>
      </c>
      <c r="AU5" s="422"/>
      <c r="AV5" s="422"/>
      <c r="AW5" s="422"/>
      <c r="AX5" s="422"/>
      <c r="AY5" s="423" t="s">
        <v>61</v>
      </c>
      <c r="AZ5" s="420" t="s">
        <v>232</v>
      </c>
      <c r="BA5" s="422"/>
      <c r="BB5" s="422"/>
      <c r="BC5" s="424" t="s">
        <v>60</v>
      </c>
      <c r="BD5" s="424" t="s">
        <v>57</v>
      </c>
      <c r="BE5" s="424" t="s">
        <v>58</v>
      </c>
      <c r="BF5" s="421" t="s">
        <v>155</v>
      </c>
      <c r="BG5" s="425" t="s">
        <v>156</v>
      </c>
      <c r="BH5" s="125"/>
      <c r="BI5" s="92" t="s">
        <v>83</v>
      </c>
      <c r="BJ5" s="92" t="s">
        <v>83</v>
      </c>
      <c r="BK5" s="170" t="s">
        <v>60</v>
      </c>
      <c r="BL5" s="170" t="s">
        <v>57</v>
      </c>
      <c r="BM5" s="171" t="s">
        <v>58</v>
      </c>
      <c r="BN5" s="330" t="s">
        <v>155</v>
      </c>
      <c r="BO5" s="466" t="s">
        <v>157</v>
      </c>
      <c r="BP5" s="172" t="s">
        <v>58</v>
      </c>
      <c r="BQ5" s="173" t="s">
        <v>155</v>
      </c>
      <c r="BR5" s="174" t="s">
        <v>156</v>
      </c>
    </row>
    <row r="6" spans="1:71" ht="16.5" customHeight="1" thickBot="1" x14ac:dyDescent="0.25">
      <c r="A6" s="23"/>
      <c r="B6" s="23"/>
      <c r="C6" s="82">
        <f ca="1">NOW()</f>
        <v>46067.708097569448</v>
      </c>
      <c r="D6" s="24"/>
      <c r="F6" s="130" t="s">
        <v>159</v>
      </c>
      <c r="H6" s="24"/>
      <c r="I6" s="24"/>
      <c r="J6" s="467">
        <v>45748</v>
      </c>
      <c r="K6" s="468"/>
      <c r="L6" s="469"/>
      <c r="M6" s="25"/>
      <c r="N6" s="91">
        <f t="shared" ref="N6:W6" si="0">SUM(N10:N207)</f>
        <v>8152940</v>
      </c>
      <c r="O6" s="91">
        <f t="shared" si="0"/>
        <v>9110430</v>
      </c>
      <c r="P6" s="91">
        <f t="shared" si="0"/>
        <v>0</v>
      </c>
      <c r="Q6" s="91">
        <f t="shared" si="0"/>
        <v>17263370</v>
      </c>
      <c r="R6" s="91">
        <f t="shared" si="0"/>
        <v>0</v>
      </c>
      <c r="S6" s="91">
        <f t="shared" si="0"/>
        <v>0</v>
      </c>
      <c r="T6" s="91">
        <f t="shared" si="0"/>
        <v>0</v>
      </c>
      <c r="U6" s="91">
        <f t="shared" si="0"/>
        <v>0</v>
      </c>
      <c r="V6" s="91">
        <f t="shared" si="0"/>
        <v>0</v>
      </c>
      <c r="W6" s="178">
        <f t="shared" si="0"/>
        <v>17263370</v>
      </c>
      <c r="X6" s="300" t="s">
        <v>253</v>
      </c>
      <c r="Y6" s="300" t="s">
        <v>250</v>
      </c>
      <c r="Z6" s="298">
        <f>SUM(Z10:Z207)</f>
        <v>8174340</v>
      </c>
      <c r="AA6" s="179">
        <f>SUM(AA10:AA207)</f>
        <v>21400</v>
      </c>
      <c r="AB6" s="180"/>
      <c r="AC6" s="181"/>
      <c r="AD6" s="181"/>
      <c r="AE6" s="181"/>
      <c r="AF6" s="181"/>
      <c r="AG6" s="181"/>
      <c r="AH6" s="179">
        <f>SUM(AH10:AH207)</f>
        <v>9381080</v>
      </c>
      <c r="AI6" s="179">
        <f>SUM(AI10:AI207)</f>
        <v>270650</v>
      </c>
      <c r="AJ6" s="179">
        <f>SUM(AJ10:AJ207)</f>
        <v>17555420</v>
      </c>
      <c r="AK6" s="179">
        <f>SUM(AK10:AK207)</f>
        <v>292050</v>
      </c>
      <c r="AL6" s="182"/>
      <c r="AM6" s="390"/>
      <c r="AN6" s="391"/>
      <c r="AO6" s="392"/>
      <c r="AP6" s="393">
        <f>SUM(AP10:AP207)</f>
        <v>14000</v>
      </c>
      <c r="AQ6" s="393">
        <f>SUM(AQ10:AQ207)</f>
        <v>9395080</v>
      </c>
      <c r="AR6" s="393"/>
      <c r="AS6" s="393"/>
      <c r="AT6" s="392"/>
      <c r="AU6" s="393"/>
      <c r="AV6" s="393"/>
      <c r="AW6" s="392"/>
      <c r="AX6" s="392"/>
      <c r="AY6" s="394"/>
      <c r="AZ6" s="392"/>
      <c r="BA6" s="392"/>
      <c r="BB6" s="393"/>
      <c r="BC6" s="395">
        <f>SUM(BC10:BC207)</f>
        <v>9400600</v>
      </c>
      <c r="BD6" s="395">
        <f>SUM(BD10:BD207)</f>
        <v>8174340</v>
      </c>
      <c r="BE6" s="395">
        <f>SUM(BE10:BE207)</f>
        <v>17574940</v>
      </c>
      <c r="BF6" s="396">
        <f>SUM(BF10:BF207)</f>
        <v>311570</v>
      </c>
      <c r="BG6" s="397"/>
      <c r="BH6" s="125"/>
      <c r="BI6" s="282"/>
      <c r="BJ6" s="282"/>
      <c r="BK6" s="184">
        <f t="shared" ref="BK6:BQ6" si="1">SUM(BK10:BK207)</f>
        <v>9400600</v>
      </c>
      <c r="BL6" s="184">
        <f t="shared" si="1"/>
        <v>8174340</v>
      </c>
      <c r="BM6" s="184">
        <f t="shared" si="1"/>
        <v>17574940</v>
      </c>
      <c r="BN6" s="183">
        <f t="shared" si="1"/>
        <v>311570</v>
      </c>
      <c r="BO6" s="429">
        <f t="shared" si="1"/>
        <v>0</v>
      </c>
      <c r="BP6" s="185">
        <f t="shared" si="1"/>
        <v>17574940</v>
      </c>
      <c r="BQ6" s="91">
        <f t="shared" si="1"/>
        <v>311570</v>
      </c>
      <c r="BR6" s="186"/>
    </row>
    <row r="7" spans="1:71" ht="18" customHeight="1" thickBot="1" x14ac:dyDescent="0.25">
      <c r="A7" s="23"/>
      <c r="B7" s="23"/>
      <c r="C7" s="24"/>
      <c r="D7" s="24"/>
      <c r="E7" s="24"/>
      <c r="F7" s="297" t="s">
        <v>251</v>
      </c>
      <c r="G7" s="24"/>
      <c r="H7" s="24"/>
      <c r="I7" s="24"/>
      <c r="J7" s="24"/>
      <c r="K7" s="24"/>
      <c r="L7" s="24"/>
      <c r="M7" s="25"/>
      <c r="N7" s="187"/>
      <c r="O7" s="188" t="s">
        <v>160</v>
      </c>
      <c r="P7" s="93"/>
      <c r="Q7" s="93"/>
      <c r="R7" s="93"/>
      <c r="S7" s="93"/>
      <c r="T7" s="188" t="s">
        <v>160</v>
      </c>
      <c r="U7" s="93"/>
      <c r="V7" s="93"/>
      <c r="W7" s="299" t="s">
        <v>160</v>
      </c>
      <c r="X7" s="340">
        <v>60</v>
      </c>
      <c r="Y7" s="340">
        <v>65</v>
      </c>
      <c r="Z7" s="189"/>
      <c r="AA7" s="189"/>
      <c r="AB7" s="190" t="s">
        <v>161</v>
      </c>
      <c r="AC7" s="191"/>
      <c r="AD7" s="191"/>
      <c r="AE7" s="192"/>
      <c r="AF7" s="193"/>
      <c r="AG7" s="193" t="s">
        <v>162</v>
      </c>
      <c r="AH7" s="194"/>
      <c r="AI7" s="194"/>
      <c r="AJ7" s="194"/>
      <c r="AK7" s="194"/>
      <c r="AL7" s="195"/>
      <c r="AM7" s="400"/>
      <c r="AN7" s="400"/>
      <c r="AO7" s="399"/>
      <c r="AP7" s="399"/>
      <c r="AQ7" s="400"/>
      <c r="AR7" s="400"/>
      <c r="AS7" s="400"/>
      <c r="AT7" s="400"/>
      <c r="AU7" s="400" t="s">
        <v>163</v>
      </c>
      <c r="AV7" s="401"/>
      <c r="AW7" s="400"/>
      <c r="AX7" s="400"/>
      <c r="AY7" s="410"/>
      <c r="AZ7" s="411"/>
      <c r="BA7" s="400"/>
      <c r="BB7" s="410"/>
      <c r="BC7" s="412" t="s">
        <v>164</v>
      </c>
      <c r="BD7" s="413"/>
      <c r="BE7" s="414"/>
      <c r="BF7" s="415"/>
      <c r="BG7" s="416"/>
      <c r="BH7" s="125"/>
      <c r="BI7" s="283"/>
      <c r="BJ7" s="283"/>
      <c r="BK7" s="196" t="s">
        <v>236</v>
      </c>
      <c r="BL7" s="148"/>
      <c r="BM7" s="197"/>
      <c r="BN7" s="198"/>
      <c r="BO7" s="197"/>
      <c r="BP7" s="199" t="s">
        <v>237</v>
      </c>
      <c r="BQ7" s="200"/>
      <c r="BR7" s="201"/>
    </row>
    <row r="8" spans="1:71" ht="12" customHeight="1" thickBot="1" x14ac:dyDescent="0.25">
      <c r="A8" s="28" t="s">
        <v>165</v>
      </c>
      <c r="B8" s="334" t="s">
        <v>14</v>
      </c>
      <c r="C8" s="448" t="s">
        <v>166</v>
      </c>
      <c r="D8" s="472" t="s">
        <v>15</v>
      </c>
      <c r="E8" s="473" t="s">
        <v>7</v>
      </c>
      <c r="F8" s="472" t="s">
        <v>16</v>
      </c>
      <c r="G8" s="475" t="s">
        <v>17</v>
      </c>
      <c r="H8" s="448" t="s">
        <v>167</v>
      </c>
      <c r="I8" s="448" t="s">
        <v>168</v>
      </c>
      <c r="J8" s="450" t="s">
        <v>2</v>
      </c>
      <c r="K8" s="451"/>
      <c r="L8" s="451" t="s">
        <v>18</v>
      </c>
      <c r="M8" s="451"/>
      <c r="N8" s="202"/>
      <c r="O8" s="203" t="s">
        <v>56</v>
      </c>
      <c r="P8" s="202"/>
      <c r="Q8" s="204"/>
      <c r="R8" s="205"/>
      <c r="S8" s="206"/>
      <c r="T8" s="330" t="s">
        <v>77</v>
      </c>
      <c r="U8" s="206"/>
      <c r="V8" s="206"/>
      <c r="W8" s="452" t="s">
        <v>19</v>
      </c>
      <c r="X8" s="454" t="s">
        <v>2</v>
      </c>
      <c r="Y8" s="455"/>
      <c r="Z8" s="207"/>
      <c r="AA8" s="207"/>
      <c r="AB8" s="208"/>
      <c r="AC8" s="209"/>
      <c r="AD8" s="209"/>
      <c r="AE8" s="210" t="s">
        <v>82</v>
      </c>
      <c r="AF8" s="209"/>
      <c r="AG8" s="209"/>
      <c r="AH8" s="211"/>
      <c r="AI8" s="211"/>
      <c r="AJ8" s="460" t="s">
        <v>58</v>
      </c>
      <c r="AK8" s="460" t="s">
        <v>169</v>
      </c>
      <c r="AL8" s="461" t="s">
        <v>170</v>
      </c>
      <c r="AM8" s="409"/>
      <c r="AN8" s="402"/>
      <c r="AO8" s="402"/>
      <c r="AP8" s="402"/>
      <c r="AQ8" s="403"/>
      <c r="AR8" s="403"/>
      <c r="AS8" s="403"/>
      <c r="AT8" s="403"/>
      <c r="AU8" s="403" t="s">
        <v>171</v>
      </c>
      <c r="AV8" s="404"/>
      <c r="AW8" s="403"/>
      <c r="AX8" s="403"/>
      <c r="AY8" s="456" t="s">
        <v>61</v>
      </c>
      <c r="AZ8" s="458" t="s">
        <v>231</v>
      </c>
      <c r="BA8" s="403"/>
      <c r="BB8" s="417" t="s">
        <v>82</v>
      </c>
      <c r="BC8" s="446" t="s">
        <v>60</v>
      </c>
      <c r="BD8" s="446" t="s">
        <v>57</v>
      </c>
      <c r="BE8" s="446" t="s">
        <v>58</v>
      </c>
      <c r="BF8" s="436" t="s">
        <v>151</v>
      </c>
      <c r="BG8" s="438" t="s">
        <v>152</v>
      </c>
      <c r="BH8" s="125"/>
      <c r="BI8" s="442" t="s">
        <v>7</v>
      </c>
      <c r="BJ8" s="444" t="s">
        <v>235</v>
      </c>
      <c r="BK8" s="430" t="s">
        <v>60</v>
      </c>
      <c r="BL8" s="430" t="s">
        <v>57</v>
      </c>
      <c r="BM8" s="430" t="s">
        <v>58</v>
      </c>
      <c r="BN8" s="440" t="s">
        <v>151</v>
      </c>
      <c r="BO8" s="428" t="s">
        <v>172</v>
      </c>
      <c r="BP8" s="430" t="s">
        <v>58</v>
      </c>
      <c r="BQ8" s="432" t="s">
        <v>151</v>
      </c>
      <c r="BR8" s="434" t="s">
        <v>152</v>
      </c>
    </row>
    <row r="9" spans="1:71" ht="14.25" customHeight="1" thickBot="1" x14ac:dyDescent="0.25">
      <c r="A9" s="29"/>
      <c r="B9" s="335" t="s">
        <v>20</v>
      </c>
      <c r="C9" s="449"/>
      <c r="D9" s="472"/>
      <c r="E9" s="474"/>
      <c r="F9" s="472"/>
      <c r="G9" s="475"/>
      <c r="H9" s="449"/>
      <c r="I9" s="449"/>
      <c r="J9" s="331" t="s">
        <v>8</v>
      </c>
      <c r="K9" s="85" t="s">
        <v>21</v>
      </c>
      <c r="L9" s="85" t="s">
        <v>8</v>
      </c>
      <c r="M9" s="85" t="s">
        <v>21</v>
      </c>
      <c r="N9" s="85" t="s">
        <v>4</v>
      </c>
      <c r="O9" s="85" t="s">
        <v>147</v>
      </c>
      <c r="P9" s="337"/>
      <c r="Q9" s="85" t="s">
        <v>22</v>
      </c>
      <c r="R9" s="337" t="s">
        <v>23</v>
      </c>
      <c r="S9" s="337" t="s">
        <v>24</v>
      </c>
      <c r="T9" s="339"/>
      <c r="U9" s="339" t="s">
        <v>173</v>
      </c>
      <c r="V9" s="114" t="s">
        <v>25</v>
      </c>
      <c r="W9" s="453"/>
      <c r="X9" s="286" t="s">
        <v>8</v>
      </c>
      <c r="Y9" s="287" t="s">
        <v>21</v>
      </c>
      <c r="Z9" s="212" t="s">
        <v>57</v>
      </c>
      <c r="AA9" s="212" t="s">
        <v>148</v>
      </c>
      <c r="AB9" s="167" t="s">
        <v>149</v>
      </c>
      <c r="AC9" s="212" t="s">
        <v>174</v>
      </c>
      <c r="AD9" s="213" t="s">
        <v>224</v>
      </c>
      <c r="AE9" s="214" t="s">
        <v>81</v>
      </c>
      <c r="AF9" s="215" t="s">
        <v>175</v>
      </c>
      <c r="AG9" s="213" t="s">
        <v>176</v>
      </c>
      <c r="AH9" s="216" t="s">
        <v>60</v>
      </c>
      <c r="AI9" s="286" t="s">
        <v>150</v>
      </c>
      <c r="AJ9" s="454"/>
      <c r="AK9" s="454"/>
      <c r="AL9" s="462"/>
      <c r="AM9" s="398" t="s">
        <v>174</v>
      </c>
      <c r="AN9" s="169" t="s">
        <v>153</v>
      </c>
      <c r="AO9" s="405" t="s">
        <v>231</v>
      </c>
      <c r="AP9" s="406" t="s">
        <v>1</v>
      </c>
      <c r="AQ9" s="407" t="s">
        <v>154</v>
      </c>
      <c r="AR9" s="407" t="s">
        <v>83</v>
      </c>
      <c r="AS9" s="407" t="s">
        <v>83</v>
      </c>
      <c r="AT9" s="407" t="s">
        <v>83</v>
      </c>
      <c r="AU9" s="407" t="s">
        <v>83</v>
      </c>
      <c r="AV9" s="407" t="s">
        <v>83</v>
      </c>
      <c r="AW9" s="407" t="s">
        <v>83</v>
      </c>
      <c r="AX9" s="408"/>
      <c r="AY9" s="457"/>
      <c r="AZ9" s="459"/>
      <c r="BA9" s="400" t="s">
        <v>81</v>
      </c>
      <c r="BB9" s="418" t="s">
        <v>81</v>
      </c>
      <c r="BC9" s="447"/>
      <c r="BD9" s="447"/>
      <c r="BE9" s="447"/>
      <c r="BF9" s="437"/>
      <c r="BG9" s="439"/>
      <c r="BH9" s="125"/>
      <c r="BI9" s="443"/>
      <c r="BJ9" s="445"/>
      <c r="BK9" s="431"/>
      <c r="BL9" s="431"/>
      <c r="BM9" s="431"/>
      <c r="BN9" s="441"/>
      <c r="BO9" s="429"/>
      <c r="BP9" s="431"/>
      <c r="BQ9" s="433"/>
      <c r="BR9" s="435"/>
    </row>
    <row r="10" spans="1:71" s="12" customFormat="1" ht="12" customHeight="1" x14ac:dyDescent="0.15">
      <c r="A10" s="30">
        <f>IF(C10="","",COUNTA($C$10:C10))</f>
        <v>1</v>
      </c>
      <c r="B10" s="217">
        <v>1</v>
      </c>
      <c r="C10" s="217" t="s">
        <v>26</v>
      </c>
      <c r="D10" s="218"/>
      <c r="E10" s="218">
        <v>8</v>
      </c>
      <c r="F10" s="217">
        <v>3</v>
      </c>
      <c r="G10" s="333"/>
      <c r="H10" s="289">
        <v>24812</v>
      </c>
      <c r="I10" s="289">
        <v>32960</v>
      </c>
      <c r="J10" s="83">
        <f>IF(H10="","",DATEDIF(H10-1,$J$6,"Y"))</f>
        <v>57</v>
      </c>
      <c r="K10" s="83">
        <f t="shared" ref="K10:K73" si="2">IF(H10="","",DATEDIF(H10-1,$J$6,"YM"))</f>
        <v>3</v>
      </c>
      <c r="L10" s="83">
        <f t="shared" ref="L10:L73" si="3">IF(I10="","",DATEDIF(I10-1,$J$6,"Y"))</f>
        <v>35</v>
      </c>
      <c r="M10" s="83">
        <f t="shared" ref="M10:M73" si="4">IF(I10="","",DATEDIF(I10-1,$J$6,"YM"))</f>
        <v>0</v>
      </c>
      <c r="N10" s="86">
        <f>IF($C10="","",VLOOKUP($J10,'1.年齢給'!$B$7:$C$54,2,FALSE))</f>
        <v>176240</v>
      </c>
      <c r="O10" s="86">
        <f>IF($C10="","",INDEX('3.段階号俸表・参照表'!$B$3:$T$188,MATCH(メインシート!$F10,'3.段階号俸表・参照表'!$B$3:$B$188,0),MATCH(メインシート!$E10,'3.段階号俸表・参照表'!$B$3:$T$3,0)))</f>
        <v>262860</v>
      </c>
      <c r="P10" s="338"/>
      <c r="Q10" s="86">
        <f>IF($C10="","",SUM($N10:$P10))</f>
        <v>439100</v>
      </c>
      <c r="R10" s="336"/>
      <c r="S10" s="336"/>
      <c r="T10" s="336"/>
      <c r="U10" s="336"/>
      <c r="V10" s="88">
        <f>IF($C10="","",SUM($R10:$U10))</f>
        <v>0</v>
      </c>
      <c r="W10" s="89">
        <f>IF($C10="","",$Q10+$V10)</f>
        <v>439100</v>
      </c>
      <c r="X10" s="219">
        <f t="shared" ref="X10:X41" si="5">IF($H10="","",DATEDIF($H10-1,$X$5,"Y"))</f>
        <v>58</v>
      </c>
      <c r="Y10" s="220">
        <f t="shared" ref="Y10:Y41" si="6">IF($H10="","",DATEDIF($H10-1,$X$5,"Ym"))</f>
        <v>3</v>
      </c>
      <c r="Z10" s="221">
        <f>IF($C10="","",IF($X10&gt;=$Y$7,0,VLOOKUP($X10,'1.年齢給'!$B$7:$C$54,2,FALSE)))</f>
        <v>175240</v>
      </c>
      <c r="AA10" s="221">
        <f>IF($C10="","",IF($X10&gt;=$Y$7,"",$Z10-$N10))</f>
        <v>-1000</v>
      </c>
      <c r="AB10" s="222" t="s">
        <v>256</v>
      </c>
      <c r="AC10" s="223">
        <f t="shared" ref="AC10:AC73" si="7">IF($X10&gt;=$Y$7,"",$E10)</f>
        <v>8</v>
      </c>
      <c r="AD10" s="223">
        <f t="shared" ref="AD10:AD73" si="8">IF($X10&gt;=$Y$7,"",$F10)</f>
        <v>3</v>
      </c>
      <c r="AE10" s="224">
        <f>IF($AC10="","",VLOOKUP($AC10,'3.段階号俸表・参照表'!$V$4:$AH$13,12,FALSE))</f>
        <v>61</v>
      </c>
      <c r="AF10" s="223">
        <f>IF($AC10="","",IF($X10&lt;$X$7,HLOOKUP($AB10,$AB$2:$AF$3,2,FALSE),IF(AND($X10&gt;=$X$7,$X10&lt;$Y$7),HLOOKUP($AB10,$AB$2:$AF$4,3,FALSE))))</f>
        <v>3</v>
      </c>
      <c r="AG10" s="223">
        <f>IF($AC10="","",IF(($AD10+$AF10)&gt;$AE10,$AE10,$AD10+$AF10))</f>
        <v>6</v>
      </c>
      <c r="AH10" s="225">
        <f>IF($C10="","",INDEX('3.段階号俸表・参照表'!$B$3:$T$188,MATCH($AG10,'3.段階号俸表・参照表'!$B$3:$B$188,0),MATCH($AC10,'3.段階号俸表・参照表'!$B$3:$T$3,0)))</f>
        <v>268860</v>
      </c>
      <c r="AI10" s="225">
        <f>IF($C10="","",IF($X10&gt;=$Y$7,"",$AH10-$O10))</f>
        <v>6000</v>
      </c>
      <c r="AJ10" s="221">
        <f>IF($C10="","",IF($X10&gt;=$Y$7,"",($Z10+$AH10)))</f>
        <v>444100</v>
      </c>
      <c r="AK10" s="221">
        <f>IF($C10="","",IF($X10&gt;=$Y$7,"",($AJ10-$Q10)))</f>
        <v>5000</v>
      </c>
      <c r="AL10" s="226">
        <f>IF($C10="","",IF($X10&gt;=$Y$7,"",$AK10/$Q10))</f>
        <v>1.1386927806877705E-2</v>
      </c>
      <c r="AM10" s="387">
        <f t="shared" ref="AM10:AM73" si="9">$AC10</f>
        <v>8</v>
      </c>
      <c r="AN10" s="290"/>
      <c r="AO10" s="379">
        <f>IF($AM10="","",IF($AN10="",$AM10,$AN10))</f>
        <v>8</v>
      </c>
      <c r="AP10" s="381">
        <f>IF(AM$10="","",IF($AN10="",0,VLOOKUP($AO10,'3.段階号俸表・参照表'!$V$20:$X$29,3,FALSE)-VLOOKUP($AM10,'3.段階号俸表・参照表'!$V$20:$X$29,3,FALSE)))</f>
        <v>0</v>
      </c>
      <c r="AQ10" s="370">
        <f>IF($AM10="","",$AH10+AP10)</f>
        <v>268860</v>
      </c>
      <c r="AR10" s="370">
        <f>IF($C10="","",IF($AP10=0,0,($AQ10-VLOOKUP($AO10,'3.段階号俸表・参照表'!$V$4:$AH$13,2,FALSE))))</f>
        <v>0</v>
      </c>
      <c r="AS10" s="370">
        <f>IF($C10="","",IF(AND($AN10&gt;0,$AR10=0),1,IF($AR10=0,0,IF($AR10&lt;0,1,ROUNDUP($AR10/VLOOKUP($AO10,'3.段階号俸表・参照表'!$V$4:$AH$13,4,FALSE),0)+1))))</f>
        <v>0</v>
      </c>
      <c r="AT10" s="371">
        <f>IF($C10="","",IF(AND($AR10=0,$AS10=0),0,IF($AS10&gt;=$BA10,$BA10,$AS10)))</f>
        <v>0</v>
      </c>
      <c r="AU10" s="370">
        <f>IF($AO10="","",IF($AT10=0,0,($AT10-1)*VLOOKUP($AO10,'3.段階号俸表・参照表'!$V$4:$AH$13,4,FALSE)))</f>
        <v>0</v>
      </c>
      <c r="AV10" s="370">
        <f>IF($AQ10="","",IF($AU10=0,0,$AR10-$AU10))</f>
        <v>0</v>
      </c>
      <c r="AW10" s="371">
        <f>IF($C10="","",IF($AV10&lt;=0,0,ROUNDUP($AV10/VLOOKUP($AO10,'3.段階号俸表・参照表'!$V$4:$AH$13,8,FALSE),0)))</f>
        <v>0</v>
      </c>
      <c r="AX10" s="371">
        <f>IF($C10="","",IF($AO10="","",IF($AT10+$AW10&gt;=$BB10,$BB10,$AT10+$AW10)))</f>
        <v>0</v>
      </c>
      <c r="AY10" s="372">
        <f>IF($C10="","",IF($AN10="",$AG10,$AX10))</f>
        <v>6</v>
      </c>
      <c r="AZ10" s="372">
        <f>IF($AO10="","",$AO10)</f>
        <v>8</v>
      </c>
      <c r="BA10" s="373">
        <f>IF($AO10="","",VLOOKUP($AO10,'3.段階号俸表・参照表'!$V$4:$AH$13,11,FALSE))</f>
        <v>37</v>
      </c>
      <c r="BB10" s="374">
        <f>IF($AO10="","",VLOOKUP($AO10,'3.段階号俸表・参照表'!$V$4:$AH$13,12,FALSE))</f>
        <v>61</v>
      </c>
      <c r="BC10" s="375">
        <f>IF($C10="","",INDEX('3.段階号俸表・参照表'!$B$3:$T$188,MATCH($AY10,'3.段階号俸表・参照表'!$B$3:$B$188,0),MATCH($AZ10,'3.段階号俸表・参照表'!$B$3:$T$3,0)))</f>
        <v>268860</v>
      </c>
      <c r="BD10" s="375">
        <f>$Z10</f>
        <v>175240</v>
      </c>
      <c r="BE10" s="376">
        <f>IF($C10="","",IF($X10&gt;=$Y$7,"",SUM(BC10:BD10)))</f>
        <v>444100</v>
      </c>
      <c r="BF10" s="377">
        <f>IF($C10="","",IF($X10&gt;=$Y$7,"",($BE10-$Q10)))</f>
        <v>5000</v>
      </c>
      <c r="BG10" s="378">
        <f>IF($C10="","",IF($X10&gt;=$Y$7,"",BF10/$Q10))</f>
        <v>1.1386927806877705E-2</v>
      </c>
      <c r="BH10" s="227"/>
      <c r="BI10" s="284">
        <f>IF($AO10="","",$AO10)</f>
        <v>8</v>
      </c>
      <c r="BJ10" s="284">
        <f>IF($AY10="","",$AY10)</f>
        <v>6</v>
      </c>
      <c r="BK10" s="228">
        <f>IF($C10="","",IF($BI10="","",INDEX('4.ベース改訂段階号俸表'!$B$4:$T$189,MATCH(メインシート!$BJ10,'4.ベース改訂段階号俸表'!$B$4:$B$189,0),MATCH(メインシート!$BI10,'4.ベース改訂段階号俸表'!$B$4:$T$4,0))))</f>
        <v>268860</v>
      </c>
      <c r="BL10" s="95">
        <f t="shared" ref="BL10:BL73" si="10">$Z10</f>
        <v>175240</v>
      </c>
      <c r="BM10" s="94">
        <f>IF($C10="","",IF($X10&gt;=$Y$7,"",SUM($BK10:$BL10)))</f>
        <v>444100</v>
      </c>
      <c r="BN10" s="96">
        <f t="shared" ref="BN10:BN73" si="11">IF($C10="","",IF($X10&gt;=$Y$7,"",($BM10-$Q10)))</f>
        <v>5000</v>
      </c>
      <c r="BO10" s="290">
        <v>0</v>
      </c>
      <c r="BP10" s="94">
        <f>IF($C10="","",IF($X10&gt;=$Y$7,"",(BM10+BO10)))</f>
        <v>444100</v>
      </c>
      <c r="BQ10" s="94">
        <f>IF($C10="","",IF($X10&gt;=$Y$7,"",(BN10+BO10)))</f>
        <v>5000</v>
      </c>
      <c r="BR10" s="229">
        <f>IF($C10="","",IF($X10&gt;=$Y$7,"",BQ10/$Q10))</f>
        <v>1.1386927806877705E-2</v>
      </c>
    </row>
    <row r="11" spans="1:71" s="12" customFormat="1" ht="12" customHeight="1" x14ac:dyDescent="0.15">
      <c r="A11" s="30">
        <f>IF(C11="","",COUNTA($C$10:C11))</f>
        <v>2</v>
      </c>
      <c r="B11" s="217">
        <v>1</v>
      </c>
      <c r="C11" s="217" t="s">
        <v>27</v>
      </c>
      <c r="D11" s="218"/>
      <c r="E11" s="218">
        <v>8</v>
      </c>
      <c r="F11" s="217">
        <v>2</v>
      </c>
      <c r="G11" s="217"/>
      <c r="H11" s="289">
        <v>25177</v>
      </c>
      <c r="I11" s="289">
        <v>33117</v>
      </c>
      <c r="J11" s="83">
        <f t="shared" ref="J11:J74" si="12">IF(H11="","",DATEDIF(H11-1,$J$6,"Y"))</f>
        <v>56</v>
      </c>
      <c r="K11" s="83">
        <f t="shared" si="2"/>
        <v>3</v>
      </c>
      <c r="L11" s="83">
        <f t="shared" si="3"/>
        <v>34</v>
      </c>
      <c r="M11" s="83">
        <f t="shared" si="4"/>
        <v>7</v>
      </c>
      <c r="N11" s="86">
        <f>IF($C11="","",VLOOKUP($J11,'1.年齢給'!$B$7:$C$54,2,FALSE))</f>
        <v>177240</v>
      </c>
      <c r="O11" s="86">
        <f>IF($C11="","",INDEX('3.段階号俸表・参照表'!$B$3:$T$188,MATCH(メインシート!$F11,'3.段階号俸表・参照表'!$B$3:$B$188,0),MATCH(メインシート!$E11,'3.段階号俸表・参照表'!$B$3:$T$3,0)))</f>
        <v>260860</v>
      </c>
      <c r="P11" s="338"/>
      <c r="Q11" s="86">
        <f t="shared" ref="Q11:Q74" si="13">IF($C11="","",SUM($N11:$P11))</f>
        <v>438100</v>
      </c>
      <c r="R11" s="336"/>
      <c r="S11" s="336"/>
      <c r="T11" s="336"/>
      <c r="U11" s="336"/>
      <c r="V11" s="88">
        <f t="shared" ref="V11:V74" si="14">IF($C11="","",SUM($R11:$U11))</f>
        <v>0</v>
      </c>
      <c r="W11" s="89">
        <f t="shared" ref="W11:W74" si="15">IF($C11="","",$Q11+$V11)</f>
        <v>438100</v>
      </c>
      <c r="X11" s="219">
        <f t="shared" si="5"/>
        <v>57</v>
      </c>
      <c r="Y11" s="220">
        <f t="shared" si="6"/>
        <v>3</v>
      </c>
      <c r="Z11" s="221">
        <f>IF($C11="","",IF($X11&gt;=$Y$7,0,VLOOKUP($X11,'1.年齢給'!$B$7:$C$54,2,FALSE)))</f>
        <v>176240</v>
      </c>
      <c r="AA11" s="221">
        <f t="shared" ref="AA11:AA74" si="16">IF($C11="","",IF($X11&gt;=$Y$7,"",$Z11-$N11))</f>
        <v>-1000</v>
      </c>
      <c r="AB11" s="222" t="s">
        <v>177</v>
      </c>
      <c r="AC11" s="223">
        <f t="shared" si="7"/>
        <v>8</v>
      </c>
      <c r="AD11" s="223">
        <f t="shared" si="8"/>
        <v>2</v>
      </c>
      <c r="AE11" s="223">
        <f>IF($AC11="","",VLOOKUP($AC11,'3.段階号俸表・参照表'!$V$4:$AH$13,12,FALSE))</f>
        <v>61</v>
      </c>
      <c r="AF11" s="223">
        <f t="shared" ref="AF11:AF74" si="17">IF($AC11="","",IF($X11&lt;$X$7,HLOOKUP($AB11,$AB$2:$AF$3,2,FALSE),IF(AND($X11&gt;=$X$7,$X11&lt;$Y$7),HLOOKUP($AB11,$AB$2:$AF$4,3,FALSE))))</f>
        <v>3</v>
      </c>
      <c r="AG11" s="223">
        <f t="shared" ref="AG11:AG74" si="18">IF($AC11="","",IF(($AD11+$AF11)&gt;$AE11,$AE11,$AD11+$AF11))</f>
        <v>5</v>
      </c>
      <c r="AH11" s="225">
        <f>IF($C11="","",INDEX('3.段階号俸表・参照表'!$B$3:$T$188,MATCH($AG11,'3.段階号俸表・参照表'!$B$3:$B$188,0),MATCH($AC11,'3.段階号俸表・参照表'!$B$3:$T$3,0)))</f>
        <v>266860</v>
      </c>
      <c r="AI11" s="225">
        <f t="shared" ref="AI11:AI74" si="19">IF($C11="","",IF($X11&gt;=$Y$7,"",$AH11-$O11))</f>
        <v>6000</v>
      </c>
      <c r="AJ11" s="221">
        <f t="shared" ref="AJ11:AJ74" si="20">IF($C11="","",IF($X11&gt;=$Y$7,"",($Z11+$AH11)))</f>
        <v>443100</v>
      </c>
      <c r="AK11" s="221">
        <f t="shared" ref="AK11:AK74" si="21">IF($C11="","",IF($X11&gt;=$Y$7,"",($AJ11-$Q11)))</f>
        <v>5000</v>
      </c>
      <c r="AL11" s="226">
        <f t="shared" ref="AL11:AL74" si="22">IF($C11="","",IF($X11&gt;=$Y$7,"",$AK11/$Q11))</f>
        <v>1.1412919424788861E-2</v>
      </c>
      <c r="AM11" s="387">
        <f t="shared" si="9"/>
        <v>8</v>
      </c>
      <c r="AN11" s="222"/>
      <c r="AO11" s="379">
        <f t="shared" ref="AO11:AO74" si="23">IF($AM11="","",IF($AN11="",$AM11,$AN11))</f>
        <v>8</v>
      </c>
      <c r="AP11" s="381">
        <f>IF(AM$10="","",IF($AN11="",0,VLOOKUP($AO11,'3.段階号俸表・参照表'!$V$20:$X$29,3,FALSE)-VLOOKUP($AM11,'3.段階号俸表・参照表'!$V$20:$X$29,3,FALSE)))</f>
        <v>0</v>
      </c>
      <c r="AQ11" s="370">
        <f t="shared" ref="AQ11:AQ74" si="24">IF($AM11="","",$AH11+AP11)</f>
        <v>266860</v>
      </c>
      <c r="AR11" s="370">
        <f>IF($C11="","",IF($AP11=0,0,($AQ11-VLOOKUP($AO11,'3.段階号俸表・参照表'!$V$4:$AH$13,2,FALSE))))</f>
        <v>0</v>
      </c>
      <c r="AS11" s="370">
        <f>IF($C11="","",IF(AND($AN11&gt;0,$AR11=0),1,IF($AR11=0,0,IF($AR11&lt;0,1,ROUNDUP($AR11/VLOOKUP($AO11,'3.段階号俸表・参照表'!$V$4:$AH$13,4,FALSE),0)+1))))</f>
        <v>0</v>
      </c>
      <c r="AT11" s="371">
        <f t="shared" ref="AT11:AT74" si="25">IF($C11="","",IF(AND($AR11=0,$AS11=0),0,IF($AS11&gt;=$BA11,$BA11,$AS11)))</f>
        <v>0</v>
      </c>
      <c r="AU11" s="370">
        <f>IF($AO11="","",IF($AT11=0,0,($AT11-1)*VLOOKUP($AO11,'3.段階号俸表・参照表'!$V$4:$AH$13,4,FALSE)))</f>
        <v>0</v>
      </c>
      <c r="AV11" s="370">
        <f t="shared" ref="AV11:AV74" si="26">IF($AQ11="","",IF($AU11=0,0,$AR11-$AU11))</f>
        <v>0</v>
      </c>
      <c r="AW11" s="373">
        <f>IF($C11="","",IF($AV11&lt;=0,0,ROUNDUP($AV11/VLOOKUP($AO11,'3.段階号俸表・参照表'!$V$4:$AH$13,8,FALSE),0)))</f>
        <v>0</v>
      </c>
      <c r="AX11" s="373">
        <f t="shared" ref="AX11:AX74" si="27">IF($C11="","",IF($AO11="","",IF($AT11+$AW11&gt;=$BB11,$BB11,$AT11+$AW11)))</f>
        <v>0</v>
      </c>
      <c r="AY11" s="379">
        <f t="shared" ref="AY11:AY74" si="28">IF($C11="","",IF($AN11="",$AG11,$AX11))</f>
        <v>5</v>
      </c>
      <c r="AZ11" s="379">
        <f t="shared" ref="AZ11:AZ74" si="29">IF($AO11="","",$AO11)</f>
        <v>8</v>
      </c>
      <c r="BA11" s="373">
        <f>IF($AO11="","",VLOOKUP($AO11,'3.段階号俸表・参照表'!$V$4:$AH$13,11,FALSE))</f>
        <v>37</v>
      </c>
      <c r="BB11" s="371">
        <f>IF($AO11="","",VLOOKUP($AO11,'3.段階号俸表・参照表'!$V$4:$AH$13,12,FALSE))</f>
        <v>61</v>
      </c>
      <c r="BC11" s="380">
        <f>IF($C11="","",INDEX('3.段階号俸表・参照表'!$B$3:$T$188,MATCH($AY11,'3.段階号俸表・参照表'!$B$3:$B$188,0),MATCH($AZ11,'3.段階号俸表・参照表'!$B$3:$T$3,0)))</f>
        <v>266860</v>
      </c>
      <c r="BD11" s="380">
        <f t="shared" ref="BD11:BD74" si="30">$Z11</f>
        <v>176240</v>
      </c>
      <c r="BE11" s="377">
        <f t="shared" ref="BE11:BE74" si="31">IF($C11="","",IF($X11&gt;=$Y$7,"",SUM(BC11:BD11)))</f>
        <v>443100</v>
      </c>
      <c r="BF11" s="377">
        <f t="shared" ref="BF11:BF74" si="32">IF($C11="","",IF($X11&gt;=$Y$7,"",($BE11-$Q11)))</f>
        <v>5000</v>
      </c>
      <c r="BG11" s="378">
        <f t="shared" ref="BG11:BG74" si="33">IF($C11="","",IF($X11&gt;=$Y$7,"",BF11/$Q11))</f>
        <v>1.1412919424788861E-2</v>
      </c>
      <c r="BH11" s="227"/>
      <c r="BI11" s="284">
        <f t="shared" ref="BI11:BI74" si="34">IF($AO11="","",$AO11)</f>
        <v>8</v>
      </c>
      <c r="BJ11" s="284">
        <f t="shared" ref="BJ11:BJ74" si="35">IF($AY11="","",$AY11)</f>
        <v>5</v>
      </c>
      <c r="BK11" s="230">
        <f>IF($C11="","",IF($BI11="","",INDEX('4.ベース改訂段階号俸表'!$B$4:$T$189,MATCH(メインシート!$BJ11,'4.ベース改訂段階号俸表'!$B$4:$B$189,0),MATCH(メインシート!$BI11,'4.ベース改訂段階号俸表'!$B$4:$T$4,0))))</f>
        <v>266860</v>
      </c>
      <c r="BL11" s="97">
        <f t="shared" si="10"/>
        <v>176240</v>
      </c>
      <c r="BM11" s="86">
        <f t="shared" ref="BM11:BM74" si="36">IF($C11="","",IF($X11&gt;=$Y$7,"",SUM($BK11:$BL11)))</f>
        <v>443100</v>
      </c>
      <c r="BN11" s="96">
        <f t="shared" si="11"/>
        <v>5000</v>
      </c>
      <c r="BO11" s="222">
        <v>0</v>
      </c>
      <c r="BP11" s="86">
        <f t="shared" ref="BP11:BP74" si="37">IF($C11="","",IF($X11&gt;=$Y$7,"",(BM11+BO11)))</f>
        <v>443100</v>
      </c>
      <c r="BQ11" s="86">
        <f t="shared" ref="BQ11:BQ74" si="38">IF($C11="","",IF($X11&gt;=$Y$7,"",(BN11+BO11)))</f>
        <v>5000</v>
      </c>
      <c r="BR11" s="229">
        <f t="shared" ref="BR11:BR74" si="39">IF($C11="","",IF($X11&gt;=$Y$7,"",BQ11/$Q11))</f>
        <v>1.1412919424788861E-2</v>
      </c>
    </row>
    <row r="12" spans="1:71" s="12" customFormat="1" ht="12" customHeight="1" x14ac:dyDescent="0.15">
      <c r="A12" s="30">
        <f>IF(C12="","",COUNTA($C$10:C12))</f>
        <v>3</v>
      </c>
      <c r="B12" s="217">
        <v>1</v>
      </c>
      <c r="C12" s="217" t="s">
        <v>28</v>
      </c>
      <c r="D12" s="218"/>
      <c r="E12" s="218">
        <v>7</v>
      </c>
      <c r="F12" s="217">
        <v>2</v>
      </c>
      <c r="G12" s="217"/>
      <c r="H12" s="289">
        <v>24814</v>
      </c>
      <c r="I12" s="289">
        <v>33328</v>
      </c>
      <c r="J12" s="83">
        <f t="shared" si="12"/>
        <v>57</v>
      </c>
      <c r="K12" s="83">
        <f t="shared" si="2"/>
        <v>3</v>
      </c>
      <c r="L12" s="83">
        <f t="shared" si="3"/>
        <v>34</v>
      </c>
      <c r="M12" s="83">
        <f t="shared" si="4"/>
        <v>0</v>
      </c>
      <c r="N12" s="86">
        <f>IF($C12="","",VLOOKUP($J12,'1.年齢給'!$B$7:$C$54,2,FALSE))</f>
        <v>176240</v>
      </c>
      <c r="O12" s="86">
        <f>IF($C12="","",INDEX('3.段階号俸表・参照表'!$B$3:$T$188,MATCH(メインシート!$F12,'3.段階号俸表・参照表'!$B$3:$B$188,0),MATCH(メインシート!$E12,'3.段階号俸表・参照表'!$B$3:$T$3,0)))</f>
        <v>219860</v>
      </c>
      <c r="P12" s="338"/>
      <c r="Q12" s="86">
        <f t="shared" si="13"/>
        <v>396100</v>
      </c>
      <c r="R12" s="336"/>
      <c r="S12" s="336"/>
      <c r="T12" s="336"/>
      <c r="U12" s="336"/>
      <c r="V12" s="88">
        <f t="shared" si="14"/>
        <v>0</v>
      </c>
      <c r="W12" s="89">
        <f t="shared" si="15"/>
        <v>396100</v>
      </c>
      <c r="X12" s="219">
        <f t="shared" si="5"/>
        <v>58</v>
      </c>
      <c r="Y12" s="220">
        <f t="shared" si="6"/>
        <v>3</v>
      </c>
      <c r="Z12" s="221">
        <f>IF($C12="","",IF($X12&gt;=$Y$7,0,VLOOKUP($X12,'1.年齢給'!$B$7:$C$54,2,FALSE)))</f>
        <v>175240</v>
      </c>
      <c r="AA12" s="221">
        <f t="shared" si="16"/>
        <v>-1000</v>
      </c>
      <c r="AB12" s="222" t="s">
        <v>178</v>
      </c>
      <c r="AC12" s="223">
        <f t="shared" si="7"/>
        <v>7</v>
      </c>
      <c r="AD12" s="223">
        <f t="shared" si="8"/>
        <v>2</v>
      </c>
      <c r="AE12" s="223">
        <f>IF($AC12="","",VLOOKUP($AC12,'3.段階号俸表・参照表'!$V$4:$AH$13,12,FALSE))</f>
        <v>61</v>
      </c>
      <c r="AF12" s="223">
        <f t="shared" si="17"/>
        <v>4</v>
      </c>
      <c r="AG12" s="223">
        <f t="shared" si="18"/>
        <v>6</v>
      </c>
      <c r="AH12" s="225">
        <f>IF($C12="","",INDEX('3.段階号俸表・参照表'!$B$3:$T$188,MATCH($AG12,'3.段階号俸表・参照表'!$B$3:$B$188,0),MATCH($AC12,'3.段階号俸表・参照表'!$B$3:$T$3,0)))</f>
        <v>227860</v>
      </c>
      <c r="AI12" s="225">
        <f t="shared" si="19"/>
        <v>8000</v>
      </c>
      <c r="AJ12" s="221">
        <f t="shared" si="20"/>
        <v>403100</v>
      </c>
      <c r="AK12" s="221">
        <f t="shared" si="21"/>
        <v>7000</v>
      </c>
      <c r="AL12" s="226">
        <f t="shared" si="22"/>
        <v>1.7672304973491544E-2</v>
      </c>
      <c r="AM12" s="387">
        <f t="shared" si="9"/>
        <v>7</v>
      </c>
      <c r="AN12" s="222"/>
      <c r="AO12" s="379">
        <f t="shared" si="23"/>
        <v>7</v>
      </c>
      <c r="AP12" s="381">
        <f>IF(AM$10="","",IF($AN12="",0,VLOOKUP($AO12,'3.段階号俸表・参照表'!$V$20:$X$29,3,FALSE)-VLOOKUP($AM12,'3.段階号俸表・参照表'!$V$20:$X$29,3,FALSE)))</f>
        <v>0</v>
      </c>
      <c r="AQ12" s="370">
        <f t="shared" si="24"/>
        <v>227860</v>
      </c>
      <c r="AR12" s="426">
        <f>IF($C12="","",IF($AP12=0,0,($AQ12-VLOOKUP($AO12,'3.段階号俸表・参照表'!$V$4:$AH$13,2,FALSE))))</f>
        <v>0</v>
      </c>
      <c r="AS12" s="370">
        <f>IF($C12="","",IF(AND($AN12&gt;0,$AR12=0),1,IF($AR12=0,0,IF($AR12&lt;0,1,ROUNDUP($AR12/VLOOKUP($AO12,'3.段階号俸表・参照表'!$V$4:$AH$13,4,FALSE),0)+1))))</f>
        <v>0</v>
      </c>
      <c r="AT12" s="371">
        <f t="shared" si="25"/>
        <v>0</v>
      </c>
      <c r="AU12" s="370">
        <f>IF($AO12="","",IF($AT12=0,0,($AT12-1)*VLOOKUP($AO12,'3.段階号俸表・参照表'!$V$4:$AH$13,4,FALSE)))</f>
        <v>0</v>
      </c>
      <c r="AV12" s="370">
        <f t="shared" si="26"/>
        <v>0</v>
      </c>
      <c r="AW12" s="373">
        <f>IF($C12="","",IF($AV12&lt;=0,0,ROUNDUP($AV12/VLOOKUP($AO12,'3.段階号俸表・参照表'!$V$4:$AH$13,8,FALSE),0)))</f>
        <v>0</v>
      </c>
      <c r="AX12" s="373">
        <f t="shared" si="27"/>
        <v>0</v>
      </c>
      <c r="AY12" s="379">
        <f t="shared" si="28"/>
        <v>6</v>
      </c>
      <c r="AZ12" s="379">
        <f t="shared" si="29"/>
        <v>7</v>
      </c>
      <c r="BA12" s="373">
        <f>IF($AO12="","",VLOOKUP($AO12,'3.段階号俸表・参照表'!$V$4:$AH$13,11,FALSE))</f>
        <v>31</v>
      </c>
      <c r="BB12" s="371">
        <f>IF($AO12="","",VLOOKUP($AO12,'3.段階号俸表・参照表'!$V$4:$AH$13,12,FALSE))</f>
        <v>61</v>
      </c>
      <c r="BC12" s="380">
        <f>IF($C12="","",INDEX('3.段階号俸表・参照表'!$B$3:$T$188,MATCH($AY12,'3.段階号俸表・参照表'!$B$3:$B$188,0),MATCH($AZ12,'3.段階号俸表・参照表'!$B$3:$T$3,0)))</f>
        <v>227860</v>
      </c>
      <c r="BD12" s="380">
        <f t="shared" si="30"/>
        <v>175240</v>
      </c>
      <c r="BE12" s="377">
        <f t="shared" si="31"/>
        <v>403100</v>
      </c>
      <c r="BF12" s="377">
        <f t="shared" si="32"/>
        <v>7000</v>
      </c>
      <c r="BG12" s="378">
        <f t="shared" si="33"/>
        <v>1.7672304973491544E-2</v>
      </c>
      <c r="BH12" s="227"/>
      <c r="BI12" s="284">
        <f t="shared" si="34"/>
        <v>7</v>
      </c>
      <c r="BJ12" s="284">
        <f t="shared" si="35"/>
        <v>6</v>
      </c>
      <c r="BK12" s="230">
        <f>IF($C12="","",IF($BI12="","",INDEX('4.ベース改訂段階号俸表'!$B$4:$T$189,MATCH(メインシート!$BJ12,'4.ベース改訂段階号俸表'!$B$4:$B$189,0),MATCH(メインシート!$BI12,'4.ベース改訂段階号俸表'!$B$4:$T$4,0))))</f>
        <v>227860</v>
      </c>
      <c r="BL12" s="97">
        <f t="shared" si="10"/>
        <v>175240</v>
      </c>
      <c r="BM12" s="86">
        <f t="shared" si="36"/>
        <v>403100</v>
      </c>
      <c r="BN12" s="96">
        <f t="shared" si="11"/>
        <v>7000</v>
      </c>
      <c r="BO12" s="222">
        <v>0</v>
      </c>
      <c r="BP12" s="86">
        <f t="shared" si="37"/>
        <v>403100</v>
      </c>
      <c r="BQ12" s="86">
        <f t="shared" si="38"/>
        <v>7000</v>
      </c>
      <c r="BR12" s="229">
        <f t="shared" si="39"/>
        <v>1.7672304973491544E-2</v>
      </c>
    </row>
    <row r="13" spans="1:71" s="12" customFormat="1" ht="12" customHeight="1" x14ac:dyDescent="0.15">
      <c r="A13" s="30">
        <f>IF(C13="","",COUNTA($C$10:C13))</f>
        <v>4</v>
      </c>
      <c r="B13" s="217">
        <v>1</v>
      </c>
      <c r="C13" s="217" t="s">
        <v>29</v>
      </c>
      <c r="D13" s="218"/>
      <c r="E13" s="218">
        <v>8</v>
      </c>
      <c r="F13" s="217">
        <v>2</v>
      </c>
      <c r="G13" s="217"/>
      <c r="H13" s="289">
        <v>24841</v>
      </c>
      <c r="I13" s="289">
        <v>33359</v>
      </c>
      <c r="J13" s="83">
        <f t="shared" si="12"/>
        <v>57</v>
      </c>
      <c r="K13" s="83">
        <f t="shared" si="2"/>
        <v>2</v>
      </c>
      <c r="L13" s="83">
        <f t="shared" si="3"/>
        <v>33</v>
      </c>
      <c r="M13" s="83">
        <f t="shared" si="4"/>
        <v>11</v>
      </c>
      <c r="N13" s="86">
        <f>IF($C13="","",VLOOKUP($J13,'1.年齢給'!$B$7:$C$54,2,FALSE))</f>
        <v>176240</v>
      </c>
      <c r="O13" s="86">
        <f>IF($C13="","",INDEX('3.段階号俸表・参照表'!$B$3:$T$188,MATCH(メインシート!$F13,'3.段階号俸表・参照表'!$B$3:$B$188,0),MATCH(メインシート!$E13,'3.段階号俸表・参照表'!$B$3:$T$3,0)))</f>
        <v>260860</v>
      </c>
      <c r="P13" s="338"/>
      <c r="Q13" s="86">
        <f t="shared" si="13"/>
        <v>437100</v>
      </c>
      <c r="R13" s="336"/>
      <c r="S13" s="336"/>
      <c r="T13" s="336"/>
      <c r="U13" s="336"/>
      <c r="V13" s="88">
        <f t="shared" si="14"/>
        <v>0</v>
      </c>
      <c r="W13" s="89">
        <f t="shared" si="15"/>
        <v>437100</v>
      </c>
      <c r="X13" s="219">
        <f t="shared" si="5"/>
        <v>58</v>
      </c>
      <c r="Y13" s="220">
        <f t="shared" si="6"/>
        <v>2</v>
      </c>
      <c r="Z13" s="221">
        <f>IF($C13="","",IF($X13&gt;=$Y$7,0,VLOOKUP($X13,'1.年齢給'!$B$7:$C$54,2,FALSE)))</f>
        <v>175240</v>
      </c>
      <c r="AA13" s="221">
        <f t="shared" si="16"/>
        <v>-1000</v>
      </c>
      <c r="AB13" s="222" t="s">
        <v>179</v>
      </c>
      <c r="AC13" s="223">
        <f t="shared" si="7"/>
        <v>8</v>
      </c>
      <c r="AD13" s="223">
        <f t="shared" si="8"/>
        <v>2</v>
      </c>
      <c r="AE13" s="223">
        <f>IF($AC13="","",VLOOKUP($AC13,'3.段階号俸表・参照表'!$V$4:$AH$13,12,FALSE))</f>
        <v>61</v>
      </c>
      <c r="AF13" s="223">
        <f t="shared" si="17"/>
        <v>5</v>
      </c>
      <c r="AG13" s="223">
        <f t="shared" si="18"/>
        <v>7</v>
      </c>
      <c r="AH13" s="225">
        <f>IF($C13="","",INDEX('3.段階号俸表・参照表'!$B$3:$T$188,MATCH($AG13,'3.段階号俸表・参照表'!$B$3:$B$188,0),MATCH($AC13,'3.段階号俸表・参照表'!$B$3:$T$3,0)))</f>
        <v>270860</v>
      </c>
      <c r="AI13" s="225">
        <f t="shared" si="19"/>
        <v>10000</v>
      </c>
      <c r="AJ13" s="221">
        <f t="shared" si="20"/>
        <v>446100</v>
      </c>
      <c r="AK13" s="221">
        <f t="shared" si="21"/>
        <v>9000</v>
      </c>
      <c r="AL13" s="226">
        <f t="shared" si="22"/>
        <v>2.0590253946465339E-2</v>
      </c>
      <c r="AM13" s="387">
        <f t="shared" si="9"/>
        <v>8</v>
      </c>
      <c r="AN13" s="222"/>
      <c r="AO13" s="379">
        <f t="shared" si="23"/>
        <v>8</v>
      </c>
      <c r="AP13" s="381">
        <f>IF(AM$10="","",IF($AN13="",0,VLOOKUP($AO13,'3.段階号俸表・参照表'!$V$20:$X$29,3,FALSE)-VLOOKUP($AM13,'3.段階号俸表・参照表'!$V$20:$X$29,3,FALSE)))</f>
        <v>0</v>
      </c>
      <c r="AQ13" s="370">
        <f t="shared" si="24"/>
        <v>270860</v>
      </c>
      <c r="AR13" s="370">
        <f>IF($C13="","",IF($AP13=0,0,($AQ13-VLOOKUP($AO13,'3.段階号俸表・参照表'!$V$4:$AH$13,2,FALSE))))</f>
        <v>0</v>
      </c>
      <c r="AS13" s="370">
        <f>IF($C13="","",IF(AND($AN13&gt;0,$AR13=0),1,IF($AR13=0,0,IF($AR13&lt;0,1,ROUNDUP($AR13/VLOOKUP($AO13,'3.段階号俸表・参照表'!$V$4:$AH$13,4,FALSE),0)+1))))</f>
        <v>0</v>
      </c>
      <c r="AT13" s="371">
        <f t="shared" si="25"/>
        <v>0</v>
      </c>
      <c r="AU13" s="370">
        <f>IF($AO13="","",IF($AT13=0,0,($AT13-1)*VLOOKUP($AO13,'3.段階号俸表・参照表'!$V$4:$AH$13,4,FALSE)))</f>
        <v>0</v>
      </c>
      <c r="AV13" s="370">
        <f t="shared" si="26"/>
        <v>0</v>
      </c>
      <c r="AW13" s="373">
        <f>IF($C13="","",IF($AV13&lt;=0,0,ROUNDUP($AV13/VLOOKUP($AO13,'3.段階号俸表・参照表'!$V$4:$AH$13,8,FALSE),0)))</f>
        <v>0</v>
      </c>
      <c r="AX13" s="373">
        <f t="shared" si="27"/>
        <v>0</v>
      </c>
      <c r="AY13" s="379">
        <f t="shared" si="28"/>
        <v>7</v>
      </c>
      <c r="AZ13" s="379">
        <f t="shared" si="29"/>
        <v>8</v>
      </c>
      <c r="BA13" s="373">
        <f>IF($AO13="","",VLOOKUP($AO13,'3.段階号俸表・参照表'!$V$4:$AH$13,11,FALSE))</f>
        <v>37</v>
      </c>
      <c r="BB13" s="371">
        <f>IF($AO13="","",VLOOKUP($AO13,'3.段階号俸表・参照表'!$V$4:$AH$13,12,FALSE))</f>
        <v>61</v>
      </c>
      <c r="BC13" s="380">
        <f>IF($C13="","",INDEX('3.段階号俸表・参照表'!$B$3:$T$188,MATCH($AY13,'3.段階号俸表・参照表'!$B$3:$B$188,0),MATCH($AZ13,'3.段階号俸表・参照表'!$B$3:$T$3,0)))</f>
        <v>270860</v>
      </c>
      <c r="BD13" s="380">
        <f t="shared" si="30"/>
        <v>175240</v>
      </c>
      <c r="BE13" s="377">
        <f t="shared" si="31"/>
        <v>446100</v>
      </c>
      <c r="BF13" s="377">
        <f t="shared" si="32"/>
        <v>9000</v>
      </c>
      <c r="BG13" s="378">
        <f t="shared" si="33"/>
        <v>2.0590253946465339E-2</v>
      </c>
      <c r="BH13" s="227"/>
      <c r="BI13" s="284">
        <f t="shared" si="34"/>
        <v>8</v>
      </c>
      <c r="BJ13" s="284">
        <f t="shared" si="35"/>
        <v>7</v>
      </c>
      <c r="BK13" s="230">
        <f>IF($C13="","",IF($BI13="","",INDEX('4.ベース改訂段階号俸表'!$B$4:$T$189,MATCH(メインシート!$BJ13,'4.ベース改訂段階号俸表'!$B$4:$B$189,0),MATCH(メインシート!$BI13,'4.ベース改訂段階号俸表'!$B$4:$T$4,0))))</f>
        <v>270860</v>
      </c>
      <c r="BL13" s="97">
        <f t="shared" si="10"/>
        <v>175240</v>
      </c>
      <c r="BM13" s="86">
        <f t="shared" si="36"/>
        <v>446100</v>
      </c>
      <c r="BN13" s="96">
        <f t="shared" si="11"/>
        <v>9000</v>
      </c>
      <c r="BO13" s="222">
        <v>0</v>
      </c>
      <c r="BP13" s="86">
        <f t="shared" si="37"/>
        <v>446100</v>
      </c>
      <c r="BQ13" s="86">
        <f t="shared" si="38"/>
        <v>9000</v>
      </c>
      <c r="BR13" s="229">
        <f t="shared" si="39"/>
        <v>2.0590253946465339E-2</v>
      </c>
    </row>
    <row r="14" spans="1:71" s="12" customFormat="1" ht="12" customHeight="1" x14ac:dyDescent="0.15">
      <c r="A14" s="30">
        <f>IF(C14="","",COUNTA($C$10:C14))</f>
        <v>5</v>
      </c>
      <c r="B14" s="217">
        <v>1</v>
      </c>
      <c r="C14" s="217" t="s">
        <v>30</v>
      </c>
      <c r="D14" s="218"/>
      <c r="E14" s="218">
        <v>7</v>
      </c>
      <c r="F14" s="217">
        <v>21</v>
      </c>
      <c r="G14" s="217"/>
      <c r="H14" s="289">
        <v>24931</v>
      </c>
      <c r="I14" s="289">
        <v>34059</v>
      </c>
      <c r="J14" s="83">
        <f t="shared" si="12"/>
        <v>56</v>
      </c>
      <c r="K14" s="83">
        <f t="shared" si="2"/>
        <v>11</v>
      </c>
      <c r="L14" s="83">
        <f t="shared" si="3"/>
        <v>32</v>
      </c>
      <c r="M14" s="83">
        <f t="shared" si="4"/>
        <v>0</v>
      </c>
      <c r="N14" s="86">
        <f>IF($C14="","",VLOOKUP($J14,'1.年齢給'!$B$7:$C$54,2,FALSE))</f>
        <v>177240</v>
      </c>
      <c r="O14" s="86">
        <f>IF($C14="","",INDEX('3.段階号俸表・参照表'!$B$3:$T$188,MATCH(メインシート!$F14,'3.段階号俸表・参照表'!$B$3:$B$188,0),MATCH(メインシート!$E14,'3.段階号俸表・参照表'!$B$3:$T$3,0)))</f>
        <v>257860</v>
      </c>
      <c r="P14" s="338"/>
      <c r="Q14" s="86">
        <f t="shared" si="13"/>
        <v>435100</v>
      </c>
      <c r="R14" s="336"/>
      <c r="S14" s="336"/>
      <c r="T14" s="336"/>
      <c r="U14" s="336"/>
      <c r="V14" s="88">
        <f t="shared" si="14"/>
        <v>0</v>
      </c>
      <c r="W14" s="89">
        <f t="shared" si="15"/>
        <v>435100</v>
      </c>
      <c r="X14" s="219">
        <f t="shared" si="5"/>
        <v>57</v>
      </c>
      <c r="Y14" s="220">
        <f t="shared" si="6"/>
        <v>11</v>
      </c>
      <c r="Z14" s="221">
        <f>IF($C14="","",IF($X14&gt;=$Y$7,0,VLOOKUP($X14,'1.年齢給'!$B$7:$C$54,2,FALSE)))</f>
        <v>176240</v>
      </c>
      <c r="AA14" s="221">
        <f t="shared" si="16"/>
        <v>-1000</v>
      </c>
      <c r="AB14" s="222" t="s">
        <v>180</v>
      </c>
      <c r="AC14" s="223">
        <f t="shared" si="7"/>
        <v>7</v>
      </c>
      <c r="AD14" s="223">
        <f t="shared" si="8"/>
        <v>21</v>
      </c>
      <c r="AE14" s="223">
        <f>IF($AC14="","",VLOOKUP($AC14,'3.段階号俸表・参照表'!$V$4:$AH$13,12,FALSE))</f>
        <v>61</v>
      </c>
      <c r="AF14" s="223">
        <f t="shared" si="17"/>
        <v>2</v>
      </c>
      <c r="AG14" s="223">
        <f t="shared" si="18"/>
        <v>23</v>
      </c>
      <c r="AH14" s="225">
        <f>IF($C14="","",INDEX('3.段階号俸表・参照表'!$B$3:$T$188,MATCH($AG14,'3.段階号俸表・参照表'!$B$3:$B$188,0),MATCH($AC14,'3.段階号俸表・参照表'!$B$3:$T$3,0)))</f>
        <v>261860</v>
      </c>
      <c r="AI14" s="225">
        <f t="shared" si="19"/>
        <v>4000</v>
      </c>
      <c r="AJ14" s="221">
        <f t="shared" si="20"/>
        <v>438100</v>
      </c>
      <c r="AK14" s="221">
        <f t="shared" si="21"/>
        <v>3000</v>
      </c>
      <c r="AL14" s="226">
        <f t="shared" si="22"/>
        <v>6.894966674327741E-3</v>
      </c>
      <c r="AM14" s="387">
        <f t="shared" si="9"/>
        <v>7</v>
      </c>
      <c r="AN14" s="222"/>
      <c r="AO14" s="379">
        <f t="shared" si="23"/>
        <v>7</v>
      </c>
      <c r="AP14" s="381">
        <f>IF(AM$10="","",IF($AN14="",0,VLOOKUP($AO14,'3.段階号俸表・参照表'!$V$20:$X$29,3,FALSE)-VLOOKUP($AM14,'3.段階号俸表・参照表'!$V$20:$X$29,3,FALSE)))</f>
        <v>0</v>
      </c>
      <c r="AQ14" s="370">
        <f t="shared" si="24"/>
        <v>261860</v>
      </c>
      <c r="AR14" s="370">
        <f>IF($C14="","",IF($AP14=0,0,($AQ14-VLOOKUP($AO14,'3.段階号俸表・参照表'!$V$4:$AH$13,2,FALSE))))</f>
        <v>0</v>
      </c>
      <c r="AS14" s="370">
        <f>IF($C14="","",IF(AND($AN14&gt;0,$AR14=0),1,IF($AR14=0,0,IF($AR14&lt;0,1,ROUNDUP($AR14/VLOOKUP($AO14,'3.段階号俸表・参照表'!$V$4:$AH$13,4,FALSE),0)+1))))</f>
        <v>0</v>
      </c>
      <c r="AT14" s="371">
        <f t="shared" si="25"/>
        <v>0</v>
      </c>
      <c r="AU14" s="370">
        <f>IF($AO14="","",IF($AT14=0,0,($AT14-1)*VLOOKUP($AO14,'3.段階号俸表・参照表'!$V$4:$AH$13,4,FALSE)))</f>
        <v>0</v>
      </c>
      <c r="AV14" s="370">
        <f t="shared" si="26"/>
        <v>0</v>
      </c>
      <c r="AW14" s="373">
        <f>IF($C14="","",IF($AV14&lt;=0,0,ROUNDUP($AV14/VLOOKUP($AO14,'3.段階号俸表・参照表'!$V$4:$AH$13,8,FALSE),0)))</f>
        <v>0</v>
      </c>
      <c r="AX14" s="373">
        <f t="shared" si="27"/>
        <v>0</v>
      </c>
      <c r="AY14" s="379">
        <f t="shared" si="28"/>
        <v>23</v>
      </c>
      <c r="AZ14" s="379">
        <f t="shared" si="29"/>
        <v>7</v>
      </c>
      <c r="BA14" s="373">
        <f>IF($AO14="","",VLOOKUP($AO14,'3.段階号俸表・参照表'!$V$4:$AH$13,11,FALSE))</f>
        <v>31</v>
      </c>
      <c r="BB14" s="371">
        <f>IF($AO14="","",VLOOKUP($AO14,'3.段階号俸表・参照表'!$V$4:$AH$13,12,FALSE))</f>
        <v>61</v>
      </c>
      <c r="BC14" s="380">
        <f>IF($C14="","",INDEX('3.段階号俸表・参照表'!$B$3:$T$188,MATCH($AY14,'3.段階号俸表・参照表'!$B$3:$B$188,0),MATCH($AZ14,'3.段階号俸表・参照表'!$B$3:$T$3,0)))</f>
        <v>261860</v>
      </c>
      <c r="BD14" s="380">
        <f t="shared" si="30"/>
        <v>176240</v>
      </c>
      <c r="BE14" s="377">
        <f t="shared" si="31"/>
        <v>438100</v>
      </c>
      <c r="BF14" s="377">
        <f t="shared" si="32"/>
        <v>3000</v>
      </c>
      <c r="BG14" s="378">
        <f t="shared" si="33"/>
        <v>6.894966674327741E-3</v>
      </c>
      <c r="BH14" s="227"/>
      <c r="BI14" s="284">
        <f t="shared" si="34"/>
        <v>7</v>
      </c>
      <c r="BJ14" s="284">
        <f t="shared" si="35"/>
        <v>23</v>
      </c>
      <c r="BK14" s="230">
        <f>IF($C14="","",IF($BI14="","",INDEX('4.ベース改訂段階号俸表'!$B$4:$T$189,MATCH(メインシート!$BJ14,'4.ベース改訂段階号俸表'!$B$4:$B$189,0),MATCH(メインシート!$BI14,'4.ベース改訂段階号俸表'!$B$4:$T$4,0))))</f>
        <v>261860</v>
      </c>
      <c r="BL14" s="97">
        <f t="shared" si="10"/>
        <v>176240</v>
      </c>
      <c r="BM14" s="86">
        <f t="shared" si="36"/>
        <v>438100</v>
      </c>
      <c r="BN14" s="96">
        <f t="shared" si="11"/>
        <v>3000</v>
      </c>
      <c r="BO14" s="222">
        <v>0</v>
      </c>
      <c r="BP14" s="86">
        <f t="shared" si="37"/>
        <v>438100</v>
      </c>
      <c r="BQ14" s="86">
        <f t="shared" si="38"/>
        <v>3000</v>
      </c>
      <c r="BR14" s="229">
        <f t="shared" si="39"/>
        <v>6.894966674327741E-3</v>
      </c>
    </row>
    <row r="15" spans="1:71" s="12" customFormat="1" ht="12" customHeight="1" x14ac:dyDescent="0.15">
      <c r="A15" s="30">
        <f>IF(C15="","",COUNTA($C$10:C15))</f>
        <v>6</v>
      </c>
      <c r="B15" s="217">
        <v>2</v>
      </c>
      <c r="C15" s="217" t="s">
        <v>31</v>
      </c>
      <c r="D15" s="218"/>
      <c r="E15" s="218">
        <v>7</v>
      </c>
      <c r="F15" s="217">
        <v>23</v>
      </c>
      <c r="G15" s="217"/>
      <c r="H15" s="289">
        <v>25022</v>
      </c>
      <c r="I15" s="289">
        <v>34775</v>
      </c>
      <c r="J15" s="83">
        <f t="shared" si="12"/>
        <v>56</v>
      </c>
      <c r="K15" s="83">
        <f t="shared" si="2"/>
        <v>8</v>
      </c>
      <c r="L15" s="83">
        <f t="shared" si="3"/>
        <v>30</v>
      </c>
      <c r="M15" s="83">
        <f t="shared" si="4"/>
        <v>0</v>
      </c>
      <c r="N15" s="86">
        <f>IF($C15="","",VLOOKUP($J15,'1.年齢給'!$B$7:$C$54,2,FALSE))</f>
        <v>177240</v>
      </c>
      <c r="O15" s="86">
        <f>IF($C15="","",INDEX('3.段階号俸表・参照表'!$B$3:$T$188,MATCH(メインシート!$F15,'3.段階号俸表・参照表'!$B$3:$B$188,0),MATCH(メインシート!$E15,'3.段階号俸表・参照表'!$B$3:$T$3,0)))</f>
        <v>261860</v>
      </c>
      <c r="P15" s="338"/>
      <c r="Q15" s="86">
        <f t="shared" si="13"/>
        <v>439100</v>
      </c>
      <c r="R15" s="336"/>
      <c r="S15" s="336"/>
      <c r="T15" s="336"/>
      <c r="U15" s="336"/>
      <c r="V15" s="88">
        <f t="shared" si="14"/>
        <v>0</v>
      </c>
      <c r="W15" s="89">
        <f t="shared" si="15"/>
        <v>439100</v>
      </c>
      <c r="X15" s="219">
        <f t="shared" si="5"/>
        <v>57</v>
      </c>
      <c r="Y15" s="220">
        <f t="shared" si="6"/>
        <v>8</v>
      </c>
      <c r="Z15" s="221">
        <f>IF($C15="","",IF($X15&gt;=$Y$7,0,VLOOKUP($X15,'1.年齢給'!$B$7:$C$54,2,FALSE)))</f>
        <v>176240</v>
      </c>
      <c r="AA15" s="221">
        <f t="shared" si="16"/>
        <v>-1000</v>
      </c>
      <c r="AB15" s="222" t="s">
        <v>177</v>
      </c>
      <c r="AC15" s="223">
        <f t="shared" si="7"/>
        <v>7</v>
      </c>
      <c r="AD15" s="223">
        <f>IF($X15&gt;=$Y$7,"",$F15)</f>
        <v>23</v>
      </c>
      <c r="AE15" s="223">
        <f>IF($AC15="","",VLOOKUP($AC15,'3.段階号俸表・参照表'!$V$4:$AH$13,12,FALSE))</f>
        <v>61</v>
      </c>
      <c r="AF15" s="223">
        <f t="shared" si="17"/>
        <v>3</v>
      </c>
      <c r="AG15" s="223">
        <f t="shared" si="18"/>
        <v>26</v>
      </c>
      <c r="AH15" s="221">
        <f>IF($C15="","",INDEX('3.段階号俸表・参照表'!$B$3:$T$188,MATCH($AG15,'3.段階号俸表・参照表'!$B$3:$B$188,0),MATCH($AC15,'3.段階号俸表・参照表'!$B$3:$T$3,0)))</f>
        <v>267860</v>
      </c>
      <c r="AI15" s="221">
        <f t="shared" si="19"/>
        <v>6000</v>
      </c>
      <c r="AJ15" s="221">
        <f t="shared" si="20"/>
        <v>444100</v>
      </c>
      <c r="AK15" s="221">
        <f t="shared" si="21"/>
        <v>5000</v>
      </c>
      <c r="AL15" s="226">
        <f t="shared" si="22"/>
        <v>1.1386927806877705E-2</v>
      </c>
      <c r="AM15" s="387">
        <f t="shared" si="9"/>
        <v>7</v>
      </c>
      <c r="AN15" s="222"/>
      <c r="AO15" s="379">
        <f t="shared" si="23"/>
        <v>7</v>
      </c>
      <c r="AP15" s="381">
        <f>IF(AM$10="","",IF($AN15="",0,VLOOKUP($AO15,'3.段階号俸表・参照表'!$V$20:$X$29,3,FALSE)-VLOOKUP($AM15,'3.段階号俸表・参照表'!$V$20:$X$29,3,FALSE)))</f>
        <v>0</v>
      </c>
      <c r="AQ15" s="370">
        <f t="shared" si="24"/>
        <v>267860</v>
      </c>
      <c r="AR15" s="370">
        <f>IF($C15="","",IF($AP15=0,0,($AQ15-VLOOKUP($AO15,'3.段階号俸表・参照表'!$V$4:$AH$13,2,FALSE))))</f>
        <v>0</v>
      </c>
      <c r="AS15" s="370">
        <f>IF($C15="","",IF(AND($AN15&gt;0,$AR15=0),1,IF($AR15=0,0,IF($AR15&lt;0,1,ROUNDUP($AR15/VLOOKUP($AO15,'3.段階号俸表・参照表'!$V$4:$AH$13,4,FALSE),0)+1))))</f>
        <v>0</v>
      </c>
      <c r="AT15" s="371">
        <f t="shared" si="25"/>
        <v>0</v>
      </c>
      <c r="AU15" s="370">
        <f>IF($AO15="","",IF($AT15=0,0,($AT15-1)*VLOOKUP($AO15,'3.段階号俸表・参照表'!$V$4:$AH$13,4,FALSE)))</f>
        <v>0</v>
      </c>
      <c r="AV15" s="370">
        <f t="shared" si="26"/>
        <v>0</v>
      </c>
      <c r="AW15" s="373">
        <f>IF($C15="","",IF($AV15&lt;=0,0,ROUNDUP($AV15/VLOOKUP($AO15,'3.段階号俸表・参照表'!$V$4:$AH$13,8,FALSE),0)))</f>
        <v>0</v>
      </c>
      <c r="AX15" s="373">
        <f t="shared" si="27"/>
        <v>0</v>
      </c>
      <c r="AY15" s="379">
        <f t="shared" si="28"/>
        <v>26</v>
      </c>
      <c r="AZ15" s="379">
        <f t="shared" si="29"/>
        <v>7</v>
      </c>
      <c r="BA15" s="373">
        <f>IF($AO15="","",VLOOKUP($AO15,'3.段階号俸表・参照表'!$V$4:$AH$13,11,FALSE))</f>
        <v>31</v>
      </c>
      <c r="BB15" s="371">
        <f>IF($AO15="","",VLOOKUP($AO15,'3.段階号俸表・参照表'!$V$4:$AH$13,12,FALSE))</f>
        <v>61</v>
      </c>
      <c r="BC15" s="377">
        <f>IF($C15="","",INDEX('3.段階号俸表・参照表'!$B$3:$T$188,MATCH($AY15,'3.段階号俸表・参照表'!$B$3:$B$188,0),MATCH($AZ15,'3.段階号俸表・参照表'!$B$3:$T$3,0)))</f>
        <v>267860</v>
      </c>
      <c r="BD15" s="377">
        <f t="shared" si="30"/>
        <v>176240</v>
      </c>
      <c r="BE15" s="377">
        <f t="shared" si="31"/>
        <v>444100</v>
      </c>
      <c r="BF15" s="377">
        <f t="shared" si="32"/>
        <v>5000</v>
      </c>
      <c r="BG15" s="378">
        <f t="shared" si="33"/>
        <v>1.1386927806877705E-2</v>
      </c>
      <c r="BH15" s="227"/>
      <c r="BI15" s="284">
        <f t="shared" si="34"/>
        <v>7</v>
      </c>
      <c r="BJ15" s="284">
        <f t="shared" si="35"/>
        <v>26</v>
      </c>
      <c r="BK15" s="231">
        <f>IF($C15="","",IF($BI15="","",INDEX('4.ベース改訂段階号俸表'!$B$4:$T$189,MATCH(メインシート!$BJ15,'4.ベース改訂段階号俸表'!$B$4:$B$189,0),MATCH(メインシート!$BI15,'4.ベース改訂段階号俸表'!$B$4:$T$4,0))))</f>
        <v>267860</v>
      </c>
      <c r="BL15" s="86">
        <f t="shared" si="10"/>
        <v>176240</v>
      </c>
      <c r="BM15" s="86">
        <f t="shared" si="36"/>
        <v>444100</v>
      </c>
      <c r="BN15" s="96">
        <f t="shared" si="11"/>
        <v>5000</v>
      </c>
      <c r="BO15" s="222">
        <v>0</v>
      </c>
      <c r="BP15" s="86">
        <f t="shared" si="37"/>
        <v>444100</v>
      </c>
      <c r="BQ15" s="86">
        <f t="shared" si="38"/>
        <v>5000</v>
      </c>
      <c r="BR15" s="229">
        <f t="shared" si="39"/>
        <v>1.1386927806877705E-2</v>
      </c>
    </row>
    <row r="16" spans="1:71" s="12" customFormat="1" ht="12" customHeight="1" x14ac:dyDescent="0.15">
      <c r="A16" s="30">
        <f>IF(C16="","",COUNTA($C$10:C16))</f>
        <v>7</v>
      </c>
      <c r="B16" s="217">
        <v>1</v>
      </c>
      <c r="C16" s="217" t="s">
        <v>32</v>
      </c>
      <c r="D16" s="218"/>
      <c r="E16" s="218">
        <v>7</v>
      </c>
      <c r="F16" s="217">
        <v>21</v>
      </c>
      <c r="G16" s="333"/>
      <c r="H16" s="289">
        <v>25079</v>
      </c>
      <c r="I16" s="289">
        <v>34059</v>
      </c>
      <c r="J16" s="83">
        <f t="shared" si="12"/>
        <v>56</v>
      </c>
      <c r="K16" s="83">
        <f t="shared" si="2"/>
        <v>7</v>
      </c>
      <c r="L16" s="83">
        <f t="shared" si="3"/>
        <v>32</v>
      </c>
      <c r="M16" s="83">
        <f t="shared" si="4"/>
        <v>0</v>
      </c>
      <c r="N16" s="86">
        <f>IF($C16="","",VLOOKUP($J16,'1.年齢給'!$B$7:$C$54,2,FALSE))</f>
        <v>177240</v>
      </c>
      <c r="O16" s="86">
        <f>IF($C16="","",INDEX('3.段階号俸表・参照表'!$B$3:$T$188,MATCH(メインシート!$F16,'3.段階号俸表・参照表'!$B$3:$B$188,0),MATCH(メインシート!$E16,'3.段階号俸表・参照表'!$B$3:$T$3,0)))</f>
        <v>257860</v>
      </c>
      <c r="P16" s="338"/>
      <c r="Q16" s="86">
        <f t="shared" si="13"/>
        <v>435100</v>
      </c>
      <c r="R16" s="336"/>
      <c r="S16" s="336"/>
      <c r="T16" s="336"/>
      <c r="U16" s="336"/>
      <c r="V16" s="88">
        <f t="shared" si="14"/>
        <v>0</v>
      </c>
      <c r="W16" s="89">
        <f t="shared" si="15"/>
        <v>435100</v>
      </c>
      <c r="X16" s="219">
        <f t="shared" si="5"/>
        <v>57</v>
      </c>
      <c r="Y16" s="220">
        <f t="shared" si="6"/>
        <v>7</v>
      </c>
      <c r="Z16" s="221">
        <f>IF($C16="","",IF($X16&gt;=$Y$7,0,VLOOKUP($X16,'1.年齢給'!$B$7:$C$54,2,FALSE)))</f>
        <v>176240</v>
      </c>
      <c r="AA16" s="221">
        <f t="shared" si="16"/>
        <v>-1000</v>
      </c>
      <c r="AB16" s="222" t="s">
        <v>177</v>
      </c>
      <c r="AC16" s="223">
        <f t="shared" si="7"/>
        <v>7</v>
      </c>
      <c r="AD16" s="223">
        <f t="shared" si="8"/>
        <v>21</v>
      </c>
      <c r="AE16" s="223">
        <f>IF($AC16="","",VLOOKUP($AC16,'3.段階号俸表・参照表'!$V$4:$AH$13,12,FALSE))</f>
        <v>61</v>
      </c>
      <c r="AF16" s="223">
        <f t="shared" si="17"/>
        <v>3</v>
      </c>
      <c r="AG16" s="223">
        <f t="shared" si="18"/>
        <v>24</v>
      </c>
      <c r="AH16" s="221">
        <f>IF($C16="","",INDEX('3.段階号俸表・参照表'!$B$3:$T$188,MATCH($AG16,'3.段階号俸表・参照表'!$B$3:$B$188,0),MATCH($AC16,'3.段階号俸表・参照表'!$B$3:$T$3,0)))</f>
        <v>263860</v>
      </c>
      <c r="AI16" s="221">
        <f t="shared" si="19"/>
        <v>6000</v>
      </c>
      <c r="AJ16" s="221">
        <f t="shared" si="20"/>
        <v>440100</v>
      </c>
      <c r="AK16" s="221">
        <f t="shared" si="21"/>
        <v>5000</v>
      </c>
      <c r="AL16" s="226">
        <f t="shared" si="22"/>
        <v>1.1491611123879569E-2</v>
      </c>
      <c r="AM16" s="387">
        <f t="shared" si="9"/>
        <v>7</v>
      </c>
      <c r="AN16" s="222"/>
      <c r="AO16" s="379">
        <f t="shared" si="23"/>
        <v>7</v>
      </c>
      <c r="AP16" s="381">
        <f>IF(AM$10="","",IF($AN16="",0,VLOOKUP($AO16,'3.段階号俸表・参照表'!$V$20:$X$29,3,FALSE)-VLOOKUP($AM16,'3.段階号俸表・参照表'!$V$20:$X$29,3,FALSE)))</f>
        <v>0</v>
      </c>
      <c r="AQ16" s="370">
        <f t="shared" si="24"/>
        <v>263860</v>
      </c>
      <c r="AR16" s="370">
        <f>IF($C16="","",IF($AP16=0,0,($AQ16-VLOOKUP($AO16,'3.段階号俸表・参照表'!$V$4:$AH$13,2,FALSE))))</f>
        <v>0</v>
      </c>
      <c r="AS16" s="370">
        <f>IF($C16="","",IF(AND($AN16&gt;0,$AR16=0),1,IF($AR16=0,0,IF($AR16&lt;0,1,ROUNDUP($AR16/VLOOKUP($AO16,'3.段階号俸表・参照表'!$V$4:$AH$13,4,FALSE),0)+1))))</f>
        <v>0</v>
      </c>
      <c r="AT16" s="371">
        <f t="shared" si="25"/>
        <v>0</v>
      </c>
      <c r="AU16" s="370">
        <f>IF($AO16="","",IF($AT16=0,0,($AT16-1)*VLOOKUP($AO16,'3.段階号俸表・参照表'!$V$4:$AH$13,4,FALSE)))</f>
        <v>0</v>
      </c>
      <c r="AV16" s="370">
        <f t="shared" si="26"/>
        <v>0</v>
      </c>
      <c r="AW16" s="373">
        <f>IF($C16="","",IF($AV16&lt;=0,0,ROUNDUP($AV16/VLOOKUP($AO16,'3.段階号俸表・参照表'!$V$4:$AH$13,8,FALSE),0)))</f>
        <v>0</v>
      </c>
      <c r="AX16" s="373">
        <f t="shared" si="27"/>
        <v>0</v>
      </c>
      <c r="AY16" s="379">
        <f t="shared" si="28"/>
        <v>24</v>
      </c>
      <c r="AZ16" s="379">
        <f t="shared" si="29"/>
        <v>7</v>
      </c>
      <c r="BA16" s="373">
        <f>IF($AO16="","",VLOOKUP($AO16,'3.段階号俸表・参照表'!$V$4:$AH$13,11,FALSE))</f>
        <v>31</v>
      </c>
      <c r="BB16" s="371">
        <f>IF($AO16="","",VLOOKUP($AO16,'3.段階号俸表・参照表'!$V$4:$AH$13,12,FALSE))</f>
        <v>61</v>
      </c>
      <c r="BC16" s="377">
        <f>IF($C16="","",INDEX('3.段階号俸表・参照表'!$B$3:$T$188,MATCH($AY16,'3.段階号俸表・参照表'!$B$3:$B$188,0),MATCH($AZ16,'3.段階号俸表・参照表'!$B$3:$T$3,0)))</f>
        <v>263860</v>
      </c>
      <c r="BD16" s="377">
        <f t="shared" si="30"/>
        <v>176240</v>
      </c>
      <c r="BE16" s="377">
        <f t="shared" si="31"/>
        <v>440100</v>
      </c>
      <c r="BF16" s="377">
        <f t="shared" si="32"/>
        <v>5000</v>
      </c>
      <c r="BG16" s="378">
        <f t="shared" si="33"/>
        <v>1.1491611123879569E-2</v>
      </c>
      <c r="BH16" s="227"/>
      <c r="BI16" s="284">
        <f t="shared" si="34"/>
        <v>7</v>
      </c>
      <c r="BJ16" s="284">
        <f t="shared" si="35"/>
        <v>24</v>
      </c>
      <c r="BK16" s="231">
        <f>IF($C16="","",IF($BI16="","",INDEX('4.ベース改訂段階号俸表'!$B$4:$T$189,MATCH(メインシート!$BJ16,'4.ベース改訂段階号俸表'!$B$4:$B$189,0),MATCH(メインシート!$BI16,'4.ベース改訂段階号俸表'!$B$4:$T$4,0))))</f>
        <v>263860</v>
      </c>
      <c r="BL16" s="86">
        <f t="shared" si="10"/>
        <v>176240</v>
      </c>
      <c r="BM16" s="86">
        <f t="shared" si="36"/>
        <v>440100</v>
      </c>
      <c r="BN16" s="96">
        <f t="shared" si="11"/>
        <v>5000</v>
      </c>
      <c r="BO16" s="222">
        <v>0</v>
      </c>
      <c r="BP16" s="86">
        <f t="shared" si="37"/>
        <v>440100</v>
      </c>
      <c r="BQ16" s="86">
        <f t="shared" si="38"/>
        <v>5000</v>
      </c>
      <c r="BR16" s="229">
        <f t="shared" si="39"/>
        <v>1.1491611123879569E-2</v>
      </c>
    </row>
    <row r="17" spans="1:70" s="12" customFormat="1" ht="12" customHeight="1" x14ac:dyDescent="0.15">
      <c r="A17" s="30">
        <f>IF(C17="","",COUNTA($C$10:C17))</f>
        <v>8</v>
      </c>
      <c r="B17" s="217">
        <v>1</v>
      </c>
      <c r="C17" s="217" t="s">
        <v>33</v>
      </c>
      <c r="D17" s="218"/>
      <c r="E17" s="218">
        <v>6</v>
      </c>
      <c r="F17" s="217">
        <v>21</v>
      </c>
      <c r="G17" s="217"/>
      <c r="H17" s="289">
        <v>25128</v>
      </c>
      <c r="I17" s="289">
        <v>35034</v>
      </c>
      <c r="J17" s="83">
        <f t="shared" si="12"/>
        <v>56</v>
      </c>
      <c r="K17" s="83">
        <f t="shared" si="2"/>
        <v>5</v>
      </c>
      <c r="L17" s="83">
        <f t="shared" si="3"/>
        <v>29</v>
      </c>
      <c r="M17" s="83">
        <f t="shared" si="4"/>
        <v>4</v>
      </c>
      <c r="N17" s="86">
        <f>IF($C17="","",VLOOKUP($J17,'1.年齢給'!$B$7:$C$54,2,FALSE))</f>
        <v>177240</v>
      </c>
      <c r="O17" s="86">
        <f>IF($C17="","",INDEX('3.段階号俸表・参照表'!$B$3:$T$188,MATCH(メインシート!$F17,'3.段階号俸表・参照表'!$B$3:$B$188,0),MATCH(メインシート!$E17,'3.段階号俸表・参照表'!$B$3:$T$3,0)))</f>
        <v>219160</v>
      </c>
      <c r="P17" s="338"/>
      <c r="Q17" s="86">
        <f t="shared" si="13"/>
        <v>396400</v>
      </c>
      <c r="R17" s="336"/>
      <c r="S17" s="336"/>
      <c r="T17" s="336"/>
      <c r="U17" s="336"/>
      <c r="V17" s="88">
        <f t="shared" si="14"/>
        <v>0</v>
      </c>
      <c r="W17" s="89">
        <f t="shared" si="15"/>
        <v>396400</v>
      </c>
      <c r="X17" s="219">
        <f t="shared" si="5"/>
        <v>57</v>
      </c>
      <c r="Y17" s="220">
        <f t="shared" si="6"/>
        <v>5</v>
      </c>
      <c r="Z17" s="221">
        <f>IF($C17="","",IF($X17&gt;=$Y$7,0,VLOOKUP($X17,'1.年齢給'!$B$7:$C$54,2,FALSE)))</f>
        <v>176240</v>
      </c>
      <c r="AA17" s="221">
        <f t="shared" si="16"/>
        <v>-1000</v>
      </c>
      <c r="AB17" s="222" t="s">
        <v>177</v>
      </c>
      <c r="AC17" s="223">
        <f t="shared" si="7"/>
        <v>6</v>
      </c>
      <c r="AD17" s="223">
        <f t="shared" si="8"/>
        <v>21</v>
      </c>
      <c r="AE17" s="223">
        <f>IF($AC17="","",VLOOKUP($AC17,'3.段階号俸表・参照表'!$V$4:$AH$13,12,FALSE))</f>
        <v>61</v>
      </c>
      <c r="AF17" s="223">
        <f t="shared" si="17"/>
        <v>3</v>
      </c>
      <c r="AG17" s="223">
        <f t="shared" si="18"/>
        <v>24</v>
      </c>
      <c r="AH17" s="221">
        <f>IF($C17="","",INDEX('3.段階号俸表・参照表'!$B$3:$T$188,MATCH($AG17,'3.段階号俸表・参照表'!$B$3:$B$188,0),MATCH($AC17,'3.段階号俸表・参照表'!$B$3:$T$3,0)))</f>
        <v>224680</v>
      </c>
      <c r="AI17" s="221">
        <f t="shared" si="19"/>
        <v>5520</v>
      </c>
      <c r="AJ17" s="221">
        <f t="shared" si="20"/>
        <v>400920</v>
      </c>
      <c r="AK17" s="221">
        <f t="shared" si="21"/>
        <v>4520</v>
      </c>
      <c r="AL17" s="226">
        <f t="shared" si="22"/>
        <v>1.1402623612512614E-2</v>
      </c>
      <c r="AM17" s="387">
        <f t="shared" si="9"/>
        <v>6</v>
      </c>
      <c r="AN17" s="222"/>
      <c r="AO17" s="379">
        <f t="shared" si="23"/>
        <v>6</v>
      </c>
      <c r="AP17" s="381">
        <f>IF(AM$10="","",IF($AN17="",0,VLOOKUP($AO17,'3.段階号俸表・参照表'!$V$20:$X$29,3,FALSE)-VLOOKUP($AM17,'3.段階号俸表・参照表'!$V$20:$X$29,3,FALSE)))</f>
        <v>0</v>
      </c>
      <c r="AQ17" s="370">
        <f t="shared" si="24"/>
        <v>224680</v>
      </c>
      <c r="AR17" s="370">
        <f>IF($C17="","",IF($AP17=0,0,($AQ17-VLOOKUP($AO17,'3.段階号俸表・参照表'!$V$4:$AH$13,2,FALSE))))</f>
        <v>0</v>
      </c>
      <c r="AS17" s="370">
        <f>IF($C17="","",IF(AND($AN17&gt;0,$AR17=0),1,IF($AR17=0,0,IF($AR17&lt;0,1,ROUNDUP($AR17/VLOOKUP($AO17,'3.段階号俸表・参照表'!$V$4:$AH$13,4,FALSE),0)+1))))</f>
        <v>0</v>
      </c>
      <c r="AT17" s="371">
        <f t="shared" si="25"/>
        <v>0</v>
      </c>
      <c r="AU17" s="381">
        <f>IF($AO17="","",IF($AT17=0,0,($AT17-1)*VLOOKUP($AO17,'3.段階号俸表・参照表'!$V$4:$AH$13,4,FALSE)))</f>
        <v>0</v>
      </c>
      <c r="AV17" s="370">
        <f t="shared" si="26"/>
        <v>0</v>
      </c>
      <c r="AW17" s="373">
        <f>IF($C17="","",IF($AV17&lt;=0,0,ROUNDUP($AV17/VLOOKUP($AO17,'3.段階号俸表・参照表'!$V$4:$AH$13,8,FALSE),0)))</f>
        <v>0</v>
      </c>
      <c r="AX17" s="373">
        <f t="shared" si="27"/>
        <v>0</v>
      </c>
      <c r="AY17" s="379">
        <f t="shared" si="28"/>
        <v>24</v>
      </c>
      <c r="AZ17" s="379">
        <f t="shared" si="29"/>
        <v>6</v>
      </c>
      <c r="BA17" s="373">
        <f>IF($AO17="","",VLOOKUP($AO17,'3.段階号俸表・参照表'!$V$4:$AH$13,11,FALSE))</f>
        <v>31</v>
      </c>
      <c r="BB17" s="371">
        <f>IF($AO17="","",VLOOKUP($AO17,'3.段階号俸表・参照表'!$V$4:$AH$13,12,FALSE))</f>
        <v>61</v>
      </c>
      <c r="BC17" s="377">
        <f>IF($C17="","",INDEX('3.段階号俸表・参照表'!$B$3:$T$188,MATCH($AY17,'3.段階号俸表・参照表'!$B$3:$B$188,0),MATCH($AZ17,'3.段階号俸表・参照表'!$B$3:$T$3,0)))</f>
        <v>224680</v>
      </c>
      <c r="BD17" s="377">
        <f t="shared" si="30"/>
        <v>176240</v>
      </c>
      <c r="BE17" s="377">
        <f t="shared" si="31"/>
        <v>400920</v>
      </c>
      <c r="BF17" s="377">
        <f t="shared" si="32"/>
        <v>4520</v>
      </c>
      <c r="BG17" s="378">
        <f t="shared" si="33"/>
        <v>1.1402623612512614E-2</v>
      </c>
      <c r="BH17" s="227"/>
      <c r="BI17" s="284">
        <f t="shared" si="34"/>
        <v>6</v>
      </c>
      <c r="BJ17" s="284">
        <f t="shared" si="35"/>
        <v>24</v>
      </c>
      <c r="BK17" s="231">
        <f>IF($C17="","",IF($BI17="","",INDEX('4.ベース改訂段階号俸表'!$B$4:$T$189,MATCH(メインシート!$BJ17,'4.ベース改訂段階号俸表'!$B$4:$B$189,0),MATCH(メインシート!$BI17,'4.ベース改訂段階号俸表'!$B$4:$T$4,0))))</f>
        <v>224680</v>
      </c>
      <c r="BL17" s="86">
        <f t="shared" si="10"/>
        <v>176240</v>
      </c>
      <c r="BM17" s="86">
        <f t="shared" si="36"/>
        <v>400920</v>
      </c>
      <c r="BN17" s="96">
        <f t="shared" si="11"/>
        <v>4520</v>
      </c>
      <c r="BO17" s="222">
        <v>0</v>
      </c>
      <c r="BP17" s="86">
        <f t="shared" si="37"/>
        <v>400920</v>
      </c>
      <c r="BQ17" s="86">
        <f t="shared" si="38"/>
        <v>4520</v>
      </c>
      <c r="BR17" s="229">
        <f t="shared" si="39"/>
        <v>1.1402623612512614E-2</v>
      </c>
    </row>
    <row r="18" spans="1:70" s="12" customFormat="1" ht="12" customHeight="1" x14ac:dyDescent="0.15">
      <c r="A18" s="30">
        <f>IF(C18="","",COUNTA($C$10:C18))</f>
        <v>9</v>
      </c>
      <c r="B18" s="217">
        <v>1</v>
      </c>
      <c r="C18" s="217" t="s">
        <v>34</v>
      </c>
      <c r="D18" s="218"/>
      <c r="E18" s="218">
        <v>6</v>
      </c>
      <c r="F18" s="217">
        <v>17</v>
      </c>
      <c r="G18" s="217"/>
      <c r="H18" s="289">
        <v>25878</v>
      </c>
      <c r="I18" s="289">
        <v>34120</v>
      </c>
      <c r="J18" s="83">
        <f t="shared" si="12"/>
        <v>54</v>
      </c>
      <c r="K18" s="83">
        <f t="shared" si="2"/>
        <v>4</v>
      </c>
      <c r="L18" s="83">
        <f t="shared" si="3"/>
        <v>31</v>
      </c>
      <c r="M18" s="83">
        <f t="shared" si="4"/>
        <v>10</v>
      </c>
      <c r="N18" s="86">
        <f>IF($C18="","",VLOOKUP($J18,'1.年齢給'!$B$7:$C$54,2,FALSE))</f>
        <v>179240</v>
      </c>
      <c r="O18" s="86">
        <f>IF($C18="","",INDEX('3.段階号俸表・参照表'!$B$3:$T$188,MATCH(メインシート!$F18,'3.段階号俸表・参照表'!$B$3:$B$188,0),MATCH(メインシート!$E18,'3.段階号俸表・参照表'!$B$3:$T$3,0)))</f>
        <v>211800</v>
      </c>
      <c r="P18" s="338"/>
      <c r="Q18" s="86">
        <f t="shared" si="13"/>
        <v>391040</v>
      </c>
      <c r="R18" s="336"/>
      <c r="S18" s="336"/>
      <c r="T18" s="336"/>
      <c r="U18" s="336"/>
      <c r="V18" s="88">
        <f t="shared" si="14"/>
        <v>0</v>
      </c>
      <c r="W18" s="89">
        <f t="shared" si="15"/>
        <v>391040</v>
      </c>
      <c r="X18" s="219">
        <f t="shared" si="5"/>
        <v>55</v>
      </c>
      <c r="Y18" s="220">
        <f t="shared" si="6"/>
        <v>4</v>
      </c>
      <c r="Z18" s="221">
        <f>IF($C18="","",IF($X18&gt;=$Y$7,0,VLOOKUP($X18,'1.年齢給'!$B$7:$C$54,2,FALSE)))</f>
        <v>178240</v>
      </c>
      <c r="AA18" s="221">
        <f t="shared" si="16"/>
        <v>-1000</v>
      </c>
      <c r="AB18" s="222" t="s">
        <v>177</v>
      </c>
      <c r="AC18" s="223">
        <f t="shared" si="7"/>
        <v>6</v>
      </c>
      <c r="AD18" s="223">
        <f t="shared" si="8"/>
        <v>17</v>
      </c>
      <c r="AE18" s="223">
        <f>IF($AC18="","",VLOOKUP($AC18,'3.段階号俸表・参照表'!$V$4:$AH$13,12,FALSE))</f>
        <v>61</v>
      </c>
      <c r="AF18" s="223">
        <f t="shared" si="17"/>
        <v>3</v>
      </c>
      <c r="AG18" s="223">
        <f t="shared" si="18"/>
        <v>20</v>
      </c>
      <c r="AH18" s="221">
        <f>IF($C18="","",INDEX('3.段階号俸表・参照表'!$B$3:$T$188,MATCH($AG18,'3.段階号俸表・参照表'!$B$3:$B$188,0),MATCH($AC18,'3.段階号俸表・参照表'!$B$3:$T$3,0)))</f>
        <v>217320</v>
      </c>
      <c r="AI18" s="221">
        <f t="shared" si="19"/>
        <v>5520</v>
      </c>
      <c r="AJ18" s="221">
        <f t="shared" si="20"/>
        <v>395560</v>
      </c>
      <c r="AK18" s="221">
        <f t="shared" si="21"/>
        <v>4520</v>
      </c>
      <c r="AL18" s="226">
        <f t="shared" si="22"/>
        <v>1.1558919803600654E-2</v>
      </c>
      <c r="AM18" s="387">
        <f t="shared" si="9"/>
        <v>6</v>
      </c>
      <c r="AN18" s="222"/>
      <c r="AO18" s="379">
        <f t="shared" si="23"/>
        <v>6</v>
      </c>
      <c r="AP18" s="381">
        <f>IF(AM$10="","",IF($AN18="",0,VLOOKUP($AO18,'3.段階号俸表・参照表'!$V$20:$X$29,3,FALSE)-VLOOKUP($AM18,'3.段階号俸表・参照表'!$V$20:$X$29,3,FALSE)))</f>
        <v>0</v>
      </c>
      <c r="AQ18" s="370">
        <f t="shared" si="24"/>
        <v>217320</v>
      </c>
      <c r="AR18" s="370">
        <f>IF($C18="","",IF($AP18=0,0,($AQ18-VLOOKUP($AO18,'3.段階号俸表・参照表'!$V$4:$AH$13,2,FALSE))))</f>
        <v>0</v>
      </c>
      <c r="AS18" s="370">
        <f>IF($C18="","",IF(AND($AN18&gt;0,$AR18=0),1,IF($AR18=0,0,IF($AR18&lt;0,1,ROUNDUP($AR18/VLOOKUP($AO18,'3.段階号俸表・参照表'!$V$4:$AH$13,4,FALSE),0)+1))))</f>
        <v>0</v>
      </c>
      <c r="AT18" s="371">
        <f t="shared" si="25"/>
        <v>0</v>
      </c>
      <c r="AU18" s="381">
        <f>IF($AO18="","",IF($AT18=0,0,($AT18-1)*VLOOKUP($AO18,'3.段階号俸表・参照表'!$V$4:$AH$13,4,FALSE)))</f>
        <v>0</v>
      </c>
      <c r="AV18" s="370">
        <f t="shared" si="26"/>
        <v>0</v>
      </c>
      <c r="AW18" s="373">
        <f>IF($C18="","",IF($AV18&lt;=0,0,ROUNDUP($AV18/VLOOKUP($AO18,'3.段階号俸表・参照表'!$V$4:$AH$13,8,FALSE),0)))</f>
        <v>0</v>
      </c>
      <c r="AX18" s="373">
        <f t="shared" si="27"/>
        <v>0</v>
      </c>
      <c r="AY18" s="379">
        <f t="shared" si="28"/>
        <v>20</v>
      </c>
      <c r="AZ18" s="379">
        <f t="shared" si="29"/>
        <v>6</v>
      </c>
      <c r="BA18" s="373">
        <f>IF($AO18="","",VLOOKUP($AO18,'3.段階号俸表・参照表'!$V$4:$AH$13,11,FALSE))</f>
        <v>31</v>
      </c>
      <c r="BB18" s="371">
        <f>IF($AO18="","",VLOOKUP($AO18,'3.段階号俸表・参照表'!$V$4:$AH$13,12,FALSE))</f>
        <v>61</v>
      </c>
      <c r="BC18" s="377">
        <f>IF($C18="","",INDEX('3.段階号俸表・参照表'!$B$3:$T$188,MATCH($AY18,'3.段階号俸表・参照表'!$B$3:$B$188,0),MATCH($AZ18,'3.段階号俸表・参照表'!$B$3:$T$3,0)))</f>
        <v>217320</v>
      </c>
      <c r="BD18" s="377">
        <f t="shared" si="30"/>
        <v>178240</v>
      </c>
      <c r="BE18" s="377">
        <f t="shared" si="31"/>
        <v>395560</v>
      </c>
      <c r="BF18" s="377">
        <f t="shared" si="32"/>
        <v>4520</v>
      </c>
      <c r="BG18" s="378">
        <f t="shared" si="33"/>
        <v>1.1558919803600654E-2</v>
      </c>
      <c r="BH18" s="227"/>
      <c r="BI18" s="284">
        <f t="shared" si="34"/>
        <v>6</v>
      </c>
      <c r="BJ18" s="284">
        <f t="shared" si="35"/>
        <v>20</v>
      </c>
      <c r="BK18" s="231">
        <f>IF($C18="","",IF($BI18="","",INDEX('4.ベース改訂段階号俸表'!$B$4:$T$189,MATCH(メインシート!$BJ18,'4.ベース改訂段階号俸表'!$B$4:$B$189,0),MATCH(メインシート!$BI18,'4.ベース改訂段階号俸表'!$B$4:$T$4,0))))</f>
        <v>217320</v>
      </c>
      <c r="BL18" s="86">
        <f t="shared" si="10"/>
        <v>178240</v>
      </c>
      <c r="BM18" s="86">
        <f t="shared" si="36"/>
        <v>395560</v>
      </c>
      <c r="BN18" s="96">
        <f t="shared" si="11"/>
        <v>4520</v>
      </c>
      <c r="BO18" s="222">
        <v>0</v>
      </c>
      <c r="BP18" s="86">
        <f t="shared" si="37"/>
        <v>395560</v>
      </c>
      <c r="BQ18" s="86">
        <f t="shared" si="38"/>
        <v>4520</v>
      </c>
      <c r="BR18" s="229">
        <f t="shared" si="39"/>
        <v>1.1558919803600654E-2</v>
      </c>
    </row>
    <row r="19" spans="1:70" s="12" customFormat="1" ht="12" customHeight="1" x14ac:dyDescent="0.15">
      <c r="A19" s="30">
        <f>IF(C19="","",COUNTA($C$10:C19))</f>
        <v>10</v>
      </c>
      <c r="B19" s="217">
        <v>1</v>
      </c>
      <c r="C19" s="217" t="s">
        <v>35</v>
      </c>
      <c r="D19" s="218"/>
      <c r="E19" s="218">
        <v>7</v>
      </c>
      <c r="F19" s="217">
        <v>11</v>
      </c>
      <c r="G19" s="217"/>
      <c r="H19" s="289">
        <v>25919</v>
      </c>
      <c r="I19" s="289">
        <v>35688</v>
      </c>
      <c r="J19" s="83">
        <f t="shared" si="12"/>
        <v>54</v>
      </c>
      <c r="K19" s="83">
        <f t="shared" si="2"/>
        <v>3</v>
      </c>
      <c r="L19" s="83">
        <f t="shared" si="3"/>
        <v>27</v>
      </c>
      <c r="M19" s="83">
        <f t="shared" si="4"/>
        <v>6</v>
      </c>
      <c r="N19" s="86">
        <f>IF($C19="","",VLOOKUP($J19,'1.年齢給'!$B$7:$C$54,2,FALSE))</f>
        <v>179240</v>
      </c>
      <c r="O19" s="86">
        <f>IF($C19="","",INDEX('3.段階号俸表・参照表'!$B$3:$T$188,MATCH(メインシート!$F19,'3.段階号俸表・参照表'!$B$3:$B$188,0),MATCH(メインシート!$E19,'3.段階号俸表・参照表'!$B$3:$T$3,0)))</f>
        <v>237860</v>
      </c>
      <c r="P19" s="338"/>
      <c r="Q19" s="86">
        <f t="shared" si="13"/>
        <v>417100</v>
      </c>
      <c r="R19" s="336"/>
      <c r="S19" s="336"/>
      <c r="T19" s="336"/>
      <c r="U19" s="336"/>
      <c r="V19" s="88">
        <f t="shared" si="14"/>
        <v>0</v>
      </c>
      <c r="W19" s="89">
        <f t="shared" si="15"/>
        <v>417100</v>
      </c>
      <c r="X19" s="219">
        <f t="shared" si="5"/>
        <v>55</v>
      </c>
      <c r="Y19" s="220">
        <f t="shared" si="6"/>
        <v>3</v>
      </c>
      <c r="Z19" s="221">
        <f>IF($C19="","",IF($X19&gt;=$Y$7,0,VLOOKUP($X19,'1.年齢給'!$B$7:$C$54,2,FALSE)))</f>
        <v>178240</v>
      </c>
      <c r="AA19" s="221">
        <f t="shared" si="16"/>
        <v>-1000</v>
      </c>
      <c r="AB19" s="222" t="s">
        <v>178</v>
      </c>
      <c r="AC19" s="223">
        <f t="shared" si="7"/>
        <v>7</v>
      </c>
      <c r="AD19" s="223">
        <f t="shared" si="8"/>
        <v>11</v>
      </c>
      <c r="AE19" s="223">
        <f>IF($AC19="","",VLOOKUP($AC19,'3.段階号俸表・参照表'!$V$4:$AH$13,12,FALSE))</f>
        <v>61</v>
      </c>
      <c r="AF19" s="223">
        <f t="shared" si="17"/>
        <v>4</v>
      </c>
      <c r="AG19" s="223">
        <f t="shared" si="18"/>
        <v>15</v>
      </c>
      <c r="AH19" s="221">
        <f>IF($C19="","",INDEX('3.段階号俸表・参照表'!$B$3:$T$188,MATCH($AG19,'3.段階号俸表・参照表'!$B$3:$B$188,0),MATCH($AC19,'3.段階号俸表・参照表'!$B$3:$T$3,0)))</f>
        <v>245860</v>
      </c>
      <c r="AI19" s="221">
        <f t="shared" si="19"/>
        <v>8000</v>
      </c>
      <c r="AJ19" s="221">
        <f t="shared" si="20"/>
        <v>424100</v>
      </c>
      <c r="AK19" s="221">
        <f t="shared" si="21"/>
        <v>7000</v>
      </c>
      <c r="AL19" s="226">
        <f t="shared" si="22"/>
        <v>1.6782546152001917E-2</v>
      </c>
      <c r="AM19" s="387">
        <f t="shared" si="9"/>
        <v>7</v>
      </c>
      <c r="AN19" s="222"/>
      <c r="AO19" s="379">
        <f t="shared" si="23"/>
        <v>7</v>
      </c>
      <c r="AP19" s="381">
        <f>IF(AM$10="","",IF($AN19="",0,VLOOKUP($AO19,'3.段階号俸表・参照表'!$V$20:$X$29,3,FALSE)-VLOOKUP($AM19,'3.段階号俸表・参照表'!$V$20:$X$29,3,FALSE)))</f>
        <v>0</v>
      </c>
      <c r="AQ19" s="370">
        <f t="shared" si="24"/>
        <v>245860</v>
      </c>
      <c r="AR19" s="370">
        <f>IF($C19="","",IF($AP19=0,0,($AQ19-VLOOKUP($AO19,'3.段階号俸表・参照表'!$V$4:$AH$13,2,FALSE))))</f>
        <v>0</v>
      </c>
      <c r="AS19" s="370">
        <f>IF($C19="","",IF(AND($AN19&gt;0,$AR19=0),1,IF($AR19=0,0,IF($AR19&lt;0,1,ROUNDUP($AR19/VLOOKUP($AO19,'3.段階号俸表・参照表'!$V$4:$AH$13,4,FALSE),0)+1))))</f>
        <v>0</v>
      </c>
      <c r="AT19" s="371">
        <f t="shared" si="25"/>
        <v>0</v>
      </c>
      <c r="AU19" s="381">
        <f>IF($AO19="","",IF($AT19=0,0,($AT19-1)*VLOOKUP($AO19,'3.段階号俸表・参照表'!$V$4:$AH$13,4,FALSE)))</f>
        <v>0</v>
      </c>
      <c r="AV19" s="370">
        <f t="shared" si="26"/>
        <v>0</v>
      </c>
      <c r="AW19" s="373">
        <f>IF($C19="","",IF($AV19&lt;=0,0,ROUNDUP($AV19/VLOOKUP($AO19,'3.段階号俸表・参照表'!$V$4:$AH$13,8,FALSE),0)))</f>
        <v>0</v>
      </c>
      <c r="AX19" s="373">
        <f t="shared" si="27"/>
        <v>0</v>
      </c>
      <c r="AY19" s="379">
        <f t="shared" si="28"/>
        <v>15</v>
      </c>
      <c r="AZ19" s="379">
        <f t="shared" si="29"/>
        <v>7</v>
      </c>
      <c r="BA19" s="373">
        <f>IF($AO19="","",VLOOKUP($AO19,'3.段階号俸表・参照表'!$V$4:$AH$13,11,FALSE))</f>
        <v>31</v>
      </c>
      <c r="BB19" s="371">
        <f>IF($AO19="","",VLOOKUP($AO19,'3.段階号俸表・参照表'!$V$4:$AH$13,12,FALSE))</f>
        <v>61</v>
      </c>
      <c r="BC19" s="377">
        <f>IF($C19="","",INDEX('3.段階号俸表・参照表'!$B$3:$T$188,MATCH($AY19,'3.段階号俸表・参照表'!$B$3:$B$188,0),MATCH($AZ19,'3.段階号俸表・参照表'!$B$3:$T$3,0)))</f>
        <v>245860</v>
      </c>
      <c r="BD19" s="377">
        <f t="shared" si="30"/>
        <v>178240</v>
      </c>
      <c r="BE19" s="377">
        <f t="shared" si="31"/>
        <v>424100</v>
      </c>
      <c r="BF19" s="377">
        <f t="shared" si="32"/>
        <v>7000</v>
      </c>
      <c r="BG19" s="378">
        <f t="shared" si="33"/>
        <v>1.6782546152001917E-2</v>
      </c>
      <c r="BH19" s="227"/>
      <c r="BI19" s="284">
        <f t="shared" si="34"/>
        <v>7</v>
      </c>
      <c r="BJ19" s="284">
        <f t="shared" si="35"/>
        <v>15</v>
      </c>
      <c r="BK19" s="231">
        <f>IF($C19="","",IF($BI19="","",INDEX('4.ベース改訂段階号俸表'!$B$4:$T$189,MATCH(メインシート!$BJ19,'4.ベース改訂段階号俸表'!$B$4:$B$189,0),MATCH(メインシート!$BI19,'4.ベース改訂段階号俸表'!$B$4:$T$4,0))))</f>
        <v>245860</v>
      </c>
      <c r="BL19" s="86">
        <f t="shared" si="10"/>
        <v>178240</v>
      </c>
      <c r="BM19" s="86">
        <f t="shared" si="36"/>
        <v>424100</v>
      </c>
      <c r="BN19" s="96">
        <f t="shared" si="11"/>
        <v>7000</v>
      </c>
      <c r="BO19" s="222">
        <v>0</v>
      </c>
      <c r="BP19" s="86">
        <f t="shared" si="37"/>
        <v>424100</v>
      </c>
      <c r="BQ19" s="86">
        <f t="shared" si="38"/>
        <v>7000</v>
      </c>
      <c r="BR19" s="229">
        <f t="shared" si="39"/>
        <v>1.6782546152001917E-2</v>
      </c>
    </row>
    <row r="20" spans="1:70" s="12" customFormat="1" ht="12" customHeight="1" x14ac:dyDescent="0.15">
      <c r="A20" s="30">
        <f>IF(C20="","",COUNTA($C$10:C20))</f>
        <v>11</v>
      </c>
      <c r="B20" s="217">
        <v>1</v>
      </c>
      <c r="C20" s="217" t="s">
        <v>36</v>
      </c>
      <c r="D20" s="218"/>
      <c r="E20" s="218">
        <v>6</v>
      </c>
      <c r="F20" s="217">
        <v>25</v>
      </c>
      <c r="G20" s="217"/>
      <c r="H20" s="289">
        <v>25942</v>
      </c>
      <c r="I20" s="289">
        <v>32603</v>
      </c>
      <c r="J20" s="83">
        <f t="shared" si="12"/>
        <v>54</v>
      </c>
      <c r="K20" s="83">
        <f t="shared" si="2"/>
        <v>2</v>
      </c>
      <c r="L20" s="83">
        <f t="shared" si="3"/>
        <v>35</v>
      </c>
      <c r="M20" s="83">
        <f t="shared" si="4"/>
        <v>11</v>
      </c>
      <c r="N20" s="86">
        <f>IF($C20="","",VLOOKUP($J20,'1.年齢給'!$B$7:$C$54,2,FALSE))</f>
        <v>179240</v>
      </c>
      <c r="O20" s="86">
        <f>IF($C20="","",INDEX('3.段階号俸表・参照表'!$B$3:$T$188,MATCH(メインシート!$F20,'3.段階号俸表・参照表'!$B$3:$B$188,0),MATCH(メインシート!$E20,'3.段階号俸表・参照表'!$B$3:$T$3,0)))</f>
        <v>226520</v>
      </c>
      <c r="P20" s="338"/>
      <c r="Q20" s="86">
        <f t="shared" si="13"/>
        <v>405760</v>
      </c>
      <c r="R20" s="336"/>
      <c r="S20" s="336"/>
      <c r="T20" s="336"/>
      <c r="U20" s="336"/>
      <c r="V20" s="88">
        <f t="shared" si="14"/>
        <v>0</v>
      </c>
      <c r="W20" s="89">
        <f t="shared" si="15"/>
        <v>405760</v>
      </c>
      <c r="X20" s="219">
        <f t="shared" si="5"/>
        <v>55</v>
      </c>
      <c r="Y20" s="220">
        <f t="shared" si="6"/>
        <v>2</v>
      </c>
      <c r="Z20" s="221">
        <f>IF($C20="","",IF($X20&gt;=$Y$7,0,VLOOKUP($X20,'1.年齢給'!$B$7:$C$54,2,FALSE)))</f>
        <v>178240</v>
      </c>
      <c r="AA20" s="221">
        <f t="shared" si="16"/>
        <v>-1000</v>
      </c>
      <c r="AB20" s="222" t="s">
        <v>179</v>
      </c>
      <c r="AC20" s="223">
        <f t="shared" si="7"/>
        <v>6</v>
      </c>
      <c r="AD20" s="223">
        <f t="shared" si="8"/>
        <v>25</v>
      </c>
      <c r="AE20" s="223">
        <f>IF($AC20="","",VLOOKUP($AC20,'3.段階号俸表・参照表'!$V$4:$AH$13,12,FALSE))</f>
        <v>61</v>
      </c>
      <c r="AF20" s="223">
        <f t="shared" si="17"/>
        <v>5</v>
      </c>
      <c r="AG20" s="223">
        <f t="shared" si="18"/>
        <v>30</v>
      </c>
      <c r="AH20" s="221">
        <f>IF($C20="","",INDEX('3.段階号俸表・参照表'!$B$3:$T$188,MATCH($AG20,'3.段階号俸表・参照表'!$B$3:$B$188,0),MATCH($AC20,'3.段階号俸表・参照表'!$B$3:$T$3,0)))</f>
        <v>235720</v>
      </c>
      <c r="AI20" s="221">
        <f t="shared" si="19"/>
        <v>9200</v>
      </c>
      <c r="AJ20" s="221">
        <f t="shared" si="20"/>
        <v>413960</v>
      </c>
      <c r="AK20" s="221">
        <f t="shared" si="21"/>
        <v>8200</v>
      </c>
      <c r="AL20" s="226">
        <f t="shared" si="22"/>
        <v>2.0208990536277602E-2</v>
      </c>
      <c r="AM20" s="387">
        <f t="shared" si="9"/>
        <v>6</v>
      </c>
      <c r="AN20" s="222"/>
      <c r="AO20" s="379">
        <f t="shared" si="23"/>
        <v>6</v>
      </c>
      <c r="AP20" s="381">
        <f>IF(AM$10="","",IF($AN20="",0,VLOOKUP($AO20,'3.段階号俸表・参照表'!$V$20:$X$29,3,FALSE)-VLOOKUP($AM20,'3.段階号俸表・参照表'!$V$20:$X$29,3,FALSE)))</f>
        <v>0</v>
      </c>
      <c r="AQ20" s="370">
        <f t="shared" si="24"/>
        <v>235720</v>
      </c>
      <c r="AR20" s="370">
        <f>IF($C20="","",IF($AP20=0,0,($AQ20-VLOOKUP($AO20,'3.段階号俸表・参照表'!$V$4:$AH$13,2,FALSE))))</f>
        <v>0</v>
      </c>
      <c r="AS20" s="370">
        <f>IF($C20="","",IF(AND($AN20&gt;0,$AR20=0),1,IF($AR20=0,0,IF($AR20&lt;0,1,ROUNDUP($AR20/VLOOKUP($AO20,'3.段階号俸表・参照表'!$V$4:$AH$13,4,FALSE),0)+1))))</f>
        <v>0</v>
      </c>
      <c r="AT20" s="371">
        <f t="shared" si="25"/>
        <v>0</v>
      </c>
      <c r="AU20" s="381">
        <f>IF($AO20="","",IF($AT20=0,0,($AT20-1)*VLOOKUP($AO20,'3.段階号俸表・参照表'!$V$4:$AH$13,4,FALSE)))</f>
        <v>0</v>
      </c>
      <c r="AV20" s="370">
        <f t="shared" si="26"/>
        <v>0</v>
      </c>
      <c r="AW20" s="373">
        <f>IF($C20="","",IF($AV20&lt;=0,0,ROUNDUP($AV20/VLOOKUP($AO20,'3.段階号俸表・参照表'!$V$4:$AH$13,8,FALSE),0)))</f>
        <v>0</v>
      </c>
      <c r="AX20" s="373">
        <f t="shared" si="27"/>
        <v>0</v>
      </c>
      <c r="AY20" s="379">
        <f t="shared" si="28"/>
        <v>30</v>
      </c>
      <c r="AZ20" s="379">
        <f t="shared" si="29"/>
        <v>6</v>
      </c>
      <c r="BA20" s="373">
        <f>IF($AO20="","",VLOOKUP($AO20,'3.段階号俸表・参照表'!$V$4:$AH$13,11,FALSE))</f>
        <v>31</v>
      </c>
      <c r="BB20" s="371">
        <f>IF($AO20="","",VLOOKUP($AO20,'3.段階号俸表・参照表'!$V$4:$AH$13,12,FALSE))</f>
        <v>61</v>
      </c>
      <c r="BC20" s="377">
        <f>IF($C20="","",INDEX('3.段階号俸表・参照表'!$B$3:$T$188,MATCH($AY20,'3.段階号俸表・参照表'!$B$3:$B$188,0),MATCH($AZ20,'3.段階号俸表・参照表'!$B$3:$T$3,0)))</f>
        <v>235720</v>
      </c>
      <c r="BD20" s="377">
        <f t="shared" si="30"/>
        <v>178240</v>
      </c>
      <c r="BE20" s="377">
        <f t="shared" si="31"/>
        <v>413960</v>
      </c>
      <c r="BF20" s="377">
        <f t="shared" si="32"/>
        <v>8200</v>
      </c>
      <c r="BG20" s="378">
        <f t="shared" si="33"/>
        <v>2.0208990536277602E-2</v>
      </c>
      <c r="BH20" s="227"/>
      <c r="BI20" s="284">
        <f t="shared" si="34"/>
        <v>6</v>
      </c>
      <c r="BJ20" s="284">
        <f t="shared" si="35"/>
        <v>30</v>
      </c>
      <c r="BK20" s="231">
        <f>IF($C20="","",IF($BI20="","",INDEX('4.ベース改訂段階号俸表'!$B$4:$T$189,MATCH(メインシート!$BJ20,'4.ベース改訂段階号俸表'!$B$4:$B$189,0),MATCH(メインシート!$BI20,'4.ベース改訂段階号俸表'!$B$4:$T$4,0))))</f>
        <v>235720</v>
      </c>
      <c r="BL20" s="86">
        <f t="shared" si="10"/>
        <v>178240</v>
      </c>
      <c r="BM20" s="86">
        <f t="shared" si="36"/>
        <v>413960</v>
      </c>
      <c r="BN20" s="96">
        <f t="shared" si="11"/>
        <v>8200</v>
      </c>
      <c r="BO20" s="222">
        <v>0</v>
      </c>
      <c r="BP20" s="86">
        <f t="shared" si="37"/>
        <v>413960</v>
      </c>
      <c r="BQ20" s="86">
        <f t="shared" si="38"/>
        <v>8200</v>
      </c>
      <c r="BR20" s="229">
        <f t="shared" si="39"/>
        <v>2.0208990536277602E-2</v>
      </c>
    </row>
    <row r="21" spans="1:70" s="12" customFormat="1" ht="12" customHeight="1" x14ac:dyDescent="0.15">
      <c r="A21" s="30">
        <f>IF(C21="","",COUNTA($C$10:C21))</f>
        <v>12</v>
      </c>
      <c r="B21" s="217">
        <v>1</v>
      </c>
      <c r="C21" s="217" t="s">
        <v>37</v>
      </c>
      <c r="D21" s="218"/>
      <c r="E21" s="218">
        <v>5</v>
      </c>
      <c r="F21" s="217">
        <v>19</v>
      </c>
      <c r="G21" s="217"/>
      <c r="H21" s="289">
        <v>26222</v>
      </c>
      <c r="I21" s="289">
        <v>35156</v>
      </c>
      <c r="J21" s="83">
        <f t="shared" si="12"/>
        <v>53</v>
      </c>
      <c r="K21" s="83">
        <f t="shared" si="2"/>
        <v>5</v>
      </c>
      <c r="L21" s="83">
        <f t="shared" si="3"/>
        <v>29</v>
      </c>
      <c r="M21" s="83">
        <f t="shared" si="4"/>
        <v>0</v>
      </c>
      <c r="N21" s="86">
        <f>IF($C21="","",VLOOKUP($J21,'1.年齢給'!$B$7:$C$54,2,FALSE))</f>
        <v>179240</v>
      </c>
      <c r="O21" s="86">
        <f>IF($C21="","",INDEX('3.段階号俸表・参照表'!$B$3:$T$188,MATCH(メインシート!$F21,'3.段階号俸表・参照表'!$B$3:$B$188,0),MATCH(メインシート!$E21,'3.段階号俸表・参照表'!$B$3:$T$3,0)))</f>
        <v>185980</v>
      </c>
      <c r="P21" s="338"/>
      <c r="Q21" s="86">
        <f t="shared" si="13"/>
        <v>365220</v>
      </c>
      <c r="R21" s="336"/>
      <c r="S21" s="336"/>
      <c r="T21" s="336"/>
      <c r="U21" s="336"/>
      <c r="V21" s="88">
        <f t="shared" si="14"/>
        <v>0</v>
      </c>
      <c r="W21" s="89">
        <f t="shared" si="15"/>
        <v>365220</v>
      </c>
      <c r="X21" s="219">
        <f t="shared" si="5"/>
        <v>54</v>
      </c>
      <c r="Y21" s="220">
        <f t="shared" si="6"/>
        <v>5</v>
      </c>
      <c r="Z21" s="221">
        <f>IF($C21="","",IF($X21&gt;=$Y$7,0,VLOOKUP($X21,'1.年齢給'!$B$7:$C$54,2,FALSE)))</f>
        <v>179240</v>
      </c>
      <c r="AA21" s="221">
        <f t="shared" si="16"/>
        <v>0</v>
      </c>
      <c r="AB21" s="222" t="s">
        <v>181</v>
      </c>
      <c r="AC21" s="223">
        <f t="shared" si="7"/>
        <v>5</v>
      </c>
      <c r="AD21" s="223">
        <f t="shared" si="8"/>
        <v>19</v>
      </c>
      <c r="AE21" s="223">
        <f>IF($AC21="","",VLOOKUP($AC21,'3.段階号俸表・参照表'!$V$4:$AH$13,12,FALSE))</f>
        <v>46</v>
      </c>
      <c r="AF21" s="223">
        <f t="shared" si="17"/>
        <v>1</v>
      </c>
      <c r="AG21" s="223">
        <f t="shared" si="18"/>
        <v>20</v>
      </c>
      <c r="AH21" s="221">
        <f>IF($C21="","",INDEX('3.段階号俸表・参照表'!$B$3:$T$188,MATCH($AG21,'3.段階号俸表・参照表'!$B$3:$B$188,0),MATCH($AC21,'3.段階号俸表・参照表'!$B$3:$T$3,0)))</f>
        <v>187820</v>
      </c>
      <c r="AI21" s="221">
        <f t="shared" si="19"/>
        <v>1840</v>
      </c>
      <c r="AJ21" s="221">
        <f t="shared" si="20"/>
        <v>367060</v>
      </c>
      <c r="AK21" s="221">
        <f t="shared" si="21"/>
        <v>1840</v>
      </c>
      <c r="AL21" s="226">
        <f t="shared" si="22"/>
        <v>5.0380592519577239E-3</v>
      </c>
      <c r="AM21" s="387">
        <f t="shared" si="9"/>
        <v>5</v>
      </c>
      <c r="AN21" s="222">
        <v>6</v>
      </c>
      <c r="AO21" s="379">
        <f t="shared" si="23"/>
        <v>6</v>
      </c>
      <c r="AP21" s="381">
        <f>IF(AM$10="","",IF($AN21="",0,VLOOKUP($AO21,'3.段階号俸表・参照表'!$V$20:$X$29,3,FALSE)-VLOOKUP($AM21,'3.段階号俸表・参照表'!$V$20:$X$29,3,FALSE)))</f>
        <v>7500</v>
      </c>
      <c r="AQ21" s="370">
        <f t="shared" si="24"/>
        <v>195320</v>
      </c>
      <c r="AR21" s="370">
        <f>IF($C21="","",IF($AP21=0,0,($AQ21-VLOOKUP($AO21,'3.段階号俸表・参照表'!$V$4:$AH$13,2,FALSE))))</f>
        <v>12960</v>
      </c>
      <c r="AS21" s="370">
        <f>IF($C21="","",IF(AND($AN21&gt;0,$AR21=0),1,IF($AR21=0,0,IF($AR21&lt;0,1,ROUNDUP($AR21/VLOOKUP($AO21,'3.段階号俸表・参照表'!$V$4:$AH$13,4,FALSE),0)+1))))</f>
        <v>9</v>
      </c>
      <c r="AT21" s="371">
        <f t="shared" si="25"/>
        <v>9</v>
      </c>
      <c r="AU21" s="370">
        <f>IF($AO21="","",IF($AT21=0,0,($AT21-1)*VLOOKUP($AO21,'3.段階号俸表・参照表'!$V$4:$AH$13,4,FALSE)))</f>
        <v>14720</v>
      </c>
      <c r="AV21" s="370">
        <f t="shared" si="26"/>
        <v>-1760</v>
      </c>
      <c r="AW21" s="373">
        <f>IF($C21="","",IF($AV21&lt;=0,0,ROUNDUP($AV21/VLOOKUP($AO21,'3.段階号俸表・参照表'!$V$4:$AH$13,8,FALSE),0)))</f>
        <v>0</v>
      </c>
      <c r="AX21" s="373">
        <f t="shared" si="27"/>
        <v>9</v>
      </c>
      <c r="AY21" s="379">
        <f t="shared" si="28"/>
        <v>9</v>
      </c>
      <c r="AZ21" s="379">
        <f t="shared" si="29"/>
        <v>6</v>
      </c>
      <c r="BA21" s="373">
        <f>IF($AO21="","",VLOOKUP($AO21,'3.段階号俸表・参照表'!$V$4:$AH$13,11,FALSE))</f>
        <v>31</v>
      </c>
      <c r="BB21" s="371">
        <f>IF($AO21="","",VLOOKUP($AO21,'3.段階号俸表・参照表'!$V$4:$AH$13,12,FALSE))</f>
        <v>61</v>
      </c>
      <c r="BC21" s="377">
        <f>IF($C21="","",INDEX('3.段階号俸表・参照表'!$B$3:$T$188,MATCH($AY21,'3.段階号俸表・参照表'!$B$3:$B$188,0),MATCH($AZ21,'3.段階号俸表・参照表'!$B$3:$T$3,0)))</f>
        <v>197080</v>
      </c>
      <c r="BD21" s="377">
        <f t="shared" si="30"/>
        <v>179240</v>
      </c>
      <c r="BE21" s="377">
        <f t="shared" si="31"/>
        <v>376320</v>
      </c>
      <c r="BF21" s="377">
        <f t="shared" si="32"/>
        <v>11100</v>
      </c>
      <c r="BG21" s="378">
        <f t="shared" si="33"/>
        <v>3.0392640052571054E-2</v>
      </c>
      <c r="BH21" s="227"/>
      <c r="BI21" s="284">
        <f t="shared" si="34"/>
        <v>6</v>
      </c>
      <c r="BJ21" s="284">
        <f t="shared" si="35"/>
        <v>9</v>
      </c>
      <c r="BK21" s="231">
        <f>IF($C21="","",IF($BI21="","",INDEX('4.ベース改訂段階号俸表'!$B$4:$T$189,MATCH(メインシート!$BJ21,'4.ベース改訂段階号俸表'!$B$4:$B$189,0),MATCH(メインシート!$BI21,'4.ベース改訂段階号俸表'!$B$4:$T$4,0))))</f>
        <v>197080</v>
      </c>
      <c r="BL21" s="86">
        <f t="shared" si="10"/>
        <v>179240</v>
      </c>
      <c r="BM21" s="86">
        <f t="shared" si="36"/>
        <v>376320</v>
      </c>
      <c r="BN21" s="96">
        <f t="shared" si="11"/>
        <v>11100</v>
      </c>
      <c r="BO21" s="222">
        <v>0</v>
      </c>
      <c r="BP21" s="86">
        <f t="shared" si="37"/>
        <v>376320</v>
      </c>
      <c r="BQ21" s="86">
        <f t="shared" si="38"/>
        <v>11100</v>
      </c>
      <c r="BR21" s="229">
        <f t="shared" si="39"/>
        <v>3.0392640052571054E-2</v>
      </c>
    </row>
    <row r="22" spans="1:70" s="12" customFormat="1" ht="12" customHeight="1" x14ac:dyDescent="0.15">
      <c r="A22" s="30">
        <f>IF(C22="","",COUNTA($C$10:C22))</f>
        <v>13</v>
      </c>
      <c r="B22" s="217">
        <v>1</v>
      </c>
      <c r="C22" s="217" t="s">
        <v>38</v>
      </c>
      <c r="D22" s="218"/>
      <c r="E22" s="218">
        <v>4</v>
      </c>
      <c r="F22" s="217">
        <v>19</v>
      </c>
      <c r="G22" s="217"/>
      <c r="H22" s="289">
        <v>26239</v>
      </c>
      <c r="I22" s="289">
        <v>35156</v>
      </c>
      <c r="J22" s="83">
        <f t="shared" si="12"/>
        <v>53</v>
      </c>
      <c r="K22" s="83">
        <f t="shared" si="2"/>
        <v>5</v>
      </c>
      <c r="L22" s="83">
        <f t="shared" si="3"/>
        <v>29</v>
      </c>
      <c r="M22" s="83">
        <f t="shared" si="4"/>
        <v>0</v>
      </c>
      <c r="N22" s="86">
        <f>IF($C22="","",VLOOKUP($J22,'1.年齢給'!$B$7:$C$54,2,FALSE))</f>
        <v>179240</v>
      </c>
      <c r="O22" s="86">
        <f>IF($C22="","",INDEX('3.段階号俸表・参照表'!$B$3:$T$188,MATCH(メインシート!$F22,'3.段階号俸表・参照表'!$B$3:$B$188,0),MATCH(メインシート!$E22,'3.段階号俸表・参照表'!$B$3:$T$3,0)))</f>
        <v>160920</v>
      </c>
      <c r="P22" s="338"/>
      <c r="Q22" s="86">
        <f t="shared" si="13"/>
        <v>340160</v>
      </c>
      <c r="R22" s="336"/>
      <c r="S22" s="336"/>
      <c r="T22" s="336"/>
      <c r="U22" s="336"/>
      <c r="V22" s="88">
        <f t="shared" si="14"/>
        <v>0</v>
      </c>
      <c r="W22" s="89">
        <f t="shared" si="15"/>
        <v>340160</v>
      </c>
      <c r="X22" s="219">
        <f t="shared" si="5"/>
        <v>54</v>
      </c>
      <c r="Y22" s="220">
        <f t="shared" si="6"/>
        <v>5</v>
      </c>
      <c r="Z22" s="221">
        <f>IF($C22="","",IF($X22&gt;=$Y$7,0,VLOOKUP($X22,'1.年齢給'!$B$7:$C$54,2,FALSE)))</f>
        <v>179240</v>
      </c>
      <c r="AA22" s="221">
        <f t="shared" si="16"/>
        <v>0</v>
      </c>
      <c r="AB22" s="222" t="s">
        <v>181</v>
      </c>
      <c r="AC22" s="223">
        <f t="shared" si="7"/>
        <v>4</v>
      </c>
      <c r="AD22" s="223">
        <f t="shared" si="8"/>
        <v>19</v>
      </c>
      <c r="AE22" s="223">
        <f>IF($AC22="","",VLOOKUP($AC22,'3.段階号俸表・参照表'!$V$4:$AH$13,12,FALSE))</f>
        <v>46</v>
      </c>
      <c r="AF22" s="223">
        <f t="shared" si="17"/>
        <v>1</v>
      </c>
      <c r="AG22" s="223">
        <f t="shared" si="18"/>
        <v>20</v>
      </c>
      <c r="AH22" s="221">
        <f>IF($C22="","",INDEX('3.段階号俸表・参照表'!$B$3:$T$188,MATCH($AG22,'3.段階号俸表・参照表'!$B$3:$B$188,0),MATCH($AC22,'3.段階号俸表・参照表'!$B$3:$T$3,0)))</f>
        <v>161760</v>
      </c>
      <c r="AI22" s="221">
        <f t="shared" si="19"/>
        <v>840</v>
      </c>
      <c r="AJ22" s="221">
        <f t="shared" si="20"/>
        <v>341000</v>
      </c>
      <c r="AK22" s="221">
        <f t="shared" si="21"/>
        <v>840</v>
      </c>
      <c r="AL22" s="226">
        <f t="shared" si="22"/>
        <v>2.4694261523988711E-3</v>
      </c>
      <c r="AM22" s="387">
        <f t="shared" si="9"/>
        <v>4</v>
      </c>
      <c r="AN22" s="222">
        <v>5</v>
      </c>
      <c r="AO22" s="379">
        <f t="shared" si="23"/>
        <v>5</v>
      </c>
      <c r="AP22" s="381">
        <f>IF(AM$10="","",IF($AN22="",0,VLOOKUP($AO22,'3.段階号俸表・参照表'!$V$20:$X$29,3,FALSE)-VLOOKUP($AM22,'3.段階号俸表・参照表'!$V$20:$X$29,3,FALSE)))</f>
        <v>7000</v>
      </c>
      <c r="AQ22" s="370">
        <f t="shared" si="24"/>
        <v>168760</v>
      </c>
      <c r="AR22" s="370">
        <f>IF($C22="","",IF($AP22=0,0,($AQ22-VLOOKUP($AO22,'3.段階号俸表・参照表'!$V$4:$AH$13,2,FALSE))))</f>
        <v>15900</v>
      </c>
      <c r="AS22" s="370">
        <f>IF($C22="","",IF(AND($AN22&gt;0,$AR22=0),1,IF($AR22=0,0,IF($AR22&lt;0,1,ROUNDUP($AR22/VLOOKUP($AO22,'3.段階号俸表・参照表'!$V$4:$AH$13,4,FALSE),0)+1))))</f>
        <v>10</v>
      </c>
      <c r="AT22" s="371">
        <f t="shared" si="25"/>
        <v>10</v>
      </c>
      <c r="AU22" s="370">
        <f>IF($AO22="","",IF($AT22=0,0,($AT22-1)*VLOOKUP($AO22,'3.段階号俸表・参照表'!$V$4:$AH$13,4,FALSE)))</f>
        <v>16560</v>
      </c>
      <c r="AV22" s="370">
        <f t="shared" si="26"/>
        <v>-660</v>
      </c>
      <c r="AW22" s="373">
        <f>IF($C22="","",IF($AV22&lt;=0,0,ROUNDUP($AV22/VLOOKUP($AO22,'3.段階号俸表・参照表'!$V$4:$AH$13,8,FALSE),0)))</f>
        <v>0</v>
      </c>
      <c r="AX22" s="373">
        <f t="shared" si="27"/>
        <v>10</v>
      </c>
      <c r="AY22" s="379">
        <f t="shared" si="28"/>
        <v>10</v>
      </c>
      <c r="AZ22" s="379">
        <f t="shared" si="29"/>
        <v>5</v>
      </c>
      <c r="BA22" s="373">
        <f>IF($AO22="","",VLOOKUP($AO22,'3.段階号俸表・参照表'!$V$4:$AH$13,11,FALSE))</f>
        <v>25</v>
      </c>
      <c r="BB22" s="371">
        <f>IF($AO22="","",VLOOKUP($AO22,'3.段階号俸表・参照表'!$V$4:$AH$13,12,FALSE))</f>
        <v>46</v>
      </c>
      <c r="BC22" s="377">
        <f>IF($C22="","",INDEX('3.段階号俸表・参照表'!$B$3:$T$188,MATCH($AY22,'3.段階号俸表・参照表'!$B$3:$B$188,0),MATCH($AZ22,'3.段階号俸表・参照表'!$B$3:$T$3,0)))</f>
        <v>169420</v>
      </c>
      <c r="BD22" s="377">
        <f t="shared" si="30"/>
        <v>179240</v>
      </c>
      <c r="BE22" s="377">
        <f t="shared" si="31"/>
        <v>348660</v>
      </c>
      <c r="BF22" s="377">
        <f t="shared" si="32"/>
        <v>8500</v>
      </c>
      <c r="BG22" s="378">
        <f t="shared" si="33"/>
        <v>2.4988240827845721E-2</v>
      </c>
      <c r="BH22" s="227"/>
      <c r="BI22" s="284">
        <f t="shared" si="34"/>
        <v>5</v>
      </c>
      <c r="BJ22" s="284">
        <f t="shared" si="35"/>
        <v>10</v>
      </c>
      <c r="BK22" s="231">
        <f>IF($C22="","",IF($BI22="","",INDEX('4.ベース改訂段階号俸表'!$B$4:$T$189,MATCH(メインシート!$BJ22,'4.ベース改訂段階号俸表'!$B$4:$B$189,0),MATCH(メインシート!$BI22,'4.ベース改訂段階号俸表'!$B$4:$T$4,0))))</f>
        <v>169420</v>
      </c>
      <c r="BL22" s="86">
        <f t="shared" si="10"/>
        <v>179240</v>
      </c>
      <c r="BM22" s="86">
        <f t="shared" si="36"/>
        <v>348660</v>
      </c>
      <c r="BN22" s="96">
        <f t="shared" si="11"/>
        <v>8500</v>
      </c>
      <c r="BO22" s="222">
        <v>0</v>
      </c>
      <c r="BP22" s="86">
        <f t="shared" si="37"/>
        <v>348660</v>
      </c>
      <c r="BQ22" s="86">
        <f t="shared" si="38"/>
        <v>8500</v>
      </c>
      <c r="BR22" s="229">
        <f t="shared" si="39"/>
        <v>2.4988240827845721E-2</v>
      </c>
    </row>
    <row r="23" spans="1:70" s="12" customFormat="1" ht="12" customHeight="1" x14ac:dyDescent="0.15">
      <c r="A23" s="30">
        <f>IF(C23="","",COUNTA($C$10:C23))</f>
        <v>14</v>
      </c>
      <c r="B23" s="217">
        <v>1</v>
      </c>
      <c r="C23" s="217" t="s">
        <v>39</v>
      </c>
      <c r="D23" s="218"/>
      <c r="E23" s="218">
        <v>5</v>
      </c>
      <c r="F23" s="217">
        <v>16</v>
      </c>
      <c r="G23" s="217"/>
      <c r="H23" s="289">
        <v>26242</v>
      </c>
      <c r="I23" s="289">
        <v>38159</v>
      </c>
      <c r="J23" s="83">
        <f t="shared" si="12"/>
        <v>53</v>
      </c>
      <c r="K23" s="83">
        <f t="shared" si="2"/>
        <v>4</v>
      </c>
      <c r="L23" s="83">
        <f t="shared" si="3"/>
        <v>20</v>
      </c>
      <c r="M23" s="83">
        <f t="shared" si="4"/>
        <v>9</v>
      </c>
      <c r="N23" s="86">
        <f>IF($C23="","",VLOOKUP($J23,'1.年齢給'!$B$7:$C$54,2,FALSE))</f>
        <v>179240</v>
      </c>
      <c r="O23" s="86">
        <f>IF($C23="","",INDEX('3.段階号俸表・参照表'!$B$3:$T$188,MATCH(メインシート!$F23,'3.段階号俸表・参照表'!$B$3:$B$188,0),MATCH(メインシート!$E23,'3.段階号俸表・参照表'!$B$3:$T$3,0)))</f>
        <v>180460</v>
      </c>
      <c r="P23" s="338"/>
      <c r="Q23" s="86">
        <f t="shared" si="13"/>
        <v>359700</v>
      </c>
      <c r="R23" s="336"/>
      <c r="S23" s="336"/>
      <c r="T23" s="336"/>
      <c r="U23" s="336"/>
      <c r="V23" s="88">
        <f t="shared" si="14"/>
        <v>0</v>
      </c>
      <c r="W23" s="89">
        <f t="shared" si="15"/>
        <v>359700</v>
      </c>
      <c r="X23" s="219">
        <f t="shared" si="5"/>
        <v>54</v>
      </c>
      <c r="Y23" s="220">
        <f t="shared" si="6"/>
        <v>4</v>
      </c>
      <c r="Z23" s="221">
        <f>IF($C23="","",IF($X23&gt;=$Y$7,0,VLOOKUP($X23,'1.年齢給'!$B$7:$C$54,2,FALSE)))</f>
        <v>179240</v>
      </c>
      <c r="AA23" s="221">
        <f t="shared" si="16"/>
        <v>0</v>
      </c>
      <c r="AB23" s="222" t="s">
        <v>177</v>
      </c>
      <c r="AC23" s="223">
        <f t="shared" si="7"/>
        <v>5</v>
      </c>
      <c r="AD23" s="223">
        <f t="shared" si="8"/>
        <v>16</v>
      </c>
      <c r="AE23" s="223">
        <f>IF($AC23="","",VLOOKUP($AC23,'3.段階号俸表・参照表'!$V$4:$AH$13,12,FALSE))</f>
        <v>46</v>
      </c>
      <c r="AF23" s="223">
        <f t="shared" si="17"/>
        <v>3</v>
      </c>
      <c r="AG23" s="223">
        <f t="shared" si="18"/>
        <v>19</v>
      </c>
      <c r="AH23" s="221">
        <f>IF($C23="","",INDEX('3.段階号俸表・参照表'!$B$3:$T$188,MATCH($AG23,'3.段階号俸表・参照表'!$B$3:$B$188,0),MATCH($AC23,'3.段階号俸表・参照表'!$B$3:$T$3,0)))</f>
        <v>185980</v>
      </c>
      <c r="AI23" s="221">
        <f t="shared" si="19"/>
        <v>5520</v>
      </c>
      <c r="AJ23" s="221">
        <f t="shared" si="20"/>
        <v>365220</v>
      </c>
      <c r="AK23" s="221">
        <f t="shared" si="21"/>
        <v>5520</v>
      </c>
      <c r="AL23" s="226">
        <f t="shared" si="22"/>
        <v>1.5346121768140117E-2</v>
      </c>
      <c r="AM23" s="387">
        <f t="shared" si="9"/>
        <v>5</v>
      </c>
      <c r="AN23" s="222"/>
      <c r="AO23" s="379">
        <f t="shared" si="23"/>
        <v>5</v>
      </c>
      <c r="AP23" s="381">
        <f>IF(AM$10="","",IF($AN23="",0,VLOOKUP($AO23,'3.段階号俸表・参照表'!$V$20:$X$29,3,FALSE)-VLOOKUP($AM23,'3.段階号俸表・参照表'!$V$20:$X$29,3,FALSE)))</f>
        <v>0</v>
      </c>
      <c r="AQ23" s="370">
        <f t="shared" si="24"/>
        <v>185980</v>
      </c>
      <c r="AR23" s="370">
        <f>IF($C23="","",IF($AP23=0,0,($AQ23-VLOOKUP($AO23,'3.段階号俸表・参照表'!$V$4:$AH$13,2,FALSE))))</f>
        <v>0</v>
      </c>
      <c r="AS23" s="370">
        <f>IF($C23="","",IF(AND($AN23&gt;0,$AR23=0),1,IF($AR23=0,0,IF($AR23&lt;0,1,ROUNDUP($AR23/VLOOKUP($AO23,'3.段階号俸表・参照表'!$V$4:$AH$13,4,FALSE),0)+1))))</f>
        <v>0</v>
      </c>
      <c r="AT23" s="371">
        <f t="shared" si="25"/>
        <v>0</v>
      </c>
      <c r="AU23" s="370">
        <f>IF($AO23="","",IF($AT23=0,0,($AT23-1)*VLOOKUP($AO23,'3.段階号俸表・参照表'!$V$4:$AH$13,4,FALSE)))</f>
        <v>0</v>
      </c>
      <c r="AV23" s="370">
        <f t="shared" si="26"/>
        <v>0</v>
      </c>
      <c r="AW23" s="373">
        <f>IF($C23="","",IF($AV23&lt;=0,0,ROUNDUP($AV23/VLOOKUP($AO23,'3.段階号俸表・参照表'!$V$4:$AH$13,8,FALSE),0)))</f>
        <v>0</v>
      </c>
      <c r="AX23" s="373">
        <f t="shared" si="27"/>
        <v>0</v>
      </c>
      <c r="AY23" s="379">
        <f t="shared" si="28"/>
        <v>19</v>
      </c>
      <c r="AZ23" s="379">
        <f t="shared" si="29"/>
        <v>5</v>
      </c>
      <c r="BA23" s="373">
        <f>IF($AO23="","",VLOOKUP($AO23,'3.段階号俸表・参照表'!$V$4:$AH$13,11,FALSE))</f>
        <v>25</v>
      </c>
      <c r="BB23" s="371">
        <f>IF($AO23="","",VLOOKUP($AO23,'3.段階号俸表・参照表'!$V$4:$AH$13,12,FALSE))</f>
        <v>46</v>
      </c>
      <c r="BC23" s="377">
        <f>IF($C23="","",INDEX('3.段階号俸表・参照表'!$B$3:$T$188,MATCH($AY23,'3.段階号俸表・参照表'!$B$3:$B$188,0),MATCH($AZ23,'3.段階号俸表・参照表'!$B$3:$T$3,0)))</f>
        <v>185980</v>
      </c>
      <c r="BD23" s="377">
        <f t="shared" si="30"/>
        <v>179240</v>
      </c>
      <c r="BE23" s="377">
        <f t="shared" si="31"/>
        <v>365220</v>
      </c>
      <c r="BF23" s="377">
        <f t="shared" si="32"/>
        <v>5520</v>
      </c>
      <c r="BG23" s="378">
        <f t="shared" si="33"/>
        <v>1.5346121768140117E-2</v>
      </c>
      <c r="BH23" s="227"/>
      <c r="BI23" s="284">
        <f t="shared" si="34"/>
        <v>5</v>
      </c>
      <c r="BJ23" s="284">
        <f t="shared" si="35"/>
        <v>19</v>
      </c>
      <c r="BK23" s="231">
        <f>IF($C23="","",IF($BI23="","",INDEX('4.ベース改訂段階号俸表'!$B$4:$T$189,MATCH(メインシート!$BJ23,'4.ベース改訂段階号俸表'!$B$4:$B$189,0),MATCH(メインシート!$BI23,'4.ベース改訂段階号俸表'!$B$4:$T$4,0))))</f>
        <v>185980</v>
      </c>
      <c r="BL23" s="86">
        <f t="shared" si="10"/>
        <v>179240</v>
      </c>
      <c r="BM23" s="86">
        <f t="shared" si="36"/>
        <v>365220</v>
      </c>
      <c r="BN23" s="96">
        <f t="shared" si="11"/>
        <v>5520</v>
      </c>
      <c r="BO23" s="222">
        <v>0</v>
      </c>
      <c r="BP23" s="86">
        <f t="shared" si="37"/>
        <v>365220</v>
      </c>
      <c r="BQ23" s="86">
        <f t="shared" si="38"/>
        <v>5520</v>
      </c>
      <c r="BR23" s="229">
        <f t="shared" si="39"/>
        <v>1.5346121768140117E-2</v>
      </c>
    </row>
    <row r="24" spans="1:70" s="12" customFormat="1" ht="12" customHeight="1" x14ac:dyDescent="0.15">
      <c r="A24" s="30">
        <f>IF(C24="","",COUNTA($C$10:C24))</f>
        <v>15</v>
      </c>
      <c r="B24" s="217">
        <v>1</v>
      </c>
      <c r="C24" s="217" t="s">
        <v>40</v>
      </c>
      <c r="D24" s="218"/>
      <c r="E24" s="218">
        <v>5</v>
      </c>
      <c r="F24" s="217">
        <v>22</v>
      </c>
      <c r="G24" s="217"/>
      <c r="H24" s="289">
        <v>26389</v>
      </c>
      <c r="I24" s="289">
        <v>34424</v>
      </c>
      <c r="J24" s="83">
        <f t="shared" si="12"/>
        <v>53</v>
      </c>
      <c r="K24" s="83">
        <f t="shared" si="2"/>
        <v>0</v>
      </c>
      <c r="L24" s="83">
        <f t="shared" si="3"/>
        <v>31</v>
      </c>
      <c r="M24" s="83">
        <f t="shared" si="4"/>
        <v>0</v>
      </c>
      <c r="N24" s="86">
        <f>IF($C24="","",VLOOKUP($J24,'1.年齢給'!$B$7:$C$54,2,FALSE))</f>
        <v>179240</v>
      </c>
      <c r="O24" s="86">
        <f>IF($C24="","",INDEX('3.段階号俸表・参照表'!$B$3:$T$188,MATCH(メインシート!$F24,'3.段階号俸表・参照表'!$B$3:$B$188,0),MATCH(メインシート!$E24,'3.段階号俸表・参照表'!$B$3:$T$3,0)))</f>
        <v>191500</v>
      </c>
      <c r="P24" s="338"/>
      <c r="Q24" s="86">
        <f t="shared" si="13"/>
        <v>370740</v>
      </c>
      <c r="R24" s="336"/>
      <c r="S24" s="336"/>
      <c r="T24" s="336"/>
      <c r="U24" s="336"/>
      <c r="V24" s="88">
        <f t="shared" si="14"/>
        <v>0</v>
      </c>
      <c r="W24" s="89">
        <f t="shared" si="15"/>
        <v>370740</v>
      </c>
      <c r="X24" s="219">
        <f t="shared" si="5"/>
        <v>54</v>
      </c>
      <c r="Y24" s="220">
        <f t="shared" si="6"/>
        <v>0</v>
      </c>
      <c r="Z24" s="221">
        <f>IF($C24="","",IF($X24&gt;=$Y$7,0,VLOOKUP($X24,'1.年齢給'!$B$7:$C$54,2,FALSE)))</f>
        <v>179240</v>
      </c>
      <c r="AA24" s="221">
        <f t="shared" si="16"/>
        <v>0</v>
      </c>
      <c r="AB24" s="222" t="s">
        <v>177</v>
      </c>
      <c r="AC24" s="223">
        <f t="shared" si="7"/>
        <v>5</v>
      </c>
      <c r="AD24" s="223">
        <f t="shared" si="8"/>
        <v>22</v>
      </c>
      <c r="AE24" s="223">
        <f>IF($AC24="","",VLOOKUP($AC24,'3.段階号俸表・参照表'!$V$4:$AH$13,12,FALSE))</f>
        <v>46</v>
      </c>
      <c r="AF24" s="223">
        <f t="shared" si="17"/>
        <v>3</v>
      </c>
      <c r="AG24" s="223">
        <f t="shared" si="18"/>
        <v>25</v>
      </c>
      <c r="AH24" s="221">
        <f>IF($C24="","",INDEX('3.段階号俸表・参照表'!$B$3:$T$188,MATCH($AG24,'3.段階号俸表・参照表'!$B$3:$B$188,0),MATCH($AC24,'3.段階号俸表・参照表'!$B$3:$T$3,0)))</f>
        <v>197020</v>
      </c>
      <c r="AI24" s="221">
        <f t="shared" si="19"/>
        <v>5520</v>
      </c>
      <c r="AJ24" s="221">
        <f t="shared" si="20"/>
        <v>376260</v>
      </c>
      <c r="AK24" s="221">
        <f t="shared" si="21"/>
        <v>5520</v>
      </c>
      <c r="AL24" s="226">
        <f t="shared" si="22"/>
        <v>1.4889140637643631E-2</v>
      </c>
      <c r="AM24" s="387">
        <f t="shared" si="9"/>
        <v>5</v>
      </c>
      <c r="AN24" s="222"/>
      <c r="AO24" s="379">
        <f t="shared" si="23"/>
        <v>5</v>
      </c>
      <c r="AP24" s="381">
        <f>IF(AM$10="","",IF($AN24="",0,VLOOKUP($AO24,'3.段階号俸表・参照表'!$V$20:$X$29,3,FALSE)-VLOOKUP($AM24,'3.段階号俸表・参照表'!$V$20:$X$29,3,FALSE)))</f>
        <v>0</v>
      </c>
      <c r="AQ24" s="370">
        <f t="shared" si="24"/>
        <v>197020</v>
      </c>
      <c r="AR24" s="370">
        <f>IF($C24="","",IF($AP24=0,0,($AQ24-VLOOKUP($AO24,'3.段階号俸表・参照表'!$V$4:$AH$13,2,FALSE))))</f>
        <v>0</v>
      </c>
      <c r="AS24" s="370">
        <f>IF($C24="","",IF(AND($AN24&gt;0,$AR24=0),1,IF($AR24=0,0,IF($AR24&lt;0,1,ROUNDUP($AR24/VLOOKUP($AO24,'3.段階号俸表・参照表'!$V$4:$AH$13,4,FALSE),0)+1))))</f>
        <v>0</v>
      </c>
      <c r="AT24" s="371">
        <f t="shared" si="25"/>
        <v>0</v>
      </c>
      <c r="AU24" s="370">
        <f>IF($AO24="","",IF($AT24=0,0,($AT24-1)*VLOOKUP($AO24,'3.段階号俸表・参照表'!$V$4:$AH$13,4,FALSE)))</f>
        <v>0</v>
      </c>
      <c r="AV24" s="370">
        <f t="shared" si="26"/>
        <v>0</v>
      </c>
      <c r="AW24" s="371">
        <f>IF($C24="","",IF($AV24&lt;=0,0,ROUNDUP($AV24/VLOOKUP($AO24,'3.段階号俸表・参照表'!$V$4:$AH$13,8,FALSE),0)))</f>
        <v>0</v>
      </c>
      <c r="AX24" s="371">
        <f t="shared" si="27"/>
        <v>0</v>
      </c>
      <c r="AY24" s="379">
        <f t="shared" si="28"/>
        <v>25</v>
      </c>
      <c r="AZ24" s="379">
        <f t="shared" si="29"/>
        <v>5</v>
      </c>
      <c r="BA24" s="371">
        <f>IF($AO24="","",VLOOKUP($AO24,'3.段階号俸表・参照表'!$V$4:$AH$13,11,FALSE))</f>
        <v>25</v>
      </c>
      <c r="BB24" s="371">
        <f>IF($AO24="","",VLOOKUP($AO24,'3.段階号俸表・参照表'!$V$4:$AH$13,12,FALSE))</f>
        <v>46</v>
      </c>
      <c r="BC24" s="377">
        <f>IF($C24="","",INDEX('3.段階号俸表・参照表'!$B$3:$T$188,MATCH($AY24,'3.段階号俸表・参照表'!$B$3:$B$188,0),MATCH($AZ24,'3.段階号俸表・参照表'!$B$3:$T$3,0)))</f>
        <v>197020</v>
      </c>
      <c r="BD24" s="377">
        <f t="shared" si="30"/>
        <v>179240</v>
      </c>
      <c r="BE24" s="377">
        <f t="shared" si="31"/>
        <v>376260</v>
      </c>
      <c r="BF24" s="377">
        <f t="shared" si="32"/>
        <v>5520</v>
      </c>
      <c r="BG24" s="378">
        <f t="shared" si="33"/>
        <v>1.4889140637643631E-2</v>
      </c>
      <c r="BH24" s="227"/>
      <c r="BI24" s="284">
        <f t="shared" si="34"/>
        <v>5</v>
      </c>
      <c r="BJ24" s="284">
        <f t="shared" si="35"/>
        <v>25</v>
      </c>
      <c r="BK24" s="231">
        <f>IF($C24="","",IF($BI24="","",INDEX('4.ベース改訂段階号俸表'!$B$4:$T$189,MATCH(メインシート!$BJ24,'4.ベース改訂段階号俸表'!$B$4:$B$189,0),MATCH(メインシート!$BI24,'4.ベース改訂段階号俸表'!$B$4:$T$4,0))))</f>
        <v>197020</v>
      </c>
      <c r="BL24" s="86">
        <f t="shared" si="10"/>
        <v>179240</v>
      </c>
      <c r="BM24" s="86">
        <f t="shared" si="36"/>
        <v>376260</v>
      </c>
      <c r="BN24" s="96">
        <f t="shared" si="11"/>
        <v>5520</v>
      </c>
      <c r="BO24" s="222">
        <v>0</v>
      </c>
      <c r="BP24" s="86">
        <f t="shared" si="37"/>
        <v>376260</v>
      </c>
      <c r="BQ24" s="86">
        <f t="shared" si="38"/>
        <v>5520</v>
      </c>
      <c r="BR24" s="229">
        <f t="shared" si="39"/>
        <v>1.4889140637643631E-2</v>
      </c>
    </row>
    <row r="25" spans="1:70" s="12" customFormat="1" ht="12" customHeight="1" x14ac:dyDescent="0.15">
      <c r="A25" s="30">
        <f>IF(C25="","",COUNTA($C$10:C25))</f>
        <v>16</v>
      </c>
      <c r="B25" s="487">
        <v>2</v>
      </c>
      <c r="C25" s="487" t="s">
        <v>41</v>
      </c>
      <c r="D25" s="488"/>
      <c r="E25" s="488">
        <v>5</v>
      </c>
      <c r="F25" s="487">
        <v>5</v>
      </c>
      <c r="G25" s="487"/>
      <c r="H25" s="489">
        <v>26506</v>
      </c>
      <c r="I25" s="489">
        <v>38285</v>
      </c>
      <c r="J25" s="83">
        <f t="shared" si="12"/>
        <v>52</v>
      </c>
      <c r="K25" s="83">
        <f t="shared" si="2"/>
        <v>8</v>
      </c>
      <c r="L25" s="83">
        <f t="shared" si="3"/>
        <v>20</v>
      </c>
      <c r="M25" s="83">
        <f t="shared" si="4"/>
        <v>5</v>
      </c>
      <c r="N25" s="86">
        <f>IF($C25="","",VLOOKUP($J25,'1.年齢給'!$B$7:$C$54,2,FALSE))</f>
        <v>179240</v>
      </c>
      <c r="O25" s="86">
        <f>IF($C25="","",INDEX('3.段階号俸表・参照表'!$B$3:$T$188,MATCH(メインシート!$F25,'3.段階号俸表・参照表'!$B$3:$B$188,0),MATCH(メインシート!$E25,'3.段階号俸表・参照表'!$B$3:$T$3,0)))</f>
        <v>160220</v>
      </c>
      <c r="P25" s="490"/>
      <c r="Q25" s="86">
        <f t="shared" si="13"/>
        <v>339460</v>
      </c>
      <c r="R25" s="491"/>
      <c r="S25" s="491"/>
      <c r="T25" s="491"/>
      <c r="U25" s="491"/>
      <c r="V25" s="88">
        <f t="shared" si="14"/>
        <v>0</v>
      </c>
      <c r="W25" s="89">
        <f t="shared" si="15"/>
        <v>339460</v>
      </c>
      <c r="X25" s="219">
        <f t="shared" si="5"/>
        <v>53</v>
      </c>
      <c r="Y25" s="220">
        <f t="shared" si="6"/>
        <v>8</v>
      </c>
      <c r="Z25" s="221">
        <f>IF($C25="","",IF($X25&gt;=$Y$7,0,VLOOKUP($X25,'1.年齢給'!$B$7:$C$54,2,FALSE)))</f>
        <v>179240</v>
      </c>
      <c r="AA25" s="221">
        <f t="shared" si="16"/>
        <v>0</v>
      </c>
      <c r="AB25" s="492" t="s">
        <v>182</v>
      </c>
      <c r="AC25" s="223">
        <f t="shared" si="7"/>
        <v>5</v>
      </c>
      <c r="AD25" s="223">
        <f t="shared" si="8"/>
        <v>5</v>
      </c>
      <c r="AE25" s="223">
        <f>IF($AC25="","",VLOOKUP($AC25,'3.段階号俸表・参照表'!$V$4:$AH$13,12,FALSE))</f>
        <v>46</v>
      </c>
      <c r="AF25" s="223">
        <f t="shared" si="17"/>
        <v>3</v>
      </c>
      <c r="AG25" s="223">
        <f t="shared" si="18"/>
        <v>8</v>
      </c>
      <c r="AH25" s="221">
        <f>IF($C25="","",INDEX('3.段階号俸表・参照表'!$B$3:$T$188,MATCH($AG25,'3.段階号俸表・参照表'!$B$3:$B$188,0),MATCH($AC25,'3.段階号俸表・参照表'!$B$3:$T$3,0)))</f>
        <v>165740</v>
      </c>
      <c r="AI25" s="221">
        <f t="shared" si="19"/>
        <v>5520</v>
      </c>
      <c r="AJ25" s="221">
        <f t="shared" si="20"/>
        <v>344980</v>
      </c>
      <c r="AK25" s="221">
        <f t="shared" si="21"/>
        <v>5520</v>
      </c>
      <c r="AL25" s="226">
        <f t="shared" si="22"/>
        <v>1.6261120603311141E-2</v>
      </c>
      <c r="AM25" s="387">
        <f t="shared" si="9"/>
        <v>5</v>
      </c>
      <c r="AN25" s="492"/>
      <c r="AO25" s="379">
        <f t="shared" si="23"/>
        <v>5</v>
      </c>
      <c r="AP25" s="381">
        <f>IF(AM$10="","",IF($AN25="",0,VLOOKUP($AO25,'3.段階号俸表・参照表'!$V$20:$X$29,3,FALSE)-VLOOKUP($AM25,'3.段階号俸表・参照表'!$V$20:$X$29,3,FALSE)))</f>
        <v>0</v>
      </c>
      <c r="AQ25" s="370">
        <f t="shared" si="24"/>
        <v>165740</v>
      </c>
      <c r="AR25" s="370">
        <f>IF($C25="","",IF($AP25=0,0,($AQ25-VLOOKUP($AO25,'3.段階号俸表・参照表'!$V$4:$AH$13,2,FALSE))))</f>
        <v>0</v>
      </c>
      <c r="AS25" s="370">
        <f>IF($C25="","",IF(AND($AN25&gt;0,$AR25=0),1,IF($AR25=0,0,IF($AR25&lt;0,1,ROUNDUP($AR25/VLOOKUP($AO25,'3.段階号俸表・参照表'!$V$4:$AH$13,4,FALSE),0)+1))))</f>
        <v>0</v>
      </c>
      <c r="AT25" s="371">
        <f t="shared" si="25"/>
        <v>0</v>
      </c>
      <c r="AU25" s="370">
        <f>IF($AO25="","",IF($AT25=0,0,($AT25-1)*VLOOKUP($AO25,'3.段階号俸表・参照表'!$V$4:$AH$13,4,FALSE)))</f>
        <v>0</v>
      </c>
      <c r="AV25" s="370">
        <f t="shared" si="26"/>
        <v>0</v>
      </c>
      <c r="AW25" s="371">
        <f>IF($C25="","",IF($AV25&lt;=0,0,ROUNDUP($AV25/VLOOKUP($AO25,'3.段階号俸表・参照表'!$V$4:$AH$13,8,FALSE),0)))</f>
        <v>0</v>
      </c>
      <c r="AX25" s="371">
        <f t="shared" si="27"/>
        <v>0</v>
      </c>
      <c r="AY25" s="379">
        <f t="shared" si="28"/>
        <v>8</v>
      </c>
      <c r="AZ25" s="379">
        <f t="shared" si="29"/>
        <v>5</v>
      </c>
      <c r="BA25" s="371">
        <f>IF($AO25="","",VLOOKUP($AO25,'3.段階号俸表・参照表'!$V$4:$AH$13,11,FALSE))</f>
        <v>25</v>
      </c>
      <c r="BB25" s="371">
        <f>IF($AO25="","",VLOOKUP($AO25,'3.段階号俸表・参照表'!$V$4:$AH$13,12,FALSE))</f>
        <v>46</v>
      </c>
      <c r="BC25" s="377">
        <f>IF($C25="","",INDEX('3.段階号俸表・参照表'!$B$3:$T$188,MATCH($AY25,'3.段階号俸表・参照表'!$B$3:$B$188,0),MATCH($AZ25,'3.段階号俸表・参照表'!$B$3:$T$3,0)))</f>
        <v>165740</v>
      </c>
      <c r="BD25" s="377">
        <f t="shared" si="30"/>
        <v>179240</v>
      </c>
      <c r="BE25" s="377">
        <f t="shared" si="31"/>
        <v>344980</v>
      </c>
      <c r="BF25" s="377">
        <f t="shared" si="32"/>
        <v>5520</v>
      </c>
      <c r="BG25" s="378">
        <f t="shared" si="33"/>
        <v>1.6261120603311141E-2</v>
      </c>
      <c r="BH25" s="227"/>
      <c r="BI25" s="284">
        <f t="shared" si="34"/>
        <v>5</v>
      </c>
      <c r="BJ25" s="284">
        <f t="shared" si="35"/>
        <v>8</v>
      </c>
      <c r="BK25" s="231">
        <f>IF($C25="","",IF($BI25="","",INDEX('4.ベース改訂段階号俸表'!$B$4:$T$189,MATCH(メインシート!$BJ25,'4.ベース改訂段階号俸表'!$B$4:$B$189,0),MATCH(メインシート!$BI25,'4.ベース改訂段階号俸表'!$B$4:$T$4,0))))</f>
        <v>165740</v>
      </c>
      <c r="BL25" s="86">
        <f t="shared" si="10"/>
        <v>179240</v>
      </c>
      <c r="BM25" s="86">
        <f t="shared" si="36"/>
        <v>344980</v>
      </c>
      <c r="BN25" s="96">
        <f t="shared" si="11"/>
        <v>5520</v>
      </c>
      <c r="BO25" s="492">
        <v>0</v>
      </c>
      <c r="BP25" s="86">
        <f t="shared" si="37"/>
        <v>344980</v>
      </c>
      <c r="BQ25" s="86">
        <f t="shared" si="38"/>
        <v>5520</v>
      </c>
      <c r="BR25" s="229">
        <f t="shared" si="39"/>
        <v>1.6261120603311141E-2</v>
      </c>
    </row>
    <row r="26" spans="1:70" s="12" customFormat="1" ht="12" customHeight="1" x14ac:dyDescent="0.15">
      <c r="A26" s="30">
        <f>IF(C26="","",COUNTA($C$10:C26))</f>
        <v>17</v>
      </c>
      <c r="B26" s="487">
        <v>1</v>
      </c>
      <c r="C26" s="487" t="s">
        <v>42</v>
      </c>
      <c r="D26" s="488"/>
      <c r="E26" s="488">
        <v>5</v>
      </c>
      <c r="F26" s="487">
        <v>18</v>
      </c>
      <c r="G26" s="487"/>
      <c r="H26" s="489">
        <v>26659</v>
      </c>
      <c r="I26" s="489">
        <v>35156</v>
      </c>
      <c r="J26" s="83">
        <f t="shared" si="12"/>
        <v>52</v>
      </c>
      <c r="K26" s="83">
        <f t="shared" si="2"/>
        <v>3</v>
      </c>
      <c r="L26" s="83">
        <f t="shared" si="3"/>
        <v>29</v>
      </c>
      <c r="M26" s="83">
        <f t="shared" si="4"/>
        <v>0</v>
      </c>
      <c r="N26" s="86">
        <f>IF($C26="","",VLOOKUP($J26,'1.年齢給'!$B$7:$C$54,2,FALSE))</f>
        <v>179240</v>
      </c>
      <c r="O26" s="86">
        <f>IF($C26="","",INDEX('3.段階号俸表・参照表'!$B$3:$T$188,MATCH(メインシート!$F26,'3.段階号俸表・参照表'!$B$3:$B$188,0),MATCH(メインシート!$E26,'3.段階号俸表・参照表'!$B$3:$T$3,0)))</f>
        <v>184140</v>
      </c>
      <c r="P26" s="490"/>
      <c r="Q26" s="86">
        <f t="shared" si="13"/>
        <v>363380</v>
      </c>
      <c r="R26" s="491"/>
      <c r="S26" s="491"/>
      <c r="T26" s="491"/>
      <c r="U26" s="491"/>
      <c r="V26" s="88">
        <f t="shared" si="14"/>
        <v>0</v>
      </c>
      <c r="W26" s="89">
        <f t="shared" si="15"/>
        <v>363380</v>
      </c>
      <c r="X26" s="219">
        <f t="shared" si="5"/>
        <v>53</v>
      </c>
      <c r="Y26" s="220">
        <f t="shared" si="6"/>
        <v>3</v>
      </c>
      <c r="Z26" s="221">
        <f>IF($C26="","",IF($X26&gt;=$Y$7,0,VLOOKUP($X26,'1.年齢給'!$B$7:$C$54,2,FALSE)))</f>
        <v>179240</v>
      </c>
      <c r="AA26" s="221">
        <f t="shared" si="16"/>
        <v>0</v>
      </c>
      <c r="AB26" s="492" t="s">
        <v>182</v>
      </c>
      <c r="AC26" s="223">
        <f t="shared" si="7"/>
        <v>5</v>
      </c>
      <c r="AD26" s="223">
        <f t="shared" si="8"/>
        <v>18</v>
      </c>
      <c r="AE26" s="223">
        <f>IF($AC26="","",VLOOKUP($AC26,'3.段階号俸表・参照表'!$V$4:$AH$13,12,FALSE))</f>
        <v>46</v>
      </c>
      <c r="AF26" s="223">
        <f t="shared" si="17"/>
        <v>3</v>
      </c>
      <c r="AG26" s="223">
        <f t="shared" si="18"/>
        <v>21</v>
      </c>
      <c r="AH26" s="221">
        <f>IF($C26="","",INDEX('3.段階号俸表・参照表'!$B$3:$T$188,MATCH($AG26,'3.段階号俸表・参照表'!$B$3:$B$188,0),MATCH($AC26,'3.段階号俸表・参照表'!$B$3:$T$3,0)))</f>
        <v>189660</v>
      </c>
      <c r="AI26" s="221">
        <f t="shared" si="19"/>
        <v>5520</v>
      </c>
      <c r="AJ26" s="221">
        <f t="shared" si="20"/>
        <v>368900</v>
      </c>
      <c r="AK26" s="221">
        <f t="shared" si="21"/>
        <v>5520</v>
      </c>
      <c r="AL26" s="226">
        <f t="shared" si="22"/>
        <v>1.5190709450162364E-2</v>
      </c>
      <c r="AM26" s="387">
        <f t="shared" si="9"/>
        <v>5</v>
      </c>
      <c r="AN26" s="492"/>
      <c r="AO26" s="379">
        <f t="shared" si="23"/>
        <v>5</v>
      </c>
      <c r="AP26" s="381">
        <f>IF(AM$10="","",IF($AN26="",0,VLOOKUP($AO26,'3.段階号俸表・参照表'!$V$20:$X$29,3,FALSE)-VLOOKUP($AM26,'3.段階号俸表・参照表'!$V$20:$X$29,3,FALSE)))</f>
        <v>0</v>
      </c>
      <c r="AQ26" s="370">
        <f t="shared" si="24"/>
        <v>189660</v>
      </c>
      <c r="AR26" s="370">
        <f>IF($C26="","",IF($AP26=0,0,($AQ26-VLOOKUP($AO26,'3.段階号俸表・参照表'!$V$4:$AH$13,2,FALSE))))</f>
        <v>0</v>
      </c>
      <c r="AS26" s="370">
        <f>IF($C26="","",IF(AND($AN26&gt;0,$AR26=0),1,IF($AR26=0,0,IF($AR26&lt;0,1,ROUNDUP($AR26/VLOOKUP($AO26,'3.段階号俸表・参照表'!$V$4:$AH$13,4,FALSE),0)+1))))</f>
        <v>0</v>
      </c>
      <c r="AT26" s="371">
        <f t="shared" si="25"/>
        <v>0</v>
      </c>
      <c r="AU26" s="370">
        <f>IF($AO26="","",IF($AT26=0,0,($AT26-1)*VLOOKUP($AO26,'3.段階号俸表・参照表'!$V$4:$AH$13,4,FALSE)))</f>
        <v>0</v>
      </c>
      <c r="AV26" s="370">
        <f t="shared" si="26"/>
        <v>0</v>
      </c>
      <c r="AW26" s="371">
        <f>IF($C26="","",IF($AV26&lt;=0,0,ROUNDUP($AV26/VLOOKUP($AO26,'3.段階号俸表・参照表'!$V$4:$AH$13,8,FALSE),0)))</f>
        <v>0</v>
      </c>
      <c r="AX26" s="371">
        <f t="shared" si="27"/>
        <v>0</v>
      </c>
      <c r="AY26" s="379">
        <f t="shared" si="28"/>
        <v>21</v>
      </c>
      <c r="AZ26" s="379">
        <f t="shared" si="29"/>
        <v>5</v>
      </c>
      <c r="BA26" s="371">
        <f>IF($AO26="","",VLOOKUP($AO26,'3.段階号俸表・参照表'!$V$4:$AH$13,11,FALSE))</f>
        <v>25</v>
      </c>
      <c r="BB26" s="371">
        <f>IF($AO26="","",VLOOKUP($AO26,'3.段階号俸表・参照表'!$V$4:$AH$13,12,FALSE))</f>
        <v>46</v>
      </c>
      <c r="BC26" s="377">
        <f>IF($C26="","",INDEX('3.段階号俸表・参照表'!$B$3:$T$188,MATCH($AY26,'3.段階号俸表・参照表'!$B$3:$B$188,0),MATCH($AZ26,'3.段階号俸表・参照表'!$B$3:$T$3,0)))</f>
        <v>189660</v>
      </c>
      <c r="BD26" s="377">
        <f t="shared" si="30"/>
        <v>179240</v>
      </c>
      <c r="BE26" s="377">
        <f t="shared" si="31"/>
        <v>368900</v>
      </c>
      <c r="BF26" s="377">
        <f t="shared" si="32"/>
        <v>5520</v>
      </c>
      <c r="BG26" s="378">
        <f t="shared" si="33"/>
        <v>1.5190709450162364E-2</v>
      </c>
      <c r="BH26" s="227"/>
      <c r="BI26" s="284">
        <f t="shared" si="34"/>
        <v>5</v>
      </c>
      <c r="BJ26" s="284">
        <f t="shared" si="35"/>
        <v>21</v>
      </c>
      <c r="BK26" s="231">
        <f>IF($C26="","",IF($BI26="","",INDEX('4.ベース改訂段階号俸表'!$B$4:$T$189,MATCH(メインシート!$BJ26,'4.ベース改訂段階号俸表'!$B$4:$B$189,0),MATCH(メインシート!$BI26,'4.ベース改訂段階号俸表'!$B$4:$T$4,0))))</f>
        <v>189660</v>
      </c>
      <c r="BL26" s="86">
        <f t="shared" si="10"/>
        <v>179240</v>
      </c>
      <c r="BM26" s="86">
        <f t="shared" si="36"/>
        <v>368900</v>
      </c>
      <c r="BN26" s="96">
        <f t="shared" si="11"/>
        <v>5520</v>
      </c>
      <c r="BO26" s="492">
        <v>0</v>
      </c>
      <c r="BP26" s="86">
        <f t="shared" si="37"/>
        <v>368900</v>
      </c>
      <c r="BQ26" s="86">
        <f t="shared" si="38"/>
        <v>5520</v>
      </c>
      <c r="BR26" s="229">
        <f t="shared" si="39"/>
        <v>1.5190709450162364E-2</v>
      </c>
    </row>
    <row r="27" spans="1:70" s="12" customFormat="1" ht="12" customHeight="1" x14ac:dyDescent="0.15">
      <c r="A27" s="30">
        <f>IF(C27="","",COUNTA($C$10:C27))</f>
        <v>18</v>
      </c>
      <c r="B27" s="487">
        <v>1</v>
      </c>
      <c r="C27" s="487" t="s">
        <v>43</v>
      </c>
      <c r="D27" s="488"/>
      <c r="E27" s="488">
        <v>5</v>
      </c>
      <c r="F27" s="487">
        <v>7</v>
      </c>
      <c r="G27" s="487"/>
      <c r="H27" s="489">
        <v>26756</v>
      </c>
      <c r="I27" s="489">
        <v>36013</v>
      </c>
      <c r="J27" s="83">
        <f t="shared" si="12"/>
        <v>52</v>
      </c>
      <c r="K27" s="83">
        <f t="shared" si="2"/>
        <v>0</v>
      </c>
      <c r="L27" s="83">
        <f t="shared" si="3"/>
        <v>26</v>
      </c>
      <c r="M27" s="83">
        <f t="shared" si="4"/>
        <v>7</v>
      </c>
      <c r="N27" s="86">
        <f>IF($C27="","",VLOOKUP($J27,'1.年齢給'!$B$7:$C$54,2,FALSE))</f>
        <v>179240</v>
      </c>
      <c r="O27" s="86">
        <f>IF($C27="","",INDEX('3.段階号俸表・参照表'!$B$3:$T$188,MATCH(メインシート!$F27,'3.段階号俸表・参照表'!$B$3:$B$188,0),MATCH(メインシート!$E27,'3.段階号俸表・参照表'!$B$3:$T$3,0)))</f>
        <v>163900</v>
      </c>
      <c r="P27" s="490"/>
      <c r="Q27" s="86">
        <f t="shared" si="13"/>
        <v>343140</v>
      </c>
      <c r="R27" s="491"/>
      <c r="S27" s="491"/>
      <c r="T27" s="491"/>
      <c r="U27" s="491"/>
      <c r="V27" s="88">
        <f t="shared" si="14"/>
        <v>0</v>
      </c>
      <c r="W27" s="89">
        <f t="shared" si="15"/>
        <v>343140</v>
      </c>
      <c r="X27" s="219">
        <f t="shared" si="5"/>
        <v>53</v>
      </c>
      <c r="Y27" s="220">
        <f t="shared" si="6"/>
        <v>0</v>
      </c>
      <c r="Z27" s="221">
        <f>IF($C27="","",IF($X27&gt;=$Y$7,0,VLOOKUP($X27,'1.年齢給'!$B$7:$C$54,2,FALSE)))</f>
        <v>179240</v>
      </c>
      <c r="AA27" s="221">
        <f t="shared" si="16"/>
        <v>0</v>
      </c>
      <c r="AB27" s="492" t="s">
        <v>182</v>
      </c>
      <c r="AC27" s="223">
        <f t="shared" si="7"/>
        <v>5</v>
      </c>
      <c r="AD27" s="223">
        <f t="shared" si="8"/>
        <v>7</v>
      </c>
      <c r="AE27" s="223">
        <f>IF($AC27="","",VLOOKUP($AC27,'3.段階号俸表・参照表'!$V$4:$AH$13,12,FALSE))</f>
        <v>46</v>
      </c>
      <c r="AF27" s="223">
        <f t="shared" si="17"/>
        <v>3</v>
      </c>
      <c r="AG27" s="223">
        <f t="shared" si="18"/>
        <v>10</v>
      </c>
      <c r="AH27" s="221">
        <f>IF($C27="","",INDEX('3.段階号俸表・参照表'!$B$3:$T$188,MATCH($AG27,'3.段階号俸表・参照表'!$B$3:$B$188,0),MATCH($AC27,'3.段階号俸表・参照表'!$B$3:$T$3,0)))</f>
        <v>169420</v>
      </c>
      <c r="AI27" s="221">
        <f t="shared" si="19"/>
        <v>5520</v>
      </c>
      <c r="AJ27" s="221">
        <f t="shared" si="20"/>
        <v>348660</v>
      </c>
      <c r="AK27" s="221">
        <f t="shared" si="21"/>
        <v>5520</v>
      </c>
      <c r="AL27" s="226">
        <f t="shared" si="22"/>
        <v>1.6086728449029551E-2</v>
      </c>
      <c r="AM27" s="387">
        <f t="shared" si="9"/>
        <v>5</v>
      </c>
      <c r="AN27" s="492"/>
      <c r="AO27" s="379">
        <f t="shared" si="23"/>
        <v>5</v>
      </c>
      <c r="AP27" s="381">
        <f>IF(AM$10="","",IF($AN27="",0,VLOOKUP($AO27,'3.段階号俸表・参照表'!$V$20:$X$29,3,FALSE)-VLOOKUP($AM27,'3.段階号俸表・参照表'!$V$20:$X$29,3,FALSE)))</f>
        <v>0</v>
      </c>
      <c r="AQ27" s="370">
        <f t="shared" si="24"/>
        <v>169420</v>
      </c>
      <c r="AR27" s="370">
        <f>IF($C27="","",IF($AP27=0,0,($AQ27-VLOOKUP($AO27,'3.段階号俸表・参照表'!$V$4:$AH$13,2,FALSE))))</f>
        <v>0</v>
      </c>
      <c r="AS27" s="370">
        <f>IF($C27="","",IF(AND($AN27&gt;0,$AR27=0),1,IF($AR27=0,0,IF($AR27&lt;0,1,ROUNDUP($AR27/VLOOKUP($AO27,'3.段階号俸表・参照表'!$V$4:$AH$13,4,FALSE),0)+1))))</f>
        <v>0</v>
      </c>
      <c r="AT27" s="371">
        <f t="shared" si="25"/>
        <v>0</v>
      </c>
      <c r="AU27" s="370">
        <f>IF($AO27="","",IF($AT27=0,0,($AT27-1)*VLOOKUP($AO27,'3.段階号俸表・参照表'!$V$4:$AH$13,4,FALSE)))</f>
        <v>0</v>
      </c>
      <c r="AV27" s="370">
        <f t="shared" si="26"/>
        <v>0</v>
      </c>
      <c r="AW27" s="371">
        <f>IF($C27="","",IF($AV27&lt;=0,0,ROUNDUP($AV27/VLOOKUP($AO27,'3.段階号俸表・参照表'!$V$4:$AH$13,8,FALSE),0)))</f>
        <v>0</v>
      </c>
      <c r="AX27" s="371">
        <f t="shared" si="27"/>
        <v>0</v>
      </c>
      <c r="AY27" s="379">
        <f t="shared" si="28"/>
        <v>10</v>
      </c>
      <c r="AZ27" s="379">
        <f t="shared" si="29"/>
        <v>5</v>
      </c>
      <c r="BA27" s="371">
        <f>IF($AO27="","",VLOOKUP($AO27,'3.段階号俸表・参照表'!$V$4:$AH$13,11,FALSE))</f>
        <v>25</v>
      </c>
      <c r="BB27" s="371">
        <f>IF($AO27="","",VLOOKUP($AO27,'3.段階号俸表・参照表'!$V$4:$AH$13,12,FALSE))</f>
        <v>46</v>
      </c>
      <c r="BC27" s="377">
        <f>IF($C27="","",INDEX('3.段階号俸表・参照表'!$B$3:$T$188,MATCH($AY27,'3.段階号俸表・参照表'!$B$3:$B$188,0),MATCH($AZ27,'3.段階号俸表・参照表'!$B$3:$T$3,0)))</f>
        <v>169420</v>
      </c>
      <c r="BD27" s="377">
        <f t="shared" si="30"/>
        <v>179240</v>
      </c>
      <c r="BE27" s="377">
        <f t="shared" si="31"/>
        <v>348660</v>
      </c>
      <c r="BF27" s="377">
        <f t="shared" si="32"/>
        <v>5520</v>
      </c>
      <c r="BG27" s="378">
        <f t="shared" si="33"/>
        <v>1.6086728449029551E-2</v>
      </c>
      <c r="BH27" s="227"/>
      <c r="BI27" s="284">
        <f t="shared" si="34"/>
        <v>5</v>
      </c>
      <c r="BJ27" s="284">
        <f t="shared" si="35"/>
        <v>10</v>
      </c>
      <c r="BK27" s="231">
        <f>IF($C27="","",IF($BI27="","",INDEX('4.ベース改訂段階号俸表'!$B$4:$T$189,MATCH(メインシート!$BJ27,'4.ベース改訂段階号俸表'!$B$4:$B$189,0),MATCH(メインシート!$BI27,'4.ベース改訂段階号俸表'!$B$4:$T$4,0))))</f>
        <v>169420</v>
      </c>
      <c r="BL27" s="86">
        <f t="shared" si="10"/>
        <v>179240</v>
      </c>
      <c r="BM27" s="86">
        <f t="shared" si="36"/>
        <v>348660</v>
      </c>
      <c r="BN27" s="96">
        <f t="shared" si="11"/>
        <v>5520</v>
      </c>
      <c r="BO27" s="492">
        <v>0</v>
      </c>
      <c r="BP27" s="86">
        <f t="shared" si="37"/>
        <v>348660</v>
      </c>
      <c r="BQ27" s="86">
        <f t="shared" si="38"/>
        <v>5520</v>
      </c>
      <c r="BR27" s="229">
        <f t="shared" si="39"/>
        <v>1.6086728449029551E-2</v>
      </c>
    </row>
    <row r="28" spans="1:70" s="12" customFormat="1" ht="12" customHeight="1" x14ac:dyDescent="0.15">
      <c r="A28" s="30">
        <f>IF(C28="","",COUNTA($C$10:C28))</f>
        <v>19</v>
      </c>
      <c r="B28" s="487">
        <v>1</v>
      </c>
      <c r="C28" s="487" t="s">
        <v>44</v>
      </c>
      <c r="D28" s="488"/>
      <c r="E28" s="488">
        <v>5</v>
      </c>
      <c r="F28" s="487">
        <v>17</v>
      </c>
      <c r="G28" s="487"/>
      <c r="H28" s="489">
        <v>27465</v>
      </c>
      <c r="I28" s="489">
        <v>35522</v>
      </c>
      <c r="J28" s="83">
        <f t="shared" si="12"/>
        <v>50</v>
      </c>
      <c r="K28" s="83">
        <f t="shared" si="2"/>
        <v>0</v>
      </c>
      <c r="L28" s="83">
        <f t="shared" si="3"/>
        <v>28</v>
      </c>
      <c r="M28" s="83">
        <f t="shared" si="4"/>
        <v>0</v>
      </c>
      <c r="N28" s="86">
        <f>IF($C28="","",VLOOKUP($J28,'1.年齢給'!$B$7:$C$54,2,FALSE))</f>
        <v>179240</v>
      </c>
      <c r="O28" s="86">
        <f>IF($C28="","",INDEX('3.段階号俸表・参照表'!$B$3:$T$188,MATCH(メインシート!$F28,'3.段階号俸表・参照表'!$B$3:$B$188,0),MATCH(メインシート!$E28,'3.段階号俸表・参照表'!$B$3:$T$3,0)))</f>
        <v>182300</v>
      </c>
      <c r="P28" s="490"/>
      <c r="Q28" s="86">
        <f t="shared" si="13"/>
        <v>361540</v>
      </c>
      <c r="R28" s="491"/>
      <c r="S28" s="491"/>
      <c r="T28" s="491"/>
      <c r="U28" s="491"/>
      <c r="V28" s="88">
        <f t="shared" si="14"/>
        <v>0</v>
      </c>
      <c r="W28" s="89">
        <f t="shared" si="15"/>
        <v>361540</v>
      </c>
      <c r="X28" s="219">
        <f t="shared" si="5"/>
        <v>51</v>
      </c>
      <c r="Y28" s="220">
        <f t="shared" si="6"/>
        <v>0</v>
      </c>
      <c r="Z28" s="221">
        <f>IF($C28="","",IF($X28&gt;=$Y$7,0,VLOOKUP($X28,'1.年齢給'!$B$7:$C$54,2,FALSE)))</f>
        <v>179240</v>
      </c>
      <c r="AA28" s="221">
        <f t="shared" si="16"/>
        <v>0</v>
      </c>
      <c r="AB28" s="492" t="s">
        <v>182</v>
      </c>
      <c r="AC28" s="223">
        <f t="shared" si="7"/>
        <v>5</v>
      </c>
      <c r="AD28" s="223">
        <f t="shared" si="8"/>
        <v>17</v>
      </c>
      <c r="AE28" s="223">
        <f>IF($AC28="","",VLOOKUP($AC28,'3.段階号俸表・参照表'!$V$4:$AH$13,12,FALSE))</f>
        <v>46</v>
      </c>
      <c r="AF28" s="223">
        <f t="shared" si="17"/>
        <v>3</v>
      </c>
      <c r="AG28" s="223">
        <f t="shared" si="18"/>
        <v>20</v>
      </c>
      <c r="AH28" s="221">
        <f>IF($C28="","",INDEX('3.段階号俸表・参照表'!$B$3:$T$188,MATCH($AG28,'3.段階号俸表・参照表'!$B$3:$B$188,0),MATCH($AC28,'3.段階号俸表・参照表'!$B$3:$T$3,0)))</f>
        <v>187820</v>
      </c>
      <c r="AI28" s="221">
        <f t="shared" si="19"/>
        <v>5520</v>
      </c>
      <c r="AJ28" s="221">
        <f t="shared" si="20"/>
        <v>367060</v>
      </c>
      <c r="AK28" s="221">
        <f t="shared" si="21"/>
        <v>5520</v>
      </c>
      <c r="AL28" s="226">
        <f t="shared" si="22"/>
        <v>1.5268020136084528E-2</v>
      </c>
      <c r="AM28" s="387">
        <f t="shared" si="9"/>
        <v>5</v>
      </c>
      <c r="AN28" s="492"/>
      <c r="AO28" s="379">
        <f t="shared" si="23"/>
        <v>5</v>
      </c>
      <c r="AP28" s="381">
        <f>IF(AM$10="","",IF($AN28="",0,VLOOKUP($AO28,'3.段階号俸表・参照表'!$V$20:$X$29,3,FALSE)-VLOOKUP($AM28,'3.段階号俸表・参照表'!$V$20:$X$29,3,FALSE)))</f>
        <v>0</v>
      </c>
      <c r="AQ28" s="370">
        <f t="shared" si="24"/>
        <v>187820</v>
      </c>
      <c r="AR28" s="370">
        <f>IF($C28="","",IF($AP28=0,0,($AQ28-VLOOKUP($AO28,'3.段階号俸表・参照表'!$V$4:$AH$13,2,FALSE))))</f>
        <v>0</v>
      </c>
      <c r="AS28" s="370">
        <f>IF($C28="","",IF(AND($AN28&gt;0,$AR28=0),1,IF($AR28=0,0,IF($AR28&lt;0,1,ROUNDUP($AR28/VLOOKUP($AO28,'3.段階号俸表・参照表'!$V$4:$AH$13,4,FALSE),0)+1))))</f>
        <v>0</v>
      </c>
      <c r="AT28" s="371">
        <f t="shared" si="25"/>
        <v>0</v>
      </c>
      <c r="AU28" s="370">
        <f>IF($AO28="","",IF($AT28=0,0,($AT28-1)*VLOOKUP($AO28,'3.段階号俸表・参照表'!$V$4:$AH$13,4,FALSE)))</f>
        <v>0</v>
      </c>
      <c r="AV28" s="370">
        <f t="shared" si="26"/>
        <v>0</v>
      </c>
      <c r="AW28" s="371">
        <f>IF($C28="","",IF($AV28&lt;=0,0,ROUNDUP($AV28/VLOOKUP($AO28,'3.段階号俸表・参照表'!$V$4:$AH$13,8,FALSE),0)))</f>
        <v>0</v>
      </c>
      <c r="AX28" s="371">
        <f t="shared" si="27"/>
        <v>0</v>
      </c>
      <c r="AY28" s="379">
        <f t="shared" si="28"/>
        <v>20</v>
      </c>
      <c r="AZ28" s="379">
        <f t="shared" si="29"/>
        <v>5</v>
      </c>
      <c r="BA28" s="371">
        <f>IF($AO28="","",VLOOKUP($AO28,'3.段階号俸表・参照表'!$V$4:$AH$13,11,FALSE))</f>
        <v>25</v>
      </c>
      <c r="BB28" s="371">
        <f>IF($AO28="","",VLOOKUP($AO28,'3.段階号俸表・参照表'!$V$4:$AH$13,12,FALSE))</f>
        <v>46</v>
      </c>
      <c r="BC28" s="377">
        <f>IF($C28="","",INDEX('3.段階号俸表・参照表'!$B$3:$T$188,MATCH($AY28,'3.段階号俸表・参照表'!$B$3:$B$188,0),MATCH($AZ28,'3.段階号俸表・参照表'!$B$3:$T$3,0)))</f>
        <v>187820</v>
      </c>
      <c r="BD28" s="377">
        <f t="shared" si="30"/>
        <v>179240</v>
      </c>
      <c r="BE28" s="377">
        <f t="shared" si="31"/>
        <v>367060</v>
      </c>
      <c r="BF28" s="377">
        <f t="shared" si="32"/>
        <v>5520</v>
      </c>
      <c r="BG28" s="378">
        <f t="shared" si="33"/>
        <v>1.5268020136084528E-2</v>
      </c>
      <c r="BH28" s="227"/>
      <c r="BI28" s="284">
        <f t="shared" si="34"/>
        <v>5</v>
      </c>
      <c r="BJ28" s="284">
        <f t="shared" si="35"/>
        <v>20</v>
      </c>
      <c r="BK28" s="231">
        <f>IF($C28="","",IF($BI28="","",INDEX('4.ベース改訂段階号俸表'!$B$4:$T$189,MATCH(メインシート!$BJ28,'4.ベース改訂段階号俸表'!$B$4:$B$189,0),MATCH(メインシート!$BI28,'4.ベース改訂段階号俸表'!$B$4:$T$4,0))))</f>
        <v>187820</v>
      </c>
      <c r="BL28" s="86">
        <f t="shared" si="10"/>
        <v>179240</v>
      </c>
      <c r="BM28" s="86">
        <f t="shared" si="36"/>
        <v>367060</v>
      </c>
      <c r="BN28" s="96">
        <f t="shared" si="11"/>
        <v>5520</v>
      </c>
      <c r="BO28" s="492">
        <v>0</v>
      </c>
      <c r="BP28" s="86">
        <f t="shared" si="37"/>
        <v>367060</v>
      </c>
      <c r="BQ28" s="86">
        <f t="shared" si="38"/>
        <v>5520</v>
      </c>
      <c r="BR28" s="229">
        <f t="shared" si="39"/>
        <v>1.5268020136084528E-2</v>
      </c>
    </row>
    <row r="29" spans="1:70" s="12" customFormat="1" ht="12" customHeight="1" x14ac:dyDescent="0.15">
      <c r="A29" s="30">
        <f>IF(C29="","",COUNTA($C$10:C29))</f>
        <v>20</v>
      </c>
      <c r="B29" s="487">
        <v>1</v>
      </c>
      <c r="C29" s="487" t="s">
        <v>45</v>
      </c>
      <c r="D29" s="488"/>
      <c r="E29" s="488">
        <v>5</v>
      </c>
      <c r="F29" s="487">
        <v>11</v>
      </c>
      <c r="G29" s="487"/>
      <c r="H29" s="489">
        <v>27528</v>
      </c>
      <c r="I29" s="489">
        <v>36431</v>
      </c>
      <c r="J29" s="83">
        <f t="shared" si="12"/>
        <v>49</v>
      </c>
      <c r="K29" s="83">
        <f t="shared" si="2"/>
        <v>10</v>
      </c>
      <c r="L29" s="83">
        <f t="shared" si="3"/>
        <v>25</v>
      </c>
      <c r="M29" s="83">
        <f t="shared" si="4"/>
        <v>6</v>
      </c>
      <c r="N29" s="86">
        <f>IF($C29="","",VLOOKUP($J29,'1.年齢給'!$B$7:$C$54,2,FALSE))</f>
        <v>177740</v>
      </c>
      <c r="O29" s="86">
        <f>IF($C29="","",INDEX('3.段階号俸表・参照表'!$B$3:$T$188,MATCH(メインシート!$F29,'3.段階号俸表・参照表'!$B$3:$B$188,0),MATCH(メインシート!$E29,'3.段階号俸表・参照表'!$B$3:$T$3,0)))</f>
        <v>171260</v>
      </c>
      <c r="P29" s="490"/>
      <c r="Q29" s="86">
        <f t="shared" si="13"/>
        <v>349000</v>
      </c>
      <c r="R29" s="491"/>
      <c r="S29" s="491"/>
      <c r="T29" s="491"/>
      <c r="U29" s="491"/>
      <c r="V29" s="88">
        <f t="shared" si="14"/>
        <v>0</v>
      </c>
      <c r="W29" s="89">
        <f t="shared" si="15"/>
        <v>349000</v>
      </c>
      <c r="X29" s="219">
        <f t="shared" si="5"/>
        <v>50</v>
      </c>
      <c r="Y29" s="220">
        <f t="shared" si="6"/>
        <v>10</v>
      </c>
      <c r="Z29" s="221">
        <f>IF($C29="","",IF($X29&gt;=$Y$7,0,VLOOKUP($X29,'1.年齢給'!$B$7:$C$54,2,FALSE)))</f>
        <v>179240</v>
      </c>
      <c r="AA29" s="221">
        <f t="shared" si="16"/>
        <v>1500</v>
      </c>
      <c r="AB29" s="492" t="s">
        <v>182</v>
      </c>
      <c r="AC29" s="223">
        <f t="shared" si="7"/>
        <v>5</v>
      </c>
      <c r="AD29" s="223">
        <f t="shared" si="8"/>
        <v>11</v>
      </c>
      <c r="AE29" s="223">
        <f>IF($AC29="","",VLOOKUP($AC29,'3.段階号俸表・参照表'!$V$4:$AH$13,12,FALSE))</f>
        <v>46</v>
      </c>
      <c r="AF29" s="223">
        <f t="shared" si="17"/>
        <v>3</v>
      </c>
      <c r="AG29" s="223">
        <f t="shared" si="18"/>
        <v>14</v>
      </c>
      <c r="AH29" s="221">
        <f>IF($C29="","",INDEX('3.段階号俸表・参照表'!$B$3:$T$188,MATCH($AG29,'3.段階号俸表・参照表'!$B$3:$B$188,0),MATCH($AC29,'3.段階号俸表・参照表'!$B$3:$T$3,0)))</f>
        <v>176780</v>
      </c>
      <c r="AI29" s="221">
        <f t="shared" si="19"/>
        <v>5520</v>
      </c>
      <c r="AJ29" s="221">
        <f t="shared" si="20"/>
        <v>356020</v>
      </c>
      <c r="AK29" s="221">
        <f t="shared" si="21"/>
        <v>7020</v>
      </c>
      <c r="AL29" s="226">
        <f t="shared" si="22"/>
        <v>2.0114613180515759E-2</v>
      </c>
      <c r="AM29" s="387">
        <f t="shared" si="9"/>
        <v>5</v>
      </c>
      <c r="AN29" s="492"/>
      <c r="AO29" s="379">
        <f t="shared" si="23"/>
        <v>5</v>
      </c>
      <c r="AP29" s="381">
        <f>IF(AM$10="","",IF($AN29="",0,VLOOKUP($AO29,'3.段階号俸表・参照表'!$V$20:$X$29,3,FALSE)-VLOOKUP($AM29,'3.段階号俸表・参照表'!$V$20:$X$29,3,FALSE)))</f>
        <v>0</v>
      </c>
      <c r="AQ29" s="370">
        <f t="shared" si="24"/>
        <v>176780</v>
      </c>
      <c r="AR29" s="370">
        <f>IF($C29="","",IF($AP29=0,0,($AQ29-VLOOKUP($AO29,'3.段階号俸表・参照表'!$V$4:$AH$13,2,FALSE))))</f>
        <v>0</v>
      </c>
      <c r="AS29" s="370">
        <f>IF($C29="","",IF(AND($AN29&gt;0,$AR29=0),1,IF($AR29=0,0,IF($AR29&lt;0,1,ROUNDUP($AR29/VLOOKUP($AO29,'3.段階号俸表・参照表'!$V$4:$AH$13,4,FALSE),0)+1))))</f>
        <v>0</v>
      </c>
      <c r="AT29" s="371">
        <f t="shared" si="25"/>
        <v>0</v>
      </c>
      <c r="AU29" s="370">
        <f>IF($AO29="","",IF($AT29=0,0,($AT29-1)*VLOOKUP($AO29,'3.段階号俸表・参照表'!$V$4:$AH$13,4,FALSE)))</f>
        <v>0</v>
      </c>
      <c r="AV29" s="370">
        <f t="shared" si="26"/>
        <v>0</v>
      </c>
      <c r="AW29" s="371">
        <f>IF($C29="","",IF($AV29&lt;=0,0,ROUNDUP($AV29/VLOOKUP($AO29,'3.段階号俸表・参照表'!$V$4:$AH$13,8,FALSE),0)))</f>
        <v>0</v>
      </c>
      <c r="AX29" s="371">
        <f t="shared" si="27"/>
        <v>0</v>
      </c>
      <c r="AY29" s="379">
        <f t="shared" si="28"/>
        <v>14</v>
      </c>
      <c r="AZ29" s="379">
        <f t="shared" si="29"/>
        <v>5</v>
      </c>
      <c r="BA29" s="371">
        <f>IF($AO29="","",VLOOKUP($AO29,'3.段階号俸表・参照表'!$V$4:$AH$13,11,FALSE))</f>
        <v>25</v>
      </c>
      <c r="BB29" s="371">
        <f>IF($AO29="","",VLOOKUP($AO29,'3.段階号俸表・参照表'!$V$4:$AH$13,12,FALSE))</f>
        <v>46</v>
      </c>
      <c r="BC29" s="377">
        <f>IF($C29="","",INDEX('3.段階号俸表・参照表'!$B$3:$T$188,MATCH($AY29,'3.段階号俸表・参照表'!$B$3:$B$188,0),MATCH($AZ29,'3.段階号俸表・参照表'!$B$3:$T$3,0)))</f>
        <v>176780</v>
      </c>
      <c r="BD29" s="377">
        <f t="shared" si="30"/>
        <v>179240</v>
      </c>
      <c r="BE29" s="377">
        <f t="shared" si="31"/>
        <v>356020</v>
      </c>
      <c r="BF29" s="377">
        <f t="shared" si="32"/>
        <v>7020</v>
      </c>
      <c r="BG29" s="378">
        <f t="shared" si="33"/>
        <v>2.0114613180515759E-2</v>
      </c>
      <c r="BH29" s="227"/>
      <c r="BI29" s="284">
        <f t="shared" si="34"/>
        <v>5</v>
      </c>
      <c r="BJ29" s="284">
        <f t="shared" si="35"/>
        <v>14</v>
      </c>
      <c r="BK29" s="231">
        <f>IF($C29="","",IF($BI29="","",INDEX('4.ベース改訂段階号俸表'!$B$4:$T$189,MATCH(メインシート!$BJ29,'4.ベース改訂段階号俸表'!$B$4:$B$189,0),MATCH(メインシート!$BI29,'4.ベース改訂段階号俸表'!$B$4:$T$4,0))))</f>
        <v>176780</v>
      </c>
      <c r="BL29" s="86">
        <f t="shared" si="10"/>
        <v>179240</v>
      </c>
      <c r="BM29" s="86">
        <f t="shared" si="36"/>
        <v>356020</v>
      </c>
      <c r="BN29" s="96">
        <f t="shared" si="11"/>
        <v>7020</v>
      </c>
      <c r="BO29" s="492">
        <v>0</v>
      </c>
      <c r="BP29" s="86">
        <f t="shared" si="37"/>
        <v>356020</v>
      </c>
      <c r="BQ29" s="86">
        <f t="shared" si="38"/>
        <v>7020</v>
      </c>
      <c r="BR29" s="229">
        <f t="shared" si="39"/>
        <v>2.0114613180515759E-2</v>
      </c>
    </row>
    <row r="30" spans="1:70" s="12" customFormat="1" ht="12" customHeight="1" x14ac:dyDescent="0.15">
      <c r="A30" s="30">
        <f>IF(C30="","",COUNTA($C$10:C30))</f>
        <v>21</v>
      </c>
      <c r="B30" s="487">
        <v>2</v>
      </c>
      <c r="C30" s="487" t="s">
        <v>46</v>
      </c>
      <c r="D30" s="488"/>
      <c r="E30" s="488">
        <v>5</v>
      </c>
      <c r="F30" s="487">
        <v>11</v>
      </c>
      <c r="G30" s="487"/>
      <c r="H30" s="489">
        <v>27536</v>
      </c>
      <c r="I30" s="489">
        <v>34927</v>
      </c>
      <c r="J30" s="83">
        <f t="shared" si="12"/>
        <v>49</v>
      </c>
      <c r="K30" s="83">
        <f t="shared" si="2"/>
        <v>10</v>
      </c>
      <c r="L30" s="83">
        <f t="shared" si="3"/>
        <v>29</v>
      </c>
      <c r="M30" s="83">
        <f t="shared" si="4"/>
        <v>7</v>
      </c>
      <c r="N30" s="86">
        <f>IF($C30="","",VLOOKUP($J30,'1.年齢給'!$B$7:$C$54,2,FALSE))</f>
        <v>177740</v>
      </c>
      <c r="O30" s="86">
        <f>IF($C30="","",INDEX('3.段階号俸表・参照表'!$B$3:$T$188,MATCH(メインシート!$F30,'3.段階号俸表・参照表'!$B$3:$B$188,0),MATCH(メインシート!$E30,'3.段階号俸表・参照表'!$B$3:$T$3,0)))</f>
        <v>171260</v>
      </c>
      <c r="P30" s="490"/>
      <c r="Q30" s="86">
        <f t="shared" si="13"/>
        <v>349000</v>
      </c>
      <c r="R30" s="491"/>
      <c r="S30" s="491"/>
      <c r="T30" s="491"/>
      <c r="U30" s="491"/>
      <c r="V30" s="88">
        <f t="shared" si="14"/>
        <v>0</v>
      </c>
      <c r="W30" s="89">
        <f t="shared" si="15"/>
        <v>349000</v>
      </c>
      <c r="X30" s="219">
        <f t="shared" si="5"/>
        <v>50</v>
      </c>
      <c r="Y30" s="220">
        <f t="shared" si="6"/>
        <v>10</v>
      </c>
      <c r="Z30" s="221">
        <f>IF($C30="","",IF($X30&gt;=$Y$7,0,VLOOKUP($X30,'1.年齢給'!$B$7:$C$54,2,FALSE)))</f>
        <v>179240</v>
      </c>
      <c r="AA30" s="221">
        <f t="shared" si="16"/>
        <v>1500</v>
      </c>
      <c r="AB30" s="492" t="s">
        <v>182</v>
      </c>
      <c r="AC30" s="223">
        <f t="shared" si="7"/>
        <v>5</v>
      </c>
      <c r="AD30" s="223">
        <f t="shared" si="8"/>
        <v>11</v>
      </c>
      <c r="AE30" s="223">
        <f>IF($AC30="","",VLOOKUP($AC30,'3.段階号俸表・参照表'!$V$4:$AH$13,12,FALSE))</f>
        <v>46</v>
      </c>
      <c r="AF30" s="223">
        <f t="shared" si="17"/>
        <v>3</v>
      </c>
      <c r="AG30" s="223">
        <f t="shared" si="18"/>
        <v>14</v>
      </c>
      <c r="AH30" s="221">
        <f>IF($C30="","",INDEX('3.段階号俸表・参照表'!$B$3:$T$188,MATCH($AG30,'3.段階号俸表・参照表'!$B$3:$B$188,0),MATCH($AC30,'3.段階号俸表・参照表'!$B$3:$T$3,0)))</f>
        <v>176780</v>
      </c>
      <c r="AI30" s="221">
        <f t="shared" si="19"/>
        <v>5520</v>
      </c>
      <c r="AJ30" s="221">
        <f t="shared" si="20"/>
        <v>356020</v>
      </c>
      <c r="AK30" s="221">
        <f t="shared" si="21"/>
        <v>7020</v>
      </c>
      <c r="AL30" s="226">
        <f t="shared" si="22"/>
        <v>2.0114613180515759E-2</v>
      </c>
      <c r="AM30" s="387">
        <f t="shared" si="9"/>
        <v>5</v>
      </c>
      <c r="AN30" s="492"/>
      <c r="AO30" s="379">
        <f t="shared" si="23"/>
        <v>5</v>
      </c>
      <c r="AP30" s="381">
        <f>IF(AM$10="","",IF($AN30="",0,VLOOKUP($AO30,'3.段階号俸表・参照表'!$V$20:$X$29,3,FALSE)-VLOOKUP($AM30,'3.段階号俸表・参照表'!$V$20:$X$29,3,FALSE)))</f>
        <v>0</v>
      </c>
      <c r="AQ30" s="370">
        <f t="shared" si="24"/>
        <v>176780</v>
      </c>
      <c r="AR30" s="370">
        <f>IF($C30="","",IF($AP30=0,0,($AQ30-VLOOKUP($AO30,'3.段階号俸表・参照表'!$V$4:$AH$13,2,FALSE))))</f>
        <v>0</v>
      </c>
      <c r="AS30" s="370">
        <f>IF($C30="","",IF(AND($AN30&gt;0,$AR30=0),1,IF($AR30=0,0,IF($AR30&lt;0,1,ROUNDUP($AR30/VLOOKUP($AO30,'3.段階号俸表・参照表'!$V$4:$AH$13,4,FALSE),0)+1))))</f>
        <v>0</v>
      </c>
      <c r="AT30" s="371">
        <f t="shared" si="25"/>
        <v>0</v>
      </c>
      <c r="AU30" s="370">
        <f>IF($AO30="","",IF($AT30=0,0,($AT30-1)*VLOOKUP($AO30,'3.段階号俸表・参照表'!$V$4:$AH$13,4,FALSE)))</f>
        <v>0</v>
      </c>
      <c r="AV30" s="370">
        <f t="shared" si="26"/>
        <v>0</v>
      </c>
      <c r="AW30" s="371">
        <f>IF($C30="","",IF($AV30&lt;=0,0,ROUNDUP($AV30/VLOOKUP($AO30,'3.段階号俸表・参照表'!$V$4:$AH$13,8,FALSE),0)))</f>
        <v>0</v>
      </c>
      <c r="AX30" s="371">
        <f t="shared" si="27"/>
        <v>0</v>
      </c>
      <c r="AY30" s="379">
        <f t="shared" si="28"/>
        <v>14</v>
      </c>
      <c r="AZ30" s="379">
        <f t="shared" si="29"/>
        <v>5</v>
      </c>
      <c r="BA30" s="371">
        <f>IF($AO30="","",VLOOKUP($AO30,'3.段階号俸表・参照表'!$V$4:$AH$13,11,FALSE))</f>
        <v>25</v>
      </c>
      <c r="BB30" s="371">
        <f>IF($AO30="","",VLOOKUP($AO30,'3.段階号俸表・参照表'!$V$4:$AH$13,12,FALSE))</f>
        <v>46</v>
      </c>
      <c r="BC30" s="377">
        <f>IF($C30="","",INDEX('3.段階号俸表・参照表'!$B$3:$T$188,MATCH($AY30,'3.段階号俸表・参照表'!$B$3:$B$188,0),MATCH($AZ30,'3.段階号俸表・参照表'!$B$3:$T$3,0)))</f>
        <v>176780</v>
      </c>
      <c r="BD30" s="377">
        <f t="shared" si="30"/>
        <v>179240</v>
      </c>
      <c r="BE30" s="377">
        <f t="shared" si="31"/>
        <v>356020</v>
      </c>
      <c r="BF30" s="377">
        <f t="shared" si="32"/>
        <v>7020</v>
      </c>
      <c r="BG30" s="378">
        <f t="shared" si="33"/>
        <v>2.0114613180515759E-2</v>
      </c>
      <c r="BH30" s="227"/>
      <c r="BI30" s="284">
        <f t="shared" si="34"/>
        <v>5</v>
      </c>
      <c r="BJ30" s="284">
        <f t="shared" si="35"/>
        <v>14</v>
      </c>
      <c r="BK30" s="231">
        <f>IF($C30="","",IF($BI30="","",INDEX('4.ベース改訂段階号俸表'!$B$4:$T$189,MATCH(メインシート!$BJ30,'4.ベース改訂段階号俸表'!$B$4:$B$189,0),MATCH(メインシート!$BI30,'4.ベース改訂段階号俸表'!$B$4:$T$4,0))))</f>
        <v>176780</v>
      </c>
      <c r="BL30" s="86">
        <f t="shared" si="10"/>
        <v>179240</v>
      </c>
      <c r="BM30" s="86">
        <f t="shared" si="36"/>
        <v>356020</v>
      </c>
      <c r="BN30" s="96">
        <f t="shared" si="11"/>
        <v>7020</v>
      </c>
      <c r="BO30" s="492">
        <v>0</v>
      </c>
      <c r="BP30" s="86">
        <f t="shared" si="37"/>
        <v>356020</v>
      </c>
      <c r="BQ30" s="86">
        <f t="shared" si="38"/>
        <v>7020</v>
      </c>
      <c r="BR30" s="229">
        <f t="shared" si="39"/>
        <v>2.0114613180515759E-2</v>
      </c>
    </row>
    <row r="31" spans="1:70" s="12" customFormat="1" ht="12" customHeight="1" x14ac:dyDescent="0.15">
      <c r="A31" s="30">
        <f>IF(C31="","",COUNTA($C$10:C31))</f>
        <v>22</v>
      </c>
      <c r="B31" s="487">
        <v>1</v>
      </c>
      <c r="C31" s="487" t="s">
        <v>47</v>
      </c>
      <c r="D31" s="488"/>
      <c r="E31" s="488">
        <v>7</v>
      </c>
      <c r="F31" s="487">
        <v>8</v>
      </c>
      <c r="G31" s="487"/>
      <c r="H31" s="489">
        <v>27604</v>
      </c>
      <c r="I31" s="489">
        <v>37073</v>
      </c>
      <c r="J31" s="83">
        <f t="shared" si="12"/>
        <v>49</v>
      </c>
      <c r="K31" s="83">
        <f t="shared" si="2"/>
        <v>8</v>
      </c>
      <c r="L31" s="83">
        <f t="shared" si="3"/>
        <v>23</v>
      </c>
      <c r="M31" s="83">
        <f t="shared" si="4"/>
        <v>9</v>
      </c>
      <c r="N31" s="86">
        <f>IF($C31="","",VLOOKUP($J31,'1.年齢給'!$B$7:$C$54,2,FALSE))</f>
        <v>177740</v>
      </c>
      <c r="O31" s="86">
        <f>IF($C31="","",INDEX('3.段階号俸表・参照表'!$B$3:$T$188,MATCH(メインシート!$F31,'3.段階号俸表・参照表'!$B$3:$B$188,0),MATCH(メインシート!$E31,'3.段階号俸表・参照表'!$B$3:$T$3,0)))</f>
        <v>231860</v>
      </c>
      <c r="P31" s="490"/>
      <c r="Q31" s="86">
        <f t="shared" si="13"/>
        <v>409600</v>
      </c>
      <c r="R31" s="491"/>
      <c r="S31" s="491"/>
      <c r="T31" s="491"/>
      <c r="U31" s="491"/>
      <c r="V31" s="88">
        <f t="shared" si="14"/>
        <v>0</v>
      </c>
      <c r="W31" s="89">
        <f t="shared" si="15"/>
        <v>409600</v>
      </c>
      <c r="X31" s="219">
        <f t="shared" si="5"/>
        <v>50</v>
      </c>
      <c r="Y31" s="220">
        <f t="shared" si="6"/>
        <v>8</v>
      </c>
      <c r="Z31" s="221">
        <f>IF($C31="","",IF($X31&gt;=$Y$7,0,VLOOKUP($X31,'1.年齢給'!$B$7:$C$54,2,FALSE)))</f>
        <v>179240</v>
      </c>
      <c r="AA31" s="221">
        <f t="shared" si="16"/>
        <v>1500</v>
      </c>
      <c r="AB31" s="492" t="s">
        <v>182</v>
      </c>
      <c r="AC31" s="223">
        <f t="shared" si="7"/>
        <v>7</v>
      </c>
      <c r="AD31" s="223">
        <f t="shared" si="8"/>
        <v>8</v>
      </c>
      <c r="AE31" s="223">
        <f>IF($AC31="","",VLOOKUP($AC31,'3.段階号俸表・参照表'!$V$4:$AH$13,12,FALSE))</f>
        <v>61</v>
      </c>
      <c r="AF31" s="223">
        <f t="shared" si="17"/>
        <v>3</v>
      </c>
      <c r="AG31" s="223">
        <f t="shared" si="18"/>
        <v>11</v>
      </c>
      <c r="AH31" s="221">
        <f>IF($C31="","",INDEX('3.段階号俸表・参照表'!$B$3:$T$188,MATCH($AG31,'3.段階号俸表・参照表'!$B$3:$B$188,0),MATCH($AC31,'3.段階号俸表・参照表'!$B$3:$T$3,0)))</f>
        <v>237860</v>
      </c>
      <c r="AI31" s="221">
        <f t="shared" si="19"/>
        <v>6000</v>
      </c>
      <c r="AJ31" s="221">
        <f t="shared" si="20"/>
        <v>417100</v>
      </c>
      <c r="AK31" s="221">
        <f t="shared" si="21"/>
        <v>7500</v>
      </c>
      <c r="AL31" s="226">
        <f t="shared" si="22"/>
        <v>1.8310546875E-2</v>
      </c>
      <c r="AM31" s="387">
        <f t="shared" si="9"/>
        <v>7</v>
      </c>
      <c r="AN31" s="492"/>
      <c r="AO31" s="379">
        <f t="shared" si="23"/>
        <v>7</v>
      </c>
      <c r="AP31" s="381">
        <f>IF(AM$10="","",IF($AN31="",0,VLOOKUP($AO31,'3.段階号俸表・参照表'!$V$20:$X$29,3,FALSE)-VLOOKUP($AM31,'3.段階号俸表・参照表'!$V$20:$X$29,3,FALSE)))</f>
        <v>0</v>
      </c>
      <c r="AQ31" s="370">
        <f t="shared" si="24"/>
        <v>237860</v>
      </c>
      <c r="AR31" s="370">
        <f>IF($C31="","",IF($AP31=0,0,($AQ31-VLOOKUP($AO31,'3.段階号俸表・参照表'!$V$4:$AH$13,2,FALSE))))</f>
        <v>0</v>
      </c>
      <c r="AS31" s="370">
        <f>IF($C31="","",IF(AND($AN31&gt;0,$AR31=0),1,IF($AR31=0,0,IF($AR31&lt;0,1,ROUNDUP($AR31/VLOOKUP($AO31,'3.段階号俸表・参照表'!$V$4:$AH$13,4,FALSE),0)+1))))</f>
        <v>0</v>
      </c>
      <c r="AT31" s="371">
        <f t="shared" si="25"/>
        <v>0</v>
      </c>
      <c r="AU31" s="370">
        <f>IF($AO31="","",IF($AT31=0,0,($AT31-1)*VLOOKUP($AO31,'3.段階号俸表・参照表'!$V$4:$AH$13,4,FALSE)))</f>
        <v>0</v>
      </c>
      <c r="AV31" s="370">
        <f t="shared" si="26"/>
        <v>0</v>
      </c>
      <c r="AW31" s="371">
        <f>IF($C31="","",IF($AV31&lt;=0,0,ROUNDUP($AV31/VLOOKUP($AO31,'3.段階号俸表・参照表'!$V$4:$AH$13,8,FALSE),0)))</f>
        <v>0</v>
      </c>
      <c r="AX31" s="371">
        <f t="shared" si="27"/>
        <v>0</v>
      </c>
      <c r="AY31" s="379">
        <f t="shared" si="28"/>
        <v>11</v>
      </c>
      <c r="AZ31" s="379">
        <f t="shared" si="29"/>
        <v>7</v>
      </c>
      <c r="BA31" s="371">
        <f>IF($AO31="","",VLOOKUP($AO31,'3.段階号俸表・参照表'!$V$4:$AH$13,11,FALSE))</f>
        <v>31</v>
      </c>
      <c r="BB31" s="371">
        <f>IF($AO31="","",VLOOKUP($AO31,'3.段階号俸表・参照表'!$V$4:$AH$13,12,FALSE))</f>
        <v>61</v>
      </c>
      <c r="BC31" s="377">
        <f>IF($C31="","",INDEX('3.段階号俸表・参照表'!$B$3:$T$188,MATCH($AY31,'3.段階号俸表・参照表'!$B$3:$B$188,0),MATCH($AZ31,'3.段階号俸表・参照表'!$B$3:$T$3,0)))</f>
        <v>237860</v>
      </c>
      <c r="BD31" s="377">
        <f t="shared" si="30"/>
        <v>179240</v>
      </c>
      <c r="BE31" s="377">
        <f t="shared" si="31"/>
        <v>417100</v>
      </c>
      <c r="BF31" s="377">
        <f t="shared" si="32"/>
        <v>7500</v>
      </c>
      <c r="BG31" s="378">
        <f t="shared" si="33"/>
        <v>1.8310546875E-2</v>
      </c>
      <c r="BH31" s="227"/>
      <c r="BI31" s="284">
        <f t="shared" si="34"/>
        <v>7</v>
      </c>
      <c r="BJ31" s="284">
        <f t="shared" si="35"/>
        <v>11</v>
      </c>
      <c r="BK31" s="231">
        <f>IF($C31="","",IF($BI31="","",INDEX('4.ベース改訂段階号俸表'!$B$4:$T$189,MATCH(メインシート!$BJ31,'4.ベース改訂段階号俸表'!$B$4:$B$189,0),MATCH(メインシート!$BI31,'4.ベース改訂段階号俸表'!$B$4:$T$4,0))))</f>
        <v>237860</v>
      </c>
      <c r="BL31" s="86">
        <f t="shared" si="10"/>
        <v>179240</v>
      </c>
      <c r="BM31" s="86">
        <f t="shared" si="36"/>
        <v>417100</v>
      </c>
      <c r="BN31" s="96">
        <f t="shared" si="11"/>
        <v>7500</v>
      </c>
      <c r="BO31" s="492">
        <v>0</v>
      </c>
      <c r="BP31" s="86">
        <f t="shared" si="37"/>
        <v>417100</v>
      </c>
      <c r="BQ31" s="86">
        <f t="shared" si="38"/>
        <v>7500</v>
      </c>
      <c r="BR31" s="229">
        <f t="shared" si="39"/>
        <v>1.8310546875E-2</v>
      </c>
    </row>
    <row r="32" spans="1:70" s="12" customFormat="1" ht="12" customHeight="1" x14ac:dyDescent="0.15">
      <c r="A32" s="30">
        <f>IF(C32="","",COUNTA($C$10:C32))</f>
        <v>23</v>
      </c>
      <c r="B32" s="487">
        <v>1</v>
      </c>
      <c r="C32" s="487" t="s">
        <v>48</v>
      </c>
      <c r="D32" s="488"/>
      <c r="E32" s="488">
        <v>5</v>
      </c>
      <c r="F32" s="487">
        <v>2</v>
      </c>
      <c r="G32" s="487"/>
      <c r="H32" s="489">
        <v>31352</v>
      </c>
      <c r="I32" s="489">
        <v>39172</v>
      </c>
      <c r="J32" s="83">
        <f t="shared" si="12"/>
        <v>39</v>
      </c>
      <c r="K32" s="83">
        <f t="shared" si="2"/>
        <v>5</v>
      </c>
      <c r="L32" s="83">
        <f t="shared" si="3"/>
        <v>18</v>
      </c>
      <c r="M32" s="83">
        <f t="shared" si="4"/>
        <v>0</v>
      </c>
      <c r="N32" s="86">
        <f>IF($C32="","",VLOOKUP($J32,'1.年齢給'!$B$7:$C$54,2,FALSE))</f>
        <v>162740</v>
      </c>
      <c r="O32" s="86">
        <f>IF($C32="","",INDEX('3.段階号俸表・参照表'!$B$3:$T$188,MATCH(メインシート!$F32,'3.段階号俸表・参照表'!$B$3:$B$188,0),MATCH(メインシート!$E32,'3.段階号俸表・参照表'!$B$3:$T$3,0)))</f>
        <v>154700</v>
      </c>
      <c r="P32" s="490"/>
      <c r="Q32" s="86">
        <f t="shared" si="13"/>
        <v>317440</v>
      </c>
      <c r="R32" s="491"/>
      <c r="S32" s="491"/>
      <c r="T32" s="491"/>
      <c r="U32" s="491"/>
      <c r="V32" s="88">
        <f t="shared" si="14"/>
        <v>0</v>
      </c>
      <c r="W32" s="89">
        <f t="shared" si="15"/>
        <v>317440</v>
      </c>
      <c r="X32" s="219">
        <f t="shared" si="5"/>
        <v>40</v>
      </c>
      <c r="Y32" s="220">
        <f t="shared" si="6"/>
        <v>5</v>
      </c>
      <c r="Z32" s="221">
        <f>IF($C32="","",IF($X32&gt;=$Y$7,0,VLOOKUP($X32,'1.年齢給'!$B$7:$C$54,2,FALSE)))</f>
        <v>164240</v>
      </c>
      <c r="AA32" s="221">
        <f t="shared" si="16"/>
        <v>1500</v>
      </c>
      <c r="AB32" s="492" t="s">
        <v>182</v>
      </c>
      <c r="AC32" s="223">
        <f t="shared" si="7"/>
        <v>5</v>
      </c>
      <c r="AD32" s="223">
        <f t="shared" si="8"/>
        <v>2</v>
      </c>
      <c r="AE32" s="223">
        <f>IF($AC32="","",VLOOKUP($AC32,'3.段階号俸表・参照表'!$V$4:$AH$13,12,FALSE))</f>
        <v>46</v>
      </c>
      <c r="AF32" s="223">
        <f t="shared" si="17"/>
        <v>3</v>
      </c>
      <c r="AG32" s="223">
        <f t="shared" si="18"/>
        <v>5</v>
      </c>
      <c r="AH32" s="221">
        <f>IF($C32="","",INDEX('3.段階号俸表・参照表'!$B$3:$T$188,MATCH($AG32,'3.段階号俸表・参照表'!$B$3:$B$188,0),MATCH($AC32,'3.段階号俸表・参照表'!$B$3:$T$3,0)))</f>
        <v>160220</v>
      </c>
      <c r="AI32" s="221">
        <f t="shared" si="19"/>
        <v>5520</v>
      </c>
      <c r="AJ32" s="221">
        <f t="shared" si="20"/>
        <v>324460</v>
      </c>
      <c r="AK32" s="221">
        <f t="shared" si="21"/>
        <v>7020</v>
      </c>
      <c r="AL32" s="226">
        <f t="shared" si="22"/>
        <v>2.2114415322580645E-2</v>
      </c>
      <c r="AM32" s="387">
        <f t="shared" si="9"/>
        <v>5</v>
      </c>
      <c r="AN32" s="492"/>
      <c r="AO32" s="379">
        <f t="shared" si="23"/>
        <v>5</v>
      </c>
      <c r="AP32" s="381">
        <f>IF(AM$10="","",IF($AN32="",0,VLOOKUP($AO32,'3.段階号俸表・参照表'!$V$20:$X$29,3,FALSE)-VLOOKUP($AM32,'3.段階号俸表・参照表'!$V$20:$X$29,3,FALSE)))</f>
        <v>0</v>
      </c>
      <c r="AQ32" s="370">
        <f t="shared" si="24"/>
        <v>160220</v>
      </c>
      <c r="AR32" s="370">
        <f>IF($C32="","",IF($AP32=0,0,($AQ32-VLOOKUP($AO32,'3.段階号俸表・参照表'!$V$4:$AH$13,2,FALSE))))</f>
        <v>0</v>
      </c>
      <c r="AS32" s="370">
        <f>IF($C32="","",IF(AND($AN32&gt;0,$AR32=0),1,IF($AR32=0,0,IF($AR32&lt;0,1,ROUNDUP($AR32/VLOOKUP($AO32,'3.段階号俸表・参照表'!$V$4:$AH$13,4,FALSE),0)+1))))</f>
        <v>0</v>
      </c>
      <c r="AT32" s="371">
        <f t="shared" si="25"/>
        <v>0</v>
      </c>
      <c r="AU32" s="370">
        <f>IF($AO32="","",IF($AT32=0,0,($AT32-1)*VLOOKUP($AO32,'3.段階号俸表・参照表'!$V$4:$AH$13,4,FALSE)))</f>
        <v>0</v>
      </c>
      <c r="AV32" s="370">
        <f t="shared" si="26"/>
        <v>0</v>
      </c>
      <c r="AW32" s="371">
        <f>IF($C32="","",IF($AV32&lt;=0,0,ROUNDUP($AV32/VLOOKUP($AO32,'3.段階号俸表・参照表'!$V$4:$AH$13,8,FALSE),0)))</f>
        <v>0</v>
      </c>
      <c r="AX32" s="371">
        <f t="shared" si="27"/>
        <v>0</v>
      </c>
      <c r="AY32" s="379">
        <f t="shared" si="28"/>
        <v>5</v>
      </c>
      <c r="AZ32" s="379">
        <f t="shared" si="29"/>
        <v>5</v>
      </c>
      <c r="BA32" s="371">
        <f>IF($AO32="","",VLOOKUP($AO32,'3.段階号俸表・参照表'!$V$4:$AH$13,11,FALSE))</f>
        <v>25</v>
      </c>
      <c r="BB32" s="371">
        <f>IF($AO32="","",VLOOKUP($AO32,'3.段階号俸表・参照表'!$V$4:$AH$13,12,FALSE))</f>
        <v>46</v>
      </c>
      <c r="BC32" s="377">
        <f>IF($C32="","",INDEX('3.段階号俸表・参照表'!$B$3:$T$188,MATCH($AY32,'3.段階号俸表・参照表'!$B$3:$B$188,0),MATCH($AZ32,'3.段階号俸表・参照表'!$B$3:$T$3,0)))</f>
        <v>160220</v>
      </c>
      <c r="BD32" s="377">
        <f t="shared" si="30"/>
        <v>164240</v>
      </c>
      <c r="BE32" s="377">
        <f t="shared" si="31"/>
        <v>324460</v>
      </c>
      <c r="BF32" s="377">
        <f t="shared" si="32"/>
        <v>7020</v>
      </c>
      <c r="BG32" s="378">
        <f t="shared" si="33"/>
        <v>2.2114415322580645E-2</v>
      </c>
      <c r="BH32" s="227"/>
      <c r="BI32" s="284">
        <f t="shared" si="34"/>
        <v>5</v>
      </c>
      <c r="BJ32" s="284">
        <f t="shared" si="35"/>
        <v>5</v>
      </c>
      <c r="BK32" s="231">
        <f>IF($C32="","",IF($BI32="","",INDEX('4.ベース改訂段階号俸表'!$B$4:$T$189,MATCH(メインシート!$BJ32,'4.ベース改訂段階号俸表'!$B$4:$B$189,0),MATCH(メインシート!$BI32,'4.ベース改訂段階号俸表'!$B$4:$T$4,0))))</f>
        <v>160220</v>
      </c>
      <c r="BL32" s="86">
        <f t="shared" si="10"/>
        <v>164240</v>
      </c>
      <c r="BM32" s="86">
        <f t="shared" si="36"/>
        <v>324460</v>
      </c>
      <c r="BN32" s="96">
        <f t="shared" si="11"/>
        <v>7020</v>
      </c>
      <c r="BO32" s="492">
        <v>0</v>
      </c>
      <c r="BP32" s="86">
        <f t="shared" si="37"/>
        <v>324460</v>
      </c>
      <c r="BQ32" s="86">
        <f t="shared" si="38"/>
        <v>7020</v>
      </c>
      <c r="BR32" s="229">
        <f t="shared" si="39"/>
        <v>2.2114415322580645E-2</v>
      </c>
    </row>
    <row r="33" spans="1:70" s="12" customFormat="1" ht="12" customHeight="1" x14ac:dyDescent="0.15">
      <c r="A33" s="30">
        <f>IF(C33="","",COUNTA($C$10:C33))</f>
        <v>24</v>
      </c>
      <c r="B33" s="487">
        <v>1</v>
      </c>
      <c r="C33" s="487" t="s">
        <v>49</v>
      </c>
      <c r="D33" s="488"/>
      <c r="E33" s="488">
        <v>5</v>
      </c>
      <c r="F33" s="487">
        <v>16</v>
      </c>
      <c r="G33" s="487"/>
      <c r="H33" s="489">
        <v>31760</v>
      </c>
      <c r="I33" s="489">
        <v>38442</v>
      </c>
      <c r="J33" s="83">
        <f t="shared" si="12"/>
        <v>38</v>
      </c>
      <c r="K33" s="83">
        <f t="shared" si="2"/>
        <v>3</v>
      </c>
      <c r="L33" s="83">
        <f t="shared" si="3"/>
        <v>20</v>
      </c>
      <c r="M33" s="83">
        <f t="shared" si="4"/>
        <v>0</v>
      </c>
      <c r="N33" s="86">
        <f>IF($C33="","",VLOOKUP($J33,'1.年齢給'!$B$7:$C$54,2,FALSE))</f>
        <v>161240</v>
      </c>
      <c r="O33" s="86">
        <f>IF($C33="","",INDEX('3.段階号俸表・参照表'!$B$3:$T$188,MATCH(メインシート!$F33,'3.段階号俸表・参照表'!$B$3:$B$188,0),MATCH(メインシート!$E33,'3.段階号俸表・参照表'!$B$3:$T$3,0)))</f>
        <v>180460</v>
      </c>
      <c r="P33" s="490"/>
      <c r="Q33" s="86">
        <f t="shared" si="13"/>
        <v>341700</v>
      </c>
      <c r="R33" s="491"/>
      <c r="S33" s="491"/>
      <c r="T33" s="491"/>
      <c r="U33" s="491"/>
      <c r="V33" s="88">
        <f t="shared" si="14"/>
        <v>0</v>
      </c>
      <c r="W33" s="89">
        <f t="shared" si="15"/>
        <v>341700</v>
      </c>
      <c r="X33" s="219">
        <f t="shared" si="5"/>
        <v>39</v>
      </c>
      <c r="Y33" s="220">
        <f t="shared" si="6"/>
        <v>3</v>
      </c>
      <c r="Z33" s="221">
        <f>IF($C33="","",IF($X33&gt;=$Y$7,0,VLOOKUP($X33,'1.年齢給'!$B$7:$C$54,2,FALSE)))</f>
        <v>162740</v>
      </c>
      <c r="AA33" s="221">
        <f t="shared" si="16"/>
        <v>1500</v>
      </c>
      <c r="AB33" s="492" t="s">
        <v>233</v>
      </c>
      <c r="AC33" s="223">
        <f t="shared" si="7"/>
        <v>5</v>
      </c>
      <c r="AD33" s="223">
        <f t="shared" si="8"/>
        <v>16</v>
      </c>
      <c r="AE33" s="223">
        <f>IF($AC33="","",VLOOKUP($AC33,'3.段階号俸表・参照表'!$V$4:$AH$13,12,FALSE))</f>
        <v>46</v>
      </c>
      <c r="AF33" s="223">
        <f t="shared" si="17"/>
        <v>4</v>
      </c>
      <c r="AG33" s="223">
        <f t="shared" si="18"/>
        <v>20</v>
      </c>
      <c r="AH33" s="221">
        <f>IF($C33="","",INDEX('3.段階号俸表・参照表'!$B$3:$T$188,MATCH($AG33,'3.段階号俸表・参照表'!$B$3:$B$188,0),MATCH($AC33,'3.段階号俸表・参照表'!$B$3:$T$3,0)))</f>
        <v>187820</v>
      </c>
      <c r="AI33" s="221">
        <f t="shared" si="19"/>
        <v>7360</v>
      </c>
      <c r="AJ33" s="221">
        <f t="shared" si="20"/>
        <v>350560</v>
      </c>
      <c r="AK33" s="221">
        <f t="shared" si="21"/>
        <v>8860</v>
      </c>
      <c r="AL33" s="226">
        <f t="shared" si="22"/>
        <v>2.5929177641205736E-2</v>
      </c>
      <c r="AM33" s="387">
        <f t="shared" si="9"/>
        <v>5</v>
      </c>
      <c r="AN33" s="492">
        <v>6</v>
      </c>
      <c r="AO33" s="379">
        <f t="shared" si="23"/>
        <v>6</v>
      </c>
      <c r="AP33" s="381">
        <f>IF(AM$10="","",IF($AN33="",0,VLOOKUP($AO33,'3.段階号俸表・参照表'!$V$20:$X$29,3,FALSE)-VLOOKUP($AM33,'3.段階号俸表・参照表'!$V$20:$X$29,3,FALSE)))</f>
        <v>7500</v>
      </c>
      <c r="AQ33" s="370">
        <f t="shared" si="24"/>
        <v>195320</v>
      </c>
      <c r="AR33" s="370">
        <f>IF($C33="","",IF($AP33=0,0,($AQ33-VLOOKUP($AO33,'3.段階号俸表・参照表'!$V$4:$AH$13,2,FALSE))))</f>
        <v>12960</v>
      </c>
      <c r="AS33" s="370">
        <f>IF($C33="","",IF(AND($AN33&gt;0,$AR33=0),1,IF($AR33=0,0,IF($AR33&lt;0,1,ROUNDUP($AR33/VLOOKUP($AO33,'3.段階号俸表・参照表'!$V$4:$AH$13,4,FALSE),0)+1))))</f>
        <v>9</v>
      </c>
      <c r="AT33" s="371">
        <f t="shared" si="25"/>
        <v>9</v>
      </c>
      <c r="AU33" s="370">
        <f>IF($AO33="","",IF($AT33=0,0,($AT33-1)*VLOOKUP($AO33,'3.段階号俸表・参照表'!$V$4:$AH$13,4,FALSE)))</f>
        <v>14720</v>
      </c>
      <c r="AV33" s="370">
        <f t="shared" si="26"/>
        <v>-1760</v>
      </c>
      <c r="AW33" s="371">
        <f>IF($C33="","",IF($AV33&lt;=0,0,ROUNDUP($AV33/VLOOKUP($AO33,'3.段階号俸表・参照表'!$V$4:$AH$13,8,FALSE),0)))</f>
        <v>0</v>
      </c>
      <c r="AX33" s="371">
        <f t="shared" si="27"/>
        <v>9</v>
      </c>
      <c r="AY33" s="379">
        <f t="shared" si="28"/>
        <v>9</v>
      </c>
      <c r="AZ33" s="379">
        <f t="shared" si="29"/>
        <v>6</v>
      </c>
      <c r="BA33" s="371">
        <f>IF($AO33="","",VLOOKUP($AO33,'3.段階号俸表・参照表'!$V$4:$AH$13,11,FALSE))</f>
        <v>31</v>
      </c>
      <c r="BB33" s="371">
        <f>IF($AO33="","",VLOOKUP($AO33,'3.段階号俸表・参照表'!$V$4:$AH$13,12,FALSE))</f>
        <v>61</v>
      </c>
      <c r="BC33" s="377">
        <f>IF($C33="","",INDEX('3.段階号俸表・参照表'!$B$3:$T$188,MATCH($AY33,'3.段階号俸表・参照表'!$B$3:$B$188,0),MATCH($AZ33,'3.段階号俸表・参照表'!$B$3:$T$3,0)))</f>
        <v>197080</v>
      </c>
      <c r="BD33" s="377">
        <f t="shared" si="30"/>
        <v>162740</v>
      </c>
      <c r="BE33" s="377">
        <f t="shared" si="31"/>
        <v>359820</v>
      </c>
      <c r="BF33" s="377">
        <f t="shared" si="32"/>
        <v>18120</v>
      </c>
      <c r="BG33" s="378">
        <f t="shared" si="33"/>
        <v>5.3028972783143107E-2</v>
      </c>
      <c r="BH33" s="227"/>
      <c r="BI33" s="284">
        <f t="shared" si="34"/>
        <v>6</v>
      </c>
      <c r="BJ33" s="284">
        <f t="shared" si="35"/>
        <v>9</v>
      </c>
      <c r="BK33" s="231">
        <f>IF($C33="","",IF($BI33="","",INDEX('4.ベース改訂段階号俸表'!$B$4:$T$189,MATCH(メインシート!$BJ33,'4.ベース改訂段階号俸表'!$B$4:$B$189,0),MATCH(メインシート!$BI33,'4.ベース改訂段階号俸表'!$B$4:$T$4,0))))</f>
        <v>197080</v>
      </c>
      <c r="BL33" s="86">
        <f t="shared" si="10"/>
        <v>162740</v>
      </c>
      <c r="BM33" s="86">
        <f t="shared" si="36"/>
        <v>359820</v>
      </c>
      <c r="BN33" s="96">
        <f t="shared" si="11"/>
        <v>18120</v>
      </c>
      <c r="BO33" s="492">
        <v>0</v>
      </c>
      <c r="BP33" s="86">
        <f t="shared" si="37"/>
        <v>359820</v>
      </c>
      <c r="BQ33" s="86">
        <f t="shared" si="38"/>
        <v>18120</v>
      </c>
      <c r="BR33" s="229">
        <f t="shared" si="39"/>
        <v>5.3028972783143107E-2</v>
      </c>
    </row>
    <row r="34" spans="1:70" s="12" customFormat="1" ht="12" customHeight="1" x14ac:dyDescent="0.15">
      <c r="A34" s="30">
        <f>IF(C34="","",COUNTA($C$10:C34))</f>
        <v>25</v>
      </c>
      <c r="B34" s="487">
        <v>1</v>
      </c>
      <c r="C34" s="487" t="s">
        <v>50</v>
      </c>
      <c r="D34" s="488"/>
      <c r="E34" s="488">
        <v>5</v>
      </c>
      <c r="F34" s="487">
        <v>16</v>
      </c>
      <c r="G34" s="487"/>
      <c r="H34" s="489">
        <v>32159</v>
      </c>
      <c r="I34" s="489">
        <v>40268</v>
      </c>
      <c r="J34" s="83">
        <f t="shared" si="12"/>
        <v>37</v>
      </c>
      <c r="K34" s="83">
        <f t="shared" si="2"/>
        <v>2</v>
      </c>
      <c r="L34" s="83">
        <f t="shared" si="3"/>
        <v>15</v>
      </c>
      <c r="M34" s="83">
        <f t="shared" si="4"/>
        <v>0</v>
      </c>
      <c r="N34" s="86">
        <f>IF($C34="","",VLOOKUP($J34,'1.年齢給'!$B$7:$C$54,2,FALSE))</f>
        <v>159740</v>
      </c>
      <c r="O34" s="86">
        <f>IF($C34="","",INDEX('3.段階号俸表・参照表'!$B$3:$T$188,MATCH(メインシート!$F34,'3.段階号俸表・参照表'!$B$3:$B$188,0),MATCH(メインシート!$E34,'3.段階号俸表・参照表'!$B$3:$T$3,0)))</f>
        <v>180460</v>
      </c>
      <c r="P34" s="490"/>
      <c r="Q34" s="86">
        <f t="shared" si="13"/>
        <v>340200</v>
      </c>
      <c r="R34" s="491"/>
      <c r="S34" s="491"/>
      <c r="T34" s="491"/>
      <c r="U34" s="491"/>
      <c r="V34" s="88">
        <f t="shared" si="14"/>
        <v>0</v>
      </c>
      <c r="W34" s="89">
        <f t="shared" si="15"/>
        <v>340200</v>
      </c>
      <c r="X34" s="219">
        <f t="shared" si="5"/>
        <v>38</v>
      </c>
      <c r="Y34" s="220">
        <f t="shared" si="6"/>
        <v>2</v>
      </c>
      <c r="Z34" s="221">
        <f>IF($C34="","",IF($X34&gt;=$Y$7,0,VLOOKUP($X34,'1.年齢給'!$B$7:$C$54,2,FALSE)))</f>
        <v>161240</v>
      </c>
      <c r="AA34" s="221">
        <f t="shared" si="16"/>
        <v>1500</v>
      </c>
      <c r="AB34" s="492" t="s">
        <v>182</v>
      </c>
      <c r="AC34" s="223">
        <f t="shared" si="7"/>
        <v>5</v>
      </c>
      <c r="AD34" s="223">
        <f t="shared" si="8"/>
        <v>16</v>
      </c>
      <c r="AE34" s="223">
        <f>IF($AC34="","",VLOOKUP($AC34,'3.段階号俸表・参照表'!$V$4:$AH$13,12,FALSE))</f>
        <v>46</v>
      </c>
      <c r="AF34" s="223">
        <f t="shared" si="17"/>
        <v>3</v>
      </c>
      <c r="AG34" s="223">
        <f t="shared" si="18"/>
        <v>19</v>
      </c>
      <c r="AH34" s="221">
        <f>IF($C34="","",INDEX('3.段階号俸表・参照表'!$B$3:$T$188,MATCH($AG34,'3.段階号俸表・参照表'!$B$3:$B$188,0),MATCH($AC34,'3.段階号俸表・参照表'!$B$3:$T$3,0)))</f>
        <v>185980</v>
      </c>
      <c r="AI34" s="221">
        <f t="shared" si="19"/>
        <v>5520</v>
      </c>
      <c r="AJ34" s="221">
        <f t="shared" si="20"/>
        <v>347220</v>
      </c>
      <c r="AK34" s="221">
        <f t="shared" si="21"/>
        <v>7020</v>
      </c>
      <c r="AL34" s="226">
        <f t="shared" si="22"/>
        <v>2.0634920634920634E-2</v>
      </c>
      <c r="AM34" s="387">
        <f t="shared" si="9"/>
        <v>5</v>
      </c>
      <c r="AN34" s="492"/>
      <c r="AO34" s="379">
        <f t="shared" si="23"/>
        <v>5</v>
      </c>
      <c r="AP34" s="381">
        <f>IF(AM$10="","",IF($AN34="",0,VLOOKUP($AO34,'3.段階号俸表・参照表'!$V$20:$X$29,3,FALSE)-VLOOKUP($AM34,'3.段階号俸表・参照表'!$V$20:$X$29,3,FALSE)))</f>
        <v>0</v>
      </c>
      <c r="AQ34" s="370">
        <f t="shared" si="24"/>
        <v>185980</v>
      </c>
      <c r="AR34" s="370">
        <f>IF($C34="","",IF($AP34=0,0,($AQ34-VLOOKUP($AO34,'3.段階号俸表・参照表'!$V$4:$AH$13,2,FALSE))))</f>
        <v>0</v>
      </c>
      <c r="AS34" s="370">
        <f>IF($C34="","",IF(AND($AN34&gt;0,$AR34=0),1,IF($AR34=0,0,IF($AR34&lt;0,1,ROUNDUP($AR34/VLOOKUP($AO34,'3.段階号俸表・参照表'!$V$4:$AH$13,4,FALSE),0)+1))))</f>
        <v>0</v>
      </c>
      <c r="AT34" s="371">
        <f t="shared" si="25"/>
        <v>0</v>
      </c>
      <c r="AU34" s="370">
        <f>IF($AO34="","",IF($AT34=0,0,($AT34-1)*VLOOKUP($AO34,'3.段階号俸表・参照表'!$V$4:$AH$13,4,FALSE)))</f>
        <v>0</v>
      </c>
      <c r="AV34" s="370">
        <f t="shared" si="26"/>
        <v>0</v>
      </c>
      <c r="AW34" s="371">
        <f>IF($C34="","",IF($AV34&lt;=0,0,ROUNDUP($AV34/VLOOKUP($AO34,'3.段階号俸表・参照表'!$V$4:$AH$13,8,FALSE),0)))</f>
        <v>0</v>
      </c>
      <c r="AX34" s="371">
        <f t="shared" si="27"/>
        <v>0</v>
      </c>
      <c r="AY34" s="379">
        <f t="shared" si="28"/>
        <v>19</v>
      </c>
      <c r="AZ34" s="379">
        <f t="shared" si="29"/>
        <v>5</v>
      </c>
      <c r="BA34" s="371">
        <f>IF($AO34="","",VLOOKUP($AO34,'3.段階号俸表・参照表'!$V$4:$AH$13,11,FALSE))</f>
        <v>25</v>
      </c>
      <c r="BB34" s="371">
        <f>IF($AO34="","",VLOOKUP($AO34,'3.段階号俸表・参照表'!$V$4:$AH$13,12,FALSE))</f>
        <v>46</v>
      </c>
      <c r="BC34" s="377">
        <f>IF($C34="","",INDEX('3.段階号俸表・参照表'!$B$3:$T$188,MATCH($AY34,'3.段階号俸表・参照表'!$B$3:$B$188,0),MATCH($AZ34,'3.段階号俸表・参照表'!$B$3:$T$3,0)))</f>
        <v>185980</v>
      </c>
      <c r="BD34" s="377">
        <f t="shared" si="30"/>
        <v>161240</v>
      </c>
      <c r="BE34" s="377">
        <f t="shared" si="31"/>
        <v>347220</v>
      </c>
      <c r="BF34" s="377">
        <f t="shared" si="32"/>
        <v>7020</v>
      </c>
      <c r="BG34" s="378">
        <f t="shared" si="33"/>
        <v>2.0634920634920634E-2</v>
      </c>
      <c r="BH34" s="227"/>
      <c r="BI34" s="284">
        <f t="shared" si="34"/>
        <v>5</v>
      </c>
      <c r="BJ34" s="284">
        <f t="shared" si="35"/>
        <v>19</v>
      </c>
      <c r="BK34" s="231">
        <f>IF($C34="","",IF($BI34="","",INDEX('4.ベース改訂段階号俸表'!$B$4:$T$189,MATCH(メインシート!$BJ34,'4.ベース改訂段階号俸表'!$B$4:$B$189,0),MATCH(メインシート!$BI34,'4.ベース改訂段階号俸表'!$B$4:$T$4,0))))</f>
        <v>185980</v>
      </c>
      <c r="BL34" s="86">
        <f t="shared" si="10"/>
        <v>161240</v>
      </c>
      <c r="BM34" s="86">
        <f t="shared" si="36"/>
        <v>347220</v>
      </c>
      <c r="BN34" s="96">
        <f t="shared" si="11"/>
        <v>7020</v>
      </c>
      <c r="BO34" s="492">
        <v>0</v>
      </c>
      <c r="BP34" s="86">
        <f t="shared" si="37"/>
        <v>347220</v>
      </c>
      <c r="BQ34" s="86">
        <f t="shared" si="38"/>
        <v>7020</v>
      </c>
      <c r="BR34" s="229">
        <f t="shared" si="39"/>
        <v>2.0634920634920634E-2</v>
      </c>
    </row>
    <row r="35" spans="1:70" s="12" customFormat="1" ht="12" customHeight="1" x14ac:dyDescent="0.15">
      <c r="A35" s="30">
        <f>IF(C35="","",COUNTA($C$10:C35))</f>
        <v>26</v>
      </c>
      <c r="B35" s="487">
        <v>1</v>
      </c>
      <c r="C35" s="487" t="s">
        <v>51</v>
      </c>
      <c r="D35" s="488"/>
      <c r="E35" s="488">
        <v>5</v>
      </c>
      <c r="F35" s="487">
        <v>16</v>
      </c>
      <c r="G35" s="487"/>
      <c r="H35" s="489">
        <v>32558</v>
      </c>
      <c r="I35" s="489">
        <v>40633</v>
      </c>
      <c r="J35" s="83">
        <f t="shared" si="12"/>
        <v>36</v>
      </c>
      <c r="K35" s="83">
        <f t="shared" si="2"/>
        <v>1</v>
      </c>
      <c r="L35" s="83">
        <f t="shared" si="3"/>
        <v>14</v>
      </c>
      <c r="M35" s="83">
        <f t="shared" si="4"/>
        <v>0</v>
      </c>
      <c r="N35" s="86">
        <f>IF($C35="","",VLOOKUP($J35,'1.年齢給'!$B$7:$C$54,2,FALSE))</f>
        <v>158240</v>
      </c>
      <c r="O35" s="86">
        <f>IF($C35="","",INDEX('3.段階号俸表・参照表'!$B$3:$T$188,MATCH(メインシート!$F35,'3.段階号俸表・参照表'!$B$3:$B$188,0),MATCH(メインシート!$E35,'3.段階号俸表・参照表'!$B$3:$T$3,0)))</f>
        <v>180460</v>
      </c>
      <c r="P35" s="490"/>
      <c r="Q35" s="86">
        <f t="shared" si="13"/>
        <v>338700</v>
      </c>
      <c r="R35" s="491"/>
      <c r="S35" s="491"/>
      <c r="T35" s="491"/>
      <c r="U35" s="491"/>
      <c r="V35" s="88">
        <f t="shared" si="14"/>
        <v>0</v>
      </c>
      <c r="W35" s="89">
        <f t="shared" si="15"/>
        <v>338700</v>
      </c>
      <c r="X35" s="219">
        <f t="shared" si="5"/>
        <v>37</v>
      </c>
      <c r="Y35" s="220">
        <f t="shared" si="6"/>
        <v>1</v>
      </c>
      <c r="Z35" s="221">
        <f>IF($C35="","",IF($X35&gt;=$Y$7,0,VLOOKUP($X35,'1.年齢給'!$B$7:$C$54,2,FALSE)))</f>
        <v>159740</v>
      </c>
      <c r="AA35" s="221">
        <f t="shared" si="16"/>
        <v>1500</v>
      </c>
      <c r="AB35" s="492" t="s">
        <v>182</v>
      </c>
      <c r="AC35" s="223">
        <f t="shared" si="7"/>
        <v>5</v>
      </c>
      <c r="AD35" s="223">
        <f t="shared" si="8"/>
        <v>16</v>
      </c>
      <c r="AE35" s="223">
        <f>IF($AC35="","",VLOOKUP($AC35,'3.段階号俸表・参照表'!$V$4:$AH$13,12,FALSE))</f>
        <v>46</v>
      </c>
      <c r="AF35" s="223">
        <f t="shared" si="17"/>
        <v>3</v>
      </c>
      <c r="AG35" s="223">
        <f t="shared" si="18"/>
        <v>19</v>
      </c>
      <c r="AH35" s="221">
        <f>IF($C35="","",INDEX('3.段階号俸表・参照表'!$B$3:$T$188,MATCH($AG35,'3.段階号俸表・参照表'!$B$3:$B$188,0),MATCH($AC35,'3.段階号俸表・参照表'!$B$3:$T$3,0)))</f>
        <v>185980</v>
      </c>
      <c r="AI35" s="221">
        <f t="shared" si="19"/>
        <v>5520</v>
      </c>
      <c r="AJ35" s="221">
        <f t="shared" si="20"/>
        <v>345720</v>
      </c>
      <c r="AK35" s="221">
        <f t="shared" si="21"/>
        <v>7020</v>
      </c>
      <c r="AL35" s="226">
        <f t="shared" si="22"/>
        <v>2.0726306465899024E-2</v>
      </c>
      <c r="AM35" s="387">
        <f t="shared" si="9"/>
        <v>5</v>
      </c>
      <c r="AN35" s="492"/>
      <c r="AO35" s="379">
        <f t="shared" si="23"/>
        <v>5</v>
      </c>
      <c r="AP35" s="381">
        <f>IF(AM$10="","",IF($AN35="",0,VLOOKUP($AO35,'3.段階号俸表・参照表'!$V$20:$X$29,3,FALSE)-VLOOKUP($AM35,'3.段階号俸表・参照表'!$V$20:$X$29,3,FALSE)))</f>
        <v>0</v>
      </c>
      <c r="AQ35" s="370">
        <f t="shared" si="24"/>
        <v>185980</v>
      </c>
      <c r="AR35" s="370">
        <f>IF($C35="","",IF($AP35=0,0,($AQ35-VLOOKUP($AO35,'3.段階号俸表・参照表'!$V$4:$AH$13,2,FALSE))))</f>
        <v>0</v>
      </c>
      <c r="AS35" s="370">
        <f>IF($C35="","",IF(AND($AN35&gt;0,$AR35=0),1,IF($AR35=0,0,IF($AR35&lt;0,1,ROUNDUP($AR35/VLOOKUP($AO35,'3.段階号俸表・参照表'!$V$4:$AH$13,4,FALSE),0)+1))))</f>
        <v>0</v>
      </c>
      <c r="AT35" s="371">
        <f t="shared" si="25"/>
        <v>0</v>
      </c>
      <c r="AU35" s="370">
        <f>IF($AO35="","",IF($AT35=0,0,($AT35-1)*VLOOKUP($AO35,'3.段階号俸表・参照表'!$V$4:$AH$13,4,FALSE)))</f>
        <v>0</v>
      </c>
      <c r="AV35" s="370">
        <f t="shared" si="26"/>
        <v>0</v>
      </c>
      <c r="AW35" s="371">
        <f>IF($C35="","",IF($AV35&lt;=0,0,ROUNDUP($AV35/VLOOKUP($AO35,'3.段階号俸表・参照表'!$V$4:$AH$13,8,FALSE),0)))</f>
        <v>0</v>
      </c>
      <c r="AX35" s="371">
        <f t="shared" si="27"/>
        <v>0</v>
      </c>
      <c r="AY35" s="379">
        <f t="shared" si="28"/>
        <v>19</v>
      </c>
      <c r="AZ35" s="379">
        <f t="shared" si="29"/>
        <v>5</v>
      </c>
      <c r="BA35" s="371">
        <f>IF($AO35="","",VLOOKUP($AO35,'3.段階号俸表・参照表'!$V$4:$AH$13,11,FALSE))</f>
        <v>25</v>
      </c>
      <c r="BB35" s="371">
        <f>IF($AO35="","",VLOOKUP($AO35,'3.段階号俸表・参照表'!$V$4:$AH$13,12,FALSE))</f>
        <v>46</v>
      </c>
      <c r="BC35" s="377">
        <f>IF($C35="","",INDEX('3.段階号俸表・参照表'!$B$3:$T$188,MATCH($AY35,'3.段階号俸表・参照表'!$B$3:$B$188,0),MATCH($AZ35,'3.段階号俸表・参照表'!$B$3:$T$3,0)))</f>
        <v>185980</v>
      </c>
      <c r="BD35" s="377">
        <f t="shared" si="30"/>
        <v>159740</v>
      </c>
      <c r="BE35" s="377">
        <f t="shared" si="31"/>
        <v>345720</v>
      </c>
      <c r="BF35" s="377">
        <f t="shared" si="32"/>
        <v>7020</v>
      </c>
      <c r="BG35" s="378">
        <f t="shared" si="33"/>
        <v>2.0726306465899024E-2</v>
      </c>
      <c r="BH35" s="227"/>
      <c r="BI35" s="284">
        <f t="shared" si="34"/>
        <v>5</v>
      </c>
      <c r="BJ35" s="284">
        <f t="shared" si="35"/>
        <v>19</v>
      </c>
      <c r="BK35" s="231">
        <f>IF($C35="","",IF($BI35="","",INDEX('4.ベース改訂段階号俸表'!$B$4:$T$189,MATCH(メインシート!$BJ35,'4.ベース改訂段階号俸表'!$B$4:$B$189,0),MATCH(メインシート!$BI35,'4.ベース改訂段階号俸表'!$B$4:$T$4,0))))</f>
        <v>185980</v>
      </c>
      <c r="BL35" s="86">
        <f t="shared" si="10"/>
        <v>159740</v>
      </c>
      <c r="BM35" s="86">
        <f t="shared" si="36"/>
        <v>345720</v>
      </c>
      <c r="BN35" s="96">
        <f t="shared" si="11"/>
        <v>7020</v>
      </c>
      <c r="BO35" s="492">
        <v>0</v>
      </c>
      <c r="BP35" s="86">
        <f t="shared" si="37"/>
        <v>345720</v>
      </c>
      <c r="BQ35" s="86">
        <f t="shared" si="38"/>
        <v>7020</v>
      </c>
      <c r="BR35" s="229">
        <f t="shared" si="39"/>
        <v>2.0726306465899024E-2</v>
      </c>
    </row>
    <row r="36" spans="1:70" s="12" customFormat="1" ht="12" customHeight="1" x14ac:dyDescent="0.15">
      <c r="A36" s="30">
        <f>IF(C36="","",COUNTA($C$10:C36))</f>
        <v>27</v>
      </c>
      <c r="B36" s="487">
        <v>1</v>
      </c>
      <c r="C36" s="487" t="s">
        <v>52</v>
      </c>
      <c r="D36" s="488"/>
      <c r="E36" s="488">
        <v>5</v>
      </c>
      <c r="F36" s="487">
        <v>7</v>
      </c>
      <c r="G36" s="487"/>
      <c r="H36" s="489">
        <v>32935</v>
      </c>
      <c r="I36" s="489">
        <v>40998</v>
      </c>
      <c r="J36" s="83">
        <f t="shared" si="12"/>
        <v>35</v>
      </c>
      <c r="K36" s="83">
        <f t="shared" si="2"/>
        <v>0</v>
      </c>
      <c r="L36" s="83">
        <f t="shared" si="3"/>
        <v>13</v>
      </c>
      <c r="M36" s="83">
        <f t="shared" si="4"/>
        <v>0</v>
      </c>
      <c r="N36" s="86">
        <f>IF($C36="","",VLOOKUP($J36,'1.年齢給'!$B$7:$C$54,2,FALSE))</f>
        <v>156740</v>
      </c>
      <c r="O36" s="86">
        <f>IF($C36="","",INDEX('3.段階号俸表・参照表'!$B$3:$T$188,MATCH(メインシート!$F36,'3.段階号俸表・参照表'!$B$3:$B$188,0),MATCH(メインシート!$E36,'3.段階号俸表・参照表'!$B$3:$T$3,0)))</f>
        <v>163900</v>
      </c>
      <c r="P36" s="490"/>
      <c r="Q36" s="86">
        <f t="shared" si="13"/>
        <v>320640</v>
      </c>
      <c r="R36" s="491"/>
      <c r="S36" s="491"/>
      <c r="T36" s="491"/>
      <c r="U36" s="491"/>
      <c r="V36" s="88">
        <f t="shared" si="14"/>
        <v>0</v>
      </c>
      <c r="W36" s="89">
        <f t="shared" si="15"/>
        <v>320640</v>
      </c>
      <c r="X36" s="219">
        <f t="shared" si="5"/>
        <v>36</v>
      </c>
      <c r="Y36" s="220">
        <f t="shared" si="6"/>
        <v>0</v>
      </c>
      <c r="Z36" s="221">
        <f>IF($C36="","",IF($X36&gt;=$Y$7,0,VLOOKUP($X36,'1.年齢給'!$B$7:$C$54,2,FALSE)))</f>
        <v>158240</v>
      </c>
      <c r="AA36" s="221">
        <f t="shared" si="16"/>
        <v>1500</v>
      </c>
      <c r="AB36" s="492" t="s">
        <v>182</v>
      </c>
      <c r="AC36" s="223">
        <f t="shared" si="7"/>
        <v>5</v>
      </c>
      <c r="AD36" s="223">
        <f t="shared" si="8"/>
        <v>7</v>
      </c>
      <c r="AE36" s="223">
        <f>IF($AC36="","",VLOOKUP($AC36,'3.段階号俸表・参照表'!$V$4:$AH$13,12,FALSE))</f>
        <v>46</v>
      </c>
      <c r="AF36" s="223">
        <f t="shared" si="17"/>
        <v>3</v>
      </c>
      <c r="AG36" s="223">
        <f t="shared" si="18"/>
        <v>10</v>
      </c>
      <c r="AH36" s="221">
        <f>IF($C36="","",INDEX('3.段階号俸表・参照表'!$B$3:$T$188,MATCH($AG36,'3.段階号俸表・参照表'!$B$3:$B$188,0),MATCH($AC36,'3.段階号俸表・参照表'!$B$3:$T$3,0)))</f>
        <v>169420</v>
      </c>
      <c r="AI36" s="221">
        <f t="shared" si="19"/>
        <v>5520</v>
      </c>
      <c r="AJ36" s="221">
        <f t="shared" si="20"/>
        <v>327660</v>
      </c>
      <c r="AK36" s="221">
        <f t="shared" si="21"/>
        <v>7020</v>
      </c>
      <c r="AL36" s="226">
        <f t="shared" si="22"/>
        <v>2.1893712574850299E-2</v>
      </c>
      <c r="AM36" s="387">
        <f t="shared" si="9"/>
        <v>5</v>
      </c>
      <c r="AN36" s="492"/>
      <c r="AO36" s="379">
        <f t="shared" si="23"/>
        <v>5</v>
      </c>
      <c r="AP36" s="381">
        <f>IF(AM$10="","",IF($AN36="",0,VLOOKUP($AO36,'3.段階号俸表・参照表'!$V$20:$X$29,3,FALSE)-VLOOKUP($AM36,'3.段階号俸表・参照表'!$V$20:$X$29,3,FALSE)))</f>
        <v>0</v>
      </c>
      <c r="AQ36" s="370">
        <f t="shared" si="24"/>
        <v>169420</v>
      </c>
      <c r="AR36" s="370">
        <f>IF($C36="","",IF($AP36=0,0,($AQ36-VLOOKUP($AO36,'3.段階号俸表・参照表'!$V$4:$AH$13,2,FALSE))))</f>
        <v>0</v>
      </c>
      <c r="AS36" s="370">
        <f>IF($C36="","",IF(AND($AN36&gt;0,$AR36=0),1,IF($AR36=0,0,IF($AR36&lt;0,1,ROUNDUP($AR36/VLOOKUP($AO36,'3.段階号俸表・参照表'!$V$4:$AH$13,4,FALSE),0)+1))))</f>
        <v>0</v>
      </c>
      <c r="AT36" s="371">
        <f t="shared" si="25"/>
        <v>0</v>
      </c>
      <c r="AU36" s="370">
        <f>IF($AO36="","",IF($AT36=0,0,($AT36-1)*VLOOKUP($AO36,'3.段階号俸表・参照表'!$V$4:$AH$13,4,FALSE)))</f>
        <v>0</v>
      </c>
      <c r="AV36" s="370">
        <f t="shared" si="26"/>
        <v>0</v>
      </c>
      <c r="AW36" s="371">
        <f>IF($C36="","",IF($AV36&lt;=0,0,ROUNDUP($AV36/VLOOKUP($AO36,'3.段階号俸表・参照表'!$V$4:$AH$13,8,FALSE),0)))</f>
        <v>0</v>
      </c>
      <c r="AX36" s="371">
        <f t="shared" si="27"/>
        <v>0</v>
      </c>
      <c r="AY36" s="379">
        <f t="shared" si="28"/>
        <v>10</v>
      </c>
      <c r="AZ36" s="379">
        <f t="shared" si="29"/>
        <v>5</v>
      </c>
      <c r="BA36" s="371">
        <f>IF($AO36="","",VLOOKUP($AO36,'3.段階号俸表・参照表'!$V$4:$AH$13,11,FALSE))</f>
        <v>25</v>
      </c>
      <c r="BB36" s="371">
        <f>IF($AO36="","",VLOOKUP($AO36,'3.段階号俸表・参照表'!$V$4:$AH$13,12,FALSE))</f>
        <v>46</v>
      </c>
      <c r="BC36" s="377">
        <f>IF($C36="","",INDEX('3.段階号俸表・参照表'!$B$3:$T$188,MATCH($AY36,'3.段階号俸表・参照表'!$B$3:$B$188,0),MATCH($AZ36,'3.段階号俸表・参照表'!$B$3:$T$3,0)))</f>
        <v>169420</v>
      </c>
      <c r="BD36" s="377">
        <f t="shared" si="30"/>
        <v>158240</v>
      </c>
      <c r="BE36" s="377">
        <f t="shared" si="31"/>
        <v>327660</v>
      </c>
      <c r="BF36" s="377">
        <f t="shared" si="32"/>
        <v>7020</v>
      </c>
      <c r="BG36" s="378">
        <f t="shared" si="33"/>
        <v>2.1893712574850299E-2</v>
      </c>
      <c r="BH36" s="227"/>
      <c r="BI36" s="284">
        <f t="shared" si="34"/>
        <v>5</v>
      </c>
      <c r="BJ36" s="284">
        <f t="shared" si="35"/>
        <v>10</v>
      </c>
      <c r="BK36" s="231">
        <f>IF($C36="","",IF($BI36="","",INDEX('4.ベース改訂段階号俸表'!$B$4:$T$189,MATCH(メインシート!$BJ36,'4.ベース改訂段階号俸表'!$B$4:$B$189,0),MATCH(メインシート!$BI36,'4.ベース改訂段階号俸表'!$B$4:$T$4,0))))</f>
        <v>169420</v>
      </c>
      <c r="BL36" s="86">
        <f t="shared" si="10"/>
        <v>158240</v>
      </c>
      <c r="BM36" s="86">
        <f t="shared" si="36"/>
        <v>327660</v>
      </c>
      <c r="BN36" s="96">
        <f t="shared" si="11"/>
        <v>7020</v>
      </c>
      <c r="BO36" s="492">
        <v>0</v>
      </c>
      <c r="BP36" s="86">
        <f t="shared" si="37"/>
        <v>327660</v>
      </c>
      <c r="BQ36" s="86">
        <f t="shared" si="38"/>
        <v>7020</v>
      </c>
      <c r="BR36" s="229">
        <f t="shared" si="39"/>
        <v>2.1893712574850299E-2</v>
      </c>
    </row>
    <row r="37" spans="1:70" s="12" customFormat="1" ht="12" customHeight="1" x14ac:dyDescent="0.15">
      <c r="A37" s="30">
        <f>IF(C37="","",COUNTA($C$10:C37))</f>
        <v>28</v>
      </c>
      <c r="B37" s="487">
        <v>1</v>
      </c>
      <c r="C37" s="487" t="s">
        <v>53</v>
      </c>
      <c r="D37" s="488"/>
      <c r="E37" s="488">
        <v>5</v>
      </c>
      <c r="F37" s="487">
        <v>16</v>
      </c>
      <c r="G37" s="487"/>
      <c r="H37" s="489">
        <v>33322</v>
      </c>
      <c r="I37" s="489">
        <v>40633</v>
      </c>
      <c r="J37" s="83">
        <f t="shared" si="12"/>
        <v>34</v>
      </c>
      <c r="K37" s="83">
        <f t="shared" si="2"/>
        <v>0</v>
      </c>
      <c r="L37" s="83">
        <f t="shared" si="3"/>
        <v>14</v>
      </c>
      <c r="M37" s="83">
        <f t="shared" si="4"/>
        <v>0</v>
      </c>
      <c r="N37" s="86">
        <f>IF($C37="","",VLOOKUP($J37,'1.年齢給'!$B$7:$C$54,2,FALSE))</f>
        <v>155240</v>
      </c>
      <c r="O37" s="86">
        <f>IF($C37="","",INDEX('3.段階号俸表・参照表'!$B$3:$T$188,MATCH(メインシート!$F37,'3.段階号俸表・参照表'!$B$3:$B$188,0),MATCH(メインシート!$E37,'3.段階号俸表・参照表'!$B$3:$T$3,0)))</f>
        <v>180460</v>
      </c>
      <c r="P37" s="490"/>
      <c r="Q37" s="86">
        <f t="shared" si="13"/>
        <v>335700</v>
      </c>
      <c r="R37" s="491"/>
      <c r="S37" s="491"/>
      <c r="T37" s="491"/>
      <c r="U37" s="491"/>
      <c r="V37" s="88">
        <f t="shared" si="14"/>
        <v>0</v>
      </c>
      <c r="W37" s="89">
        <f t="shared" si="15"/>
        <v>335700</v>
      </c>
      <c r="X37" s="219">
        <f t="shared" si="5"/>
        <v>35</v>
      </c>
      <c r="Y37" s="220">
        <f t="shared" si="6"/>
        <v>0</v>
      </c>
      <c r="Z37" s="221">
        <f>IF($C37="","",IF($X37&gt;=$Y$7,0,VLOOKUP($X37,'1.年齢給'!$B$7:$C$54,2,FALSE)))</f>
        <v>156740</v>
      </c>
      <c r="AA37" s="221">
        <f t="shared" si="16"/>
        <v>1500</v>
      </c>
      <c r="AB37" s="492" t="s">
        <v>182</v>
      </c>
      <c r="AC37" s="223">
        <f t="shared" si="7"/>
        <v>5</v>
      </c>
      <c r="AD37" s="223">
        <f t="shared" si="8"/>
        <v>16</v>
      </c>
      <c r="AE37" s="223">
        <f>IF($AC37="","",VLOOKUP($AC37,'3.段階号俸表・参照表'!$V$4:$AH$13,12,FALSE))</f>
        <v>46</v>
      </c>
      <c r="AF37" s="223">
        <f t="shared" si="17"/>
        <v>3</v>
      </c>
      <c r="AG37" s="223">
        <f t="shared" si="18"/>
        <v>19</v>
      </c>
      <c r="AH37" s="221">
        <f>IF($C37="","",INDEX('3.段階号俸表・参照表'!$B$3:$T$188,MATCH($AG37,'3.段階号俸表・参照表'!$B$3:$B$188,0),MATCH($AC37,'3.段階号俸表・参照表'!$B$3:$T$3,0)))</f>
        <v>185980</v>
      </c>
      <c r="AI37" s="221">
        <f t="shared" si="19"/>
        <v>5520</v>
      </c>
      <c r="AJ37" s="221">
        <f t="shared" si="20"/>
        <v>342720</v>
      </c>
      <c r="AK37" s="221">
        <f t="shared" si="21"/>
        <v>7020</v>
      </c>
      <c r="AL37" s="226">
        <f t="shared" si="22"/>
        <v>2.091152815013405E-2</v>
      </c>
      <c r="AM37" s="387">
        <f t="shared" si="9"/>
        <v>5</v>
      </c>
      <c r="AN37" s="492"/>
      <c r="AO37" s="379">
        <f t="shared" si="23"/>
        <v>5</v>
      </c>
      <c r="AP37" s="381">
        <f>IF(AM$10="","",IF($AN37="",0,VLOOKUP($AO37,'3.段階号俸表・参照表'!$V$20:$X$29,3,FALSE)-VLOOKUP($AM37,'3.段階号俸表・参照表'!$V$20:$X$29,3,FALSE)))</f>
        <v>0</v>
      </c>
      <c r="AQ37" s="370">
        <f t="shared" si="24"/>
        <v>185980</v>
      </c>
      <c r="AR37" s="370">
        <f>IF($C37="","",IF($AP37=0,0,($AQ37-VLOOKUP($AO37,'3.段階号俸表・参照表'!$V$4:$AH$13,2,FALSE))))</f>
        <v>0</v>
      </c>
      <c r="AS37" s="370">
        <f>IF($C37="","",IF(AND($AN37&gt;0,$AR37=0),1,IF($AR37=0,0,IF($AR37&lt;0,1,ROUNDUP($AR37/VLOOKUP($AO37,'3.段階号俸表・参照表'!$V$4:$AH$13,4,FALSE),0)+1))))</f>
        <v>0</v>
      </c>
      <c r="AT37" s="371">
        <f t="shared" si="25"/>
        <v>0</v>
      </c>
      <c r="AU37" s="370">
        <f>IF($AO37="","",IF($AT37=0,0,($AT37-1)*VLOOKUP($AO37,'3.段階号俸表・参照表'!$V$4:$AH$13,4,FALSE)))</f>
        <v>0</v>
      </c>
      <c r="AV37" s="370">
        <f t="shared" si="26"/>
        <v>0</v>
      </c>
      <c r="AW37" s="371">
        <f>IF($C37="","",IF($AV37&lt;=0,0,ROUNDUP($AV37/VLOOKUP($AO37,'3.段階号俸表・参照表'!$V$4:$AH$13,8,FALSE),0)))</f>
        <v>0</v>
      </c>
      <c r="AX37" s="371">
        <f t="shared" si="27"/>
        <v>0</v>
      </c>
      <c r="AY37" s="379">
        <f t="shared" si="28"/>
        <v>19</v>
      </c>
      <c r="AZ37" s="379">
        <f t="shared" si="29"/>
        <v>5</v>
      </c>
      <c r="BA37" s="371">
        <f>IF($AO37="","",VLOOKUP($AO37,'3.段階号俸表・参照表'!$V$4:$AH$13,11,FALSE))</f>
        <v>25</v>
      </c>
      <c r="BB37" s="371">
        <f>IF($AO37="","",VLOOKUP($AO37,'3.段階号俸表・参照表'!$V$4:$AH$13,12,FALSE))</f>
        <v>46</v>
      </c>
      <c r="BC37" s="377">
        <f>IF($C37="","",INDEX('3.段階号俸表・参照表'!$B$3:$T$188,MATCH($AY37,'3.段階号俸表・参照表'!$B$3:$B$188,0),MATCH($AZ37,'3.段階号俸表・参照表'!$B$3:$T$3,0)))</f>
        <v>185980</v>
      </c>
      <c r="BD37" s="377">
        <f t="shared" si="30"/>
        <v>156740</v>
      </c>
      <c r="BE37" s="377">
        <f t="shared" si="31"/>
        <v>342720</v>
      </c>
      <c r="BF37" s="377">
        <f t="shared" si="32"/>
        <v>7020</v>
      </c>
      <c r="BG37" s="378">
        <f t="shared" si="33"/>
        <v>2.091152815013405E-2</v>
      </c>
      <c r="BH37" s="227"/>
      <c r="BI37" s="284">
        <f t="shared" si="34"/>
        <v>5</v>
      </c>
      <c r="BJ37" s="284">
        <f t="shared" si="35"/>
        <v>19</v>
      </c>
      <c r="BK37" s="231">
        <f>IF($C37="","",IF($BI37="","",INDEX('4.ベース改訂段階号俸表'!$B$4:$T$189,MATCH(メインシート!$BJ37,'4.ベース改訂段階号俸表'!$B$4:$B$189,0),MATCH(メインシート!$BI37,'4.ベース改訂段階号俸表'!$B$4:$T$4,0))))</f>
        <v>185980</v>
      </c>
      <c r="BL37" s="86">
        <f t="shared" si="10"/>
        <v>156740</v>
      </c>
      <c r="BM37" s="86">
        <f t="shared" si="36"/>
        <v>342720</v>
      </c>
      <c r="BN37" s="96">
        <f t="shared" si="11"/>
        <v>7020</v>
      </c>
      <c r="BO37" s="492">
        <v>0</v>
      </c>
      <c r="BP37" s="86">
        <f t="shared" si="37"/>
        <v>342720</v>
      </c>
      <c r="BQ37" s="86">
        <f t="shared" si="38"/>
        <v>7020</v>
      </c>
      <c r="BR37" s="229">
        <f t="shared" si="39"/>
        <v>2.091152815013405E-2</v>
      </c>
    </row>
    <row r="38" spans="1:70" s="12" customFormat="1" ht="12" customHeight="1" x14ac:dyDescent="0.15">
      <c r="A38" s="30">
        <f>IF(C38="","",COUNTA($C$10:C38))</f>
        <v>29</v>
      </c>
      <c r="B38" s="487">
        <v>2</v>
      </c>
      <c r="C38" s="487" t="s">
        <v>54</v>
      </c>
      <c r="D38" s="488"/>
      <c r="E38" s="488">
        <v>5</v>
      </c>
      <c r="F38" s="487">
        <v>11</v>
      </c>
      <c r="G38" s="487"/>
      <c r="H38" s="489">
        <v>33326</v>
      </c>
      <c r="I38" s="489">
        <v>41730</v>
      </c>
      <c r="J38" s="83">
        <f t="shared" si="12"/>
        <v>34</v>
      </c>
      <c r="K38" s="83">
        <f t="shared" si="2"/>
        <v>0</v>
      </c>
      <c r="L38" s="83">
        <f t="shared" si="3"/>
        <v>11</v>
      </c>
      <c r="M38" s="83">
        <f t="shared" si="4"/>
        <v>0</v>
      </c>
      <c r="N38" s="86">
        <f>IF($C38="","",VLOOKUP($J38,'1.年齢給'!$B$7:$C$54,2,FALSE))</f>
        <v>155240</v>
      </c>
      <c r="O38" s="86">
        <f>IF($C38="","",INDEX('3.段階号俸表・参照表'!$B$3:$T$188,MATCH(メインシート!$F38,'3.段階号俸表・参照表'!$B$3:$B$188,0),MATCH(メインシート!$E38,'3.段階号俸表・参照表'!$B$3:$T$3,0)))</f>
        <v>171260</v>
      </c>
      <c r="P38" s="490"/>
      <c r="Q38" s="86">
        <f t="shared" si="13"/>
        <v>326500</v>
      </c>
      <c r="R38" s="491"/>
      <c r="S38" s="491"/>
      <c r="T38" s="491"/>
      <c r="U38" s="491"/>
      <c r="V38" s="88">
        <f t="shared" si="14"/>
        <v>0</v>
      </c>
      <c r="W38" s="89">
        <f t="shared" si="15"/>
        <v>326500</v>
      </c>
      <c r="X38" s="219">
        <f t="shared" si="5"/>
        <v>35</v>
      </c>
      <c r="Y38" s="220">
        <f t="shared" si="6"/>
        <v>0</v>
      </c>
      <c r="Z38" s="221">
        <f>IF($C38="","",IF($X38&gt;=$Y$7,0,VLOOKUP($X38,'1.年齢給'!$B$7:$C$54,2,FALSE)))</f>
        <v>156740</v>
      </c>
      <c r="AA38" s="221">
        <f t="shared" si="16"/>
        <v>1500</v>
      </c>
      <c r="AB38" s="492" t="s">
        <v>182</v>
      </c>
      <c r="AC38" s="223">
        <f t="shared" si="7"/>
        <v>5</v>
      </c>
      <c r="AD38" s="223">
        <f t="shared" si="8"/>
        <v>11</v>
      </c>
      <c r="AE38" s="223">
        <f>IF($AC38="","",VLOOKUP($AC38,'3.段階号俸表・参照表'!$V$4:$AH$13,12,FALSE))</f>
        <v>46</v>
      </c>
      <c r="AF38" s="223">
        <f t="shared" si="17"/>
        <v>3</v>
      </c>
      <c r="AG38" s="223">
        <f t="shared" si="18"/>
        <v>14</v>
      </c>
      <c r="AH38" s="221">
        <f>IF($C38="","",INDEX('3.段階号俸表・参照表'!$B$3:$T$188,MATCH($AG38,'3.段階号俸表・参照表'!$B$3:$B$188,0),MATCH($AC38,'3.段階号俸表・参照表'!$B$3:$T$3,0)))</f>
        <v>176780</v>
      </c>
      <c r="AI38" s="221">
        <f t="shared" si="19"/>
        <v>5520</v>
      </c>
      <c r="AJ38" s="221">
        <f t="shared" si="20"/>
        <v>333520</v>
      </c>
      <c r="AK38" s="221">
        <f t="shared" si="21"/>
        <v>7020</v>
      </c>
      <c r="AL38" s="226">
        <f t="shared" si="22"/>
        <v>2.1500765696784073E-2</v>
      </c>
      <c r="AM38" s="387">
        <f t="shared" si="9"/>
        <v>5</v>
      </c>
      <c r="AN38" s="492"/>
      <c r="AO38" s="379">
        <f t="shared" si="23"/>
        <v>5</v>
      </c>
      <c r="AP38" s="381">
        <f>IF(AM$10="","",IF($AN38="",0,VLOOKUP($AO38,'3.段階号俸表・参照表'!$V$20:$X$29,3,FALSE)-VLOOKUP($AM38,'3.段階号俸表・参照表'!$V$20:$X$29,3,FALSE)))</f>
        <v>0</v>
      </c>
      <c r="AQ38" s="370">
        <f t="shared" si="24"/>
        <v>176780</v>
      </c>
      <c r="AR38" s="370">
        <f>IF($C38="","",IF($AP38=0,0,($AQ38-VLOOKUP($AO38,'3.段階号俸表・参照表'!$V$4:$AH$13,2,FALSE))))</f>
        <v>0</v>
      </c>
      <c r="AS38" s="370">
        <f>IF($C38="","",IF(AND($AN38&gt;0,$AR38=0),1,IF($AR38=0,0,IF($AR38&lt;0,1,ROUNDUP($AR38/VLOOKUP($AO38,'3.段階号俸表・参照表'!$V$4:$AH$13,4,FALSE),0)+1))))</f>
        <v>0</v>
      </c>
      <c r="AT38" s="371">
        <f t="shared" si="25"/>
        <v>0</v>
      </c>
      <c r="AU38" s="370">
        <f>IF($AO38="","",IF($AT38=0,0,($AT38-1)*VLOOKUP($AO38,'3.段階号俸表・参照表'!$V$4:$AH$13,4,FALSE)))</f>
        <v>0</v>
      </c>
      <c r="AV38" s="370">
        <f t="shared" si="26"/>
        <v>0</v>
      </c>
      <c r="AW38" s="371">
        <f>IF($C38="","",IF($AV38&lt;=0,0,ROUNDUP($AV38/VLOOKUP($AO38,'3.段階号俸表・参照表'!$V$4:$AH$13,8,FALSE),0)))</f>
        <v>0</v>
      </c>
      <c r="AX38" s="371">
        <f t="shared" si="27"/>
        <v>0</v>
      </c>
      <c r="AY38" s="379">
        <f t="shared" si="28"/>
        <v>14</v>
      </c>
      <c r="AZ38" s="379">
        <f t="shared" si="29"/>
        <v>5</v>
      </c>
      <c r="BA38" s="371">
        <f>IF($AO38="","",VLOOKUP($AO38,'3.段階号俸表・参照表'!$V$4:$AH$13,11,FALSE))</f>
        <v>25</v>
      </c>
      <c r="BB38" s="371">
        <f>IF($AO38="","",VLOOKUP($AO38,'3.段階号俸表・参照表'!$V$4:$AH$13,12,FALSE))</f>
        <v>46</v>
      </c>
      <c r="BC38" s="377">
        <f>IF($C38="","",INDEX('3.段階号俸表・参照表'!$B$3:$T$188,MATCH($AY38,'3.段階号俸表・参照表'!$B$3:$B$188,0),MATCH($AZ38,'3.段階号俸表・参照表'!$B$3:$T$3,0)))</f>
        <v>176780</v>
      </c>
      <c r="BD38" s="377">
        <f t="shared" si="30"/>
        <v>156740</v>
      </c>
      <c r="BE38" s="377">
        <f t="shared" si="31"/>
        <v>333520</v>
      </c>
      <c r="BF38" s="377">
        <f t="shared" si="32"/>
        <v>7020</v>
      </c>
      <c r="BG38" s="378">
        <f t="shared" si="33"/>
        <v>2.1500765696784073E-2</v>
      </c>
      <c r="BH38" s="227"/>
      <c r="BI38" s="284">
        <f t="shared" si="34"/>
        <v>5</v>
      </c>
      <c r="BJ38" s="284">
        <f t="shared" si="35"/>
        <v>14</v>
      </c>
      <c r="BK38" s="231">
        <f>IF($C38="","",IF($BI38="","",INDEX('4.ベース改訂段階号俸表'!$B$4:$T$189,MATCH(メインシート!$BJ38,'4.ベース改訂段階号俸表'!$B$4:$B$189,0),MATCH(メインシート!$BI38,'4.ベース改訂段階号俸表'!$B$4:$T$4,0))))</f>
        <v>176780</v>
      </c>
      <c r="BL38" s="86">
        <f t="shared" si="10"/>
        <v>156740</v>
      </c>
      <c r="BM38" s="86">
        <f t="shared" si="36"/>
        <v>333520</v>
      </c>
      <c r="BN38" s="96">
        <f t="shared" si="11"/>
        <v>7020</v>
      </c>
      <c r="BO38" s="492">
        <v>0</v>
      </c>
      <c r="BP38" s="86">
        <f t="shared" si="37"/>
        <v>333520</v>
      </c>
      <c r="BQ38" s="86">
        <f t="shared" si="38"/>
        <v>7020</v>
      </c>
      <c r="BR38" s="229">
        <f t="shared" si="39"/>
        <v>2.1500765696784073E-2</v>
      </c>
    </row>
    <row r="39" spans="1:70" s="12" customFormat="1" ht="12" customHeight="1" x14ac:dyDescent="0.15">
      <c r="A39" s="30">
        <f>IF(C39="","",COUNTA($C$10:C39))</f>
        <v>30</v>
      </c>
      <c r="B39" s="487">
        <v>2</v>
      </c>
      <c r="C39" s="487" t="s">
        <v>55</v>
      </c>
      <c r="D39" s="488"/>
      <c r="E39" s="488">
        <v>5</v>
      </c>
      <c r="F39" s="487">
        <v>10</v>
      </c>
      <c r="G39" s="487"/>
      <c r="H39" s="489">
        <v>33364</v>
      </c>
      <c r="I39" s="489">
        <v>40269</v>
      </c>
      <c r="J39" s="83">
        <f t="shared" si="12"/>
        <v>33</v>
      </c>
      <c r="K39" s="83">
        <f t="shared" si="2"/>
        <v>10</v>
      </c>
      <c r="L39" s="83">
        <f t="shared" si="3"/>
        <v>15</v>
      </c>
      <c r="M39" s="83">
        <f t="shared" si="4"/>
        <v>0</v>
      </c>
      <c r="N39" s="86">
        <f>IF($C39="","",VLOOKUP($J39,'1.年齢給'!$B$7:$C$54,2,FALSE))</f>
        <v>153740</v>
      </c>
      <c r="O39" s="86">
        <f>IF($C39="","",INDEX('3.段階号俸表・参照表'!$B$3:$T$188,MATCH(メインシート!$F39,'3.段階号俸表・参照表'!$B$3:$B$188,0),MATCH(メインシート!$E39,'3.段階号俸表・参照表'!$B$3:$T$3,0)))</f>
        <v>169420</v>
      </c>
      <c r="P39" s="490"/>
      <c r="Q39" s="86">
        <f t="shared" si="13"/>
        <v>323160</v>
      </c>
      <c r="R39" s="491"/>
      <c r="S39" s="491"/>
      <c r="T39" s="491"/>
      <c r="U39" s="491"/>
      <c r="V39" s="88">
        <f t="shared" si="14"/>
        <v>0</v>
      </c>
      <c r="W39" s="89">
        <f t="shared" si="15"/>
        <v>323160</v>
      </c>
      <c r="X39" s="219">
        <f t="shared" si="5"/>
        <v>34</v>
      </c>
      <c r="Y39" s="220">
        <f t="shared" si="6"/>
        <v>10</v>
      </c>
      <c r="Z39" s="221">
        <f>IF($C39="","",IF($X39&gt;=$Y$7,0,VLOOKUP($X39,'1.年齢給'!$B$7:$C$54,2,FALSE)))</f>
        <v>155240</v>
      </c>
      <c r="AA39" s="221">
        <f t="shared" si="16"/>
        <v>1500</v>
      </c>
      <c r="AB39" s="492" t="s">
        <v>182</v>
      </c>
      <c r="AC39" s="223">
        <f t="shared" si="7"/>
        <v>5</v>
      </c>
      <c r="AD39" s="223">
        <f t="shared" si="8"/>
        <v>10</v>
      </c>
      <c r="AE39" s="223">
        <f>IF($AC39="","",VLOOKUP($AC39,'3.段階号俸表・参照表'!$V$4:$AH$13,12,FALSE))</f>
        <v>46</v>
      </c>
      <c r="AF39" s="223">
        <f t="shared" si="17"/>
        <v>3</v>
      </c>
      <c r="AG39" s="223">
        <f t="shared" si="18"/>
        <v>13</v>
      </c>
      <c r="AH39" s="221">
        <f>IF($C39="","",INDEX('3.段階号俸表・参照表'!$B$3:$T$188,MATCH($AG39,'3.段階号俸表・参照表'!$B$3:$B$188,0),MATCH($AC39,'3.段階号俸表・参照表'!$B$3:$T$3,0)))</f>
        <v>174940</v>
      </c>
      <c r="AI39" s="221">
        <f t="shared" si="19"/>
        <v>5520</v>
      </c>
      <c r="AJ39" s="221">
        <f t="shared" si="20"/>
        <v>330180</v>
      </c>
      <c r="AK39" s="221">
        <f t="shared" si="21"/>
        <v>7020</v>
      </c>
      <c r="AL39" s="226">
        <f t="shared" si="22"/>
        <v>2.1722985518009656E-2</v>
      </c>
      <c r="AM39" s="387">
        <f t="shared" si="9"/>
        <v>5</v>
      </c>
      <c r="AN39" s="492"/>
      <c r="AO39" s="379">
        <f t="shared" si="23"/>
        <v>5</v>
      </c>
      <c r="AP39" s="381">
        <f>IF(AM$10="","",IF($AN39="",0,VLOOKUP($AO39,'3.段階号俸表・参照表'!$V$20:$X$29,3,FALSE)-VLOOKUP($AM39,'3.段階号俸表・参照表'!$V$20:$X$29,3,FALSE)))</f>
        <v>0</v>
      </c>
      <c r="AQ39" s="370">
        <f t="shared" si="24"/>
        <v>174940</v>
      </c>
      <c r="AR39" s="370">
        <f>IF($C39="","",IF($AP39=0,0,($AQ39-VLOOKUP($AO39,'3.段階号俸表・参照表'!$V$4:$AH$13,2,FALSE))))</f>
        <v>0</v>
      </c>
      <c r="AS39" s="370">
        <f>IF($C39="","",IF(AND($AN39&gt;0,$AR39=0),1,IF($AR39=0,0,IF($AR39&lt;0,1,ROUNDUP($AR39/VLOOKUP($AO39,'3.段階号俸表・参照表'!$V$4:$AH$13,4,FALSE),0)+1))))</f>
        <v>0</v>
      </c>
      <c r="AT39" s="371">
        <f t="shared" si="25"/>
        <v>0</v>
      </c>
      <c r="AU39" s="370">
        <f>IF($AO39="","",IF($AT39=0,0,($AT39-1)*VLOOKUP($AO39,'3.段階号俸表・参照表'!$V$4:$AH$13,4,FALSE)))</f>
        <v>0</v>
      </c>
      <c r="AV39" s="370">
        <f t="shared" si="26"/>
        <v>0</v>
      </c>
      <c r="AW39" s="371">
        <f>IF($C39="","",IF($AV39&lt;=0,0,ROUNDUP($AV39/VLOOKUP($AO39,'3.段階号俸表・参照表'!$V$4:$AH$13,8,FALSE),0)))</f>
        <v>0</v>
      </c>
      <c r="AX39" s="371">
        <f t="shared" si="27"/>
        <v>0</v>
      </c>
      <c r="AY39" s="379">
        <f t="shared" si="28"/>
        <v>13</v>
      </c>
      <c r="AZ39" s="379">
        <f t="shared" si="29"/>
        <v>5</v>
      </c>
      <c r="BA39" s="371">
        <f>IF($AO39="","",VLOOKUP($AO39,'3.段階号俸表・参照表'!$V$4:$AH$13,11,FALSE))</f>
        <v>25</v>
      </c>
      <c r="BB39" s="371">
        <f>IF($AO39="","",VLOOKUP($AO39,'3.段階号俸表・参照表'!$V$4:$AH$13,12,FALSE))</f>
        <v>46</v>
      </c>
      <c r="BC39" s="377">
        <f>IF($C39="","",INDEX('3.段階号俸表・参照表'!$B$3:$T$188,MATCH($AY39,'3.段階号俸表・参照表'!$B$3:$B$188,0),MATCH($AZ39,'3.段階号俸表・参照表'!$B$3:$T$3,0)))</f>
        <v>174940</v>
      </c>
      <c r="BD39" s="377">
        <f t="shared" si="30"/>
        <v>155240</v>
      </c>
      <c r="BE39" s="377">
        <f t="shared" si="31"/>
        <v>330180</v>
      </c>
      <c r="BF39" s="377">
        <f t="shared" si="32"/>
        <v>7020</v>
      </c>
      <c r="BG39" s="378">
        <f t="shared" si="33"/>
        <v>2.1722985518009656E-2</v>
      </c>
      <c r="BH39" s="227"/>
      <c r="BI39" s="284">
        <f t="shared" si="34"/>
        <v>5</v>
      </c>
      <c r="BJ39" s="284">
        <f t="shared" si="35"/>
        <v>13</v>
      </c>
      <c r="BK39" s="231">
        <f>IF($C39="","",IF($BI39="","",INDEX('4.ベース改訂段階号俸表'!$B$4:$T$189,MATCH(メインシート!$BJ39,'4.ベース改訂段階号俸表'!$B$4:$B$189,0),MATCH(メインシート!$BI39,'4.ベース改訂段階号俸表'!$B$4:$T$4,0))))</f>
        <v>174940</v>
      </c>
      <c r="BL39" s="86">
        <f t="shared" si="10"/>
        <v>155240</v>
      </c>
      <c r="BM39" s="86">
        <f t="shared" si="36"/>
        <v>330180</v>
      </c>
      <c r="BN39" s="96">
        <f t="shared" si="11"/>
        <v>7020</v>
      </c>
      <c r="BO39" s="492">
        <v>0</v>
      </c>
      <c r="BP39" s="86">
        <f t="shared" si="37"/>
        <v>330180</v>
      </c>
      <c r="BQ39" s="86">
        <f t="shared" si="38"/>
        <v>7020</v>
      </c>
      <c r="BR39" s="229">
        <f t="shared" si="39"/>
        <v>2.1722985518009656E-2</v>
      </c>
    </row>
    <row r="40" spans="1:70" s="12" customFormat="1" ht="12" customHeight="1" x14ac:dyDescent="0.15">
      <c r="A40" s="30">
        <f>IF(C40="","",COUNTA($C$10:C40))</f>
        <v>31</v>
      </c>
      <c r="B40" s="487">
        <v>1</v>
      </c>
      <c r="C40" s="487" t="s">
        <v>183</v>
      </c>
      <c r="D40" s="488"/>
      <c r="E40" s="488">
        <v>4</v>
      </c>
      <c r="F40" s="487">
        <v>16</v>
      </c>
      <c r="G40" s="487"/>
      <c r="H40" s="489">
        <v>33424</v>
      </c>
      <c r="I40" s="489">
        <v>44286</v>
      </c>
      <c r="J40" s="83">
        <f t="shared" si="12"/>
        <v>33</v>
      </c>
      <c r="K40" s="83">
        <f t="shared" si="2"/>
        <v>8</v>
      </c>
      <c r="L40" s="83">
        <f t="shared" si="3"/>
        <v>4</v>
      </c>
      <c r="M40" s="83">
        <f t="shared" si="4"/>
        <v>0</v>
      </c>
      <c r="N40" s="86">
        <f>IF($C40="","",VLOOKUP($J40,'1.年齢給'!$B$7:$C$54,2,FALSE))</f>
        <v>153740</v>
      </c>
      <c r="O40" s="86">
        <f>IF($C40="","",INDEX('3.段階号俸表・参照表'!$B$3:$T$188,MATCH(メインシート!$F40,'3.段階号俸表・参照表'!$B$3:$B$188,0),MATCH(メインシート!$E40,'3.段階号俸表・参照表'!$B$3:$T$3,0)))</f>
        <v>155910</v>
      </c>
      <c r="P40" s="490"/>
      <c r="Q40" s="86">
        <f t="shared" si="13"/>
        <v>309650</v>
      </c>
      <c r="R40" s="491"/>
      <c r="S40" s="491"/>
      <c r="T40" s="491"/>
      <c r="U40" s="491"/>
      <c r="V40" s="88">
        <f t="shared" si="14"/>
        <v>0</v>
      </c>
      <c r="W40" s="89">
        <f t="shared" si="15"/>
        <v>309650</v>
      </c>
      <c r="X40" s="219">
        <f t="shared" si="5"/>
        <v>34</v>
      </c>
      <c r="Y40" s="220">
        <f t="shared" si="6"/>
        <v>8</v>
      </c>
      <c r="Z40" s="221">
        <f>IF($C40="","",IF($X40&gt;=$Y$7,0,VLOOKUP($X40,'1.年齢給'!$B$7:$C$54,2,FALSE)))</f>
        <v>155240</v>
      </c>
      <c r="AA40" s="221">
        <f t="shared" si="16"/>
        <v>1500</v>
      </c>
      <c r="AB40" s="492" t="s">
        <v>182</v>
      </c>
      <c r="AC40" s="223">
        <f t="shared" si="7"/>
        <v>4</v>
      </c>
      <c r="AD40" s="223">
        <f t="shared" si="8"/>
        <v>16</v>
      </c>
      <c r="AE40" s="223">
        <f>IF($AC40="","",VLOOKUP($AC40,'3.段階号俸表・参照表'!$V$4:$AH$13,12,FALSE))</f>
        <v>46</v>
      </c>
      <c r="AF40" s="223">
        <f t="shared" si="17"/>
        <v>3</v>
      </c>
      <c r="AG40" s="223">
        <f t="shared" si="18"/>
        <v>19</v>
      </c>
      <c r="AH40" s="221">
        <f>IF($C40="","",INDEX('3.段階号俸表・参照表'!$B$3:$T$188,MATCH($AG40,'3.段階号俸表・参照表'!$B$3:$B$188,0),MATCH($AC40,'3.段階号俸表・参照表'!$B$3:$T$3,0)))</f>
        <v>160920</v>
      </c>
      <c r="AI40" s="221">
        <f t="shared" si="19"/>
        <v>5010</v>
      </c>
      <c r="AJ40" s="221">
        <f t="shared" si="20"/>
        <v>316160</v>
      </c>
      <c r="AK40" s="221">
        <f t="shared" si="21"/>
        <v>6510</v>
      </c>
      <c r="AL40" s="226">
        <f t="shared" si="22"/>
        <v>2.1023736476667203E-2</v>
      </c>
      <c r="AM40" s="387">
        <f t="shared" si="9"/>
        <v>4</v>
      </c>
      <c r="AN40" s="492"/>
      <c r="AO40" s="379">
        <f t="shared" si="23"/>
        <v>4</v>
      </c>
      <c r="AP40" s="381">
        <f>IF(AM$10="","",IF($AN40="",0,VLOOKUP($AO40,'3.段階号俸表・参照表'!$V$20:$X$29,3,FALSE)-VLOOKUP($AM40,'3.段階号俸表・参照表'!$V$20:$X$29,3,FALSE)))</f>
        <v>0</v>
      </c>
      <c r="AQ40" s="370">
        <f t="shared" si="24"/>
        <v>160920</v>
      </c>
      <c r="AR40" s="370">
        <f>IF($C40="","",IF($AP40=0,0,($AQ40-VLOOKUP($AO40,'3.段階号俸表・参照表'!$V$4:$AH$13,2,FALSE))))</f>
        <v>0</v>
      </c>
      <c r="AS40" s="370">
        <f>IF($C40="","",IF(AND($AN40&gt;0,$AR40=0),1,IF($AR40=0,0,IF($AR40&lt;0,1,ROUNDUP($AR40/VLOOKUP($AO40,'3.段階号俸表・参照表'!$V$4:$AH$13,4,FALSE),0)+1))))</f>
        <v>0</v>
      </c>
      <c r="AT40" s="371">
        <f t="shared" si="25"/>
        <v>0</v>
      </c>
      <c r="AU40" s="370">
        <f>IF($AO40="","",IF($AT40=0,0,($AT40-1)*VLOOKUP($AO40,'3.段階号俸表・参照表'!$V$4:$AH$13,4,FALSE)))</f>
        <v>0</v>
      </c>
      <c r="AV40" s="370">
        <f t="shared" si="26"/>
        <v>0</v>
      </c>
      <c r="AW40" s="371">
        <f>IF($C40="","",IF($AV40&lt;=0,0,ROUNDUP($AV40/VLOOKUP($AO40,'3.段階号俸表・参照表'!$V$4:$AH$13,8,FALSE),0)))</f>
        <v>0</v>
      </c>
      <c r="AX40" s="371">
        <f t="shared" si="27"/>
        <v>0</v>
      </c>
      <c r="AY40" s="379">
        <f t="shared" si="28"/>
        <v>19</v>
      </c>
      <c r="AZ40" s="379">
        <f t="shared" si="29"/>
        <v>4</v>
      </c>
      <c r="BA40" s="371">
        <f>IF($AO40="","",VLOOKUP($AO40,'3.段階号俸表・参照表'!$V$4:$AH$13,11,FALSE))</f>
        <v>19</v>
      </c>
      <c r="BB40" s="371">
        <f>IF($AO40="","",VLOOKUP($AO40,'3.段階号俸表・参照表'!$V$4:$AH$13,12,FALSE))</f>
        <v>46</v>
      </c>
      <c r="BC40" s="377">
        <f>IF($C40="","",INDEX('3.段階号俸表・参照表'!$B$3:$T$188,MATCH($AY40,'3.段階号俸表・参照表'!$B$3:$B$188,0),MATCH($AZ40,'3.段階号俸表・参照表'!$B$3:$T$3,0)))</f>
        <v>160920</v>
      </c>
      <c r="BD40" s="377">
        <f t="shared" si="30"/>
        <v>155240</v>
      </c>
      <c r="BE40" s="377">
        <f t="shared" si="31"/>
        <v>316160</v>
      </c>
      <c r="BF40" s="377">
        <f t="shared" si="32"/>
        <v>6510</v>
      </c>
      <c r="BG40" s="378">
        <f t="shared" si="33"/>
        <v>2.1023736476667203E-2</v>
      </c>
      <c r="BH40" s="227"/>
      <c r="BI40" s="284">
        <f t="shared" si="34"/>
        <v>4</v>
      </c>
      <c r="BJ40" s="284">
        <f t="shared" si="35"/>
        <v>19</v>
      </c>
      <c r="BK40" s="231">
        <f>IF($C40="","",IF($BI40="","",INDEX('4.ベース改訂段階号俸表'!$B$4:$T$189,MATCH(メインシート!$BJ40,'4.ベース改訂段階号俸表'!$B$4:$B$189,0),MATCH(メインシート!$BI40,'4.ベース改訂段階号俸表'!$B$4:$T$4,0))))</f>
        <v>160920</v>
      </c>
      <c r="BL40" s="86">
        <f t="shared" si="10"/>
        <v>155240</v>
      </c>
      <c r="BM40" s="86">
        <f t="shared" si="36"/>
        <v>316160</v>
      </c>
      <c r="BN40" s="96">
        <f t="shared" si="11"/>
        <v>6510</v>
      </c>
      <c r="BO40" s="492">
        <v>0</v>
      </c>
      <c r="BP40" s="86">
        <f t="shared" si="37"/>
        <v>316160</v>
      </c>
      <c r="BQ40" s="86">
        <f t="shared" si="38"/>
        <v>6510</v>
      </c>
      <c r="BR40" s="229">
        <f t="shared" si="39"/>
        <v>2.1023736476667203E-2</v>
      </c>
    </row>
    <row r="41" spans="1:70" s="12" customFormat="1" ht="12" customHeight="1" x14ac:dyDescent="0.15">
      <c r="A41" s="30">
        <f>IF(C41="","",COUNTA($C$10:C41))</f>
        <v>32</v>
      </c>
      <c r="B41" s="487">
        <v>1</v>
      </c>
      <c r="C41" s="487" t="s">
        <v>184</v>
      </c>
      <c r="D41" s="488"/>
      <c r="E41" s="488">
        <v>5</v>
      </c>
      <c r="F41" s="487">
        <v>6</v>
      </c>
      <c r="G41" s="487"/>
      <c r="H41" s="489">
        <v>33539</v>
      </c>
      <c r="I41" s="489">
        <v>42094</v>
      </c>
      <c r="J41" s="83">
        <f t="shared" si="12"/>
        <v>33</v>
      </c>
      <c r="K41" s="83">
        <f t="shared" si="2"/>
        <v>5</v>
      </c>
      <c r="L41" s="83">
        <f t="shared" si="3"/>
        <v>10</v>
      </c>
      <c r="M41" s="83">
        <f t="shared" si="4"/>
        <v>0</v>
      </c>
      <c r="N41" s="86">
        <f>IF($C41="","",VLOOKUP($J41,'1.年齢給'!$B$7:$C$54,2,FALSE))</f>
        <v>153740</v>
      </c>
      <c r="O41" s="86">
        <f>IF($C41="","",INDEX('3.段階号俸表・参照表'!$B$3:$T$188,MATCH(メインシート!$F41,'3.段階号俸表・参照表'!$B$3:$B$188,0),MATCH(メインシート!$E41,'3.段階号俸表・参照表'!$B$3:$T$3,0)))</f>
        <v>162060</v>
      </c>
      <c r="P41" s="490"/>
      <c r="Q41" s="86">
        <f t="shared" si="13"/>
        <v>315800</v>
      </c>
      <c r="R41" s="491"/>
      <c r="S41" s="491"/>
      <c r="T41" s="491"/>
      <c r="U41" s="491"/>
      <c r="V41" s="88">
        <f t="shared" si="14"/>
        <v>0</v>
      </c>
      <c r="W41" s="89">
        <f t="shared" si="15"/>
        <v>315800</v>
      </c>
      <c r="X41" s="219">
        <f t="shared" si="5"/>
        <v>34</v>
      </c>
      <c r="Y41" s="220">
        <f t="shared" si="6"/>
        <v>5</v>
      </c>
      <c r="Z41" s="221">
        <f>IF($C41="","",IF($X41&gt;=$Y$7,0,VLOOKUP($X41,'1.年齢給'!$B$7:$C$54,2,FALSE)))</f>
        <v>155240</v>
      </c>
      <c r="AA41" s="221">
        <f t="shared" si="16"/>
        <v>1500</v>
      </c>
      <c r="AB41" s="492" t="s">
        <v>182</v>
      </c>
      <c r="AC41" s="223">
        <f t="shared" si="7"/>
        <v>5</v>
      </c>
      <c r="AD41" s="223">
        <f t="shared" si="8"/>
        <v>6</v>
      </c>
      <c r="AE41" s="223">
        <f>IF($AC41="","",VLOOKUP($AC41,'3.段階号俸表・参照表'!$V$4:$AH$13,12,FALSE))</f>
        <v>46</v>
      </c>
      <c r="AF41" s="223">
        <f t="shared" si="17"/>
        <v>3</v>
      </c>
      <c r="AG41" s="223">
        <f t="shared" si="18"/>
        <v>9</v>
      </c>
      <c r="AH41" s="221">
        <f>IF($C41="","",INDEX('3.段階号俸表・参照表'!$B$3:$T$188,MATCH($AG41,'3.段階号俸表・参照表'!$B$3:$B$188,0),MATCH($AC41,'3.段階号俸表・参照表'!$B$3:$T$3,0)))</f>
        <v>167580</v>
      </c>
      <c r="AI41" s="221">
        <f t="shared" si="19"/>
        <v>5520</v>
      </c>
      <c r="AJ41" s="221">
        <f t="shared" si="20"/>
        <v>322820</v>
      </c>
      <c r="AK41" s="221">
        <f t="shared" si="21"/>
        <v>7020</v>
      </c>
      <c r="AL41" s="226">
        <f t="shared" si="22"/>
        <v>2.2229259024699178E-2</v>
      </c>
      <c r="AM41" s="387">
        <f t="shared" si="9"/>
        <v>5</v>
      </c>
      <c r="AN41" s="492"/>
      <c r="AO41" s="379">
        <f t="shared" si="23"/>
        <v>5</v>
      </c>
      <c r="AP41" s="381">
        <f>IF(AM$10="","",IF($AN41="",0,VLOOKUP($AO41,'3.段階号俸表・参照表'!$V$20:$X$29,3,FALSE)-VLOOKUP($AM41,'3.段階号俸表・参照表'!$V$20:$X$29,3,FALSE)))</f>
        <v>0</v>
      </c>
      <c r="AQ41" s="370">
        <f t="shared" si="24"/>
        <v>167580</v>
      </c>
      <c r="AR41" s="370">
        <f>IF($C41="","",IF($AP41=0,0,($AQ41-VLOOKUP($AO41,'3.段階号俸表・参照表'!$V$4:$AH$13,2,FALSE))))</f>
        <v>0</v>
      </c>
      <c r="AS41" s="370">
        <f>IF($C41="","",IF(AND($AN41&gt;0,$AR41=0),1,IF($AR41=0,0,IF($AR41&lt;0,1,ROUNDUP($AR41/VLOOKUP($AO41,'3.段階号俸表・参照表'!$V$4:$AH$13,4,FALSE),0)+1))))</f>
        <v>0</v>
      </c>
      <c r="AT41" s="371">
        <f t="shared" si="25"/>
        <v>0</v>
      </c>
      <c r="AU41" s="370">
        <f>IF($AO41="","",IF($AT41=0,0,($AT41-1)*VLOOKUP($AO41,'3.段階号俸表・参照表'!$V$4:$AH$13,4,FALSE)))</f>
        <v>0</v>
      </c>
      <c r="AV41" s="370">
        <f t="shared" si="26"/>
        <v>0</v>
      </c>
      <c r="AW41" s="371">
        <f>IF($C41="","",IF($AV41&lt;=0,0,ROUNDUP($AV41/VLOOKUP($AO41,'3.段階号俸表・参照表'!$V$4:$AH$13,8,FALSE),0)))</f>
        <v>0</v>
      </c>
      <c r="AX41" s="371">
        <f t="shared" si="27"/>
        <v>0</v>
      </c>
      <c r="AY41" s="379">
        <f t="shared" si="28"/>
        <v>9</v>
      </c>
      <c r="AZ41" s="379">
        <f t="shared" si="29"/>
        <v>5</v>
      </c>
      <c r="BA41" s="371">
        <f>IF($AO41="","",VLOOKUP($AO41,'3.段階号俸表・参照表'!$V$4:$AH$13,11,FALSE))</f>
        <v>25</v>
      </c>
      <c r="BB41" s="371">
        <f>IF($AO41="","",VLOOKUP($AO41,'3.段階号俸表・参照表'!$V$4:$AH$13,12,FALSE))</f>
        <v>46</v>
      </c>
      <c r="BC41" s="377">
        <f>IF($C41="","",INDEX('3.段階号俸表・参照表'!$B$3:$T$188,MATCH($AY41,'3.段階号俸表・参照表'!$B$3:$B$188,0),MATCH($AZ41,'3.段階号俸表・参照表'!$B$3:$T$3,0)))</f>
        <v>167580</v>
      </c>
      <c r="BD41" s="377">
        <f t="shared" si="30"/>
        <v>155240</v>
      </c>
      <c r="BE41" s="377">
        <f t="shared" si="31"/>
        <v>322820</v>
      </c>
      <c r="BF41" s="377">
        <f t="shared" si="32"/>
        <v>7020</v>
      </c>
      <c r="BG41" s="378">
        <f t="shared" si="33"/>
        <v>2.2229259024699178E-2</v>
      </c>
      <c r="BH41" s="227"/>
      <c r="BI41" s="284">
        <f t="shared" si="34"/>
        <v>5</v>
      </c>
      <c r="BJ41" s="284">
        <f t="shared" si="35"/>
        <v>9</v>
      </c>
      <c r="BK41" s="231">
        <f>IF($C41="","",IF($BI41="","",INDEX('4.ベース改訂段階号俸表'!$B$4:$T$189,MATCH(メインシート!$BJ41,'4.ベース改訂段階号俸表'!$B$4:$B$189,0),MATCH(メインシート!$BI41,'4.ベース改訂段階号俸表'!$B$4:$T$4,0))))</f>
        <v>167580</v>
      </c>
      <c r="BL41" s="86">
        <f t="shared" si="10"/>
        <v>155240</v>
      </c>
      <c r="BM41" s="86">
        <f t="shared" si="36"/>
        <v>322820</v>
      </c>
      <c r="BN41" s="96">
        <f t="shared" si="11"/>
        <v>7020</v>
      </c>
      <c r="BO41" s="492">
        <v>0</v>
      </c>
      <c r="BP41" s="86">
        <f t="shared" si="37"/>
        <v>322820</v>
      </c>
      <c r="BQ41" s="86">
        <f t="shared" si="38"/>
        <v>7020</v>
      </c>
      <c r="BR41" s="229">
        <f t="shared" si="39"/>
        <v>2.2229259024699178E-2</v>
      </c>
    </row>
    <row r="42" spans="1:70" s="12" customFormat="1" ht="12" customHeight="1" x14ac:dyDescent="0.15">
      <c r="A42" s="30">
        <f>IF(C42="","",COUNTA($C$10:C42))</f>
        <v>33</v>
      </c>
      <c r="B42" s="487">
        <v>2</v>
      </c>
      <c r="C42" s="487" t="s">
        <v>185</v>
      </c>
      <c r="D42" s="488"/>
      <c r="E42" s="488">
        <v>5</v>
      </c>
      <c r="F42" s="487">
        <v>10</v>
      </c>
      <c r="G42" s="487"/>
      <c r="H42" s="489">
        <v>33603</v>
      </c>
      <c r="I42" s="489">
        <v>40998</v>
      </c>
      <c r="J42" s="83">
        <f t="shared" si="12"/>
        <v>33</v>
      </c>
      <c r="K42" s="83">
        <f t="shared" si="2"/>
        <v>3</v>
      </c>
      <c r="L42" s="83">
        <f t="shared" si="3"/>
        <v>13</v>
      </c>
      <c r="M42" s="83">
        <f t="shared" si="4"/>
        <v>0</v>
      </c>
      <c r="N42" s="86">
        <f>IF($C42="","",VLOOKUP($J42,'1.年齢給'!$B$7:$C$54,2,FALSE))</f>
        <v>153740</v>
      </c>
      <c r="O42" s="86">
        <f>IF($C42="","",INDEX('3.段階号俸表・参照表'!$B$3:$T$188,MATCH(メインシート!$F42,'3.段階号俸表・参照表'!$B$3:$B$188,0),MATCH(メインシート!$E42,'3.段階号俸表・参照表'!$B$3:$T$3,0)))</f>
        <v>169420</v>
      </c>
      <c r="P42" s="490"/>
      <c r="Q42" s="86">
        <f t="shared" si="13"/>
        <v>323160</v>
      </c>
      <c r="R42" s="491"/>
      <c r="S42" s="491"/>
      <c r="T42" s="491"/>
      <c r="U42" s="491"/>
      <c r="V42" s="88">
        <f t="shared" si="14"/>
        <v>0</v>
      </c>
      <c r="W42" s="89">
        <f t="shared" si="15"/>
        <v>323160</v>
      </c>
      <c r="X42" s="219">
        <f t="shared" ref="X42:X73" si="40">IF($H42="","",DATEDIF($H42-1,$X$5,"Y"))</f>
        <v>34</v>
      </c>
      <c r="Y42" s="220">
        <f t="shared" ref="Y42:Y73" si="41">IF($H42="","",DATEDIF($H42-1,$X$5,"Ym"))</f>
        <v>3</v>
      </c>
      <c r="Z42" s="221">
        <f>IF($C42="","",IF($X42&gt;=$Y$7,0,VLOOKUP($X42,'1.年齢給'!$B$7:$C$54,2,FALSE)))</f>
        <v>155240</v>
      </c>
      <c r="AA42" s="221">
        <f t="shared" si="16"/>
        <v>1500</v>
      </c>
      <c r="AB42" s="492" t="s">
        <v>182</v>
      </c>
      <c r="AC42" s="223">
        <f t="shared" si="7"/>
        <v>5</v>
      </c>
      <c r="AD42" s="223">
        <f t="shared" si="8"/>
        <v>10</v>
      </c>
      <c r="AE42" s="223">
        <f>IF($AC42="","",VLOOKUP($AC42,'3.段階号俸表・参照表'!$V$4:$AH$13,12,FALSE))</f>
        <v>46</v>
      </c>
      <c r="AF42" s="223">
        <f t="shared" si="17"/>
        <v>3</v>
      </c>
      <c r="AG42" s="223">
        <f t="shared" si="18"/>
        <v>13</v>
      </c>
      <c r="AH42" s="221">
        <f>IF($C42="","",INDEX('3.段階号俸表・参照表'!$B$3:$T$188,MATCH($AG42,'3.段階号俸表・参照表'!$B$3:$B$188,0),MATCH($AC42,'3.段階号俸表・参照表'!$B$3:$T$3,0)))</f>
        <v>174940</v>
      </c>
      <c r="AI42" s="221">
        <f t="shared" si="19"/>
        <v>5520</v>
      </c>
      <c r="AJ42" s="221">
        <f t="shared" si="20"/>
        <v>330180</v>
      </c>
      <c r="AK42" s="221">
        <f t="shared" si="21"/>
        <v>7020</v>
      </c>
      <c r="AL42" s="226">
        <f t="shared" si="22"/>
        <v>2.1722985518009656E-2</v>
      </c>
      <c r="AM42" s="387">
        <f t="shared" si="9"/>
        <v>5</v>
      </c>
      <c r="AN42" s="492"/>
      <c r="AO42" s="379">
        <f t="shared" si="23"/>
        <v>5</v>
      </c>
      <c r="AP42" s="381">
        <f>IF(AM$10="","",IF($AN42="",0,VLOOKUP($AO42,'3.段階号俸表・参照表'!$V$20:$X$29,3,FALSE)-VLOOKUP($AM42,'3.段階号俸表・参照表'!$V$20:$X$29,3,FALSE)))</f>
        <v>0</v>
      </c>
      <c r="AQ42" s="370">
        <f t="shared" si="24"/>
        <v>174940</v>
      </c>
      <c r="AR42" s="370">
        <f>IF($C42="","",IF($AP42=0,0,($AQ42-VLOOKUP($AO42,'3.段階号俸表・参照表'!$V$4:$AH$13,2,FALSE))))</f>
        <v>0</v>
      </c>
      <c r="AS42" s="370">
        <f>IF($C42="","",IF(AND($AN42&gt;0,$AR42=0),1,IF($AR42=0,0,IF($AR42&lt;0,1,ROUNDUP($AR42/VLOOKUP($AO42,'3.段階号俸表・参照表'!$V$4:$AH$13,4,FALSE),0)+1))))</f>
        <v>0</v>
      </c>
      <c r="AT42" s="371">
        <f t="shared" si="25"/>
        <v>0</v>
      </c>
      <c r="AU42" s="370">
        <f>IF($AO42="","",IF($AT42=0,0,($AT42-1)*VLOOKUP($AO42,'3.段階号俸表・参照表'!$V$4:$AH$13,4,FALSE)))</f>
        <v>0</v>
      </c>
      <c r="AV42" s="370">
        <f t="shared" si="26"/>
        <v>0</v>
      </c>
      <c r="AW42" s="371">
        <f>IF($C42="","",IF($AV42&lt;=0,0,ROUNDUP($AV42/VLOOKUP($AO42,'3.段階号俸表・参照表'!$V$4:$AH$13,8,FALSE),0)))</f>
        <v>0</v>
      </c>
      <c r="AX42" s="371">
        <f t="shared" si="27"/>
        <v>0</v>
      </c>
      <c r="AY42" s="379">
        <f t="shared" si="28"/>
        <v>13</v>
      </c>
      <c r="AZ42" s="379">
        <f t="shared" si="29"/>
        <v>5</v>
      </c>
      <c r="BA42" s="371">
        <f>IF($AO42="","",VLOOKUP($AO42,'3.段階号俸表・参照表'!$V$4:$AH$13,11,FALSE))</f>
        <v>25</v>
      </c>
      <c r="BB42" s="371">
        <f>IF($AO42="","",VLOOKUP($AO42,'3.段階号俸表・参照表'!$V$4:$AH$13,12,FALSE))</f>
        <v>46</v>
      </c>
      <c r="BC42" s="377">
        <f>IF($C42="","",INDEX('3.段階号俸表・参照表'!$B$3:$T$188,MATCH($AY42,'3.段階号俸表・参照表'!$B$3:$B$188,0),MATCH($AZ42,'3.段階号俸表・参照表'!$B$3:$T$3,0)))</f>
        <v>174940</v>
      </c>
      <c r="BD42" s="377">
        <f t="shared" si="30"/>
        <v>155240</v>
      </c>
      <c r="BE42" s="377">
        <f t="shared" si="31"/>
        <v>330180</v>
      </c>
      <c r="BF42" s="377">
        <f t="shared" si="32"/>
        <v>7020</v>
      </c>
      <c r="BG42" s="378">
        <f t="shared" si="33"/>
        <v>2.1722985518009656E-2</v>
      </c>
      <c r="BH42" s="227"/>
      <c r="BI42" s="284">
        <f t="shared" si="34"/>
        <v>5</v>
      </c>
      <c r="BJ42" s="284">
        <f t="shared" si="35"/>
        <v>13</v>
      </c>
      <c r="BK42" s="231">
        <f>IF($C42="","",IF($BI42="","",INDEX('4.ベース改訂段階号俸表'!$B$4:$T$189,MATCH(メインシート!$BJ42,'4.ベース改訂段階号俸表'!$B$4:$B$189,0),MATCH(メインシート!$BI42,'4.ベース改訂段階号俸表'!$B$4:$T$4,0))))</f>
        <v>174940</v>
      </c>
      <c r="BL42" s="86">
        <f t="shared" si="10"/>
        <v>155240</v>
      </c>
      <c r="BM42" s="86">
        <f t="shared" si="36"/>
        <v>330180</v>
      </c>
      <c r="BN42" s="96">
        <f t="shared" si="11"/>
        <v>7020</v>
      </c>
      <c r="BO42" s="492">
        <v>0</v>
      </c>
      <c r="BP42" s="86">
        <f t="shared" si="37"/>
        <v>330180</v>
      </c>
      <c r="BQ42" s="86">
        <f t="shared" si="38"/>
        <v>7020</v>
      </c>
      <c r="BR42" s="229">
        <f t="shared" si="39"/>
        <v>2.1722985518009656E-2</v>
      </c>
    </row>
    <row r="43" spans="1:70" s="12" customFormat="1" ht="12" customHeight="1" x14ac:dyDescent="0.15">
      <c r="A43" s="30">
        <f>IF(C43="","",COUNTA($C$10:C43))</f>
        <v>34</v>
      </c>
      <c r="B43" s="487">
        <v>1</v>
      </c>
      <c r="C43" s="487" t="s">
        <v>186</v>
      </c>
      <c r="D43" s="488"/>
      <c r="E43" s="488">
        <v>5</v>
      </c>
      <c r="F43" s="487">
        <v>10</v>
      </c>
      <c r="G43" s="487"/>
      <c r="H43" s="489">
        <v>33680</v>
      </c>
      <c r="I43" s="489">
        <v>41730</v>
      </c>
      <c r="J43" s="83">
        <f t="shared" si="12"/>
        <v>33</v>
      </c>
      <c r="K43" s="83">
        <f t="shared" si="2"/>
        <v>0</v>
      </c>
      <c r="L43" s="83">
        <f t="shared" si="3"/>
        <v>11</v>
      </c>
      <c r="M43" s="83">
        <f t="shared" si="4"/>
        <v>0</v>
      </c>
      <c r="N43" s="86">
        <f>IF($C43="","",VLOOKUP($J43,'1.年齢給'!$B$7:$C$54,2,FALSE))</f>
        <v>153740</v>
      </c>
      <c r="O43" s="86">
        <f>IF($C43="","",INDEX('3.段階号俸表・参照表'!$B$3:$T$188,MATCH(メインシート!$F43,'3.段階号俸表・参照表'!$B$3:$B$188,0),MATCH(メインシート!$E43,'3.段階号俸表・参照表'!$B$3:$T$3,0)))</f>
        <v>169420</v>
      </c>
      <c r="P43" s="490"/>
      <c r="Q43" s="86">
        <f t="shared" si="13"/>
        <v>323160</v>
      </c>
      <c r="R43" s="491"/>
      <c r="S43" s="491"/>
      <c r="T43" s="491"/>
      <c r="U43" s="491"/>
      <c r="V43" s="88">
        <f t="shared" si="14"/>
        <v>0</v>
      </c>
      <c r="W43" s="89">
        <f t="shared" si="15"/>
        <v>323160</v>
      </c>
      <c r="X43" s="219">
        <f t="shared" si="40"/>
        <v>34</v>
      </c>
      <c r="Y43" s="220">
        <f t="shared" si="41"/>
        <v>0</v>
      </c>
      <c r="Z43" s="221">
        <f>IF($C43="","",IF($X43&gt;=$Y$7,0,VLOOKUP($X43,'1.年齢給'!$B$7:$C$54,2,FALSE)))</f>
        <v>155240</v>
      </c>
      <c r="AA43" s="221">
        <f t="shared" si="16"/>
        <v>1500</v>
      </c>
      <c r="AB43" s="492" t="s">
        <v>182</v>
      </c>
      <c r="AC43" s="223">
        <f t="shared" si="7"/>
        <v>5</v>
      </c>
      <c r="AD43" s="223">
        <f t="shared" si="8"/>
        <v>10</v>
      </c>
      <c r="AE43" s="223">
        <f>IF($AC43="","",VLOOKUP($AC43,'3.段階号俸表・参照表'!$V$4:$AH$13,12,FALSE))</f>
        <v>46</v>
      </c>
      <c r="AF43" s="223">
        <f t="shared" si="17"/>
        <v>3</v>
      </c>
      <c r="AG43" s="223">
        <f t="shared" si="18"/>
        <v>13</v>
      </c>
      <c r="AH43" s="221">
        <f>IF($C43="","",INDEX('3.段階号俸表・参照表'!$B$3:$T$188,MATCH($AG43,'3.段階号俸表・参照表'!$B$3:$B$188,0),MATCH($AC43,'3.段階号俸表・参照表'!$B$3:$T$3,0)))</f>
        <v>174940</v>
      </c>
      <c r="AI43" s="221">
        <f t="shared" si="19"/>
        <v>5520</v>
      </c>
      <c r="AJ43" s="221">
        <f t="shared" si="20"/>
        <v>330180</v>
      </c>
      <c r="AK43" s="221">
        <f t="shared" si="21"/>
        <v>7020</v>
      </c>
      <c r="AL43" s="226">
        <f t="shared" si="22"/>
        <v>2.1722985518009656E-2</v>
      </c>
      <c r="AM43" s="387">
        <f t="shared" si="9"/>
        <v>5</v>
      </c>
      <c r="AN43" s="492"/>
      <c r="AO43" s="379">
        <f t="shared" si="23"/>
        <v>5</v>
      </c>
      <c r="AP43" s="381">
        <f>IF(AM$10="","",IF($AN43="",0,VLOOKUP($AO43,'3.段階号俸表・参照表'!$V$20:$X$29,3,FALSE)-VLOOKUP($AM43,'3.段階号俸表・参照表'!$V$20:$X$29,3,FALSE)))</f>
        <v>0</v>
      </c>
      <c r="AQ43" s="370">
        <f t="shared" si="24"/>
        <v>174940</v>
      </c>
      <c r="AR43" s="370">
        <f>IF($C43="","",IF($AP43=0,0,($AQ43-VLOOKUP($AO43,'3.段階号俸表・参照表'!$V$4:$AH$13,2,FALSE))))</f>
        <v>0</v>
      </c>
      <c r="AS43" s="370">
        <f>IF($C43="","",IF(AND($AN43&gt;0,$AR43=0),1,IF($AR43=0,0,IF($AR43&lt;0,1,ROUNDUP($AR43/VLOOKUP($AO43,'3.段階号俸表・参照表'!$V$4:$AH$13,4,FALSE),0)+1))))</f>
        <v>0</v>
      </c>
      <c r="AT43" s="371">
        <f t="shared" si="25"/>
        <v>0</v>
      </c>
      <c r="AU43" s="370">
        <f>IF($AO43="","",IF($AT43=0,0,($AT43-1)*VLOOKUP($AO43,'3.段階号俸表・参照表'!$V$4:$AH$13,4,FALSE)))</f>
        <v>0</v>
      </c>
      <c r="AV43" s="370">
        <f t="shared" si="26"/>
        <v>0</v>
      </c>
      <c r="AW43" s="371">
        <f>IF($C43="","",IF($AV43&lt;=0,0,ROUNDUP($AV43/VLOOKUP($AO43,'3.段階号俸表・参照表'!$V$4:$AH$13,8,FALSE),0)))</f>
        <v>0</v>
      </c>
      <c r="AX43" s="371">
        <f t="shared" si="27"/>
        <v>0</v>
      </c>
      <c r="AY43" s="379">
        <f t="shared" si="28"/>
        <v>13</v>
      </c>
      <c r="AZ43" s="379">
        <f t="shared" si="29"/>
        <v>5</v>
      </c>
      <c r="BA43" s="371">
        <f>IF($AO43="","",VLOOKUP($AO43,'3.段階号俸表・参照表'!$V$4:$AH$13,11,FALSE))</f>
        <v>25</v>
      </c>
      <c r="BB43" s="371">
        <f>IF($AO43="","",VLOOKUP($AO43,'3.段階号俸表・参照表'!$V$4:$AH$13,12,FALSE))</f>
        <v>46</v>
      </c>
      <c r="BC43" s="377">
        <f>IF($C43="","",INDEX('3.段階号俸表・参照表'!$B$3:$T$188,MATCH($AY43,'3.段階号俸表・参照表'!$B$3:$B$188,0),MATCH($AZ43,'3.段階号俸表・参照表'!$B$3:$T$3,0)))</f>
        <v>174940</v>
      </c>
      <c r="BD43" s="377">
        <f t="shared" si="30"/>
        <v>155240</v>
      </c>
      <c r="BE43" s="377">
        <f t="shared" si="31"/>
        <v>330180</v>
      </c>
      <c r="BF43" s="377">
        <f t="shared" si="32"/>
        <v>7020</v>
      </c>
      <c r="BG43" s="378">
        <f t="shared" si="33"/>
        <v>2.1722985518009656E-2</v>
      </c>
      <c r="BH43" s="227"/>
      <c r="BI43" s="284">
        <f t="shared" si="34"/>
        <v>5</v>
      </c>
      <c r="BJ43" s="284">
        <f t="shared" si="35"/>
        <v>13</v>
      </c>
      <c r="BK43" s="231">
        <f>IF($C43="","",IF($BI43="","",INDEX('4.ベース改訂段階号俸表'!$B$4:$T$189,MATCH(メインシート!$BJ43,'4.ベース改訂段階号俸表'!$B$4:$B$189,0),MATCH(メインシート!$BI43,'4.ベース改訂段階号俸表'!$B$4:$T$4,0))))</f>
        <v>174940</v>
      </c>
      <c r="BL43" s="86">
        <f t="shared" si="10"/>
        <v>155240</v>
      </c>
      <c r="BM43" s="86">
        <f t="shared" si="36"/>
        <v>330180</v>
      </c>
      <c r="BN43" s="96">
        <f t="shared" si="11"/>
        <v>7020</v>
      </c>
      <c r="BO43" s="492">
        <v>0</v>
      </c>
      <c r="BP43" s="86">
        <f t="shared" si="37"/>
        <v>330180</v>
      </c>
      <c r="BQ43" s="86">
        <f t="shared" si="38"/>
        <v>7020</v>
      </c>
      <c r="BR43" s="229">
        <f t="shared" si="39"/>
        <v>2.1722985518009656E-2</v>
      </c>
    </row>
    <row r="44" spans="1:70" ht="11.25" customHeight="1" x14ac:dyDescent="0.15">
      <c r="A44" s="30">
        <f>IF(C44="","",COUNTA($C$10:C44))</f>
        <v>35</v>
      </c>
      <c r="B44" s="487">
        <v>2</v>
      </c>
      <c r="C44" s="487" t="s">
        <v>187</v>
      </c>
      <c r="D44" s="488"/>
      <c r="E44" s="488">
        <v>4</v>
      </c>
      <c r="F44" s="487">
        <v>2</v>
      </c>
      <c r="G44" s="487"/>
      <c r="H44" s="489">
        <v>33772</v>
      </c>
      <c r="I44" s="489">
        <v>42094</v>
      </c>
      <c r="J44" s="83">
        <f t="shared" si="12"/>
        <v>32</v>
      </c>
      <c r="K44" s="83">
        <f t="shared" si="2"/>
        <v>9</v>
      </c>
      <c r="L44" s="83">
        <f t="shared" si="3"/>
        <v>10</v>
      </c>
      <c r="M44" s="83">
        <f t="shared" si="4"/>
        <v>0</v>
      </c>
      <c r="N44" s="86">
        <f>IF($C44="","",VLOOKUP($J44,'1.年齢給'!$B$7:$C$54,2,FALSE))</f>
        <v>152240</v>
      </c>
      <c r="O44" s="86">
        <f>IF($C44="","",INDEX('3.段階号俸表・参照表'!$B$3:$T$188,MATCH(メインシート!$F44,'3.段階号俸表・参照表'!$B$3:$B$188,0),MATCH(メインシート!$E44,'3.段階号俸表・参照表'!$B$3:$T$3,0)))</f>
        <v>132530</v>
      </c>
      <c r="P44" s="490"/>
      <c r="Q44" s="86">
        <f t="shared" si="13"/>
        <v>284770</v>
      </c>
      <c r="R44" s="491"/>
      <c r="S44" s="491"/>
      <c r="T44" s="491"/>
      <c r="U44" s="491"/>
      <c r="V44" s="88">
        <f t="shared" si="14"/>
        <v>0</v>
      </c>
      <c r="W44" s="89">
        <f t="shared" si="15"/>
        <v>284770</v>
      </c>
      <c r="X44" s="219">
        <f t="shared" si="40"/>
        <v>33</v>
      </c>
      <c r="Y44" s="220">
        <f t="shared" si="41"/>
        <v>9</v>
      </c>
      <c r="Z44" s="221">
        <f>IF($C44="","",IF($X44&gt;=$Y$7,0,VLOOKUP($X44,'1.年齢給'!$B$7:$C$54,2,FALSE)))</f>
        <v>153740</v>
      </c>
      <c r="AA44" s="221">
        <f t="shared" si="16"/>
        <v>1500</v>
      </c>
      <c r="AB44" s="492" t="s">
        <v>182</v>
      </c>
      <c r="AC44" s="223">
        <f t="shared" si="7"/>
        <v>4</v>
      </c>
      <c r="AD44" s="223">
        <f t="shared" si="8"/>
        <v>2</v>
      </c>
      <c r="AE44" s="223">
        <f>IF($AC44="","",VLOOKUP($AC44,'3.段階号俸表・参照表'!$V$4:$AH$13,12,FALSE))</f>
        <v>46</v>
      </c>
      <c r="AF44" s="223">
        <f t="shared" si="17"/>
        <v>3</v>
      </c>
      <c r="AG44" s="223">
        <f t="shared" si="18"/>
        <v>5</v>
      </c>
      <c r="AH44" s="221">
        <f>IF($C44="","",INDEX('3.段階号俸表・参照表'!$B$3:$T$188,MATCH($AG44,'3.段階号俸表・参照表'!$B$3:$B$188,0),MATCH($AC44,'3.段階号俸表・参照表'!$B$3:$T$3,0)))</f>
        <v>137540</v>
      </c>
      <c r="AI44" s="221">
        <f t="shared" si="19"/>
        <v>5010</v>
      </c>
      <c r="AJ44" s="221">
        <f t="shared" si="20"/>
        <v>291280</v>
      </c>
      <c r="AK44" s="221">
        <f t="shared" si="21"/>
        <v>6510</v>
      </c>
      <c r="AL44" s="226">
        <f t="shared" si="22"/>
        <v>2.2860554131404292E-2</v>
      </c>
      <c r="AM44" s="387">
        <f t="shared" si="9"/>
        <v>4</v>
      </c>
      <c r="AN44" s="492"/>
      <c r="AO44" s="379">
        <f t="shared" si="23"/>
        <v>4</v>
      </c>
      <c r="AP44" s="381">
        <f>IF(AM$10="","",IF($AN44="",0,VLOOKUP($AO44,'3.段階号俸表・参照表'!$V$20:$X$29,3,FALSE)-VLOOKUP($AM44,'3.段階号俸表・参照表'!$V$20:$X$29,3,FALSE)))</f>
        <v>0</v>
      </c>
      <c r="AQ44" s="370">
        <f t="shared" si="24"/>
        <v>137540</v>
      </c>
      <c r="AR44" s="370">
        <f>IF($C44="","",IF($AP44=0,0,($AQ44-VLOOKUP($AO44,'3.段階号俸表・参照表'!$V$4:$AH$13,2,FALSE))))</f>
        <v>0</v>
      </c>
      <c r="AS44" s="370">
        <f>IF($C44="","",IF(AND($AN44&gt;0,$AR44=0),1,IF($AR44=0,0,IF($AR44&lt;0,1,ROUNDUP($AR44/VLOOKUP($AO44,'3.段階号俸表・参照表'!$V$4:$AH$13,4,FALSE),0)+1))))</f>
        <v>0</v>
      </c>
      <c r="AT44" s="371">
        <f t="shared" si="25"/>
        <v>0</v>
      </c>
      <c r="AU44" s="370">
        <f>IF($AO44="","",IF($AT44=0,0,($AT44-1)*VLOOKUP($AO44,'3.段階号俸表・参照表'!$V$4:$AH$13,4,FALSE)))</f>
        <v>0</v>
      </c>
      <c r="AV44" s="370">
        <f t="shared" si="26"/>
        <v>0</v>
      </c>
      <c r="AW44" s="371">
        <f>IF($C44="","",IF($AV44&lt;=0,0,ROUNDUP($AV44/VLOOKUP($AO44,'3.段階号俸表・参照表'!$V$4:$AH$13,8,FALSE),0)))</f>
        <v>0</v>
      </c>
      <c r="AX44" s="371">
        <f t="shared" si="27"/>
        <v>0</v>
      </c>
      <c r="AY44" s="379">
        <f t="shared" si="28"/>
        <v>5</v>
      </c>
      <c r="AZ44" s="379">
        <f t="shared" si="29"/>
        <v>4</v>
      </c>
      <c r="BA44" s="371">
        <f>IF($AO44="","",VLOOKUP($AO44,'3.段階号俸表・参照表'!$V$4:$AH$13,11,FALSE))</f>
        <v>19</v>
      </c>
      <c r="BB44" s="371">
        <f>IF($AO44="","",VLOOKUP($AO44,'3.段階号俸表・参照表'!$V$4:$AH$13,12,FALSE))</f>
        <v>46</v>
      </c>
      <c r="BC44" s="377">
        <f>IF($C44="","",INDEX('3.段階号俸表・参照表'!$B$3:$T$188,MATCH($AY44,'3.段階号俸表・参照表'!$B$3:$B$188,0),MATCH($AZ44,'3.段階号俸表・参照表'!$B$3:$T$3,0)))</f>
        <v>137540</v>
      </c>
      <c r="BD44" s="377">
        <f t="shared" si="30"/>
        <v>153740</v>
      </c>
      <c r="BE44" s="377">
        <f t="shared" si="31"/>
        <v>291280</v>
      </c>
      <c r="BF44" s="377">
        <f t="shared" si="32"/>
        <v>6510</v>
      </c>
      <c r="BG44" s="378">
        <f t="shared" si="33"/>
        <v>2.2860554131404292E-2</v>
      </c>
      <c r="BH44" s="125"/>
      <c r="BI44" s="284">
        <f t="shared" si="34"/>
        <v>4</v>
      </c>
      <c r="BJ44" s="284">
        <f t="shared" si="35"/>
        <v>5</v>
      </c>
      <c r="BK44" s="231">
        <f>IF($C44="","",IF($BI44="","",INDEX('4.ベース改訂段階号俸表'!$B$4:$T$189,MATCH(メインシート!$BJ44,'4.ベース改訂段階号俸表'!$B$4:$B$189,0),MATCH(メインシート!$BI44,'4.ベース改訂段階号俸表'!$B$4:$T$4,0))))</f>
        <v>137540</v>
      </c>
      <c r="BL44" s="86">
        <f t="shared" si="10"/>
        <v>153740</v>
      </c>
      <c r="BM44" s="86">
        <f t="shared" si="36"/>
        <v>291280</v>
      </c>
      <c r="BN44" s="96">
        <f t="shared" si="11"/>
        <v>6510</v>
      </c>
      <c r="BO44" s="492">
        <v>0</v>
      </c>
      <c r="BP44" s="86">
        <f t="shared" si="37"/>
        <v>291280</v>
      </c>
      <c r="BQ44" s="86">
        <f t="shared" si="38"/>
        <v>6510</v>
      </c>
      <c r="BR44" s="229">
        <f t="shared" si="39"/>
        <v>2.2860554131404292E-2</v>
      </c>
    </row>
    <row r="45" spans="1:70" ht="11.25" customHeight="1" x14ac:dyDescent="0.15">
      <c r="A45" s="30">
        <f>IF(C45="","",COUNTA($C$10:C45))</f>
        <v>36</v>
      </c>
      <c r="B45" s="487">
        <v>2</v>
      </c>
      <c r="C45" s="487" t="s">
        <v>188</v>
      </c>
      <c r="D45" s="488"/>
      <c r="E45" s="488">
        <v>5</v>
      </c>
      <c r="F45" s="487">
        <v>5</v>
      </c>
      <c r="G45" s="487"/>
      <c r="H45" s="489">
        <v>33835</v>
      </c>
      <c r="I45" s="489">
        <v>42094</v>
      </c>
      <c r="J45" s="83">
        <f t="shared" si="12"/>
        <v>32</v>
      </c>
      <c r="K45" s="83">
        <f t="shared" si="2"/>
        <v>7</v>
      </c>
      <c r="L45" s="83">
        <f t="shared" si="3"/>
        <v>10</v>
      </c>
      <c r="M45" s="83">
        <f t="shared" si="4"/>
        <v>0</v>
      </c>
      <c r="N45" s="86">
        <f>IF($C45="","",VLOOKUP($J45,'1.年齢給'!$B$7:$C$54,2,FALSE))</f>
        <v>152240</v>
      </c>
      <c r="O45" s="86">
        <f>IF($C45="","",INDEX('3.段階号俸表・参照表'!$B$3:$T$188,MATCH(メインシート!$F45,'3.段階号俸表・参照表'!$B$3:$B$188,0),MATCH(メインシート!$E45,'3.段階号俸表・参照表'!$B$3:$T$3,0)))</f>
        <v>160220</v>
      </c>
      <c r="P45" s="490"/>
      <c r="Q45" s="86">
        <f t="shared" si="13"/>
        <v>312460</v>
      </c>
      <c r="R45" s="491"/>
      <c r="S45" s="491"/>
      <c r="T45" s="491"/>
      <c r="U45" s="491"/>
      <c r="V45" s="88">
        <f t="shared" si="14"/>
        <v>0</v>
      </c>
      <c r="W45" s="89">
        <f t="shared" si="15"/>
        <v>312460</v>
      </c>
      <c r="X45" s="219">
        <f t="shared" si="40"/>
        <v>33</v>
      </c>
      <c r="Y45" s="220">
        <f t="shared" si="41"/>
        <v>7</v>
      </c>
      <c r="Z45" s="221">
        <f>IF($C45="","",IF($X45&gt;=$Y$7,0,VLOOKUP($X45,'1.年齢給'!$B$7:$C$54,2,FALSE)))</f>
        <v>153740</v>
      </c>
      <c r="AA45" s="221">
        <f t="shared" si="16"/>
        <v>1500</v>
      </c>
      <c r="AB45" s="492" t="s">
        <v>182</v>
      </c>
      <c r="AC45" s="223">
        <f t="shared" si="7"/>
        <v>5</v>
      </c>
      <c r="AD45" s="223">
        <f t="shared" si="8"/>
        <v>5</v>
      </c>
      <c r="AE45" s="223">
        <f>IF($AC45="","",VLOOKUP($AC45,'3.段階号俸表・参照表'!$V$4:$AH$13,12,FALSE))</f>
        <v>46</v>
      </c>
      <c r="AF45" s="223">
        <f t="shared" si="17"/>
        <v>3</v>
      </c>
      <c r="AG45" s="223">
        <f t="shared" si="18"/>
        <v>8</v>
      </c>
      <c r="AH45" s="221">
        <f>IF($C45="","",INDEX('3.段階号俸表・参照表'!$B$3:$T$188,MATCH($AG45,'3.段階号俸表・参照表'!$B$3:$B$188,0),MATCH($AC45,'3.段階号俸表・参照表'!$B$3:$T$3,0)))</f>
        <v>165740</v>
      </c>
      <c r="AI45" s="221">
        <f t="shared" si="19"/>
        <v>5520</v>
      </c>
      <c r="AJ45" s="221">
        <f t="shared" si="20"/>
        <v>319480</v>
      </c>
      <c r="AK45" s="221">
        <f t="shared" si="21"/>
        <v>7020</v>
      </c>
      <c r="AL45" s="226">
        <f t="shared" si="22"/>
        <v>2.2466875760097291E-2</v>
      </c>
      <c r="AM45" s="387">
        <f t="shared" si="9"/>
        <v>5</v>
      </c>
      <c r="AN45" s="492"/>
      <c r="AO45" s="379">
        <f t="shared" si="23"/>
        <v>5</v>
      </c>
      <c r="AP45" s="381">
        <f>IF(AM$10="","",IF($AN45="",0,VLOOKUP($AO45,'3.段階号俸表・参照表'!$V$20:$X$29,3,FALSE)-VLOOKUP($AM45,'3.段階号俸表・参照表'!$V$20:$X$29,3,FALSE)))</f>
        <v>0</v>
      </c>
      <c r="AQ45" s="370">
        <f t="shared" si="24"/>
        <v>165740</v>
      </c>
      <c r="AR45" s="370">
        <f>IF($C45="","",IF($AP45=0,0,($AQ45-VLOOKUP($AO45,'3.段階号俸表・参照表'!$V$4:$AH$13,2,FALSE))))</f>
        <v>0</v>
      </c>
      <c r="AS45" s="370">
        <f>IF($C45="","",IF(AND($AN45&gt;0,$AR45=0),1,IF($AR45=0,0,IF($AR45&lt;0,1,ROUNDUP($AR45/VLOOKUP($AO45,'3.段階号俸表・参照表'!$V$4:$AH$13,4,FALSE),0)+1))))</f>
        <v>0</v>
      </c>
      <c r="AT45" s="371">
        <f t="shared" si="25"/>
        <v>0</v>
      </c>
      <c r="AU45" s="370">
        <f>IF($AO45="","",IF($AT45=0,0,($AT45-1)*VLOOKUP($AO45,'3.段階号俸表・参照表'!$V$4:$AH$13,4,FALSE)))</f>
        <v>0</v>
      </c>
      <c r="AV45" s="370">
        <f t="shared" si="26"/>
        <v>0</v>
      </c>
      <c r="AW45" s="371">
        <f>IF($C45="","",IF($AV45&lt;=0,0,ROUNDUP($AV45/VLOOKUP($AO45,'3.段階号俸表・参照表'!$V$4:$AH$13,8,FALSE),0)))</f>
        <v>0</v>
      </c>
      <c r="AX45" s="371">
        <f t="shared" si="27"/>
        <v>0</v>
      </c>
      <c r="AY45" s="379">
        <f t="shared" si="28"/>
        <v>8</v>
      </c>
      <c r="AZ45" s="379">
        <f t="shared" si="29"/>
        <v>5</v>
      </c>
      <c r="BA45" s="371">
        <f>IF($AO45="","",VLOOKUP($AO45,'3.段階号俸表・参照表'!$V$4:$AH$13,11,FALSE))</f>
        <v>25</v>
      </c>
      <c r="BB45" s="371">
        <f>IF($AO45="","",VLOOKUP($AO45,'3.段階号俸表・参照表'!$V$4:$AH$13,12,FALSE))</f>
        <v>46</v>
      </c>
      <c r="BC45" s="377">
        <f>IF($C45="","",INDEX('3.段階号俸表・参照表'!$B$3:$T$188,MATCH($AY45,'3.段階号俸表・参照表'!$B$3:$B$188,0),MATCH($AZ45,'3.段階号俸表・参照表'!$B$3:$T$3,0)))</f>
        <v>165740</v>
      </c>
      <c r="BD45" s="377">
        <f t="shared" si="30"/>
        <v>153740</v>
      </c>
      <c r="BE45" s="377">
        <f t="shared" si="31"/>
        <v>319480</v>
      </c>
      <c r="BF45" s="377">
        <f t="shared" si="32"/>
        <v>7020</v>
      </c>
      <c r="BG45" s="378">
        <f t="shared" si="33"/>
        <v>2.2466875760097291E-2</v>
      </c>
      <c r="BH45" s="125"/>
      <c r="BI45" s="284">
        <f t="shared" si="34"/>
        <v>5</v>
      </c>
      <c r="BJ45" s="284">
        <f t="shared" si="35"/>
        <v>8</v>
      </c>
      <c r="BK45" s="231">
        <f>IF($C45="","",IF($BI45="","",INDEX('4.ベース改訂段階号俸表'!$B$4:$T$189,MATCH(メインシート!$BJ45,'4.ベース改訂段階号俸表'!$B$4:$B$189,0),MATCH(メインシート!$BI45,'4.ベース改訂段階号俸表'!$B$4:$T$4,0))))</f>
        <v>165740</v>
      </c>
      <c r="BL45" s="86">
        <f t="shared" si="10"/>
        <v>153740</v>
      </c>
      <c r="BM45" s="86">
        <f t="shared" si="36"/>
        <v>319480</v>
      </c>
      <c r="BN45" s="96">
        <f t="shared" si="11"/>
        <v>7020</v>
      </c>
      <c r="BO45" s="492">
        <v>0</v>
      </c>
      <c r="BP45" s="86">
        <f t="shared" si="37"/>
        <v>319480</v>
      </c>
      <c r="BQ45" s="86">
        <f t="shared" si="38"/>
        <v>7020</v>
      </c>
      <c r="BR45" s="229">
        <f t="shared" si="39"/>
        <v>2.2466875760097291E-2</v>
      </c>
    </row>
    <row r="46" spans="1:70" ht="11.25" customHeight="1" x14ac:dyDescent="0.15">
      <c r="A46" s="30">
        <f>IF(C46="","",COUNTA($C$10:C46))</f>
        <v>37</v>
      </c>
      <c r="B46" s="487">
        <v>2</v>
      </c>
      <c r="C46" s="487" t="s">
        <v>189</v>
      </c>
      <c r="D46" s="488"/>
      <c r="E46" s="488">
        <v>5</v>
      </c>
      <c r="F46" s="487">
        <v>5</v>
      </c>
      <c r="G46" s="487"/>
      <c r="H46" s="489">
        <v>33939</v>
      </c>
      <c r="I46" s="489">
        <v>40633</v>
      </c>
      <c r="J46" s="83">
        <f t="shared" si="12"/>
        <v>32</v>
      </c>
      <c r="K46" s="83">
        <f t="shared" si="2"/>
        <v>4</v>
      </c>
      <c r="L46" s="83">
        <f t="shared" si="3"/>
        <v>14</v>
      </c>
      <c r="M46" s="83">
        <f t="shared" si="4"/>
        <v>0</v>
      </c>
      <c r="N46" s="86">
        <f>IF($C46="","",VLOOKUP($J46,'1.年齢給'!$B$7:$C$54,2,FALSE))</f>
        <v>152240</v>
      </c>
      <c r="O46" s="86">
        <f>IF($C46="","",INDEX('3.段階号俸表・参照表'!$B$3:$T$188,MATCH(メインシート!$F46,'3.段階号俸表・参照表'!$B$3:$B$188,0),MATCH(メインシート!$E46,'3.段階号俸表・参照表'!$B$3:$T$3,0)))</f>
        <v>160220</v>
      </c>
      <c r="P46" s="490"/>
      <c r="Q46" s="86">
        <f t="shared" si="13"/>
        <v>312460</v>
      </c>
      <c r="R46" s="491"/>
      <c r="S46" s="491"/>
      <c r="T46" s="491"/>
      <c r="U46" s="491"/>
      <c r="V46" s="88">
        <f t="shared" si="14"/>
        <v>0</v>
      </c>
      <c r="W46" s="89">
        <f t="shared" si="15"/>
        <v>312460</v>
      </c>
      <c r="X46" s="219">
        <f t="shared" si="40"/>
        <v>33</v>
      </c>
      <c r="Y46" s="220">
        <f t="shared" si="41"/>
        <v>4</v>
      </c>
      <c r="Z46" s="221">
        <f>IF($C46="","",IF($X46&gt;=$Y$7,0,VLOOKUP($X46,'1.年齢給'!$B$7:$C$54,2,FALSE)))</f>
        <v>153740</v>
      </c>
      <c r="AA46" s="221">
        <f t="shared" si="16"/>
        <v>1500</v>
      </c>
      <c r="AB46" s="492" t="s">
        <v>182</v>
      </c>
      <c r="AC46" s="223">
        <f t="shared" si="7"/>
        <v>5</v>
      </c>
      <c r="AD46" s="223">
        <f t="shared" si="8"/>
        <v>5</v>
      </c>
      <c r="AE46" s="223">
        <f>IF($AC46="","",VLOOKUP($AC46,'3.段階号俸表・参照表'!$V$4:$AH$13,12,FALSE))</f>
        <v>46</v>
      </c>
      <c r="AF46" s="223">
        <f t="shared" si="17"/>
        <v>3</v>
      </c>
      <c r="AG46" s="223">
        <f t="shared" si="18"/>
        <v>8</v>
      </c>
      <c r="AH46" s="221">
        <f>IF($C46="","",INDEX('3.段階号俸表・参照表'!$B$3:$T$188,MATCH($AG46,'3.段階号俸表・参照表'!$B$3:$B$188,0),MATCH($AC46,'3.段階号俸表・参照表'!$B$3:$T$3,0)))</f>
        <v>165740</v>
      </c>
      <c r="AI46" s="221">
        <f t="shared" si="19"/>
        <v>5520</v>
      </c>
      <c r="AJ46" s="221">
        <f t="shared" si="20"/>
        <v>319480</v>
      </c>
      <c r="AK46" s="221">
        <f t="shared" si="21"/>
        <v>7020</v>
      </c>
      <c r="AL46" s="226">
        <f t="shared" si="22"/>
        <v>2.2466875760097291E-2</v>
      </c>
      <c r="AM46" s="387">
        <f t="shared" si="9"/>
        <v>5</v>
      </c>
      <c r="AN46" s="492"/>
      <c r="AO46" s="379">
        <f t="shared" si="23"/>
        <v>5</v>
      </c>
      <c r="AP46" s="381">
        <f>IF(AM$10="","",IF($AN46="",0,VLOOKUP($AO46,'3.段階号俸表・参照表'!$V$20:$X$29,3,FALSE)-VLOOKUP($AM46,'3.段階号俸表・参照表'!$V$20:$X$29,3,FALSE)))</f>
        <v>0</v>
      </c>
      <c r="AQ46" s="370">
        <f t="shared" si="24"/>
        <v>165740</v>
      </c>
      <c r="AR46" s="370">
        <f>IF($C46="","",IF($AP46=0,0,($AQ46-VLOOKUP($AO46,'3.段階号俸表・参照表'!$V$4:$AH$13,2,FALSE))))</f>
        <v>0</v>
      </c>
      <c r="AS46" s="370">
        <f>IF($C46="","",IF(AND($AN46&gt;0,$AR46=0),1,IF($AR46=0,0,IF($AR46&lt;0,1,ROUNDUP($AR46/VLOOKUP($AO46,'3.段階号俸表・参照表'!$V$4:$AH$13,4,FALSE),0)+1))))</f>
        <v>0</v>
      </c>
      <c r="AT46" s="371">
        <f t="shared" si="25"/>
        <v>0</v>
      </c>
      <c r="AU46" s="370">
        <f>IF($AO46="","",IF($AT46=0,0,($AT46-1)*VLOOKUP($AO46,'3.段階号俸表・参照表'!$V$4:$AH$13,4,FALSE)))</f>
        <v>0</v>
      </c>
      <c r="AV46" s="370">
        <f t="shared" si="26"/>
        <v>0</v>
      </c>
      <c r="AW46" s="371">
        <f>IF($C46="","",IF($AV46&lt;=0,0,ROUNDUP($AV46/VLOOKUP($AO46,'3.段階号俸表・参照表'!$V$4:$AH$13,8,FALSE),0)))</f>
        <v>0</v>
      </c>
      <c r="AX46" s="371">
        <f t="shared" si="27"/>
        <v>0</v>
      </c>
      <c r="AY46" s="379">
        <f t="shared" si="28"/>
        <v>8</v>
      </c>
      <c r="AZ46" s="379">
        <f t="shared" si="29"/>
        <v>5</v>
      </c>
      <c r="BA46" s="371">
        <f>IF($AO46="","",VLOOKUP($AO46,'3.段階号俸表・参照表'!$V$4:$AH$13,11,FALSE))</f>
        <v>25</v>
      </c>
      <c r="BB46" s="371">
        <f>IF($AO46="","",VLOOKUP($AO46,'3.段階号俸表・参照表'!$V$4:$AH$13,12,FALSE))</f>
        <v>46</v>
      </c>
      <c r="BC46" s="377">
        <f>IF($C46="","",INDEX('3.段階号俸表・参照表'!$B$3:$T$188,MATCH($AY46,'3.段階号俸表・参照表'!$B$3:$B$188,0),MATCH($AZ46,'3.段階号俸表・参照表'!$B$3:$T$3,0)))</f>
        <v>165740</v>
      </c>
      <c r="BD46" s="377">
        <f t="shared" si="30"/>
        <v>153740</v>
      </c>
      <c r="BE46" s="377">
        <f t="shared" si="31"/>
        <v>319480</v>
      </c>
      <c r="BF46" s="377">
        <f t="shared" si="32"/>
        <v>7020</v>
      </c>
      <c r="BG46" s="378">
        <f t="shared" si="33"/>
        <v>2.2466875760097291E-2</v>
      </c>
      <c r="BH46" s="125"/>
      <c r="BI46" s="284">
        <f t="shared" si="34"/>
        <v>5</v>
      </c>
      <c r="BJ46" s="284">
        <f t="shared" si="35"/>
        <v>8</v>
      </c>
      <c r="BK46" s="231">
        <f>IF($C46="","",IF($BI46="","",INDEX('4.ベース改訂段階号俸表'!$B$4:$T$189,MATCH(メインシート!$BJ46,'4.ベース改訂段階号俸表'!$B$4:$B$189,0),MATCH(メインシート!$BI46,'4.ベース改訂段階号俸表'!$B$4:$T$4,0))))</f>
        <v>165740</v>
      </c>
      <c r="BL46" s="86">
        <f t="shared" si="10"/>
        <v>153740</v>
      </c>
      <c r="BM46" s="86">
        <f t="shared" si="36"/>
        <v>319480</v>
      </c>
      <c r="BN46" s="96">
        <f t="shared" si="11"/>
        <v>7020</v>
      </c>
      <c r="BO46" s="492">
        <v>0</v>
      </c>
      <c r="BP46" s="86">
        <f t="shared" si="37"/>
        <v>319480</v>
      </c>
      <c r="BQ46" s="86">
        <f t="shared" si="38"/>
        <v>7020</v>
      </c>
      <c r="BR46" s="229">
        <f t="shared" si="39"/>
        <v>2.2466875760097291E-2</v>
      </c>
    </row>
    <row r="47" spans="1:70" ht="11.25" customHeight="1" x14ac:dyDescent="0.15">
      <c r="A47" s="30">
        <f>IF(C47="","",COUNTA($C$10:C47))</f>
        <v>38</v>
      </c>
      <c r="B47" s="487">
        <v>1</v>
      </c>
      <c r="C47" s="493" t="s">
        <v>190</v>
      </c>
      <c r="D47" s="494"/>
      <c r="E47" s="494">
        <v>4</v>
      </c>
      <c r="F47" s="493">
        <v>15</v>
      </c>
      <c r="G47" s="493"/>
      <c r="H47" s="495">
        <v>28074</v>
      </c>
      <c r="I47" s="495">
        <v>42459</v>
      </c>
      <c r="J47" s="308">
        <f t="shared" si="12"/>
        <v>48</v>
      </c>
      <c r="K47" s="83">
        <f t="shared" si="2"/>
        <v>4</v>
      </c>
      <c r="L47" s="83">
        <f t="shared" si="3"/>
        <v>9</v>
      </c>
      <c r="M47" s="83">
        <f t="shared" si="4"/>
        <v>0</v>
      </c>
      <c r="N47" s="86">
        <f>IF($C47="","",VLOOKUP($J47,'1.年齢給'!$B$7:$C$54,2,FALSE))</f>
        <v>176240</v>
      </c>
      <c r="O47" s="86">
        <f>IF($C47="","",INDEX('3.段階号俸表・参照表'!$B$3:$T$188,MATCH(メインシート!$F47,'3.段階号俸表・参照表'!$B$3:$B$188,0),MATCH(メインシート!$E47,'3.段階号俸表・参照表'!$B$3:$T$3,0)))</f>
        <v>154240</v>
      </c>
      <c r="P47" s="490"/>
      <c r="Q47" s="86">
        <f t="shared" si="13"/>
        <v>330480</v>
      </c>
      <c r="R47" s="491"/>
      <c r="S47" s="491"/>
      <c r="T47" s="491"/>
      <c r="U47" s="491"/>
      <c r="V47" s="88">
        <f t="shared" si="14"/>
        <v>0</v>
      </c>
      <c r="W47" s="89">
        <f t="shared" si="15"/>
        <v>330480</v>
      </c>
      <c r="X47" s="219">
        <f t="shared" si="40"/>
        <v>49</v>
      </c>
      <c r="Y47" s="220">
        <f t="shared" si="41"/>
        <v>4</v>
      </c>
      <c r="Z47" s="221">
        <f>IF($C47="","",IF($X47&gt;=$Y$7,0,VLOOKUP($X47,'1.年齢給'!$B$7:$C$54,2,FALSE)))</f>
        <v>177740</v>
      </c>
      <c r="AA47" s="221">
        <f t="shared" si="16"/>
        <v>1500</v>
      </c>
      <c r="AB47" s="492" t="s">
        <v>182</v>
      </c>
      <c r="AC47" s="223">
        <f t="shared" si="7"/>
        <v>4</v>
      </c>
      <c r="AD47" s="223">
        <f t="shared" si="8"/>
        <v>15</v>
      </c>
      <c r="AE47" s="223">
        <f>IF($AC47="","",VLOOKUP($AC47,'3.段階号俸表・参照表'!$V$4:$AH$13,12,FALSE))</f>
        <v>46</v>
      </c>
      <c r="AF47" s="223">
        <f t="shared" si="17"/>
        <v>3</v>
      </c>
      <c r="AG47" s="223">
        <f t="shared" si="18"/>
        <v>18</v>
      </c>
      <c r="AH47" s="221">
        <f>IF($C47="","",INDEX('3.段階号俸表・参照表'!$B$3:$T$188,MATCH($AG47,'3.段階号俸表・参照表'!$B$3:$B$188,0),MATCH($AC47,'3.段階号俸表・参照表'!$B$3:$T$3,0)))</f>
        <v>159250</v>
      </c>
      <c r="AI47" s="221">
        <f t="shared" si="19"/>
        <v>5010</v>
      </c>
      <c r="AJ47" s="221">
        <f t="shared" si="20"/>
        <v>336990</v>
      </c>
      <c r="AK47" s="221">
        <f t="shared" si="21"/>
        <v>6510</v>
      </c>
      <c r="AL47" s="226">
        <f t="shared" si="22"/>
        <v>1.9698620188816268E-2</v>
      </c>
      <c r="AM47" s="387">
        <f t="shared" si="9"/>
        <v>4</v>
      </c>
      <c r="AN47" s="492"/>
      <c r="AO47" s="379">
        <f t="shared" si="23"/>
        <v>4</v>
      </c>
      <c r="AP47" s="381">
        <f>IF(AM$10="","",IF($AN47="",0,VLOOKUP($AO47,'3.段階号俸表・参照表'!$V$20:$X$29,3,FALSE)-VLOOKUP($AM47,'3.段階号俸表・参照表'!$V$20:$X$29,3,FALSE)))</f>
        <v>0</v>
      </c>
      <c r="AQ47" s="370">
        <f t="shared" si="24"/>
        <v>159250</v>
      </c>
      <c r="AR47" s="370">
        <f>IF($C47="","",IF($AP47=0,0,($AQ47-VLOOKUP($AO47,'3.段階号俸表・参照表'!$V$4:$AH$13,2,FALSE))))</f>
        <v>0</v>
      </c>
      <c r="AS47" s="370">
        <f>IF($C47="","",IF(AND($AN47&gt;0,$AR47=0),1,IF($AR47=0,0,IF($AR47&lt;0,1,ROUNDUP($AR47/VLOOKUP($AO47,'3.段階号俸表・参照表'!$V$4:$AH$13,4,FALSE),0)+1))))</f>
        <v>0</v>
      </c>
      <c r="AT47" s="371">
        <f t="shared" si="25"/>
        <v>0</v>
      </c>
      <c r="AU47" s="370">
        <f>IF($AO47="","",IF($AT47=0,0,($AT47-1)*VLOOKUP($AO47,'3.段階号俸表・参照表'!$V$4:$AH$13,4,FALSE)))</f>
        <v>0</v>
      </c>
      <c r="AV47" s="370">
        <f t="shared" si="26"/>
        <v>0</v>
      </c>
      <c r="AW47" s="371">
        <f>IF($C47="","",IF($AV47&lt;=0,0,ROUNDUP($AV47/VLOOKUP($AO47,'3.段階号俸表・参照表'!$V$4:$AH$13,8,FALSE),0)))</f>
        <v>0</v>
      </c>
      <c r="AX47" s="371">
        <f t="shared" si="27"/>
        <v>0</v>
      </c>
      <c r="AY47" s="379">
        <f t="shared" si="28"/>
        <v>18</v>
      </c>
      <c r="AZ47" s="379">
        <f t="shared" si="29"/>
        <v>4</v>
      </c>
      <c r="BA47" s="371">
        <f>IF($AO47="","",VLOOKUP($AO47,'3.段階号俸表・参照表'!$V$4:$AH$13,11,FALSE))</f>
        <v>19</v>
      </c>
      <c r="BB47" s="371">
        <f>IF($AO47="","",VLOOKUP($AO47,'3.段階号俸表・参照表'!$V$4:$AH$13,12,FALSE))</f>
        <v>46</v>
      </c>
      <c r="BC47" s="377">
        <f>IF($C47="","",INDEX('3.段階号俸表・参照表'!$B$3:$T$188,MATCH($AY47,'3.段階号俸表・参照表'!$B$3:$B$188,0),MATCH($AZ47,'3.段階号俸表・参照表'!$B$3:$T$3,0)))</f>
        <v>159250</v>
      </c>
      <c r="BD47" s="377">
        <f t="shared" si="30"/>
        <v>177740</v>
      </c>
      <c r="BE47" s="377">
        <f t="shared" si="31"/>
        <v>336990</v>
      </c>
      <c r="BF47" s="377">
        <f t="shared" si="32"/>
        <v>6510</v>
      </c>
      <c r="BG47" s="378">
        <f t="shared" si="33"/>
        <v>1.9698620188816268E-2</v>
      </c>
      <c r="BH47" s="125"/>
      <c r="BI47" s="284">
        <f t="shared" si="34"/>
        <v>4</v>
      </c>
      <c r="BJ47" s="284">
        <f t="shared" si="35"/>
        <v>18</v>
      </c>
      <c r="BK47" s="231">
        <f>IF($C47="","",IF($BI47="","",INDEX('4.ベース改訂段階号俸表'!$B$4:$T$189,MATCH(メインシート!$BJ47,'4.ベース改訂段階号俸表'!$B$4:$B$189,0),MATCH(メインシート!$BI47,'4.ベース改訂段階号俸表'!$B$4:$T$4,0))))</f>
        <v>159250</v>
      </c>
      <c r="BL47" s="86">
        <f t="shared" si="10"/>
        <v>177740</v>
      </c>
      <c r="BM47" s="86">
        <f t="shared" si="36"/>
        <v>336990</v>
      </c>
      <c r="BN47" s="96">
        <f t="shared" si="11"/>
        <v>6510</v>
      </c>
      <c r="BO47" s="492">
        <v>0</v>
      </c>
      <c r="BP47" s="86">
        <f t="shared" si="37"/>
        <v>336990</v>
      </c>
      <c r="BQ47" s="86">
        <f t="shared" si="38"/>
        <v>6510</v>
      </c>
      <c r="BR47" s="229">
        <f t="shared" si="39"/>
        <v>1.9698620188816268E-2</v>
      </c>
    </row>
    <row r="48" spans="1:70" ht="11.25" customHeight="1" x14ac:dyDescent="0.15">
      <c r="A48" s="30">
        <f>IF(C48="","",COUNTA($C$10:C48))</f>
        <v>39</v>
      </c>
      <c r="B48" s="487">
        <v>1</v>
      </c>
      <c r="C48" s="487" t="s">
        <v>191</v>
      </c>
      <c r="D48" s="488"/>
      <c r="E48" s="488">
        <v>4</v>
      </c>
      <c r="F48" s="487">
        <v>15</v>
      </c>
      <c r="G48" s="487"/>
      <c r="H48" s="489">
        <v>34287</v>
      </c>
      <c r="I48" s="489">
        <v>42459</v>
      </c>
      <c r="J48" s="83">
        <f t="shared" si="12"/>
        <v>31</v>
      </c>
      <c r="K48" s="83">
        <f t="shared" si="2"/>
        <v>4</v>
      </c>
      <c r="L48" s="83">
        <f t="shared" si="3"/>
        <v>9</v>
      </c>
      <c r="M48" s="83">
        <f t="shared" si="4"/>
        <v>0</v>
      </c>
      <c r="N48" s="86">
        <f>IF($C48="","",VLOOKUP($J48,'1.年齢給'!$B$7:$C$54,2,FALSE))</f>
        <v>150740</v>
      </c>
      <c r="O48" s="86">
        <f>IF($C48="","",INDEX('3.段階号俸表・参照表'!$B$3:$T$188,MATCH(メインシート!$F48,'3.段階号俸表・参照表'!$B$3:$B$188,0),MATCH(メインシート!$E48,'3.段階号俸表・参照表'!$B$3:$T$3,0)))</f>
        <v>154240</v>
      </c>
      <c r="P48" s="490"/>
      <c r="Q48" s="86">
        <f t="shared" si="13"/>
        <v>304980</v>
      </c>
      <c r="R48" s="491"/>
      <c r="S48" s="491"/>
      <c r="T48" s="491"/>
      <c r="U48" s="491"/>
      <c r="V48" s="88">
        <f t="shared" si="14"/>
        <v>0</v>
      </c>
      <c r="W48" s="89">
        <f t="shared" si="15"/>
        <v>304980</v>
      </c>
      <c r="X48" s="219">
        <f t="shared" si="40"/>
        <v>32</v>
      </c>
      <c r="Y48" s="220">
        <f t="shared" si="41"/>
        <v>4</v>
      </c>
      <c r="Z48" s="221">
        <f>IF($C48="","",IF($X48&gt;=$Y$7,0,VLOOKUP($X48,'1.年齢給'!$B$7:$C$54,2,FALSE)))</f>
        <v>152240</v>
      </c>
      <c r="AA48" s="221">
        <f t="shared" si="16"/>
        <v>1500</v>
      </c>
      <c r="AB48" s="492" t="s">
        <v>182</v>
      </c>
      <c r="AC48" s="223">
        <f t="shared" si="7"/>
        <v>4</v>
      </c>
      <c r="AD48" s="223">
        <f t="shared" si="8"/>
        <v>15</v>
      </c>
      <c r="AE48" s="223">
        <f>IF($AC48="","",VLOOKUP($AC48,'3.段階号俸表・参照表'!$V$4:$AH$13,12,FALSE))</f>
        <v>46</v>
      </c>
      <c r="AF48" s="223">
        <f t="shared" si="17"/>
        <v>3</v>
      </c>
      <c r="AG48" s="223">
        <f t="shared" si="18"/>
        <v>18</v>
      </c>
      <c r="AH48" s="221">
        <f>IF($C48="","",INDEX('3.段階号俸表・参照表'!$B$3:$T$188,MATCH($AG48,'3.段階号俸表・参照表'!$B$3:$B$188,0),MATCH($AC48,'3.段階号俸表・参照表'!$B$3:$T$3,0)))</f>
        <v>159250</v>
      </c>
      <c r="AI48" s="221">
        <f t="shared" si="19"/>
        <v>5010</v>
      </c>
      <c r="AJ48" s="221">
        <f t="shared" si="20"/>
        <v>311490</v>
      </c>
      <c r="AK48" s="221">
        <f t="shared" si="21"/>
        <v>6510</v>
      </c>
      <c r="AL48" s="226">
        <f t="shared" si="22"/>
        <v>2.1345662010623649E-2</v>
      </c>
      <c r="AM48" s="387">
        <f t="shared" si="9"/>
        <v>4</v>
      </c>
      <c r="AN48" s="492"/>
      <c r="AO48" s="379">
        <f t="shared" si="23"/>
        <v>4</v>
      </c>
      <c r="AP48" s="381">
        <f>IF(AM$10="","",IF($AN48="",0,VLOOKUP($AO48,'3.段階号俸表・参照表'!$V$20:$X$29,3,FALSE)-VLOOKUP($AM48,'3.段階号俸表・参照表'!$V$20:$X$29,3,FALSE)))</f>
        <v>0</v>
      </c>
      <c r="AQ48" s="370">
        <f t="shared" si="24"/>
        <v>159250</v>
      </c>
      <c r="AR48" s="370">
        <f>IF($C48="","",IF($AP48=0,0,($AQ48-VLOOKUP($AO48,'3.段階号俸表・参照表'!$V$4:$AH$13,2,FALSE))))</f>
        <v>0</v>
      </c>
      <c r="AS48" s="370">
        <f>IF($C48="","",IF(AND($AN48&gt;0,$AR48=0),1,IF($AR48=0,0,IF($AR48&lt;0,1,ROUNDUP($AR48/VLOOKUP($AO48,'3.段階号俸表・参照表'!$V$4:$AH$13,4,FALSE),0)+1))))</f>
        <v>0</v>
      </c>
      <c r="AT48" s="371">
        <f t="shared" si="25"/>
        <v>0</v>
      </c>
      <c r="AU48" s="370">
        <f>IF($AO48="","",IF($AT48=0,0,($AT48-1)*VLOOKUP($AO48,'3.段階号俸表・参照表'!$V$4:$AH$13,4,FALSE)))</f>
        <v>0</v>
      </c>
      <c r="AV48" s="370">
        <f t="shared" si="26"/>
        <v>0</v>
      </c>
      <c r="AW48" s="371">
        <f>IF($C48="","",IF($AV48&lt;=0,0,ROUNDUP($AV48/VLOOKUP($AO48,'3.段階号俸表・参照表'!$V$4:$AH$13,8,FALSE),0)))</f>
        <v>0</v>
      </c>
      <c r="AX48" s="371">
        <f t="shared" si="27"/>
        <v>0</v>
      </c>
      <c r="AY48" s="379">
        <f t="shared" si="28"/>
        <v>18</v>
      </c>
      <c r="AZ48" s="379">
        <f t="shared" si="29"/>
        <v>4</v>
      </c>
      <c r="BA48" s="371">
        <f>IF($AO48="","",VLOOKUP($AO48,'3.段階号俸表・参照表'!$V$4:$AH$13,11,FALSE))</f>
        <v>19</v>
      </c>
      <c r="BB48" s="371">
        <f>IF($AO48="","",VLOOKUP($AO48,'3.段階号俸表・参照表'!$V$4:$AH$13,12,FALSE))</f>
        <v>46</v>
      </c>
      <c r="BC48" s="377">
        <f>IF($C48="","",INDEX('3.段階号俸表・参照表'!$B$3:$T$188,MATCH($AY48,'3.段階号俸表・参照表'!$B$3:$B$188,0),MATCH($AZ48,'3.段階号俸表・参照表'!$B$3:$T$3,0)))</f>
        <v>159250</v>
      </c>
      <c r="BD48" s="377">
        <f t="shared" si="30"/>
        <v>152240</v>
      </c>
      <c r="BE48" s="377">
        <f t="shared" si="31"/>
        <v>311490</v>
      </c>
      <c r="BF48" s="377">
        <f t="shared" si="32"/>
        <v>6510</v>
      </c>
      <c r="BG48" s="378">
        <f t="shared" si="33"/>
        <v>2.1345662010623649E-2</v>
      </c>
      <c r="BH48" s="125"/>
      <c r="BI48" s="284">
        <f t="shared" si="34"/>
        <v>4</v>
      </c>
      <c r="BJ48" s="284">
        <f t="shared" si="35"/>
        <v>18</v>
      </c>
      <c r="BK48" s="231">
        <f>IF($C48="","",IF($BI48="","",INDEX('4.ベース改訂段階号俸表'!$B$4:$T$189,MATCH(メインシート!$BJ48,'4.ベース改訂段階号俸表'!$B$4:$B$189,0),MATCH(メインシート!$BI48,'4.ベース改訂段階号俸表'!$B$4:$T$4,0))))</f>
        <v>159250</v>
      </c>
      <c r="BL48" s="86">
        <f t="shared" si="10"/>
        <v>152240</v>
      </c>
      <c r="BM48" s="86">
        <f t="shared" si="36"/>
        <v>311490</v>
      </c>
      <c r="BN48" s="96">
        <f t="shared" si="11"/>
        <v>6510</v>
      </c>
      <c r="BO48" s="492">
        <v>0</v>
      </c>
      <c r="BP48" s="86">
        <f t="shared" si="37"/>
        <v>311490</v>
      </c>
      <c r="BQ48" s="86">
        <f t="shared" si="38"/>
        <v>6510</v>
      </c>
      <c r="BR48" s="229">
        <f t="shared" si="39"/>
        <v>2.1345662010623649E-2</v>
      </c>
    </row>
    <row r="49" spans="1:70" ht="11.25" customHeight="1" x14ac:dyDescent="0.15">
      <c r="A49" s="30">
        <f>IF(C49="","",COUNTA($C$10:C49))</f>
        <v>40</v>
      </c>
      <c r="B49" s="487">
        <v>1</v>
      </c>
      <c r="C49" s="487" t="s">
        <v>192</v>
      </c>
      <c r="D49" s="488"/>
      <c r="E49" s="488">
        <v>4</v>
      </c>
      <c r="F49" s="487">
        <v>6</v>
      </c>
      <c r="G49" s="487"/>
      <c r="H49" s="489">
        <v>34409</v>
      </c>
      <c r="I49" s="489">
        <v>41730</v>
      </c>
      <c r="J49" s="83">
        <f t="shared" si="12"/>
        <v>31</v>
      </c>
      <c r="K49" s="83">
        <f t="shared" si="2"/>
        <v>0</v>
      </c>
      <c r="L49" s="83">
        <f t="shared" si="3"/>
        <v>11</v>
      </c>
      <c r="M49" s="83">
        <f t="shared" si="4"/>
        <v>0</v>
      </c>
      <c r="N49" s="86">
        <f>IF($C49="","",VLOOKUP($J49,'1.年齢給'!$B$7:$C$54,2,FALSE))</f>
        <v>150740</v>
      </c>
      <c r="O49" s="86">
        <f>IF($C49="","",INDEX('3.段階号俸表・参照表'!$B$3:$T$188,MATCH(メインシート!$F49,'3.段階号俸表・参照表'!$B$3:$B$188,0),MATCH(メインシート!$E49,'3.段階号俸表・参照表'!$B$3:$T$3,0)))</f>
        <v>139210</v>
      </c>
      <c r="P49" s="490"/>
      <c r="Q49" s="86">
        <f t="shared" si="13"/>
        <v>289950</v>
      </c>
      <c r="R49" s="491"/>
      <c r="S49" s="491"/>
      <c r="T49" s="491"/>
      <c r="U49" s="491"/>
      <c r="V49" s="88">
        <f t="shared" si="14"/>
        <v>0</v>
      </c>
      <c r="W49" s="89">
        <f t="shared" si="15"/>
        <v>289950</v>
      </c>
      <c r="X49" s="219">
        <f t="shared" si="40"/>
        <v>32</v>
      </c>
      <c r="Y49" s="220">
        <f t="shared" si="41"/>
        <v>0</v>
      </c>
      <c r="Z49" s="221">
        <f>IF($C49="","",IF($X49&gt;=$Y$7,0,VLOOKUP($X49,'1.年齢給'!$B$7:$C$54,2,FALSE)))</f>
        <v>152240</v>
      </c>
      <c r="AA49" s="221">
        <f t="shared" si="16"/>
        <v>1500</v>
      </c>
      <c r="AB49" s="492" t="s">
        <v>182</v>
      </c>
      <c r="AC49" s="223">
        <f t="shared" si="7"/>
        <v>4</v>
      </c>
      <c r="AD49" s="223">
        <f t="shared" si="8"/>
        <v>6</v>
      </c>
      <c r="AE49" s="223">
        <f>IF($AC49="","",VLOOKUP($AC49,'3.段階号俸表・参照表'!$V$4:$AH$13,12,FALSE))</f>
        <v>46</v>
      </c>
      <c r="AF49" s="223">
        <f t="shared" si="17"/>
        <v>3</v>
      </c>
      <c r="AG49" s="223">
        <f t="shared" si="18"/>
        <v>9</v>
      </c>
      <c r="AH49" s="221">
        <f>IF($C49="","",INDEX('3.段階号俸表・参照表'!$B$3:$T$188,MATCH($AG49,'3.段階号俸表・参照表'!$B$3:$B$188,0),MATCH($AC49,'3.段階号俸表・参照表'!$B$3:$T$3,0)))</f>
        <v>144220</v>
      </c>
      <c r="AI49" s="221">
        <f t="shared" si="19"/>
        <v>5010</v>
      </c>
      <c r="AJ49" s="221">
        <f t="shared" si="20"/>
        <v>296460</v>
      </c>
      <c r="AK49" s="221">
        <f t="shared" si="21"/>
        <v>6510</v>
      </c>
      <c r="AL49" s="226">
        <f t="shared" si="22"/>
        <v>2.2452146921883083E-2</v>
      </c>
      <c r="AM49" s="387">
        <f t="shared" si="9"/>
        <v>4</v>
      </c>
      <c r="AN49" s="492"/>
      <c r="AO49" s="379">
        <f t="shared" si="23"/>
        <v>4</v>
      </c>
      <c r="AP49" s="381">
        <f>IF(AM$10="","",IF($AN49="",0,VLOOKUP($AO49,'3.段階号俸表・参照表'!$V$20:$X$29,3,FALSE)-VLOOKUP($AM49,'3.段階号俸表・参照表'!$V$20:$X$29,3,FALSE)))</f>
        <v>0</v>
      </c>
      <c r="AQ49" s="370">
        <f t="shared" si="24"/>
        <v>144220</v>
      </c>
      <c r="AR49" s="370">
        <f>IF($C49="","",IF($AP49=0,0,($AQ49-VLOOKUP($AO49,'3.段階号俸表・参照表'!$V$4:$AH$13,2,FALSE))))</f>
        <v>0</v>
      </c>
      <c r="AS49" s="370">
        <f>IF($C49="","",IF(AND($AN49&gt;0,$AR49=0),1,IF($AR49=0,0,IF($AR49&lt;0,1,ROUNDUP($AR49/VLOOKUP($AO49,'3.段階号俸表・参照表'!$V$4:$AH$13,4,FALSE),0)+1))))</f>
        <v>0</v>
      </c>
      <c r="AT49" s="371">
        <f t="shared" si="25"/>
        <v>0</v>
      </c>
      <c r="AU49" s="370">
        <f>IF($AO49="","",IF($AT49=0,0,($AT49-1)*VLOOKUP($AO49,'3.段階号俸表・参照表'!$V$4:$AH$13,4,FALSE)))</f>
        <v>0</v>
      </c>
      <c r="AV49" s="370">
        <f t="shared" si="26"/>
        <v>0</v>
      </c>
      <c r="AW49" s="371">
        <f>IF($C49="","",IF($AV49&lt;=0,0,ROUNDUP($AV49/VLOOKUP($AO49,'3.段階号俸表・参照表'!$V$4:$AH$13,8,FALSE),0)))</f>
        <v>0</v>
      </c>
      <c r="AX49" s="371">
        <f t="shared" si="27"/>
        <v>0</v>
      </c>
      <c r="AY49" s="379">
        <f t="shared" si="28"/>
        <v>9</v>
      </c>
      <c r="AZ49" s="379">
        <f t="shared" si="29"/>
        <v>4</v>
      </c>
      <c r="BA49" s="371">
        <f>IF($AO49="","",VLOOKUP($AO49,'3.段階号俸表・参照表'!$V$4:$AH$13,11,FALSE))</f>
        <v>19</v>
      </c>
      <c r="BB49" s="371">
        <f>IF($AO49="","",VLOOKUP($AO49,'3.段階号俸表・参照表'!$V$4:$AH$13,12,FALSE))</f>
        <v>46</v>
      </c>
      <c r="BC49" s="377">
        <f>IF($C49="","",INDEX('3.段階号俸表・参照表'!$B$3:$T$188,MATCH($AY49,'3.段階号俸表・参照表'!$B$3:$B$188,0),MATCH($AZ49,'3.段階号俸表・参照表'!$B$3:$T$3,0)))</f>
        <v>144220</v>
      </c>
      <c r="BD49" s="377">
        <f t="shared" si="30"/>
        <v>152240</v>
      </c>
      <c r="BE49" s="377">
        <f t="shared" si="31"/>
        <v>296460</v>
      </c>
      <c r="BF49" s="377">
        <f t="shared" si="32"/>
        <v>6510</v>
      </c>
      <c r="BG49" s="378">
        <f t="shared" si="33"/>
        <v>2.2452146921883083E-2</v>
      </c>
      <c r="BH49" s="125"/>
      <c r="BI49" s="284">
        <f t="shared" si="34"/>
        <v>4</v>
      </c>
      <c r="BJ49" s="284">
        <f t="shared" si="35"/>
        <v>9</v>
      </c>
      <c r="BK49" s="231">
        <f>IF($C49="","",IF($BI49="","",INDEX('4.ベース改訂段階号俸表'!$B$4:$T$189,MATCH(メインシート!$BJ49,'4.ベース改訂段階号俸表'!$B$4:$B$189,0),MATCH(メインシート!$BI49,'4.ベース改訂段階号俸表'!$B$4:$T$4,0))))</f>
        <v>144220</v>
      </c>
      <c r="BL49" s="86">
        <f t="shared" si="10"/>
        <v>152240</v>
      </c>
      <c r="BM49" s="86">
        <f t="shared" si="36"/>
        <v>296460</v>
      </c>
      <c r="BN49" s="96">
        <f t="shared" si="11"/>
        <v>6510</v>
      </c>
      <c r="BO49" s="492">
        <v>0</v>
      </c>
      <c r="BP49" s="86">
        <f t="shared" si="37"/>
        <v>296460</v>
      </c>
      <c r="BQ49" s="86">
        <f t="shared" si="38"/>
        <v>6510</v>
      </c>
      <c r="BR49" s="229">
        <f t="shared" si="39"/>
        <v>2.2452146921883083E-2</v>
      </c>
    </row>
    <row r="50" spans="1:70" ht="11.25" customHeight="1" x14ac:dyDescent="0.15">
      <c r="A50" s="30">
        <f>IF(C50="","",COUNTA($C$10:C50))</f>
        <v>41</v>
      </c>
      <c r="B50" s="487">
        <v>1</v>
      </c>
      <c r="C50" s="487" t="s">
        <v>193</v>
      </c>
      <c r="D50" s="488"/>
      <c r="E50" s="488">
        <v>3</v>
      </c>
      <c r="F50" s="487">
        <v>1</v>
      </c>
      <c r="G50" s="487"/>
      <c r="H50" s="489">
        <v>34478</v>
      </c>
      <c r="I50" s="489">
        <v>43920</v>
      </c>
      <c r="J50" s="83">
        <f t="shared" si="12"/>
        <v>30</v>
      </c>
      <c r="K50" s="83">
        <f t="shared" si="2"/>
        <v>10</v>
      </c>
      <c r="L50" s="83">
        <f t="shared" si="3"/>
        <v>5</v>
      </c>
      <c r="M50" s="83">
        <f t="shared" si="4"/>
        <v>0</v>
      </c>
      <c r="N50" s="86">
        <f>IF($C50="","",VLOOKUP($J50,'1.年齢給'!$B$7:$C$54,2,FALSE))</f>
        <v>149240</v>
      </c>
      <c r="O50" s="86">
        <f>IF($C50="","",INDEX('3.段階号俸表・参照表'!$B$3:$T$188,MATCH(メインシート!$F50,'3.段階号俸表・参照表'!$B$3:$B$188,0),MATCH(メインシート!$E50,'3.段階号俸表・参照表'!$B$3:$T$3,0)))</f>
        <v>109360</v>
      </c>
      <c r="P50" s="490"/>
      <c r="Q50" s="86">
        <f t="shared" si="13"/>
        <v>258600</v>
      </c>
      <c r="R50" s="491"/>
      <c r="S50" s="491"/>
      <c r="T50" s="491"/>
      <c r="U50" s="491"/>
      <c r="V50" s="88">
        <f t="shared" si="14"/>
        <v>0</v>
      </c>
      <c r="W50" s="89">
        <f t="shared" si="15"/>
        <v>258600</v>
      </c>
      <c r="X50" s="219">
        <f t="shared" si="40"/>
        <v>31</v>
      </c>
      <c r="Y50" s="220">
        <f t="shared" si="41"/>
        <v>10</v>
      </c>
      <c r="Z50" s="221">
        <f>IF($C50="","",IF($X50&gt;=$Y$7,0,VLOOKUP($X50,'1.年齢給'!$B$7:$C$54,2,FALSE)))</f>
        <v>150740</v>
      </c>
      <c r="AA50" s="221">
        <f t="shared" si="16"/>
        <v>1500</v>
      </c>
      <c r="AB50" s="492" t="s">
        <v>182</v>
      </c>
      <c r="AC50" s="223">
        <f t="shared" si="7"/>
        <v>3</v>
      </c>
      <c r="AD50" s="223">
        <f t="shared" si="8"/>
        <v>1</v>
      </c>
      <c r="AE50" s="223">
        <f>IF($AC50="","",VLOOKUP($AC50,'3.段階号俸表・参照表'!$V$4:$AH$13,12,FALSE))</f>
        <v>37</v>
      </c>
      <c r="AF50" s="223">
        <f t="shared" si="17"/>
        <v>3</v>
      </c>
      <c r="AG50" s="223">
        <f t="shared" si="18"/>
        <v>4</v>
      </c>
      <c r="AH50" s="221">
        <f>IF($C50="","",INDEX('3.段階号俸表・参照表'!$B$3:$T$188,MATCH($AG50,'3.段階号俸表・参照表'!$B$3:$B$188,0),MATCH($AC50,'3.段階号俸表・参照表'!$B$3:$T$3,0)))</f>
        <v>114370</v>
      </c>
      <c r="AI50" s="221">
        <f t="shared" si="19"/>
        <v>5010</v>
      </c>
      <c r="AJ50" s="221">
        <f t="shared" si="20"/>
        <v>265110</v>
      </c>
      <c r="AK50" s="221">
        <f t="shared" si="21"/>
        <v>6510</v>
      </c>
      <c r="AL50" s="226">
        <f t="shared" si="22"/>
        <v>2.5174013921113691E-2</v>
      </c>
      <c r="AM50" s="387">
        <f t="shared" si="9"/>
        <v>3</v>
      </c>
      <c r="AN50" s="492"/>
      <c r="AO50" s="379">
        <f t="shared" si="23"/>
        <v>3</v>
      </c>
      <c r="AP50" s="381">
        <f>IF(AM$10="","",IF($AN50="",0,VLOOKUP($AO50,'3.段階号俸表・参照表'!$V$20:$X$29,3,FALSE)-VLOOKUP($AM50,'3.段階号俸表・参照表'!$V$20:$X$29,3,FALSE)))</f>
        <v>0</v>
      </c>
      <c r="AQ50" s="370">
        <f t="shared" si="24"/>
        <v>114370</v>
      </c>
      <c r="AR50" s="370">
        <f>IF($C50="","",IF($AP50=0,0,($AQ50-VLOOKUP($AO50,'3.段階号俸表・参照表'!$V$4:$AH$13,2,FALSE))))</f>
        <v>0</v>
      </c>
      <c r="AS50" s="370">
        <f>IF($C50="","",IF(AND($AN50&gt;0,$AR50=0),1,IF($AR50=0,0,IF($AR50&lt;0,1,ROUNDUP($AR50/VLOOKUP($AO50,'3.段階号俸表・参照表'!$V$4:$AH$13,4,FALSE),0)+1))))</f>
        <v>0</v>
      </c>
      <c r="AT50" s="371">
        <f t="shared" si="25"/>
        <v>0</v>
      </c>
      <c r="AU50" s="370">
        <f>IF($AO50="","",IF($AT50=0,0,($AT50-1)*VLOOKUP($AO50,'3.段階号俸表・参照表'!$V$4:$AH$13,4,FALSE)))</f>
        <v>0</v>
      </c>
      <c r="AV50" s="370">
        <f t="shared" si="26"/>
        <v>0</v>
      </c>
      <c r="AW50" s="371">
        <f>IF($C50="","",IF($AV50&lt;=0,0,ROUNDUP($AV50/VLOOKUP($AO50,'3.段階号俸表・参照表'!$V$4:$AH$13,8,FALSE),0)))</f>
        <v>0</v>
      </c>
      <c r="AX50" s="371">
        <f t="shared" si="27"/>
        <v>0</v>
      </c>
      <c r="AY50" s="379">
        <f t="shared" si="28"/>
        <v>4</v>
      </c>
      <c r="AZ50" s="379">
        <f t="shared" si="29"/>
        <v>3</v>
      </c>
      <c r="BA50" s="371">
        <f>IF($AO50="","",VLOOKUP($AO50,'3.段階号俸表・参照表'!$V$4:$AH$13,11,FALSE))</f>
        <v>19</v>
      </c>
      <c r="BB50" s="371">
        <f>IF($AO50="","",VLOOKUP($AO50,'3.段階号俸表・参照表'!$V$4:$AH$13,12,FALSE))</f>
        <v>37</v>
      </c>
      <c r="BC50" s="377">
        <f>IF($C50="","",INDEX('3.段階号俸表・参照表'!$B$3:$T$188,MATCH($AY50,'3.段階号俸表・参照表'!$B$3:$B$188,0),MATCH($AZ50,'3.段階号俸表・参照表'!$B$3:$T$3,0)))</f>
        <v>114370</v>
      </c>
      <c r="BD50" s="377">
        <f t="shared" si="30"/>
        <v>150740</v>
      </c>
      <c r="BE50" s="377">
        <f t="shared" si="31"/>
        <v>265110</v>
      </c>
      <c r="BF50" s="377">
        <f t="shared" si="32"/>
        <v>6510</v>
      </c>
      <c r="BG50" s="378">
        <f t="shared" si="33"/>
        <v>2.5174013921113691E-2</v>
      </c>
      <c r="BH50" s="125"/>
      <c r="BI50" s="284">
        <f t="shared" si="34"/>
        <v>3</v>
      </c>
      <c r="BJ50" s="284">
        <f t="shared" si="35"/>
        <v>4</v>
      </c>
      <c r="BK50" s="231">
        <f>IF($C50="","",IF($BI50="","",INDEX('4.ベース改訂段階号俸表'!$B$4:$T$189,MATCH(メインシート!$BJ50,'4.ベース改訂段階号俸表'!$B$4:$B$189,0),MATCH(メインシート!$BI50,'4.ベース改訂段階号俸表'!$B$4:$T$4,0))))</f>
        <v>114370</v>
      </c>
      <c r="BL50" s="86">
        <f t="shared" si="10"/>
        <v>150740</v>
      </c>
      <c r="BM50" s="86">
        <f t="shared" si="36"/>
        <v>265110</v>
      </c>
      <c r="BN50" s="96">
        <f t="shared" si="11"/>
        <v>6510</v>
      </c>
      <c r="BO50" s="492">
        <v>0</v>
      </c>
      <c r="BP50" s="86">
        <f t="shared" si="37"/>
        <v>265110</v>
      </c>
      <c r="BQ50" s="86">
        <f t="shared" si="38"/>
        <v>6510</v>
      </c>
      <c r="BR50" s="229">
        <f t="shared" si="39"/>
        <v>2.5174013921113691E-2</v>
      </c>
    </row>
    <row r="51" spans="1:70" ht="11.25" customHeight="1" x14ac:dyDescent="0.15">
      <c r="A51" s="30">
        <f>IF(C51="","",COUNTA($C$10:C51))</f>
        <v>42</v>
      </c>
      <c r="B51" s="487">
        <v>1</v>
      </c>
      <c r="C51" s="487" t="s">
        <v>194</v>
      </c>
      <c r="D51" s="488"/>
      <c r="E51" s="488">
        <v>4</v>
      </c>
      <c r="F51" s="487">
        <v>10</v>
      </c>
      <c r="G51" s="487"/>
      <c r="H51" s="489">
        <v>34574</v>
      </c>
      <c r="I51" s="489">
        <v>42825</v>
      </c>
      <c r="J51" s="83">
        <f t="shared" si="12"/>
        <v>30</v>
      </c>
      <c r="K51" s="83">
        <f t="shared" si="2"/>
        <v>7</v>
      </c>
      <c r="L51" s="83">
        <f t="shared" si="3"/>
        <v>8</v>
      </c>
      <c r="M51" s="83">
        <f t="shared" si="4"/>
        <v>0</v>
      </c>
      <c r="N51" s="86">
        <f>IF($C51="","",VLOOKUP($J51,'1.年齢給'!$B$7:$C$54,2,FALSE))</f>
        <v>149240</v>
      </c>
      <c r="O51" s="86">
        <f>IF($C51="","",INDEX('3.段階号俸表・参照表'!$B$3:$T$188,MATCH(メインシート!$F51,'3.段階号俸表・参照表'!$B$3:$B$188,0),MATCH(メインシート!$E51,'3.段階号俸表・参照表'!$B$3:$T$3,0)))</f>
        <v>145890</v>
      </c>
      <c r="P51" s="490"/>
      <c r="Q51" s="86">
        <f t="shared" si="13"/>
        <v>295130</v>
      </c>
      <c r="R51" s="491"/>
      <c r="S51" s="491"/>
      <c r="T51" s="491"/>
      <c r="U51" s="491"/>
      <c r="V51" s="88">
        <f t="shared" si="14"/>
        <v>0</v>
      </c>
      <c r="W51" s="89">
        <f t="shared" si="15"/>
        <v>295130</v>
      </c>
      <c r="X51" s="219">
        <f t="shared" si="40"/>
        <v>31</v>
      </c>
      <c r="Y51" s="220">
        <f t="shared" si="41"/>
        <v>7</v>
      </c>
      <c r="Z51" s="221">
        <f>IF($C51="","",IF($X51&gt;=$Y$7,0,VLOOKUP($X51,'1.年齢給'!$B$7:$C$54,2,FALSE)))</f>
        <v>150740</v>
      </c>
      <c r="AA51" s="221">
        <f t="shared" si="16"/>
        <v>1500</v>
      </c>
      <c r="AB51" s="492" t="s">
        <v>234</v>
      </c>
      <c r="AC51" s="223">
        <f t="shared" si="7"/>
        <v>4</v>
      </c>
      <c r="AD51" s="223">
        <f t="shared" si="8"/>
        <v>10</v>
      </c>
      <c r="AE51" s="223">
        <f>IF($AC51="","",VLOOKUP($AC51,'3.段階号俸表・参照表'!$V$4:$AH$13,12,FALSE))</f>
        <v>46</v>
      </c>
      <c r="AF51" s="223">
        <f t="shared" si="17"/>
        <v>5</v>
      </c>
      <c r="AG51" s="223">
        <f t="shared" si="18"/>
        <v>15</v>
      </c>
      <c r="AH51" s="221">
        <f>IF($C51="","",INDEX('3.段階号俸表・参照表'!$B$3:$T$188,MATCH($AG51,'3.段階号俸表・参照表'!$B$3:$B$188,0),MATCH($AC51,'3.段階号俸表・参照表'!$B$3:$T$3,0)))</f>
        <v>154240</v>
      </c>
      <c r="AI51" s="221">
        <f t="shared" si="19"/>
        <v>8350</v>
      </c>
      <c r="AJ51" s="221">
        <f t="shared" si="20"/>
        <v>304980</v>
      </c>
      <c r="AK51" s="221">
        <f t="shared" si="21"/>
        <v>9850</v>
      </c>
      <c r="AL51" s="226">
        <f t="shared" si="22"/>
        <v>3.3375122827228682E-2</v>
      </c>
      <c r="AM51" s="387">
        <f t="shared" si="9"/>
        <v>4</v>
      </c>
      <c r="AN51" s="492">
        <v>5</v>
      </c>
      <c r="AO51" s="379">
        <f t="shared" si="23"/>
        <v>5</v>
      </c>
      <c r="AP51" s="381">
        <f>IF(AM$10="","",IF($AN51="",0,VLOOKUP($AO51,'3.段階号俸表・参照表'!$V$20:$X$29,3,FALSE)-VLOOKUP($AM51,'3.段階号俸表・参照表'!$V$20:$X$29,3,FALSE)))</f>
        <v>7000</v>
      </c>
      <c r="AQ51" s="370">
        <f t="shared" si="24"/>
        <v>161240</v>
      </c>
      <c r="AR51" s="370">
        <f>IF($C51="","",IF($AP51=0,0,($AQ51-VLOOKUP($AO51,'3.段階号俸表・参照表'!$V$4:$AH$13,2,FALSE))))</f>
        <v>8380</v>
      </c>
      <c r="AS51" s="370">
        <f>IF($C51="","",IF(AND($AN51&gt;0,$AR51=0),1,IF($AR51=0,0,IF($AR51&lt;0,1,ROUNDUP($AR51/VLOOKUP($AO51,'3.段階号俸表・参照表'!$V$4:$AH$13,4,FALSE),0)+1))))</f>
        <v>6</v>
      </c>
      <c r="AT51" s="371">
        <f t="shared" si="25"/>
        <v>6</v>
      </c>
      <c r="AU51" s="370">
        <f>IF($AO51="","",IF($AT51=0,0,($AT51-1)*VLOOKUP($AO51,'3.段階号俸表・参照表'!$V$4:$AH$13,4,FALSE)))</f>
        <v>9200</v>
      </c>
      <c r="AV51" s="370">
        <f t="shared" si="26"/>
        <v>-820</v>
      </c>
      <c r="AW51" s="371">
        <f>IF($C51="","",IF($AV51&lt;=0,0,ROUNDUP($AV51/VLOOKUP($AO51,'3.段階号俸表・参照表'!$V$4:$AH$13,8,FALSE),0)))</f>
        <v>0</v>
      </c>
      <c r="AX51" s="371">
        <f t="shared" si="27"/>
        <v>6</v>
      </c>
      <c r="AY51" s="379">
        <f t="shared" si="28"/>
        <v>6</v>
      </c>
      <c r="AZ51" s="379">
        <f t="shared" si="29"/>
        <v>5</v>
      </c>
      <c r="BA51" s="371">
        <f>IF($AO51="","",VLOOKUP($AO51,'3.段階号俸表・参照表'!$V$4:$AH$13,11,FALSE))</f>
        <v>25</v>
      </c>
      <c r="BB51" s="371">
        <f>IF($AO51="","",VLOOKUP($AO51,'3.段階号俸表・参照表'!$V$4:$AH$13,12,FALSE))</f>
        <v>46</v>
      </c>
      <c r="BC51" s="377">
        <f>IF($C51="","",INDEX('3.段階号俸表・参照表'!$B$3:$T$188,MATCH($AY51,'3.段階号俸表・参照表'!$B$3:$B$188,0),MATCH($AZ51,'3.段階号俸表・参照表'!$B$3:$T$3,0)))</f>
        <v>162060</v>
      </c>
      <c r="BD51" s="377">
        <f t="shared" si="30"/>
        <v>150740</v>
      </c>
      <c r="BE51" s="377">
        <f t="shared" si="31"/>
        <v>312800</v>
      </c>
      <c r="BF51" s="377">
        <f t="shared" si="32"/>
        <v>17670</v>
      </c>
      <c r="BG51" s="378">
        <f t="shared" si="33"/>
        <v>5.9871920848439668E-2</v>
      </c>
      <c r="BH51" s="125"/>
      <c r="BI51" s="284">
        <f t="shared" si="34"/>
        <v>5</v>
      </c>
      <c r="BJ51" s="284">
        <f t="shared" si="35"/>
        <v>6</v>
      </c>
      <c r="BK51" s="231">
        <f>IF($C51="","",IF($BI51="","",INDEX('4.ベース改訂段階号俸表'!$B$4:$T$189,MATCH(メインシート!$BJ51,'4.ベース改訂段階号俸表'!$B$4:$B$189,0),MATCH(メインシート!$BI51,'4.ベース改訂段階号俸表'!$B$4:$T$4,0))))</f>
        <v>162060</v>
      </c>
      <c r="BL51" s="86">
        <f t="shared" si="10"/>
        <v>150740</v>
      </c>
      <c r="BM51" s="86">
        <f t="shared" si="36"/>
        <v>312800</v>
      </c>
      <c r="BN51" s="96">
        <f t="shared" si="11"/>
        <v>17670</v>
      </c>
      <c r="BO51" s="492">
        <v>0</v>
      </c>
      <c r="BP51" s="86">
        <f t="shared" si="37"/>
        <v>312800</v>
      </c>
      <c r="BQ51" s="86">
        <f t="shared" si="38"/>
        <v>17670</v>
      </c>
      <c r="BR51" s="229">
        <f t="shared" si="39"/>
        <v>5.9871920848439668E-2</v>
      </c>
    </row>
    <row r="52" spans="1:70" ht="11.25" customHeight="1" x14ac:dyDescent="0.15">
      <c r="A52" s="30">
        <f>IF(C52="","",COUNTA($C$10:C52))</f>
        <v>43</v>
      </c>
      <c r="B52" s="487">
        <v>2</v>
      </c>
      <c r="C52" s="487" t="s">
        <v>195</v>
      </c>
      <c r="D52" s="488"/>
      <c r="E52" s="488">
        <v>3</v>
      </c>
      <c r="F52" s="487">
        <v>6</v>
      </c>
      <c r="G52" s="487"/>
      <c r="H52" s="489">
        <v>34706</v>
      </c>
      <c r="I52" s="489">
        <v>43191</v>
      </c>
      <c r="J52" s="83">
        <f t="shared" si="12"/>
        <v>30</v>
      </c>
      <c r="K52" s="83">
        <f t="shared" si="2"/>
        <v>2</v>
      </c>
      <c r="L52" s="83">
        <f t="shared" si="3"/>
        <v>7</v>
      </c>
      <c r="M52" s="83">
        <f t="shared" si="4"/>
        <v>0</v>
      </c>
      <c r="N52" s="86">
        <f>IF($C52="","",VLOOKUP($J52,'1.年齢給'!$B$7:$C$54,2,FALSE))</f>
        <v>149240</v>
      </c>
      <c r="O52" s="86">
        <f>IF($C52="","",INDEX('3.段階号俸表・参照表'!$B$3:$T$188,MATCH(メインシート!$F52,'3.段階号俸表・参照表'!$B$3:$B$188,0),MATCH(メインシート!$E52,'3.段階号俸表・参照表'!$B$3:$T$3,0)))</f>
        <v>117710</v>
      </c>
      <c r="P52" s="490"/>
      <c r="Q52" s="86">
        <f t="shared" si="13"/>
        <v>266950</v>
      </c>
      <c r="R52" s="491"/>
      <c r="S52" s="491"/>
      <c r="T52" s="491"/>
      <c r="U52" s="491"/>
      <c r="V52" s="88">
        <f t="shared" si="14"/>
        <v>0</v>
      </c>
      <c r="W52" s="89">
        <f t="shared" si="15"/>
        <v>266950</v>
      </c>
      <c r="X52" s="219">
        <f t="shared" si="40"/>
        <v>31</v>
      </c>
      <c r="Y52" s="220">
        <f t="shared" si="41"/>
        <v>2</v>
      </c>
      <c r="Z52" s="221">
        <f>IF($C52="","",IF($X52&gt;=$Y$7,0,VLOOKUP($X52,'1.年齢給'!$B$7:$C$54,2,FALSE)))</f>
        <v>150740</v>
      </c>
      <c r="AA52" s="221">
        <f t="shared" si="16"/>
        <v>1500</v>
      </c>
      <c r="AB52" s="492" t="s">
        <v>182</v>
      </c>
      <c r="AC52" s="223">
        <f t="shared" si="7"/>
        <v>3</v>
      </c>
      <c r="AD52" s="223">
        <f t="shared" si="8"/>
        <v>6</v>
      </c>
      <c r="AE52" s="223">
        <f>IF($AC52="","",VLOOKUP($AC52,'3.段階号俸表・参照表'!$V$4:$AH$13,12,FALSE))</f>
        <v>37</v>
      </c>
      <c r="AF52" s="223">
        <f t="shared" si="17"/>
        <v>3</v>
      </c>
      <c r="AG52" s="223">
        <f t="shared" si="18"/>
        <v>9</v>
      </c>
      <c r="AH52" s="221">
        <f>IF($C52="","",INDEX('3.段階号俸表・参照表'!$B$3:$T$188,MATCH($AG52,'3.段階号俸表・参照表'!$B$3:$B$188,0),MATCH($AC52,'3.段階号俸表・参照表'!$B$3:$T$3,0)))</f>
        <v>122720</v>
      </c>
      <c r="AI52" s="221">
        <f t="shared" si="19"/>
        <v>5010</v>
      </c>
      <c r="AJ52" s="221">
        <f t="shared" si="20"/>
        <v>273460</v>
      </c>
      <c r="AK52" s="221">
        <f t="shared" si="21"/>
        <v>6510</v>
      </c>
      <c r="AL52" s="226">
        <f t="shared" si="22"/>
        <v>2.4386589248923018E-2</v>
      </c>
      <c r="AM52" s="387">
        <f t="shared" si="9"/>
        <v>3</v>
      </c>
      <c r="AN52" s="492"/>
      <c r="AO52" s="379">
        <f t="shared" si="23"/>
        <v>3</v>
      </c>
      <c r="AP52" s="381">
        <f>IF(AM$10="","",IF($AN52="",0,VLOOKUP($AO52,'3.段階号俸表・参照表'!$V$20:$X$29,3,FALSE)-VLOOKUP($AM52,'3.段階号俸表・参照表'!$V$20:$X$29,3,FALSE)))</f>
        <v>0</v>
      </c>
      <c r="AQ52" s="370">
        <f t="shared" si="24"/>
        <v>122720</v>
      </c>
      <c r="AR52" s="370">
        <f>IF($C52="","",IF($AP52=0,0,($AQ52-VLOOKUP($AO52,'3.段階号俸表・参照表'!$V$4:$AH$13,2,FALSE))))</f>
        <v>0</v>
      </c>
      <c r="AS52" s="370">
        <f>IF($C52="","",IF(AND($AN52&gt;0,$AR52=0),1,IF($AR52=0,0,IF($AR52&lt;0,1,ROUNDUP($AR52/VLOOKUP($AO52,'3.段階号俸表・参照表'!$V$4:$AH$13,4,FALSE),0)+1))))</f>
        <v>0</v>
      </c>
      <c r="AT52" s="371">
        <f t="shared" si="25"/>
        <v>0</v>
      </c>
      <c r="AU52" s="370">
        <f>IF($AO52="","",IF($AT52=0,0,($AT52-1)*VLOOKUP($AO52,'3.段階号俸表・参照表'!$V$4:$AH$13,4,FALSE)))</f>
        <v>0</v>
      </c>
      <c r="AV52" s="370">
        <f t="shared" si="26"/>
        <v>0</v>
      </c>
      <c r="AW52" s="371">
        <f>IF($C52="","",IF($AV52&lt;=0,0,ROUNDUP($AV52/VLOOKUP($AO52,'3.段階号俸表・参照表'!$V$4:$AH$13,8,FALSE),0)))</f>
        <v>0</v>
      </c>
      <c r="AX52" s="371">
        <f t="shared" si="27"/>
        <v>0</v>
      </c>
      <c r="AY52" s="379">
        <f t="shared" si="28"/>
        <v>9</v>
      </c>
      <c r="AZ52" s="379">
        <f t="shared" si="29"/>
        <v>3</v>
      </c>
      <c r="BA52" s="371">
        <f>IF($AO52="","",VLOOKUP($AO52,'3.段階号俸表・参照表'!$V$4:$AH$13,11,FALSE))</f>
        <v>19</v>
      </c>
      <c r="BB52" s="371">
        <f>IF($AO52="","",VLOOKUP($AO52,'3.段階号俸表・参照表'!$V$4:$AH$13,12,FALSE))</f>
        <v>37</v>
      </c>
      <c r="BC52" s="377">
        <f>IF($C52="","",INDEX('3.段階号俸表・参照表'!$B$3:$T$188,MATCH($AY52,'3.段階号俸表・参照表'!$B$3:$B$188,0),MATCH($AZ52,'3.段階号俸表・参照表'!$B$3:$T$3,0)))</f>
        <v>122720</v>
      </c>
      <c r="BD52" s="377">
        <f t="shared" si="30"/>
        <v>150740</v>
      </c>
      <c r="BE52" s="377">
        <f t="shared" si="31"/>
        <v>273460</v>
      </c>
      <c r="BF52" s="377">
        <f t="shared" si="32"/>
        <v>6510</v>
      </c>
      <c r="BG52" s="378">
        <f t="shared" si="33"/>
        <v>2.4386589248923018E-2</v>
      </c>
      <c r="BH52" s="125"/>
      <c r="BI52" s="284">
        <f t="shared" si="34"/>
        <v>3</v>
      </c>
      <c r="BJ52" s="284">
        <f t="shared" si="35"/>
        <v>9</v>
      </c>
      <c r="BK52" s="231">
        <f>IF($C52="","",IF($BI52="","",INDEX('4.ベース改訂段階号俸表'!$B$4:$T$189,MATCH(メインシート!$BJ52,'4.ベース改訂段階号俸表'!$B$4:$B$189,0),MATCH(メインシート!$BI52,'4.ベース改訂段階号俸表'!$B$4:$T$4,0))))</f>
        <v>122720</v>
      </c>
      <c r="BL52" s="86">
        <f t="shared" si="10"/>
        <v>150740</v>
      </c>
      <c r="BM52" s="86">
        <f t="shared" si="36"/>
        <v>273460</v>
      </c>
      <c r="BN52" s="96">
        <f t="shared" si="11"/>
        <v>6510</v>
      </c>
      <c r="BO52" s="492">
        <v>0</v>
      </c>
      <c r="BP52" s="86">
        <f t="shared" si="37"/>
        <v>273460</v>
      </c>
      <c r="BQ52" s="86">
        <f t="shared" si="38"/>
        <v>6510</v>
      </c>
      <c r="BR52" s="229">
        <f t="shared" si="39"/>
        <v>2.4386589248923018E-2</v>
      </c>
    </row>
    <row r="53" spans="1:70" x14ac:dyDescent="0.15">
      <c r="A53" s="30">
        <f>IF(C53="","",COUNTA($C$10:C53))</f>
        <v>44</v>
      </c>
      <c r="B53" s="487">
        <v>1</v>
      </c>
      <c r="C53" s="487" t="s">
        <v>196</v>
      </c>
      <c r="D53" s="488"/>
      <c r="E53" s="488">
        <v>3</v>
      </c>
      <c r="F53" s="487">
        <v>6</v>
      </c>
      <c r="G53" s="487"/>
      <c r="H53" s="489">
        <v>35260</v>
      </c>
      <c r="I53" s="489">
        <v>43556</v>
      </c>
      <c r="J53" s="83">
        <f t="shared" si="12"/>
        <v>28</v>
      </c>
      <c r="K53" s="83">
        <f t="shared" si="2"/>
        <v>8</v>
      </c>
      <c r="L53" s="83">
        <f t="shared" si="3"/>
        <v>6</v>
      </c>
      <c r="M53" s="83">
        <f t="shared" si="4"/>
        <v>0</v>
      </c>
      <c r="N53" s="86">
        <f>IF($C53="","",VLOOKUP($J53,'1.年齢給'!$B$7:$C$54,2,FALSE))</f>
        <v>145040</v>
      </c>
      <c r="O53" s="86">
        <f>IF($C53="","",INDEX('3.段階号俸表・参照表'!$B$3:$T$188,MATCH(メインシート!$F53,'3.段階号俸表・参照表'!$B$3:$B$188,0),MATCH(メインシート!$E53,'3.段階号俸表・参照表'!$B$3:$T$3,0)))</f>
        <v>117710</v>
      </c>
      <c r="P53" s="490"/>
      <c r="Q53" s="86">
        <f t="shared" si="13"/>
        <v>262750</v>
      </c>
      <c r="R53" s="491"/>
      <c r="S53" s="491"/>
      <c r="T53" s="491"/>
      <c r="U53" s="491"/>
      <c r="V53" s="88">
        <f t="shared" si="14"/>
        <v>0</v>
      </c>
      <c r="W53" s="89">
        <f t="shared" si="15"/>
        <v>262750</v>
      </c>
      <c r="X53" s="219">
        <f t="shared" si="40"/>
        <v>29</v>
      </c>
      <c r="Y53" s="220">
        <f t="shared" si="41"/>
        <v>8</v>
      </c>
      <c r="Z53" s="221">
        <f>IF($C53="","",IF($X53&gt;=$Y$7,0,VLOOKUP($X53,'1.年齢給'!$B$7:$C$54,2,FALSE)))</f>
        <v>147140</v>
      </c>
      <c r="AA53" s="221">
        <f t="shared" si="16"/>
        <v>2100</v>
      </c>
      <c r="AB53" s="492" t="s">
        <v>182</v>
      </c>
      <c r="AC53" s="223">
        <f t="shared" si="7"/>
        <v>3</v>
      </c>
      <c r="AD53" s="223">
        <f t="shared" si="8"/>
        <v>6</v>
      </c>
      <c r="AE53" s="223">
        <f>IF($AC53="","",VLOOKUP($AC53,'3.段階号俸表・参照表'!$V$4:$AH$13,12,FALSE))</f>
        <v>37</v>
      </c>
      <c r="AF53" s="223">
        <f t="shared" si="17"/>
        <v>3</v>
      </c>
      <c r="AG53" s="223">
        <f t="shared" si="18"/>
        <v>9</v>
      </c>
      <c r="AH53" s="221">
        <f>IF($C53="","",INDEX('3.段階号俸表・参照表'!$B$3:$T$188,MATCH($AG53,'3.段階号俸表・参照表'!$B$3:$B$188,0),MATCH($AC53,'3.段階号俸表・参照表'!$B$3:$T$3,0)))</f>
        <v>122720</v>
      </c>
      <c r="AI53" s="221">
        <f t="shared" si="19"/>
        <v>5010</v>
      </c>
      <c r="AJ53" s="221">
        <f t="shared" si="20"/>
        <v>269860</v>
      </c>
      <c r="AK53" s="221">
        <f t="shared" si="21"/>
        <v>7110</v>
      </c>
      <c r="AL53" s="226">
        <f t="shared" si="22"/>
        <v>2.7059942911512844E-2</v>
      </c>
      <c r="AM53" s="387">
        <f t="shared" si="9"/>
        <v>3</v>
      </c>
      <c r="AN53" s="492"/>
      <c r="AO53" s="379">
        <f t="shared" si="23"/>
        <v>3</v>
      </c>
      <c r="AP53" s="381">
        <f>IF(AM$10="","",IF($AN53="",0,VLOOKUP($AO53,'3.段階号俸表・参照表'!$V$20:$X$29,3,FALSE)-VLOOKUP($AM53,'3.段階号俸表・参照表'!$V$20:$X$29,3,FALSE)))</f>
        <v>0</v>
      </c>
      <c r="AQ53" s="370">
        <f t="shared" si="24"/>
        <v>122720</v>
      </c>
      <c r="AR53" s="370">
        <f>IF($C53="","",IF($AP53=0,0,($AQ53-VLOOKUP($AO53,'3.段階号俸表・参照表'!$V$4:$AH$13,2,FALSE))))</f>
        <v>0</v>
      </c>
      <c r="AS53" s="370">
        <f>IF($C53="","",IF(AND($AN53&gt;0,$AR53=0),1,IF($AR53=0,0,IF($AR53&lt;0,1,ROUNDUP($AR53/VLOOKUP($AO53,'3.段階号俸表・参照表'!$V$4:$AH$13,4,FALSE),0)+1))))</f>
        <v>0</v>
      </c>
      <c r="AT53" s="371">
        <f t="shared" si="25"/>
        <v>0</v>
      </c>
      <c r="AU53" s="370">
        <f>IF($AO53="","",IF($AT53=0,0,($AT53-1)*VLOOKUP($AO53,'3.段階号俸表・参照表'!$V$4:$AH$13,4,FALSE)))</f>
        <v>0</v>
      </c>
      <c r="AV53" s="370">
        <f t="shared" si="26"/>
        <v>0</v>
      </c>
      <c r="AW53" s="371">
        <f>IF($C53="","",IF($AV53&lt;=0,0,ROUNDUP($AV53/VLOOKUP($AO53,'3.段階号俸表・参照表'!$V$4:$AH$13,8,FALSE),0)))</f>
        <v>0</v>
      </c>
      <c r="AX53" s="371">
        <f t="shared" si="27"/>
        <v>0</v>
      </c>
      <c r="AY53" s="379">
        <f t="shared" si="28"/>
        <v>9</v>
      </c>
      <c r="AZ53" s="379">
        <f t="shared" si="29"/>
        <v>3</v>
      </c>
      <c r="BA53" s="371">
        <f>IF($AO53="","",VLOOKUP($AO53,'3.段階号俸表・参照表'!$V$4:$AH$13,11,FALSE))</f>
        <v>19</v>
      </c>
      <c r="BB53" s="371">
        <f>IF($AO53="","",VLOOKUP($AO53,'3.段階号俸表・参照表'!$V$4:$AH$13,12,FALSE))</f>
        <v>37</v>
      </c>
      <c r="BC53" s="377">
        <f>IF($C53="","",INDEX('3.段階号俸表・参照表'!$B$3:$T$188,MATCH($AY53,'3.段階号俸表・参照表'!$B$3:$B$188,0),MATCH($AZ53,'3.段階号俸表・参照表'!$B$3:$T$3,0)))</f>
        <v>122720</v>
      </c>
      <c r="BD53" s="377">
        <f t="shared" si="30"/>
        <v>147140</v>
      </c>
      <c r="BE53" s="377">
        <f t="shared" si="31"/>
        <v>269860</v>
      </c>
      <c r="BF53" s="377">
        <f t="shared" si="32"/>
        <v>7110</v>
      </c>
      <c r="BG53" s="378">
        <f t="shared" si="33"/>
        <v>2.7059942911512844E-2</v>
      </c>
      <c r="BH53" s="125"/>
      <c r="BI53" s="284">
        <f t="shared" si="34"/>
        <v>3</v>
      </c>
      <c r="BJ53" s="284">
        <f t="shared" si="35"/>
        <v>9</v>
      </c>
      <c r="BK53" s="231">
        <f>IF($C53="","",IF($BI53="","",INDEX('4.ベース改訂段階号俸表'!$B$4:$T$189,MATCH(メインシート!$BJ53,'4.ベース改訂段階号俸表'!$B$4:$B$189,0),MATCH(メインシート!$BI53,'4.ベース改訂段階号俸表'!$B$4:$T$4,0))))</f>
        <v>122720</v>
      </c>
      <c r="BL53" s="86">
        <f t="shared" si="10"/>
        <v>147140</v>
      </c>
      <c r="BM53" s="86">
        <f t="shared" si="36"/>
        <v>269860</v>
      </c>
      <c r="BN53" s="96">
        <f t="shared" si="11"/>
        <v>7110</v>
      </c>
      <c r="BO53" s="492">
        <v>0</v>
      </c>
      <c r="BP53" s="86">
        <f t="shared" si="37"/>
        <v>269860</v>
      </c>
      <c r="BQ53" s="86">
        <f t="shared" si="38"/>
        <v>7110</v>
      </c>
      <c r="BR53" s="229">
        <f t="shared" si="39"/>
        <v>2.7059942911512844E-2</v>
      </c>
    </row>
    <row r="54" spans="1:70" x14ac:dyDescent="0.15">
      <c r="A54" s="30">
        <f>IF(C54="","",COUNTA($C$10:C54))</f>
        <v>45</v>
      </c>
      <c r="B54" s="487">
        <v>1</v>
      </c>
      <c r="C54" s="487" t="s">
        <v>197</v>
      </c>
      <c r="D54" s="488"/>
      <c r="E54" s="488">
        <v>3</v>
      </c>
      <c r="F54" s="487">
        <v>6</v>
      </c>
      <c r="G54" s="487"/>
      <c r="H54" s="489">
        <v>35636</v>
      </c>
      <c r="I54" s="489">
        <v>43921</v>
      </c>
      <c r="J54" s="83">
        <f t="shared" si="12"/>
        <v>27</v>
      </c>
      <c r="K54" s="83">
        <f t="shared" si="2"/>
        <v>8</v>
      </c>
      <c r="L54" s="83">
        <f t="shared" si="3"/>
        <v>5</v>
      </c>
      <c r="M54" s="83">
        <f t="shared" si="4"/>
        <v>0</v>
      </c>
      <c r="N54" s="86">
        <f>IF($C54="","",VLOOKUP($J54,'1.年齢給'!$B$7:$C$54,2,FALSE))</f>
        <v>142940</v>
      </c>
      <c r="O54" s="86">
        <f>IF($C54="","",INDEX('3.段階号俸表・参照表'!$B$3:$T$188,MATCH(メインシート!$F54,'3.段階号俸表・参照表'!$B$3:$B$188,0),MATCH(メインシート!$E54,'3.段階号俸表・参照表'!$B$3:$T$3,0)))</f>
        <v>117710</v>
      </c>
      <c r="P54" s="490"/>
      <c r="Q54" s="86">
        <f t="shared" si="13"/>
        <v>260650</v>
      </c>
      <c r="R54" s="491"/>
      <c r="S54" s="491"/>
      <c r="T54" s="491"/>
      <c r="U54" s="491"/>
      <c r="V54" s="88">
        <f t="shared" si="14"/>
        <v>0</v>
      </c>
      <c r="W54" s="89">
        <f t="shared" si="15"/>
        <v>260650</v>
      </c>
      <c r="X54" s="219">
        <f t="shared" si="40"/>
        <v>28</v>
      </c>
      <c r="Y54" s="220">
        <f t="shared" si="41"/>
        <v>8</v>
      </c>
      <c r="Z54" s="221">
        <f>IF($C54="","",IF($X54&gt;=$Y$7,0,VLOOKUP($X54,'1.年齢給'!$B$7:$C$54,2,FALSE)))</f>
        <v>145040</v>
      </c>
      <c r="AA54" s="221">
        <f t="shared" si="16"/>
        <v>2100</v>
      </c>
      <c r="AB54" s="492" t="s">
        <v>182</v>
      </c>
      <c r="AC54" s="223">
        <f t="shared" si="7"/>
        <v>3</v>
      </c>
      <c r="AD54" s="223">
        <f t="shared" si="8"/>
        <v>6</v>
      </c>
      <c r="AE54" s="223">
        <f>IF($AC54="","",VLOOKUP($AC54,'3.段階号俸表・参照表'!$V$4:$AH$13,12,FALSE))</f>
        <v>37</v>
      </c>
      <c r="AF54" s="223">
        <f t="shared" si="17"/>
        <v>3</v>
      </c>
      <c r="AG54" s="223">
        <f t="shared" si="18"/>
        <v>9</v>
      </c>
      <c r="AH54" s="221">
        <f>IF($C54="","",INDEX('3.段階号俸表・参照表'!$B$3:$T$188,MATCH($AG54,'3.段階号俸表・参照表'!$B$3:$B$188,0),MATCH($AC54,'3.段階号俸表・参照表'!$B$3:$T$3,0)))</f>
        <v>122720</v>
      </c>
      <c r="AI54" s="221">
        <f t="shared" si="19"/>
        <v>5010</v>
      </c>
      <c r="AJ54" s="221">
        <f t="shared" si="20"/>
        <v>267760</v>
      </c>
      <c r="AK54" s="221">
        <f t="shared" si="21"/>
        <v>7110</v>
      </c>
      <c r="AL54" s="226">
        <f t="shared" si="22"/>
        <v>2.7277958948781891E-2</v>
      </c>
      <c r="AM54" s="387">
        <f t="shared" si="9"/>
        <v>3</v>
      </c>
      <c r="AN54" s="492"/>
      <c r="AO54" s="379">
        <f t="shared" si="23"/>
        <v>3</v>
      </c>
      <c r="AP54" s="381">
        <f>IF(AM$10="","",IF($AN54="",0,VLOOKUP($AO54,'3.段階号俸表・参照表'!$V$20:$X$29,3,FALSE)-VLOOKUP($AM54,'3.段階号俸表・参照表'!$V$20:$X$29,3,FALSE)))</f>
        <v>0</v>
      </c>
      <c r="AQ54" s="370">
        <f t="shared" si="24"/>
        <v>122720</v>
      </c>
      <c r="AR54" s="370">
        <f>IF($C54="","",IF($AP54=0,0,($AQ54-VLOOKUP($AO54,'3.段階号俸表・参照表'!$V$4:$AH$13,2,FALSE))))</f>
        <v>0</v>
      </c>
      <c r="AS54" s="370">
        <f>IF($C54="","",IF(AND($AN54&gt;0,$AR54=0),1,IF($AR54=0,0,IF($AR54&lt;0,1,ROUNDUP($AR54/VLOOKUP($AO54,'3.段階号俸表・参照表'!$V$4:$AH$13,4,FALSE),0)+1))))</f>
        <v>0</v>
      </c>
      <c r="AT54" s="371">
        <f t="shared" si="25"/>
        <v>0</v>
      </c>
      <c r="AU54" s="370">
        <f>IF($AO54="","",IF($AT54=0,0,($AT54-1)*VLOOKUP($AO54,'3.段階号俸表・参照表'!$V$4:$AH$13,4,FALSE)))</f>
        <v>0</v>
      </c>
      <c r="AV54" s="370">
        <f t="shared" si="26"/>
        <v>0</v>
      </c>
      <c r="AW54" s="371">
        <f>IF($C54="","",IF($AV54&lt;=0,0,ROUNDUP($AV54/VLOOKUP($AO54,'3.段階号俸表・参照表'!$V$4:$AH$13,8,FALSE),0)))</f>
        <v>0</v>
      </c>
      <c r="AX54" s="371">
        <f t="shared" si="27"/>
        <v>0</v>
      </c>
      <c r="AY54" s="379">
        <f t="shared" si="28"/>
        <v>9</v>
      </c>
      <c r="AZ54" s="379">
        <f t="shared" si="29"/>
        <v>3</v>
      </c>
      <c r="BA54" s="371">
        <f>IF($AO54="","",VLOOKUP($AO54,'3.段階号俸表・参照表'!$V$4:$AH$13,11,FALSE))</f>
        <v>19</v>
      </c>
      <c r="BB54" s="371">
        <f>IF($AO54="","",VLOOKUP($AO54,'3.段階号俸表・参照表'!$V$4:$AH$13,12,FALSE))</f>
        <v>37</v>
      </c>
      <c r="BC54" s="377">
        <f>IF($C54="","",INDEX('3.段階号俸表・参照表'!$B$3:$T$188,MATCH($AY54,'3.段階号俸表・参照表'!$B$3:$B$188,0),MATCH($AZ54,'3.段階号俸表・参照表'!$B$3:$T$3,0)))</f>
        <v>122720</v>
      </c>
      <c r="BD54" s="377">
        <f t="shared" si="30"/>
        <v>145040</v>
      </c>
      <c r="BE54" s="377">
        <f t="shared" si="31"/>
        <v>267760</v>
      </c>
      <c r="BF54" s="377">
        <f t="shared" si="32"/>
        <v>7110</v>
      </c>
      <c r="BG54" s="378">
        <f t="shared" si="33"/>
        <v>2.7277958948781891E-2</v>
      </c>
      <c r="BH54" s="125"/>
      <c r="BI54" s="284">
        <f t="shared" si="34"/>
        <v>3</v>
      </c>
      <c r="BJ54" s="284">
        <f t="shared" si="35"/>
        <v>9</v>
      </c>
      <c r="BK54" s="231">
        <f>IF($C54="","",IF($BI54="","",INDEX('4.ベース改訂段階号俸表'!$B$4:$T$189,MATCH(メインシート!$BJ54,'4.ベース改訂段階号俸表'!$B$4:$B$189,0),MATCH(メインシート!$BI54,'4.ベース改訂段階号俸表'!$B$4:$T$4,0))))</f>
        <v>122720</v>
      </c>
      <c r="BL54" s="86">
        <f t="shared" si="10"/>
        <v>145040</v>
      </c>
      <c r="BM54" s="86">
        <f t="shared" si="36"/>
        <v>267760</v>
      </c>
      <c r="BN54" s="96">
        <f t="shared" si="11"/>
        <v>7110</v>
      </c>
      <c r="BO54" s="492">
        <v>0</v>
      </c>
      <c r="BP54" s="86">
        <f t="shared" si="37"/>
        <v>267760</v>
      </c>
      <c r="BQ54" s="86">
        <f t="shared" si="38"/>
        <v>7110</v>
      </c>
      <c r="BR54" s="229">
        <f t="shared" si="39"/>
        <v>2.7277958948781891E-2</v>
      </c>
    </row>
    <row r="55" spans="1:70" x14ac:dyDescent="0.15">
      <c r="A55" s="30">
        <f>IF(C55="","",COUNTA($C$10:C55))</f>
        <v>46</v>
      </c>
      <c r="B55" s="487">
        <v>1</v>
      </c>
      <c r="C55" s="487" t="s">
        <v>198</v>
      </c>
      <c r="D55" s="488"/>
      <c r="E55" s="488">
        <v>4</v>
      </c>
      <c r="F55" s="487">
        <v>6</v>
      </c>
      <c r="G55" s="487"/>
      <c r="H55" s="489">
        <v>35708</v>
      </c>
      <c r="I55" s="489">
        <v>43921</v>
      </c>
      <c r="J55" s="83">
        <f t="shared" si="12"/>
        <v>27</v>
      </c>
      <c r="K55" s="83">
        <f t="shared" si="2"/>
        <v>5</v>
      </c>
      <c r="L55" s="83">
        <f t="shared" si="3"/>
        <v>5</v>
      </c>
      <c r="M55" s="83">
        <f t="shared" si="4"/>
        <v>0</v>
      </c>
      <c r="N55" s="86">
        <f>IF($C55="","",VLOOKUP($J55,'1.年齢給'!$B$7:$C$54,2,FALSE))</f>
        <v>142940</v>
      </c>
      <c r="O55" s="86">
        <f>IF($C55="","",INDEX('3.段階号俸表・参照表'!$B$3:$T$188,MATCH(メインシート!$F55,'3.段階号俸表・参照表'!$B$3:$B$188,0),MATCH(メインシート!$E55,'3.段階号俸表・参照表'!$B$3:$T$3,0)))</f>
        <v>139210</v>
      </c>
      <c r="P55" s="490"/>
      <c r="Q55" s="86">
        <f t="shared" si="13"/>
        <v>282150</v>
      </c>
      <c r="R55" s="491"/>
      <c r="S55" s="491"/>
      <c r="T55" s="491"/>
      <c r="U55" s="491"/>
      <c r="V55" s="88">
        <f t="shared" si="14"/>
        <v>0</v>
      </c>
      <c r="W55" s="89">
        <f t="shared" si="15"/>
        <v>282150</v>
      </c>
      <c r="X55" s="219">
        <f t="shared" si="40"/>
        <v>28</v>
      </c>
      <c r="Y55" s="220">
        <f t="shared" si="41"/>
        <v>5</v>
      </c>
      <c r="Z55" s="221">
        <f>IF($C55="","",IF($X55&gt;=$Y$7,0,VLOOKUP($X55,'1.年齢給'!$B$7:$C$54,2,FALSE)))</f>
        <v>145040</v>
      </c>
      <c r="AA55" s="221">
        <f t="shared" si="16"/>
        <v>2100</v>
      </c>
      <c r="AB55" s="492" t="s">
        <v>182</v>
      </c>
      <c r="AC55" s="223">
        <f t="shared" si="7"/>
        <v>4</v>
      </c>
      <c r="AD55" s="223">
        <f t="shared" si="8"/>
        <v>6</v>
      </c>
      <c r="AE55" s="223">
        <f>IF($AC55="","",VLOOKUP($AC55,'3.段階号俸表・参照表'!$V$4:$AH$13,12,FALSE))</f>
        <v>46</v>
      </c>
      <c r="AF55" s="223">
        <f t="shared" si="17"/>
        <v>3</v>
      </c>
      <c r="AG55" s="223">
        <f t="shared" si="18"/>
        <v>9</v>
      </c>
      <c r="AH55" s="221">
        <f>IF($C55="","",INDEX('3.段階号俸表・参照表'!$B$3:$T$188,MATCH($AG55,'3.段階号俸表・参照表'!$B$3:$B$188,0),MATCH($AC55,'3.段階号俸表・参照表'!$B$3:$T$3,0)))</f>
        <v>144220</v>
      </c>
      <c r="AI55" s="221">
        <f t="shared" si="19"/>
        <v>5010</v>
      </c>
      <c r="AJ55" s="221">
        <f t="shared" si="20"/>
        <v>289260</v>
      </c>
      <c r="AK55" s="221">
        <f t="shared" si="21"/>
        <v>7110</v>
      </c>
      <c r="AL55" s="226">
        <f t="shared" si="22"/>
        <v>2.5199362041467305E-2</v>
      </c>
      <c r="AM55" s="387">
        <f t="shared" si="9"/>
        <v>4</v>
      </c>
      <c r="AN55" s="492"/>
      <c r="AO55" s="379">
        <f t="shared" si="23"/>
        <v>4</v>
      </c>
      <c r="AP55" s="381">
        <f>IF(AM$10="","",IF($AN55="",0,VLOOKUP($AO55,'3.段階号俸表・参照表'!$V$20:$X$29,3,FALSE)-VLOOKUP($AM55,'3.段階号俸表・参照表'!$V$20:$X$29,3,FALSE)))</f>
        <v>0</v>
      </c>
      <c r="AQ55" s="370">
        <f t="shared" si="24"/>
        <v>144220</v>
      </c>
      <c r="AR55" s="370">
        <f>IF($C55="","",IF($AP55=0,0,($AQ55-VLOOKUP($AO55,'3.段階号俸表・参照表'!$V$4:$AH$13,2,FALSE))))</f>
        <v>0</v>
      </c>
      <c r="AS55" s="370">
        <f>IF($C55="","",IF(AND($AN55&gt;0,$AR55=0),1,IF($AR55=0,0,IF($AR55&lt;0,1,ROUNDUP($AR55/VLOOKUP($AO55,'3.段階号俸表・参照表'!$V$4:$AH$13,4,FALSE),0)+1))))</f>
        <v>0</v>
      </c>
      <c r="AT55" s="371">
        <f t="shared" si="25"/>
        <v>0</v>
      </c>
      <c r="AU55" s="370">
        <f>IF($AO55="","",IF($AT55=0,0,($AT55-1)*VLOOKUP($AO55,'3.段階号俸表・参照表'!$V$4:$AH$13,4,FALSE)))</f>
        <v>0</v>
      </c>
      <c r="AV55" s="370">
        <f t="shared" si="26"/>
        <v>0</v>
      </c>
      <c r="AW55" s="371">
        <f>IF($C55="","",IF($AV55&lt;=0,0,ROUNDUP($AV55/VLOOKUP($AO55,'3.段階号俸表・参照表'!$V$4:$AH$13,8,FALSE),0)))</f>
        <v>0</v>
      </c>
      <c r="AX55" s="371">
        <f t="shared" si="27"/>
        <v>0</v>
      </c>
      <c r="AY55" s="379">
        <f t="shared" si="28"/>
        <v>9</v>
      </c>
      <c r="AZ55" s="379">
        <f t="shared" si="29"/>
        <v>4</v>
      </c>
      <c r="BA55" s="371">
        <f>IF($AO55="","",VLOOKUP($AO55,'3.段階号俸表・参照表'!$V$4:$AH$13,11,FALSE))</f>
        <v>19</v>
      </c>
      <c r="BB55" s="371">
        <f>IF($AO55="","",VLOOKUP($AO55,'3.段階号俸表・参照表'!$V$4:$AH$13,12,FALSE))</f>
        <v>46</v>
      </c>
      <c r="BC55" s="377">
        <f>IF($C55="","",INDEX('3.段階号俸表・参照表'!$B$3:$T$188,MATCH($AY55,'3.段階号俸表・参照表'!$B$3:$B$188,0),MATCH($AZ55,'3.段階号俸表・参照表'!$B$3:$T$3,0)))</f>
        <v>144220</v>
      </c>
      <c r="BD55" s="377">
        <f t="shared" si="30"/>
        <v>145040</v>
      </c>
      <c r="BE55" s="377">
        <f t="shared" si="31"/>
        <v>289260</v>
      </c>
      <c r="BF55" s="377">
        <f t="shared" si="32"/>
        <v>7110</v>
      </c>
      <c r="BG55" s="378">
        <f t="shared" si="33"/>
        <v>2.5199362041467305E-2</v>
      </c>
      <c r="BH55" s="125"/>
      <c r="BI55" s="284">
        <f t="shared" si="34"/>
        <v>4</v>
      </c>
      <c r="BJ55" s="284">
        <f t="shared" si="35"/>
        <v>9</v>
      </c>
      <c r="BK55" s="231">
        <f>IF($C55="","",IF($BI55="","",INDEX('4.ベース改訂段階号俸表'!$B$4:$T$189,MATCH(メインシート!$BJ55,'4.ベース改訂段階号俸表'!$B$4:$B$189,0),MATCH(メインシート!$BI55,'4.ベース改訂段階号俸表'!$B$4:$T$4,0))))</f>
        <v>144220</v>
      </c>
      <c r="BL55" s="86">
        <f t="shared" si="10"/>
        <v>145040</v>
      </c>
      <c r="BM55" s="86">
        <f t="shared" si="36"/>
        <v>289260</v>
      </c>
      <c r="BN55" s="96">
        <f t="shared" si="11"/>
        <v>7110</v>
      </c>
      <c r="BO55" s="492">
        <v>0</v>
      </c>
      <c r="BP55" s="86">
        <f t="shared" si="37"/>
        <v>289260</v>
      </c>
      <c r="BQ55" s="86">
        <f t="shared" si="38"/>
        <v>7110</v>
      </c>
      <c r="BR55" s="229">
        <f t="shared" si="39"/>
        <v>2.5199362041467305E-2</v>
      </c>
    </row>
    <row r="56" spans="1:70" x14ac:dyDescent="0.15">
      <c r="A56" s="30">
        <f>IF(C56="","",COUNTA($C$10:C56))</f>
        <v>47</v>
      </c>
      <c r="B56" s="487">
        <v>2</v>
      </c>
      <c r="C56" s="487" t="s">
        <v>199</v>
      </c>
      <c r="D56" s="488"/>
      <c r="E56" s="488">
        <v>2</v>
      </c>
      <c r="F56" s="487">
        <v>1</v>
      </c>
      <c r="G56" s="487"/>
      <c r="H56" s="489">
        <v>36443</v>
      </c>
      <c r="I56" s="489">
        <v>43935</v>
      </c>
      <c r="J56" s="83">
        <f t="shared" si="12"/>
        <v>25</v>
      </c>
      <c r="K56" s="83">
        <f t="shared" si="2"/>
        <v>5</v>
      </c>
      <c r="L56" s="83">
        <f t="shared" si="3"/>
        <v>4</v>
      </c>
      <c r="M56" s="83">
        <f t="shared" si="4"/>
        <v>11</v>
      </c>
      <c r="N56" s="86">
        <f>IF($C56="","",VLOOKUP($J56,'1.年齢給'!$B$7:$C$54,2,FALSE))</f>
        <v>138740</v>
      </c>
      <c r="O56" s="86">
        <f>IF($C56="","",INDEX('3.段階号俸表・参照表'!$B$3:$T$188,MATCH(メインシート!$F56,'3.段階号俸表・参照表'!$B$3:$B$188,0),MATCH(メインシート!$E56,'3.段階号俸表・参照表'!$B$3:$T$3,0)))</f>
        <v>93360</v>
      </c>
      <c r="P56" s="490"/>
      <c r="Q56" s="86">
        <f t="shared" si="13"/>
        <v>232100</v>
      </c>
      <c r="R56" s="491"/>
      <c r="S56" s="491"/>
      <c r="T56" s="491"/>
      <c r="U56" s="491"/>
      <c r="V56" s="88">
        <f t="shared" si="14"/>
        <v>0</v>
      </c>
      <c r="W56" s="89">
        <f t="shared" si="15"/>
        <v>232100</v>
      </c>
      <c r="X56" s="219">
        <f t="shared" si="40"/>
        <v>26</v>
      </c>
      <c r="Y56" s="220">
        <f t="shared" si="41"/>
        <v>5</v>
      </c>
      <c r="Z56" s="221">
        <f>IF($C56="","",IF($X56&gt;=$Y$7,0,VLOOKUP($X56,'1.年齢給'!$B$7:$C$54,2,FALSE)))</f>
        <v>140840</v>
      </c>
      <c r="AA56" s="221">
        <f t="shared" si="16"/>
        <v>2100</v>
      </c>
      <c r="AB56" s="492" t="s">
        <v>182</v>
      </c>
      <c r="AC56" s="223">
        <f t="shared" si="7"/>
        <v>2</v>
      </c>
      <c r="AD56" s="223">
        <f t="shared" si="8"/>
        <v>1</v>
      </c>
      <c r="AE56" s="223">
        <f>IF($AC56="","",VLOOKUP($AC56,'3.段階号俸表・参照表'!$V$4:$AH$13,12,FALSE))</f>
        <v>25</v>
      </c>
      <c r="AF56" s="223">
        <f t="shared" si="17"/>
        <v>3</v>
      </c>
      <c r="AG56" s="223">
        <f t="shared" si="18"/>
        <v>4</v>
      </c>
      <c r="AH56" s="221">
        <f>IF($C56="","",INDEX('3.段階号俸表・参照表'!$B$3:$T$188,MATCH($AG56,'3.段階号俸表・参照表'!$B$3:$B$188,0),MATCH($AC56,'3.段階号俸表・参照表'!$B$3:$T$3,0)))</f>
        <v>98370</v>
      </c>
      <c r="AI56" s="221">
        <f t="shared" si="19"/>
        <v>5010</v>
      </c>
      <c r="AJ56" s="221">
        <f t="shared" si="20"/>
        <v>239210</v>
      </c>
      <c r="AK56" s="221">
        <f t="shared" si="21"/>
        <v>7110</v>
      </c>
      <c r="AL56" s="226">
        <f t="shared" si="22"/>
        <v>3.0633347694959068E-2</v>
      </c>
      <c r="AM56" s="387">
        <f t="shared" si="9"/>
        <v>2</v>
      </c>
      <c r="AN56" s="492"/>
      <c r="AO56" s="379">
        <f t="shared" si="23"/>
        <v>2</v>
      </c>
      <c r="AP56" s="381">
        <f>IF(AM$10="","",IF($AN56="",0,VLOOKUP($AO56,'3.段階号俸表・参照表'!$V$20:$X$29,3,FALSE)-VLOOKUP($AM56,'3.段階号俸表・参照表'!$V$20:$X$29,3,FALSE)))</f>
        <v>0</v>
      </c>
      <c r="AQ56" s="370">
        <f t="shared" si="24"/>
        <v>98370</v>
      </c>
      <c r="AR56" s="370">
        <f>IF($C56="","",IF($AP56=0,0,($AQ56-VLOOKUP($AO56,'3.段階号俸表・参照表'!$V$4:$AH$13,2,FALSE))))</f>
        <v>0</v>
      </c>
      <c r="AS56" s="370">
        <f>IF($C56="","",IF(AND($AN56&gt;0,$AR56=0),1,IF($AR56=0,0,IF($AR56&lt;0,1,ROUNDUP($AR56/VLOOKUP($AO56,'3.段階号俸表・参照表'!$V$4:$AH$13,4,FALSE),0)+1))))</f>
        <v>0</v>
      </c>
      <c r="AT56" s="371">
        <f t="shared" si="25"/>
        <v>0</v>
      </c>
      <c r="AU56" s="370">
        <f>IF($AO56="","",IF($AT56=0,0,($AT56-1)*VLOOKUP($AO56,'3.段階号俸表・参照表'!$V$4:$AH$13,4,FALSE)))</f>
        <v>0</v>
      </c>
      <c r="AV56" s="370">
        <f t="shared" si="26"/>
        <v>0</v>
      </c>
      <c r="AW56" s="371">
        <f>IF($C56="","",IF($AV56&lt;=0,0,ROUNDUP($AV56/VLOOKUP($AO56,'3.段階号俸表・参照表'!$V$4:$AH$13,8,FALSE),0)))</f>
        <v>0</v>
      </c>
      <c r="AX56" s="371">
        <f t="shared" si="27"/>
        <v>0</v>
      </c>
      <c r="AY56" s="379">
        <f t="shared" si="28"/>
        <v>4</v>
      </c>
      <c r="AZ56" s="379">
        <f t="shared" si="29"/>
        <v>2</v>
      </c>
      <c r="BA56" s="371">
        <f>IF($AO56="","",VLOOKUP($AO56,'3.段階号俸表・参照表'!$V$4:$AH$13,11,FALSE))</f>
        <v>13</v>
      </c>
      <c r="BB56" s="371">
        <f>IF($AO56="","",VLOOKUP($AO56,'3.段階号俸表・参照表'!$V$4:$AH$13,12,FALSE))</f>
        <v>25</v>
      </c>
      <c r="BC56" s="377">
        <f>IF($C56="","",INDEX('3.段階号俸表・参照表'!$B$3:$T$188,MATCH($AY56,'3.段階号俸表・参照表'!$B$3:$B$188,0),MATCH($AZ56,'3.段階号俸表・参照表'!$B$3:$T$3,0)))</f>
        <v>98370</v>
      </c>
      <c r="BD56" s="377">
        <f t="shared" si="30"/>
        <v>140840</v>
      </c>
      <c r="BE56" s="377">
        <f t="shared" si="31"/>
        <v>239210</v>
      </c>
      <c r="BF56" s="377">
        <f t="shared" si="32"/>
        <v>7110</v>
      </c>
      <c r="BG56" s="378">
        <f t="shared" si="33"/>
        <v>3.0633347694959068E-2</v>
      </c>
      <c r="BH56" s="125"/>
      <c r="BI56" s="284">
        <f t="shared" si="34"/>
        <v>2</v>
      </c>
      <c r="BJ56" s="284">
        <f t="shared" si="35"/>
        <v>4</v>
      </c>
      <c r="BK56" s="231">
        <f>IF($C56="","",IF($BI56="","",INDEX('4.ベース改訂段階号俸表'!$B$4:$T$189,MATCH(メインシート!$BJ56,'4.ベース改訂段階号俸表'!$B$4:$B$189,0),MATCH(メインシート!$BI56,'4.ベース改訂段階号俸表'!$B$4:$T$4,0))))</f>
        <v>98370</v>
      </c>
      <c r="BL56" s="86">
        <f t="shared" si="10"/>
        <v>140840</v>
      </c>
      <c r="BM56" s="86">
        <f t="shared" si="36"/>
        <v>239210</v>
      </c>
      <c r="BN56" s="96">
        <f t="shared" si="11"/>
        <v>7110</v>
      </c>
      <c r="BO56" s="492">
        <v>0</v>
      </c>
      <c r="BP56" s="86">
        <f t="shared" si="37"/>
        <v>239210</v>
      </c>
      <c r="BQ56" s="86">
        <f t="shared" si="38"/>
        <v>7110</v>
      </c>
      <c r="BR56" s="229">
        <f t="shared" si="39"/>
        <v>3.0633347694959068E-2</v>
      </c>
    </row>
    <row r="57" spans="1:70" x14ac:dyDescent="0.15">
      <c r="A57" s="30">
        <f>IF(C57="","",COUNTA($C$10:C57))</f>
        <v>48</v>
      </c>
      <c r="B57" s="487">
        <v>1</v>
      </c>
      <c r="C57" s="487" t="s">
        <v>200</v>
      </c>
      <c r="D57" s="488"/>
      <c r="E57" s="488">
        <v>2</v>
      </c>
      <c r="F57" s="487">
        <v>1</v>
      </c>
      <c r="G57" s="487"/>
      <c r="H57" s="489">
        <v>36821</v>
      </c>
      <c r="I57" s="489">
        <v>45016</v>
      </c>
      <c r="J57" s="83">
        <f t="shared" si="12"/>
        <v>24</v>
      </c>
      <c r="K57" s="83">
        <f t="shared" si="2"/>
        <v>5</v>
      </c>
      <c r="L57" s="83">
        <f t="shared" si="3"/>
        <v>2</v>
      </c>
      <c r="M57" s="83">
        <f t="shared" si="4"/>
        <v>0</v>
      </c>
      <c r="N57" s="86">
        <f>IF($C57="","",VLOOKUP($J57,'1.年齢給'!$B$7:$C$54,2,FALSE))</f>
        <v>135740</v>
      </c>
      <c r="O57" s="86">
        <f>IF($C57="","",INDEX('3.段階号俸表・参照表'!$B$3:$T$188,MATCH(メインシート!$F57,'3.段階号俸表・参照表'!$B$3:$B$188,0),MATCH(メインシート!$E57,'3.段階号俸表・参照表'!$B$3:$T$3,0)))</f>
        <v>93360</v>
      </c>
      <c r="P57" s="490"/>
      <c r="Q57" s="86">
        <f t="shared" si="13"/>
        <v>229100</v>
      </c>
      <c r="R57" s="491"/>
      <c r="S57" s="491"/>
      <c r="T57" s="491"/>
      <c r="U57" s="491"/>
      <c r="V57" s="88">
        <f t="shared" si="14"/>
        <v>0</v>
      </c>
      <c r="W57" s="89">
        <f t="shared" si="15"/>
        <v>229100</v>
      </c>
      <c r="X57" s="219">
        <f t="shared" si="40"/>
        <v>25</v>
      </c>
      <c r="Y57" s="220">
        <f t="shared" si="41"/>
        <v>5</v>
      </c>
      <c r="Z57" s="221">
        <f>IF($C57="","",IF($X57&gt;=$Y$7,0,VLOOKUP($X57,'1.年齢給'!$B$7:$C$54,2,FALSE)))</f>
        <v>138740</v>
      </c>
      <c r="AA57" s="221">
        <f t="shared" si="16"/>
        <v>3000</v>
      </c>
      <c r="AB57" s="492" t="s">
        <v>182</v>
      </c>
      <c r="AC57" s="223">
        <f t="shared" si="7"/>
        <v>2</v>
      </c>
      <c r="AD57" s="223">
        <f t="shared" si="8"/>
        <v>1</v>
      </c>
      <c r="AE57" s="223">
        <f>IF($AC57="","",VLOOKUP($AC57,'3.段階号俸表・参照表'!$V$4:$AH$13,12,FALSE))</f>
        <v>25</v>
      </c>
      <c r="AF57" s="223">
        <f t="shared" si="17"/>
        <v>3</v>
      </c>
      <c r="AG57" s="223">
        <f t="shared" si="18"/>
        <v>4</v>
      </c>
      <c r="AH57" s="221">
        <f>IF($C57="","",INDEX('3.段階号俸表・参照表'!$B$3:$T$188,MATCH($AG57,'3.段階号俸表・参照表'!$B$3:$B$188,0),MATCH($AC57,'3.段階号俸表・参照表'!$B$3:$T$3,0)))</f>
        <v>98370</v>
      </c>
      <c r="AI57" s="221">
        <f t="shared" si="19"/>
        <v>5010</v>
      </c>
      <c r="AJ57" s="221">
        <f t="shared" si="20"/>
        <v>237110</v>
      </c>
      <c r="AK57" s="221">
        <f t="shared" si="21"/>
        <v>8010</v>
      </c>
      <c r="AL57" s="226">
        <f t="shared" si="22"/>
        <v>3.4962898297686597E-2</v>
      </c>
      <c r="AM57" s="387">
        <f t="shared" si="9"/>
        <v>2</v>
      </c>
      <c r="AN57" s="492"/>
      <c r="AO57" s="379">
        <f t="shared" si="23"/>
        <v>2</v>
      </c>
      <c r="AP57" s="381">
        <f>IF(AM$10="","",IF($AN57="",0,VLOOKUP($AO57,'3.段階号俸表・参照表'!$V$20:$X$29,3,FALSE)-VLOOKUP($AM57,'3.段階号俸表・参照表'!$V$20:$X$29,3,FALSE)))</f>
        <v>0</v>
      </c>
      <c r="AQ57" s="370">
        <f t="shared" si="24"/>
        <v>98370</v>
      </c>
      <c r="AR57" s="370">
        <f>IF($C57="","",IF($AP57=0,0,($AQ57-VLOOKUP($AO57,'3.段階号俸表・参照表'!$V$4:$AH$13,2,FALSE))))</f>
        <v>0</v>
      </c>
      <c r="AS57" s="370">
        <f>IF($C57="","",IF(AND($AN57&gt;0,$AR57=0),1,IF($AR57=0,0,IF($AR57&lt;0,1,ROUNDUP($AR57/VLOOKUP($AO57,'3.段階号俸表・参照表'!$V$4:$AH$13,4,FALSE),0)+1))))</f>
        <v>0</v>
      </c>
      <c r="AT57" s="371">
        <f t="shared" si="25"/>
        <v>0</v>
      </c>
      <c r="AU57" s="370">
        <f>IF($AO57="","",IF($AT57=0,0,($AT57-1)*VLOOKUP($AO57,'3.段階号俸表・参照表'!$V$4:$AH$13,4,FALSE)))</f>
        <v>0</v>
      </c>
      <c r="AV57" s="370">
        <f t="shared" si="26"/>
        <v>0</v>
      </c>
      <c r="AW57" s="371">
        <f>IF($C57="","",IF($AV57&lt;=0,0,ROUNDUP($AV57/VLOOKUP($AO57,'3.段階号俸表・参照表'!$V$4:$AH$13,8,FALSE),0)))</f>
        <v>0</v>
      </c>
      <c r="AX57" s="371">
        <f t="shared" si="27"/>
        <v>0</v>
      </c>
      <c r="AY57" s="379">
        <f t="shared" si="28"/>
        <v>4</v>
      </c>
      <c r="AZ57" s="379">
        <f t="shared" si="29"/>
        <v>2</v>
      </c>
      <c r="BA57" s="371">
        <f>IF($AO57="","",VLOOKUP($AO57,'3.段階号俸表・参照表'!$V$4:$AH$13,11,FALSE))</f>
        <v>13</v>
      </c>
      <c r="BB57" s="371">
        <f>IF($AO57="","",VLOOKUP($AO57,'3.段階号俸表・参照表'!$V$4:$AH$13,12,FALSE))</f>
        <v>25</v>
      </c>
      <c r="BC57" s="377">
        <f>IF($C57="","",INDEX('3.段階号俸表・参照表'!$B$3:$T$188,MATCH($AY57,'3.段階号俸表・参照表'!$B$3:$B$188,0),MATCH($AZ57,'3.段階号俸表・参照表'!$B$3:$T$3,0)))</f>
        <v>98370</v>
      </c>
      <c r="BD57" s="377">
        <f t="shared" si="30"/>
        <v>138740</v>
      </c>
      <c r="BE57" s="377">
        <f t="shared" si="31"/>
        <v>237110</v>
      </c>
      <c r="BF57" s="377">
        <f t="shared" si="32"/>
        <v>8010</v>
      </c>
      <c r="BG57" s="378">
        <f t="shared" si="33"/>
        <v>3.4962898297686597E-2</v>
      </c>
      <c r="BH57" s="125"/>
      <c r="BI57" s="284">
        <f t="shared" si="34"/>
        <v>2</v>
      </c>
      <c r="BJ57" s="284">
        <f t="shared" si="35"/>
        <v>4</v>
      </c>
      <c r="BK57" s="231">
        <f>IF($C57="","",IF($BI57="","",INDEX('4.ベース改訂段階号俸表'!$B$4:$T$189,MATCH(メインシート!$BJ57,'4.ベース改訂段階号俸表'!$B$4:$B$189,0),MATCH(メインシート!$BI57,'4.ベース改訂段階号俸表'!$B$4:$T$4,0))))</f>
        <v>98370</v>
      </c>
      <c r="BL57" s="86">
        <f t="shared" si="10"/>
        <v>138740</v>
      </c>
      <c r="BM57" s="86">
        <f t="shared" si="36"/>
        <v>237110</v>
      </c>
      <c r="BN57" s="96">
        <f t="shared" si="11"/>
        <v>8010</v>
      </c>
      <c r="BO57" s="492">
        <v>0</v>
      </c>
      <c r="BP57" s="86">
        <f t="shared" si="37"/>
        <v>237110</v>
      </c>
      <c r="BQ57" s="86">
        <f t="shared" si="38"/>
        <v>8010</v>
      </c>
      <c r="BR57" s="229">
        <f t="shared" si="39"/>
        <v>3.4962898297686597E-2</v>
      </c>
    </row>
    <row r="58" spans="1:70" x14ac:dyDescent="0.15">
      <c r="A58" s="30" t="str">
        <f>IF(C58="","",COUNTA($C$10:C58))</f>
        <v/>
      </c>
      <c r="B58" s="487">
        <v>1</v>
      </c>
      <c r="C58" s="487"/>
      <c r="D58" s="488"/>
      <c r="E58" s="488"/>
      <c r="F58" s="487"/>
      <c r="G58" s="487"/>
      <c r="H58" s="489">
        <v>730</v>
      </c>
      <c r="I58" s="489">
        <v>730</v>
      </c>
      <c r="J58" s="83">
        <f t="shared" si="12"/>
        <v>123</v>
      </c>
      <c r="K58" s="83">
        <f t="shared" si="2"/>
        <v>3</v>
      </c>
      <c r="L58" s="83">
        <f t="shared" si="3"/>
        <v>123</v>
      </c>
      <c r="M58" s="83">
        <f t="shared" si="4"/>
        <v>3</v>
      </c>
      <c r="N58" s="86" t="str">
        <f>IF($C58="","",VLOOKUP($J58,'1.年齢給'!$B$7:$C$54,2,FALSE))</f>
        <v/>
      </c>
      <c r="O58" s="86" t="str">
        <f>IF($C58="","",INDEX('3.段階号俸表・参照表'!$B$3:$T$188,MATCH(メインシート!$F58,'3.段階号俸表・参照表'!$B$3:$B$188,0),MATCH(メインシート!$E58,'3.段階号俸表・参照表'!$B$3:$T$3,0)))</f>
        <v/>
      </c>
      <c r="P58" s="490"/>
      <c r="Q58" s="86" t="str">
        <f t="shared" si="13"/>
        <v/>
      </c>
      <c r="R58" s="491"/>
      <c r="S58" s="491"/>
      <c r="T58" s="491"/>
      <c r="U58" s="491"/>
      <c r="V58" s="88" t="str">
        <f t="shared" si="14"/>
        <v/>
      </c>
      <c r="W58" s="89" t="str">
        <f t="shared" si="15"/>
        <v/>
      </c>
      <c r="X58" s="219">
        <f t="shared" si="40"/>
        <v>124</v>
      </c>
      <c r="Y58" s="220">
        <f t="shared" si="41"/>
        <v>3</v>
      </c>
      <c r="Z58" s="221" t="str">
        <f>IF($C58="","",IF($X58&gt;=$Y$7,0,VLOOKUP($X58,'1.年齢給'!$B$7:$C$54,2,FALSE)))</f>
        <v/>
      </c>
      <c r="AA58" s="221" t="str">
        <f t="shared" si="16"/>
        <v/>
      </c>
      <c r="AB58" s="492"/>
      <c r="AC58" s="223" t="str">
        <f t="shared" si="7"/>
        <v/>
      </c>
      <c r="AD58" s="223" t="str">
        <f t="shared" si="8"/>
        <v/>
      </c>
      <c r="AE58" s="223" t="str">
        <f>IF($AC58="","",VLOOKUP($AC58,'3.段階号俸表・参照表'!$V$4:$AH$13,12,FALSE))</f>
        <v/>
      </c>
      <c r="AF58" s="223" t="str">
        <f t="shared" si="17"/>
        <v/>
      </c>
      <c r="AG58" s="223" t="str">
        <f t="shared" si="18"/>
        <v/>
      </c>
      <c r="AH58" s="221" t="str">
        <f>IF($C58="","",INDEX('3.段階号俸表・参照表'!$B$3:$T$188,MATCH($AG58,'3.段階号俸表・参照表'!$B$3:$B$188,0),MATCH($AC58,'3.段階号俸表・参照表'!$B$3:$T$3,0)))</f>
        <v/>
      </c>
      <c r="AI58" s="221" t="str">
        <f t="shared" si="19"/>
        <v/>
      </c>
      <c r="AJ58" s="221" t="str">
        <f t="shared" si="20"/>
        <v/>
      </c>
      <c r="AK58" s="221" t="str">
        <f t="shared" si="21"/>
        <v/>
      </c>
      <c r="AL58" s="226" t="str">
        <f t="shared" si="22"/>
        <v/>
      </c>
      <c r="AM58" s="387" t="str">
        <f t="shared" si="9"/>
        <v/>
      </c>
      <c r="AN58" s="492"/>
      <c r="AO58" s="379" t="str">
        <f t="shared" si="23"/>
        <v/>
      </c>
      <c r="AP58" s="381">
        <f>IF(AM$10="","",IF($AN58="",0,VLOOKUP($AO58,'3.段階号俸表・参照表'!$V$20:$X$29,3,FALSE)-VLOOKUP($AM58,'3.段階号俸表・参照表'!$V$20:$X$29,3,FALSE)))</f>
        <v>0</v>
      </c>
      <c r="AQ58" s="370" t="str">
        <f t="shared" si="24"/>
        <v/>
      </c>
      <c r="AR58" s="370" t="str">
        <f>IF($C58="","",IF($AP58=0,0,($AQ58-VLOOKUP($AO58,'3.段階号俸表・参照表'!$V$4:$AH$13,2,FALSE))))</f>
        <v/>
      </c>
      <c r="AS58" s="370" t="str">
        <f>IF($C58="","",IF(AND($AN58&gt;0,$AR58=0),1,IF($AR58=0,0,IF($AR58&lt;0,1,ROUNDUP($AR58/VLOOKUP($AO58,'3.段階号俸表・参照表'!$V$4:$AH$13,4,FALSE),0)+1))))</f>
        <v/>
      </c>
      <c r="AT58" s="371" t="str">
        <f t="shared" si="25"/>
        <v/>
      </c>
      <c r="AU58" s="370" t="str">
        <f>IF($AO58="","",IF($AT58=0,0,($AT58-1)*VLOOKUP($AO58,'3.段階号俸表・参照表'!$V$4:$AH$13,4,FALSE)))</f>
        <v/>
      </c>
      <c r="AV58" s="370" t="str">
        <f t="shared" si="26"/>
        <v/>
      </c>
      <c r="AW58" s="371" t="str">
        <f>IF($C58="","",IF($AV58&lt;=0,0,ROUNDUP($AV58/VLOOKUP($AO58,'3.段階号俸表・参照表'!$V$4:$AH$13,8,FALSE),0)))</f>
        <v/>
      </c>
      <c r="AX58" s="371" t="str">
        <f t="shared" si="27"/>
        <v/>
      </c>
      <c r="AY58" s="379" t="str">
        <f t="shared" si="28"/>
        <v/>
      </c>
      <c r="AZ58" s="379" t="str">
        <f t="shared" si="29"/>
        <v/>
      </c>
      <c r="BA58" s="371" t="str">
        <f>IF($AO58="","",VLOOKUP($AO58,'3.段階号俸表・参照表'!$V$4:$AH$13,11,FALSE))</f>
        <v/>
      </c>
      <c r="BB58" s="371" t="str">
        <f>IF($AO58="","",VLOOKUP($AO58,'3.段階号俸表・参照表'!$V$4:$AH$13,12,FALSE))</f>
        <v/>
      </c>
      <c r="BC58" s="377" t="str">
        <f>IF($C58="","",INDEX('3.段階号俸表・参照表'!$B$3:$T$188,MATCH($AY58,'3.段階号俸表・参照表'!$B$3:$B$188,0),MATCH($AZ58,'3.段階号俸表・参照表'!$B$3:$T$3,0)))</f>
        <v/>
      </c>
      <c r="BD58" s="377" t="str">
        <f t="shared" si="30"/>
        <v/>
      </c>
      <c r="BE58" s="377" t="str">
        <f t="shared" si="31"/>
        <v/>
      </c>
      <c r="BF58" s="377" t="str">
        <f t="shared" si="32"/>
        <v/>
      </c>
      <c r="BG58" s="378" t="str">
        <f t="shared" si="33"/>
        <v/>
      </c>
      <c r="BH58" s="125"/>
      <c r="BI58" s="284" t="str">
        <f t="shared" si="34"/>
        <v/>
      </c>
      <c r="BJ58" s="284" t="str">
        <f t="shared" si="35"/>
        <v/>
      </c>
      <c r="BK58" s="231" t="str">
        <f>IF($C58="","",IF($BI58="","",INDEX('4.ベース改訂段階号俸表'!$B$4:$T$189,MATCH(メインシート!$BJ58,'4.ベース改訂段階号俸表'!$B$4:$B$189,0),MATCH(メインシート!$BI58,'4.ベース改訂段階号俸表'!$B$4:$T$4,0))))</f>
        <v/>
      </c>
      <c r="BL58" s="86" t="str">
        <f t="shared" si="10"/>
        <v/>
      </c>
      <c r="BM58" s="86" t="str">
        <f t="shared" si="36"/>
        <v/>
      </c>
      <c r="BN58" s="96" t="str">
        <f t="shared" si="11"/>
        <v/>
      </c>
      <c r="BO58" s="492"/>
      <c r="BP58" s="86" t="str">
        <f t="shared" si="37"/>
        <v/>
      </c>
      <c r="BQ58" s="86" t="str">
        <f t="shared" si="38"/>
        <v/>
      </c>
      <c r="BR58" s="229" t="str">
        <f t="shared" si="39"/>
        <v/>
      </c>
    </row>
    <row r="59" spans="1:70" x14ac:dyDescent="0.15">
      <c r="A59" s="30">
        <f>IF(C59="","",COUNTA($C$10:C59))</f>
        <v>49</v>
      </c>
      <c r="B59" s="487">
        <v>1</v>
      </c>
      <c r="C59" s="496" t="s">
        <v>258</v>
      </c>
      <c r="D59" s="497" t="s">
        <v>262</v>
      </c>
      <c r="E59" s="488">
        <v>5</v>
      </c>
      <c r="F59" s="487">
        <v>15</v>
      </c>
      <c r="G59" s="498"/>
      <c r="H59" s="499">
        <v>23067</v>
      </c>
      <c r="I59" s="499">
        <v>31491</v>
      </c>
      <c r="J59" s="83">
        <f t="shared" si="12"/>
        <v>62</v>
      </c>
      <c r="K59" s="83">
        <f t="shared" si="2"/>
        <v>1</v>
      </c>
      <c r="L59" s="83">
        <f t="shared" si="3"/>
        <v>39</v>
      </c>
      <c r="M59" s="83">
        <f t="shared" si="4"/>
        <v>0</v>
      </c>
      <c r="N59" s="86">
        <f>IF($C59="","",VLOOKUP($J59,'1.年齢給'!$B$7:$C$54,2,FALSE))</f>
        <v>84240</v>
      </c>
      <c r="O59" s="86">
        <f>IF($C59="","",INDEX('3.段階号俸表・参照表'!$B$3:$T$188,MATCH(メインシート!$F59,'3.段階号俸表・参照表'!$B$3:$B$188,0),MATCH(メインシート!$E59,'3.段階号俸表・参照表'!$B$3:$T$3,0)))</f>
        <v>178620</v>
      </c>
      <c r="P59" s="490"/>
      <c r="Q59" s="86">
        <f t="shared" si="13"/>
        <v>262860</v>
      </c>
      <c r="R59" s="491"/>
      <c r="S59" s="491"/>
      <c r="T59" s="491"/>
      <c r="U59" s="491"/>
      <c r="V59" s="88">
        <f t="shared" si="14"/>
        <v>0</v>
      </c>
      <c r="W59" s="89">
        <f t="shared" si="15"/>
        <v>262860</v>
      </c>
      <c r="X59" s="219">
        <f t="shared" si="40"/>
        <v>63</v>
      </c>
      <c r="Y59" s="220">
        <f t="shared" si="41"/>
        <v>1</v>
      </c>
      <c r="Z59" s="221">
        <f>IF($C59="","",IF($X59&gt;=$Y$7,0,VLOOKUP($X59,'1.年齢給'!$B$7:$C$54,2,FALSE)))</f>
        <v>79240</v>
      </c>
      <c r="AA59" s="221">
        <f t="shared" si="16"/>
        <v>-5000</v>
      </c>
      <c r="AB59" s="492" t="s">
        <v>258</v>
      </c>
      <c r="AC59" s="223">
        <f t="shared" si="7"/>
        <v>5</v>
      </c>
      <c r="AD59" s="223">
        <f t="shared" si="8"/>
        <v>15</v>
      </c>
      <c r="AE59" s="223">
        <f>IF($AC59="","",VLOOKUP($AC59,'3.段階号俸表・参照表'!$V$4:$AH$13,12,FALSE))</f>
        <v>46</v>
      </c>
      <c r="AF59" s="223">
        <f t="shared" si="17"/>
        <v>-1</v>
      </c>
      <c r="AG59" s="223">
        <f t="shared" si="18"/>
        <v>14</v>
      </c>
      <c r="AH59" s="221">
        <f>IF($C59="","",INDEX('3.段階号俸表・参照表'!$B$3:$T$188,MATCH($AG59,'3.段階号俸表・参照表'!$B$3:$B$188,0),MATCH($AC59,'3.段階号俸表・参照表'!$B$3:$T$3,0)))</f>
        <v>176780</v>
      </c>
      <c r="AI59" s="221">
        <f t="shared" si="19"/>
        <v>-1840</v>
      </c>
      <c r="AJ59" s="221">
        <f t="shared" si="20"/>
        <v>256020</v>
      </c>
      <c r="AK59" s="221">
        <f t="shared" si="21"/>
        <v>-6840</v>
      </c>
      <c r="AL59" s="226">
        <f t="shared" si="22"/>
        <v>-2.6021456288518603E-2</v>
      </c>
      <c r="AM59" s="387">
        <f t="shared" si="9"/>
        <v>5</v>
      </c>
      <c r="AN59" s="492">
        <v>4</v>
      </c>
      <c r="AO59" s="379">
        <f t="shared" si="23"/>
        <v>4</v>
      </c>
      <c r="AP59" s="381">
        <f>IF(AM$10="","",IF($AN59="",0,VLOOKUP($AO59,'3.段階号俸表・参照表'!$V$20:$X$29,3,FALSE)-VLOOKUP($AM59,'3.段階号俸表・参照表'!$V$20:$X$29,3,FALSE)))</f>
        <v>-7000</v>
      </c>
      <c r="AQ59" s="370">
        <f t="shared" si="24"/>
        <v>169780</v>
      </c>
      <c r="AR59" s="370">
        <f>IF($C59="","",IF($AP59=0,0,($AQ59-VLOOKUP($AO59,'3.段階号俸表・参照表'!$V$4:$AH$13,2,FALSE))))</f>
        <v>38920</v>
      </c>
      <c r="AS59" s="370">
        <f>IF($C59="","",IF(AND($AN59&gt;0,$AR59=0),1,IF($AR59=0,0,IF($AR59&lt;0,1,ROUNDUP($AR59/VLOOKUP($AO59,'3.段階号俸表・参照表'!$V$4:$AH$13,4,FALSE),0)+1))))</f>
        <v>25</v>
      </c>
      <c r="AT59" s="371">
        <f t="shared" si="25"/>
        <v>19</v>
      </c>
      <c r="AU59" s="370">
        <f>IF($AO59="","",IF($AT59=0,0,($AT59-1)*VLOOKUP($AO59,'3.段階号俸表・参照表'!$V$4:$AH$13,4,FALSE)))</f>
        <v>30060</v>
      </c>
      <c r="AV59" s="370">
        <f t="shared" si="26"/>
        <v>8860</v>
      </c>
      <c r="AW59" s="371">
        <f>IF($C59="","",IF($AV59&lt;=0,0,ROUNDUP($AV59/VLOOKUP($AO59,'3.段階号俸表・参照表'!$V$4:$AH$13,8,FALSE),0)))</f>
        <v>11</v>
      </c>
      <c r="AX59" s="371">
        <f t="shared" si="27"/>
        <v>30</v>
      </c>
      <c r="AY59" s="379">
        <f t="shared" si="28"/>
        <v>30</v>
      </c>
      <c r="AZ59" s="379">
        <f t="shared" si="29"/>
        <v>4</v>
      </c>
      <c r="BA59" s="371">
        <f>IF($AO59="","",VLOOKUP($AO59,'3.段階号俸表・参照表'!$V$4:$AH$13,11,FALSE))</f>
        <v>19</v>
      </c>
      <c r="BB59" s="371">
        <f>IF($AO59="","",VLOOKUP($AO59,'3.段階号俸表・参照表'!$V$4:$AH$13,12,FALSE))</f>
        <v>46</v>
      </c>
      <c r="BC59" s="377">
        <f>IF($C59="","",INDEX('3.段階号俸表・参照表'!$B$3:$T$188,MATCH($AY59,'3.段階号俸表・参照表'!$B$3:$B$188,0),MATCH($AZ59,'3.段階号俸表・参照表'!$B$3:$T$3,0)))</f>
        <v>170160</v>
      </c>
      <c r="BD59" s="377">
        <f t="shared" si="30"/>
        <v>79240</v>
      </c>
      <c r="BE59" s="377">
        <f t="shared" si="31"/>
        <v>249400</v>
      </c>
      <c r="BF59" s="377">
        <f t="shared" si="32"/>
        <v>-13460</v>
      </c>
      <c r="BG59" s="378">
        <f t="shared" si="33"/>
        <v>-5.1205965152552692E-2</v>
      </c>
      <c r="BH59" s="125"/>
      <c r="BI59" s="284">
        <f t="shared" si="34"/>
        <v>4</v>
      </c>
      <c r="BJ59" s="284">
        <f t="shared" si="35"/>
        <v>30</v>
      </c>
      <c r="BK59" s="231">
        <f>IF($C59="","",IF($BI59="","",INDEX('4.ベース改訂段階号俸表'!$B$4:$T$189,MATCH(メインシート!$BJ59,'4.ベース改訂段階号俸表'!$B$4:$B$189,0),MATCH(メインシート!$BI59,'4.ベース改訂段階号俸表'!$B$4:$T$4,0))))</f>
        <v>170160</v>
      </c>
      <c r="BL59" s="86">
        <f t="shared" si="10"/>
        <v>79240</v>
      </c>
      <c r="BM59" s="86">
        <f t="shared" si="36"/>
        <v>249400</v>
      </c>
      <c r="BN59" s="96">
        <f t="shared" si="11"/>
        <v>-13460</v>
      </c>
      <c r="BO59" s="492">
        <v>0</v>
      </c>
      <c r="BP59" s="86">
        <f t="shared" si="37"/>
        <v>249400</v>
      </c>
      <c r="BQ59" s="86">
        <f t="shared" si="38"/>
        <v>-13460</v>
      </c>
      <c r="BR59" s="229">
        <f t="shared" si="39"/>
        <v>-5.1205965152552692E-2</v>
      </c>
    </row>
    <row r="60" spans="1:70" x14ac:dyDescent="0.15">
      <c r="A60" s="30">
        <f>IF(C60="","",COUNTA($C$10:C60))</f>
        <v>50</v>
      </c>
      <c r="B60" s="487">
        <v>1</v>
      </c>
      <c r="C60" s="496" t="s">
        <v>259</v>
      </c>
      <c r="D60" s="497" t="s">
        <v>263</v>
      </c>
      <c r="E60" s="488">
        <v>4</v>
      </c>
      <c r="F60" s="487">
        <v>10</v>
      </c>
      <c r="G60" s="498"/>
      <c r="H60" s="499">
        <v>23431</v>
      </c>
      <c r="I60" s="499">
        <v>33327</v>
      </c>
      <c r="J60" s="83">
        <f t="shared" si="12"/>
        <v>61</v>
      </c>
      <c r="K60" s="83">
        <f t="shared" si="2"/>
        <v>1</v>
      </c>
      <c r="L60" s="83">
        <f t="shared" si="3"/>
        <v>34</v>
      </c>
      <c r="M60" s="83">
        <f t="shared" si="4"/>
        <v>0</v>
      </c>
      <c r="N60" s="86">
        <f>IF($C60="","",VLOOKUP($J60,'1.年齢給'!$B$7:$C$54,2,FALSE))</f>
        <v>89240</v>
      </c>
      <c r="O60" s="86">
        <f>IF($C60="","",INDEX('3.段階号俸表・参照表'!$B$3:$T$188,MATCH(メインシート!$F60,'3.段階号俸表・参照表'!$B$3:$B$188,0),MATCH(メインシート!$E60,'3.段階号俸表・参照表'!$B$3:$T$3,0)))</f>
        <v>145890</v>
      </c>
      <c r="P60" s="490"/>
      <c r="Q60" s="86">
        <f t="shared" si="13"/>
        <v>235130</v>
      </c>
      <c r="R60" s="491"/>
      <c r="S60" s="491"/>
      <c r="T60" s="491"/>
      <c r="U60" s="491"/>
      <c r="V60" s="88">
        <f t="shared" si="14"/>
        <v>0</v>
      </c>
      <c r="W60" s="89">
        <f t="shared" si="15"/>
        <v>235130</v>
      </c>
      <c r="X60" s="219">
        <f t="shared" si="40"/>
        <v>62</v>
      </c>
      <c r="Y60" s="220">
        <f t="shared" si="41"/>
        <v>1</v>
      </c>
      <c r="Z60" s="221">
        <f>IF($C60="","",IF($X60&gt;=$Y$7,0,VLOOKUP($X60,'1.年齢給'!$B$7:$C$54,2,FALSE)))</f>
        <v>84240</v>
      </c>
      <c r="AA60" s="221">
        <f t="shared" si="16"/>
        <v>-5000</v>
      </c>
      <c r="AB60" s="492" t="s">
        <v>261</v>
      </c>
      <c r="AC60" s="223">
        <f t="shared" si="7"/>
        <v>4</v>
      </c>
      <c r="AD60" s="223">
        <f t="shared" si="8"/>
        <v>10</v>
      </c>
      <c r="AE60" s="223">
        <f>IF($AC60="","",VLOOKUP($AC60,'3.段階号俸表・参照表'!$V$4:$AH$13,12,FALSE))</f>
        <v>46</v>
      </c>
      <c r="AF60" s="223">
        <f t="shared" si="17"/>
        <v>2</v>
      </c>
      <c r="AG60" s="223">
        <f t="shared" si="18"/>
        <v>12</v>
      </c>
      <c r="AH60" s="221">
        <f>IF($C60="","",INDEX('3.段階号俸表・参照表'!$B$3:$T$188,MATCH($AG60,'3.段階号俸表・参照表'!$B$3:$B$188,0),MATCH($AC60,'3.段階号俸表・参照表'!$B$3:$T$3,0)))</f>
        <v>149230</v>
      </c>
      <c r="AI60" s="221">
        <f t="shared" si="19"/>
        <v>3340</v>
      </c>
      <c r="AJ60" s="221">
        <f t="shared" si="20"/>
        <v>233470</v>
      </c>
      <c r="AK60" s="221">
        <f t="shared" si="21"/>
        <v>-1660</v>
      </c>
      <c r="AL60" s="226">
        <f t="shared" si="22"/>
        <v>-7.059924297197295E-3</v>
      </c>
      <c r="AM60" s="387">
        <f t="shared" si="9"/>
        <v>4</v>
      </c>
      <c r="AN60" s="492"/>
      <c r="AO60" s="379">
        <f t="shared" si="23"/>
        <v>4</v>
      </c>
      <c r="AP60" s="381">
        <f>IF(AM$10="","",IF($AN60="",0,VLOOKUP($AO60,'3.段階号俸表・参照表'!$V$20:$X$29,3,FALSE)-VLOOKUP($AM60,'3.段階号俸表・参照表'!$V$20:$X$29,3,FALSE)))</f>
        <v>0</v>
      </c>
      <c r="AQ60" s="370">
        <f t="shared" si="24"/>
        <v>149230</v>
      </c>
      <c r="AR60" s="370">
        <f>IF($C60="","",IF($AP60=0,0,($AQ60-VLOOKUP($AO60,'3.段階号俸表・参照表'!$V$4:$AH$13,2,FALSE))))</f>
        <v>0</v>
      </c>
      <c r="AS60" s="370">
        <f>IF($C60="","",IF(AND($AN60&gt;0,$AR60=0),1,IF($AR60=0,0,IF($AR60&lt;0,1,ROUNDUP($AR60/VLOOKUP($AO60,'3.段階号俸表・参照表'!$V$4:$AH$13,4,FALSE),0)+1))))</f>
        <v>0</v>
      </c>
      <c r="AT60" s="371">
        <f t="shared" si="25"/>
        <v>0</v>
      </c>
      <c r="AU60" s="370">
        <f>IF($AO60="","",IF($AT60=0,0,($AT60-1)*VLOOKUP($AO60,'3.段階号俸表・参照表'!$V$4:$AH$13,4,FALSE)))</f>
        <v>0</v>
      </c>
      <c r="AV60" s="370">
        <f t="shared" si="26"/>
        <v>0</v>
      </c>
      <c r="AW60" s="371">
        <f>IF($C60="","",IF($AV60&lt;=0,0,ROUNDUP($AV60/VLOOKUP($AO60,'3.段階号俸表・参照表'!$V$4:$AH$13,8,FALSE),0)))</f>
        <v>0</v>
      </c>
      <c r="AX60" s="371">
        <f t="shared" si="27"/>
        <v>0</v>
      </c>
      <c r="AY60" s="379">
        <f t="shared" si="28"/>
        <v>12</v>
      </c>
      <c r="AZ60" s="379">
        <f t="shared" si="29"/>
        <v>4</v>
      </c>
      <c r="BA60" s="371">
        <f>IF($AO60="","",VLOOKUP($AO60,'3.段階号俸表・参照表'!$V$4:$AH$13,11,FALSE))</f>
        <v>19</v>
      </c>
      <c r="BB60" s="371">
        <f>IF($AO60="","",VLOOKUP($AO60,'3.段階号俸表・参照表'!$V$4:$AH$13,12,FALSE))</f>
        <v>46</v>
      </c>
      <c r="BC60" s="377">
        <f>IF($C60="","",INDEX('3.段階号俸表・参照表'!$B$3:$T$188,MATCH($AY60,'3.段階号俸表・参照表'!$B$3:$B$188,0),MATCH($AZ60,'3.段階号俸表・参照表'!$B$3:$T$3,0)))</f>
        <v>149230</v>
      </c>
      <c r="BD60" s="377">
        <f t="shared" si="30"/>
        <v>84240</v>
      </c>
      <c r="BE60" s="377">
        <f t="shared" si="31"/>
        <v>233470</v>
      </c>
      <c r="BF60" s="377">
        <f t="shared" si="32"/>
        <v>-1660</v>
      </c>
      <c r="BG60" s="378">
        <f t="shared" si="33"/>
        <v>-7.059924297197295E-3</v>
      </c>
      <c r="BH60" s="125"/>
      <c r="BI60" s="284">
        <f t="shared" si="34"/>
        <v>4</v>
      </c>
      <c r="BJ60" s="284">
        <f t="shared" si="35"/>
        <v>12</v>
      </c>
      <c r="BK60" s="231">
        <f>IF($C60="","",IF($BI60="","",INDEX('4.ベース改訂段階号俸表'!$B$4:$T$189,MATCH(メインシート!$BJ60,'4.ベース改訂段階号俸表'!$B$4:$B$189,0),MATCH(メインシート!$BI60,'4.ベース改訂段階号俸表'!$B$4:$T$4,0))))</f>
        <v>149230</v>
      </c>
      <c r="BL60" s="86">
        <f t="shared" si="10"/>
        <v>84240</v>
      </c>
      <c r="BM60" s="86">
        <f t="shared" si="36"/>
        <v>233470</v>
      </c>
      <c r="BN60" s="96">
        <f t="shared" si="11"/>
        <v>-1660</v>
      </c>
      <c r="BO60" s="492">
        <v>0</v>
      </c>
      <c r="BP60" s="86">
        <f t="shared" si="37"/>
        <v>233470</v>
      </c>
      <c r="BQ60" s="86">
        <f t="shared" si="38"/>
        <v>-1660</v>
      </c>
      <c r="BR60" s="229">
        <f t="shared" si="39"/>
        <v>-7.059924297197295E-3</v>
      </c>
    </row>
    <row r="61" spans="1:70" x14ac:dyDescent="0.15">
      <c r="A61" s="30">
        <f>IF(C61="","",COUNTA($C$10:C61))</f>
        <v>51</v>
      </c>
      <c r="B61" s="487">
        <v>2</v>
      </c>
      <c r="C61" s="496" t="s">
        <v>260</v>
      </c>
      <c r="D61" s="497" t="s">
        <v>264</v>
      </c>
      <c r="E61" s="488">
        <v>7</v>
      </c>
      <c r="F61" s="487">
        <v>18</v>
      </c>
      <c r="G61" s="498"/>
      <c r="H61" s="499">
        <v>23797</v>
      </c>
      <c r="I61" s="499">
        <v>32019</v>
      </c>
      <c r="J61" s="83">
        <f t="shared" si="12"/>
        <v>60</v>
      </c>
      <c r="K61" s="83">
        <f t="shared" si="2"/>
        <v>1</v>
      </c>
      <c r="L61" s="83">
        <f t="shared" si="3"/>
        <v>37</v>
      </c>
      <c r="M61" s="83">
        <f t="shared" si="4"/>
        <v>7</v>
      </c>
      <c r="N61" s="86">
        <f>IF($C61="","",VLOOKUP($J61,'1.年齢給'!$B$7:$C$54,2,FALSE))</f>
        <v>94240</v>
      </c>
      <c r="O61" s="86">
        <f>IF($C61="","",INDEX('3.段階号俸表・参照表'!$B$3:$T$188,MATCH(メインシート!$F61,'3.段階号俸表・参照表'!$B$3:$B$188,0),MATCH(メインシート!$E61,'3.段階号俸表・参照表'!$B$3:$T$3,0)))</f>
        <v>251860</v>
      </c>
      <c r="P61" s="490"/>
      <c r="Q61" s="86">
        <f t="shared" si="13"/>
        <v>346100</v>
      </c>
      <c r="R61" s="491"/>
      <c r="S61" s="491"/>
      <c r="T61" s="491"/>
      <c r="U61" s="491"/>
      <c r="V61" s="88">
        <f t="shared" si="14"/>
        <v>0</v>
      </c>
      <c r="W61" s="89">
        <f t="shared" si="15"/>
        <v>346100</v>
      </c>
      <c r="X61" s="219">
        <f t="shared" si="40"/>
        <v>61</v>
      </c>
      <c r="Y61" s="220">
        <f t="shared" si="41"/>
        <v>1</v>
      </c>
      <c r="Z61" s="221">
        <f>IF($C61="","",IF($X61&gt;=$Y$7,0,VLOOKUP($X61,'1.年齢給'!$B$7:$C$54,2,FALSE)))</f>
        <v>89240</v>
      </c>
      <c r="AA61" s="221">
        <f t="shared" si="16"/>
        <v>-5000</v>
      </c>
      <c r="AB61" s="492" t="s">
        <v>182</v>
      </c>
      <c r="AC61" s="223">
        <f t="shared" si="7"/>
        <v>7</v>
      </c>
      <c r="AD61" s="223">
        <f t="shared" si="8"/>
        <v>18</v>
      </c>
      <c r="AE61" s="223">
        <f>IF($AC61="","",VLOOKUP($AC61,'3.段階号俸表・参照表'!$V$4:$AH$13,12,FALSE))</f>
        <v>61</v>
      </c>
      <c r="AF61" s="223">
        <f t="shared" si="17"/>
        <v>0</v>
      </c>
      <c r="AG61" s="223">
        <f t="shared" si="18"/>
        <v>18</v>
      </c>
      <c r="AH61" s="221">
        <f>IF($C61="","",INDEX('3.段階号俸表・参照表'!$B$3:$T$188,MATCH($AG61,'3.段階号俸表・参照表'!$B$3:$B$188,0),MATCH($AC61,'3.段階号俸表・参照表'!$B$3:$T$3,0)))</f>
        <v>251860</v>
      </c>
      <c r="AI61" s="221">
        <f t="shared" si="19"/>
        <v>0</v>
      </c>
      <c r="AJ61" s="221">
        <f t="shared" si="20"/>
        <v>341100</v>
      </c>
      <c r="AK61" s="221">
        <f t="shared" si="21"/>
        <v>-5000</v>
      </c>
      <c r="AL61" s="226">
        <f t="shared" si="22"/>
        <v>-1.444669170759896E-2</v>
      </c>
      <c r="AM61" s="387">
        <f t="shared" si="9"/>
        <v>7</v>
      </c>
      <c r="AN61" s="492">
        <v>6</v>
      </c>
      <c r="AO61" s="379">
        <f t="shared" si="23"/>
        <v>6</v>
      </c>
      <c r="AP61" s="381">
        <f>IF(AM$10="","",IF($AN61="",0,VLOOKUP($AO61,'3.段階号俸表・参照表'!$V$20:$X$29,3,FALSE)-VLOOKUP($AM61,'3.段階号俸表・参照表'!$V$20:$X$29,3,FALSE)))</f>
        <v>-8000</v>
      </c>
      <c r="AQ61" s="370">
        <f t="shared" si="24"/>
        <v>243860</v>
      </c>
      <c r="AR61" s="370">
        <f>IF($C61="","",IF($AP61=0,0,($AQ61-VLOOKUP($AO61,'3.段階号俸表・参照表'!$V$4:$AH$13,2,FALSE))))</f>
        <v>61500</v>
      </c>
      <c r="AS61" s="370">
        <f>IF($C61="","",IF(AND($AN61&gt;0,$AR61=0),1,IF($AR61=0,0,IF($AR61&lt;0,1,ROUNDUP($AR61/VLOOKUP($AO61,'3.段階号俸表・参照表'!$V$4:$AH$13,4,FALSE),0)+1))))</f>
        <v>35</v>
      </c>
      <c r="AT61" s="371">
        <f t="shared" si="25"/>
        <v>31</v>
      </c>
      <c r="AU61" s="370">
        <f>IF($AO61="","",IF($AT61=0,0,($AT61-1)*VLOOKUP($AO61,'3.段階号俸表・参照表'!$V$4:$AH$13,4,FALSE)))</f>
        <v>55200</v>
      </c>
      <c r="AV61" s="370">
        <f t="shared" si="26"/>
        <v>6300</v>
      </c>
      <c r="AW61" s="371">
        <f>IF($C61="","",IF($AV61&lt;=0,0,ROUNDUP($AV61/VLOOKUP($AO61,'3.段階号俸表・参照表'!$V$4:$AH$13,8,FALSE),0)))</f>
        <v>7</v>
      </c>
      <c r="AX61" s="371">
        <f t="shared" si="27"/>
        <v>38</v>
      </c>
      <c r="AY61" s="379">
        <f t="shared" si="28"/>
        <v>38</v>
      </c>
      <c r="AZ61" s="379">
        <f t="shared" si="29"/>
        <v>6</v>
      </c>
      <c r="BA61" s="371">
        <f>IF($AO61="","",VLOOKUP($AO61,'3.段階号俸表・参照表'!$V$4:$AH$13,11,FALSE))</f>
        <v>31</v>
      </c>
      <c r="BB61" s="371">
        <f>IF($AO61="","",VLOOKUP($AO61,'3.段階号俸表・参照表'!$V$4:$AH$13,12,FALSE))</f>
        <v>61</v>
      </c>
      <c r="BC61" s="377">
        <f>IF($C61="","",INDEX('3.段階号俸表・参照表'!$B$3:$T$188,MATCH($AY61,'3.段階号俸表・参照表'!$B$3:$B$188,0),MATCH($AZ61,'3.段階号俸表・参照表'!$B$3:$T$3,0)))</f>
        <v>244000</v>
      </c>
      <c r="BD61" s="377">
        <f t="shared" si="30"/>
        <v>89240</v>
      </c>
      <c r="BE61" s="377">
        <f t="shared" si="31"/>
        <v>333240</v>
      </c>
      <c r="BF61" s="377">
        <f t="shared" si="32"/>
        <v>-12860</v>
      </c>
      <c r="BG61" s="378">
        <f t="shared" si="33"/>
        <v>-3.7156891071944524E-2</v>
      </c>
      <c r="BH61" s="125"/>
      <c r="BI61" s="284">
        <f t="shared" si="34"/>
        <v>6</v>
      </c>
      <c r="BJ61" s="284">
        <f t="shared" si="35"/>
        <v>38</v>
      </c>
      <c r="BK61" s="231">
        <f>IF($C61="","",IF($BI61="","",INDEX('4.ベース改訂段階号俸表'!$B$4:$T$189,MATCH(メインシート!$BJ61,'4.ベース改訂段階号俸表'!$B$4:$B$189,0),MATCH(メインシート!$BI61,'4.ベース改訂段階号俸表'!$B$4:$T$4,0))))</f>
        <v>244000</v>
      </c>
      <c r="BL61" s="86">
        <f t="shared" si="10"/>
        <v>89240</v>
      </c>
      <c r="BM61" s="86">
        <f t="shared" si="36"/>
        <v>333240</v>
      </c>
      <c r="BN61" s="96">
        <f t="shared" si="11"/>
        <v>-12860</v>
      </c>
      <c r="BO61" s="492">
        <v>0</v>
      </c>
      <c r="BP61" s="86">
        <f t="shared" si="37"/>
        <v>333240</v>
      </c>
      <c r="BQ61" s="86">
        <f t="shared" si="38"/>
        <v>-12860</v>
      </c>
      <c r="BR61" s="229">
        <f t="shared" si="39"/>
        <v>-3.7156891071944524E-2</v>
      </c>
    </row>
    <row r="62" spans="1:70" x14ac:dyDescent="0.15">
      <c r="A62" s="30" t="str">
        <f>IF(C62="","",COUNTA($C$10:C62))</f>
        <v/>
      </c>
      <c r="B62" s="487"/>
      <c r="C62" s="487"/>
      <c r="D62" s="488"/>
      <c r="E62" s="488"/>
      <c r="F62" s="487"/>
      <c r="G62" s="487"/>
      <c r="H62" s="489"/>
      <c r="I62" s="489"/>
      <c r="J62" s="83" t="str">
        <f t="shared" si="12"/>
        <v/>
      </c>
      <c r="K62" s="83" t="str">
        <f t="shared" si="2"/>
        <v/>
      </c>
      <c r="L62" s="83" t="str">
        <f t="shared" si="3"/>
        <v/>
      </c>
      <c r="M62" s="83" t="str">
        <f t="shared" si="4"/>
        <v/>
      </c>
      <c r="N62" s="86" t="str">
        <f>IF($C62="","",VLOOKUP($J62,'1.年齢給'!$B$7:$C$54,2,FALSE))</f>
        <v/>
      </c>
      <c r="O62" s="86" t="str">
        <f>IF($C62="","",INDEX('3.段階号俸表・参照表'!$B$3:$T$188,MATCH(メインシート!$F62,'3.段階号俸表・参照表'!$B$3:$B$188,0),MATCH(メインシート!$E62,'3.段階号俸表・参照表'!$B$3:$T$3,0)))</f>
        <v/>
      </c>
      <c r="P62" s="490"/>
      <c r="Q62" s="86" t="str">
        <f t="shared" si="13"/>
        <v/>
      </c>
      <c r="R62" s="491"/>
      <c r="S62" s="491"/>
      <c r="T62" s="491"/>
      <c r="U62" s="491"/>
      <c r="V62" s="88" t="str">
        <f t="shared" si="14"/>
        <v/>
      </c>
      <c r="W62" s="89" t="str">
        <f t="shared" si="15"/>
        <v/>
      </c>
      <c r="X62" s="219" t="str">
        <f t="shared" si="40"/>
        <v/>
      </c>
      <c r="Y62" s="220" t="str">
        <f t="shared" si="41"/>
        <v/>
      </c>
      <c r="Z62" s="221" t="str">
        <f>IF($C62="","",IF($X62&gt;=$Y$7,0,VLOOKUP($X62,'1.年齢給'!$B$7:$C$54,2,FALSE)))</f>
        <v/>
      </c>
      <c r="AA62" s="221" t="str">
        <f t="shared" si="16"/>
        <v/>
      </c>
      <c r="AB62" s="492"/>
      <c r="AC62" s="223" t="str">
        <f t="shared" si="7"/>
        <v/>
      </c>
      <c r="AD62" s="223" t="str">
        <f t="shared" si="8"/>
        <v/>
      </c>
      <c r="AE62" s="223" t="str">
        <f>IF($AC62="","",VLOOKUP($AC62,'3.段階号俸表・参照表'!$V$4:$AH$13,12,FALSE))</f>
        <v/>
      </c>
      <c r="AF62" s="223" t="str">
        <f t="shared" si="17"/>
        <v/>
      </c>
      <c r="AG62" s="223" t="str">
        <f t="shared" si="18"/>
        <v/>
      </c>
      <c r="AH62" s="221" t="str">
        <f>IF($C62="","",INDEX('3.段階号俸表・参照表'!$B$3:$T$188,MATCH($AG62,'3.段階号俸表・参照表'!$B$3:$B$188,0),MATCH($AC62,'3.段階号俸表・参照表'!$B$3:$T$3,0)))</f>
        <v/>
      </c>
      <c r="AI62" s="221" t="str">
        <f t="shared" si="19"/>
        <v/>
      </c>
      <c r="AJ62" s="221" t="str">
        <f t="shared" si="20"/>
        <v/>
      </c>
      <c r="AK62" s="221" t="str">
        <f t="shared" si="21"/>
        <v/>
      </c>
      <c r="AL62" s="226" t="str">
        <f t="shared" si="22"/>
        <v/>
      </c>
      <c r="AM62" s="387" t="str">
        <f t="shared" si="9"/>
        <v/>
      </c>
      <c r="AN62" s="492"/>
      <c r="AO62" s="379" t="str">
        <f t="shared" si="23"/>
        <v/>
      </c>
      <c r="AP62" s="381">
        <f>IF(AM$10="","",IF($AN62="",0,VLOOKUP($AO62,'3.段階号俸表・参照表'!$V$20:$X$29,3,FALSE)-VLOOKUP($AM62,'3.段階号俸表・参照表'!$V$20:$X$29,3,FALSE)))</f>
        <v>0</v>
      </c>
      <c r="AQ62" s="370" t="str">
        <f t="shared" si="24"/>
        <v/>
      </c>
      <c r="AR62" s="370" t="str">
        <f>IF($C62="","",IF($AP62=0,0,($AQ62-VLOOKUP($AO62,'3.段階号俸表・参照表'!$V$4:$AH$13,2,FALSE))))</f>
        <v/>
      </c>
      <c r="AS62" s="370" t="str">
        <f>IF($C62="","",IF(AND($AN62&gt;0,$AR62=0),1,IF($AR62=0,0,IF($AR62&lt;0,1,ROUNDUP($AR62/VLOOKUP($AO62,'3.段階号俸表・参照表'!$V$4:$AH$13,4,FALSE),0)+1))))</f>
        <v/>
      </c>
      <c r="AT62" s="371" t="str">
        <f t="shared" si="25"/>
        <v/>
      </c>
      <c r="AU62" s="370" t="str">
        <f>IF($AO62="","",IF($AT62=0,0,($AT62-1)*VLOOKUP($AO62,'3.段階号俸表・参照表'!$V$4:$AH$13,4,FALSE)))</f>
        <v/>
      </c>
      <c r="AV62" s="370" t="str">
        <f t="shared" si="26"/>
        <v/>
      </c>
      <c r="AW62" s="371" t="str">
        <f>IF($C62="","",IF($AV62&lt;=0,0,ROUNDUP($AV62/VLOOKUP($AO62,'3.段階号俸表・参照表'!$V$4:$AH$13,8,FALSE),0)))</f>
        <v/>
      </c>
      <c r="AX62" s="371" t="str">
        <f t="shared" si="27"/>
        <v/>
      </c>
      <c r="AY62" s="379" t="str">
        <f t="shared" si="28"/>
        <v/>
      </c>
      <c r="AZ62" s="379" t="str">
        <f t="shared" si="29"/>
        <v/>
      </c>
      <c r="BA62" s="371" t="str">
        <f>IF($AO62="","",VLOOKUP($AO62,'3.段階号俸表・参照表'!$V$4:$AH$13,11,FALSE))</f>
        <v/>
      </c>
      <c r="BB62" s="371" t="str">
        <f>IF($AO62="","",VLOOKUP($AO62,'3.段階号俸表・参照表'!$V$4:$AH$13,12,FALSE))</f>
        <v/>
      </c>
      <c r="BC62" s="377" t="str">
        <f>IF($C62="","",INDEX('3.段階号俸表・参照表'!$B$3:$T$188,MATCH($AY62,'3.段階号俸表・参照表'!$B$3:$B$188,0),MATCH($AZ62,'3.段階号俸表・参照表'!$B$3:$T$3,0)))</f>
        <v/>
      </c>
      <c r="BD62" s="377" t="str">
        <f t="shared" si="30"/>
        <v/>
      </c>
      <c r="BE62" s="377" t="str">
        <f t="shared" si="31"/>
        <v/>
      </c>
      <c r="BF62" s="377" t="str">
        <f t="shared" si="32"/>
        <v/>
      </c>
      <c r="BG62" s="378" t="str">
        <f t="shared" si="33"/>
        <v/>
      </c>
      <c r="BH62" s="125"/>
      <c r="BI62" s="284" t="str">
        <f t="shared" si="34"/>
        <v/>
      </c>
      <c r="BJ62" s="284" t="str">
        <f t="shared" si="35"/>
        <v/>
      </c>
      <c r="BK62" s="231" t="str">
        <f>IF($C62="","",IF($BI62="","",INDEX('4.ベース改訂段階号俸表'!$B$4:$T$189,MATCH(メインシート!$BJ62,'4.ベース改訂段階号俸表'!$B$4:$B$189,0),MATCH(メインシート!$BI62,'4.ベース改訂段階号俸表'!$B$4:$T$4,0))))</f>
        <v/>
      </c>
      <c r="BL62" s="86" t="str">
        <f t="shared" si="10"/>
        <v/>
      </c>
      <c r="BM62" s="86" t="str">
        <f t="shared" si="36"/>
        <v/>
      </c>
      <c r="BN62" s="96" t="str">
        <f t="shared" si="11"/>
        <v/>
      </c>
      <c r="BO62" s="492"/>
      <c r="BP62" s="86" t="str">
        <f t="shared" si="37"/>
        <v/>
      </c>
      <c r="BQ62" s="86" t="str">
        <f t="shared" si="38"/>
        <v/>
      </c>
      <c r="BR62" s="229" t="str">
        <f t="shared" si="39"/>
        <v/>
      </c>
    </row>
    <row r="63" spans="1:70" x14ac:dyDescent="0.15">
      <c r="A63" s="30" t="str">
        <f>IF(C63="","",COUNTA($C$10:C63))</f>
        <v/>
      </c>
      <c r="B63" s="487"/>
      <c r="C63" s="487"/>
      <c r="D63" s="488"/>
      <c r="E63" s="488"/>
      <c r="F63" s="487"/>
      <c r="G63" s="487"/>
      <c r="H63" s="489"/>
      <c r="I63" s="489"/>
      <c r="J63" s="83" t="str">
        <f t="shared" si="12"/>
        <v/>
      </c>
      <c r="K63" s="83" t="str">
        <f t="shared" si="2"/>
        <v/>
      </c>
      <c r="L63" s="83" t="str">
        <f t="shared" si="3"/>
        <v/>
      </c>
      <c r="M63" s="83" t="str">
        <f t="shared" si="4"/>
        <v/>
      </c>
      <c r="N63" s="86" t="str">
        <f>IF($C63="","",VLOOKUP($J63,'1.年齢給'!$B$7:$C$54,2,FALSE))</f>
        <v/>
      </c>
      <c r="O63" s="86" t="str">
        <f>IF($C63="","",INDEX('3.段階号俸表・参照表'!$B$3:$T$188,MATCH(メインシート!$F63,'3.段階号俸表・参照表'!$B$3:$B$188,0),MATCH(メインシート!$E63,'3.段階号俸表・参照表'!$B$3:$T$3,0)))</f>
        <v/>
      </c>
      <c r="P63" s="490"/>
      <c r="Q63" s="86" t="str">
        <f t="shared" si="13"/>
        <v/>
      </c>
      <c r="R63" s="491"/>
      <c r="S63" s="491"/>
      <c r="T63" s="491"/>
      <c r="U63" s="491"/>
      <c r="V63" s="88" t="str">
        <f t="shared" si="14"/>
        <v/>
      </c>
      <c r="W63" s="89" t="str">
        <f t="shared" si="15"/>
        <v/>
      </c>
      <c r="X63" s="219" t="str">
        <f t="shared" si="40"/>
        <v/>
      </c>
      <c r="Y63" s="220" t="str">
        <f t="shared" si="41"/>
        <v/>
      </c>
      <c r="Z63" s="221" t="str">
        <f>IF($C63="","",IF($X63&gt;=$Y$7,0,VLOOKUP($X63,'1.年齢給'!$B$7:$C$54,2,FALSE)))</f>
        <v/>
      </c>
      <c r="AA63" s="221" t="str">
        <f t="shared" si="16"/>
        <v/>
      </c>
      <c r="AB63" s="492"/>
      <c r="AC63" s="223" t="str">
        <f t="shared" si="7"/>
        <v/>
      </c>
      <c r="AD63" s="223" t="str">
        <f t="shared" si="8"/>
        <v/>
      </c>
      <c r="AE63" s="223" t="str">
        <f>IF($AC63="","",VLOOKUP($AC63,'3.段階号俸表・参照表'!$V$4:$AH$13,12,FALSE))</f>
        <v/>
      </c>
      <c r="AF63" s="223" t="str">
        <f t="shared" si="17"/>
        <v/>
      </c>
      <c r="AG63" s="223" t="str">
        <f t="shared" si="18"/>
        <v/>
      </c>
      <c r="AH63" s="221" t="str">
        <f>IF($C63="","",INDEX('3.段階号俸表・参照表'!$B$3:$T$188,MATCH($AG63,'3.段階号俸表・参照表'!$B$3:$B$188,0),MATCH($AC63,'3.段階号俸表・参照表'!$B$3:$T$3,0)))</f>
        <v/>
      </c>
      <c r="AI63" s="221" t="str">
        <f t="shared" si="19"/>
        <v/>
      </c>
      <c r="AJ63" s="221" t="str">
        <f t="shared" si="20"/>
        <v/>
      </c>
      <c r="AK63" s="221" t="str">
        <f t="shared" si="21"/>
        <v/>
      </c>
      <c r="AL63" s="226" t="str">
        <f t="shared" si="22"/>
        <v/>
      </c>
      <c r="AM63" s="387" t="str">
        <f t="shared" si="9"/>
        <v/>
      </c>
      <c r="AN63" s="492"/>
      <c r="AO63" s="379" t="str">
        <f t="shared" si="23"/>
        <v/>
      </c>
      <c r="AP63" s="381">
        <f>IF(AM$10="","",IF($AN63="",0,VLOOKUP($AO63,'3.段階号俸表・参照表'!$V$20:$X$29,3,FALSE)-VLOOKUP($AM63,'3.段階号俸表・参照表'!$V$20:$X$29,3,FALSE)))</f>
        <v>0</v>
      </c>
      <c r="AQ63" s="370" t="str">
        <f t="shared" si="24"/>
        <v/>
      </c>
      <c r="AR63" s="370" t="str">
        <f>IF($C63="","",IF($AP63=0,0,($AQ63-VLOOKUP($AO63,'3.段階号俸表・参照表'!$V$4:$AH$13,2,FALSE))))</f>
        <v/>
      </c>
      <c r="AS63" s="370" t="str">
        <f>IF($C63="","",IF(AND($AN63&gt;0,$AR63=0),1,IF($AR63=0,0,IF($AR63&lt;0,1,ROUNDUP($AR63/VLOOKUP($AO63,'3.段階号俸表・参照表'!$V$4:$AH$13,4,FALSE),0)+1))))</f>
        <v/>
      </c>
      <c r="AT63" s="371" t="str">
        <f t="shared" si="25"/>
        <v/>
      </c>
      <c r="AU63" s="370" t="str">
        <f>IF($AO63="","",IF($AT63=0,0,($AT63-1)*VLOOKUP($AO63,'3.段階号俸表・参照表'!$V$4:$AH$13,4,FALSE)))</f>
        <v/>
      </c>
      <c r="AV63" s="370" t="str">
        <f t="shared" si="26"/>
        <v/>
      </c>
      <c r="AW63" s="371" t="str">
        <f>IF($C63="","",IF($AV63&lt;=0,0,ROUNDUP($AV63/VLOOKUP($AO63,'3.段階号俸表・参照表'!$V$4:$AH$13,8,FALSE),0)))</f>
        <v/>
      </c>
      <c r="AX63" s="371" t="str">
        <f t="shared" si="27"/>
        <v/>
      </c>
      <c r="AY63" s="379" t="str">
        <f t="shared" si="28"/>
        <v/>
      </c>
      <c r="AZ63" s="379" t="str">
        <f t="shared" si="29"/>
        <v/>
      </c>
      <c r="BA63" s="371" t="str">
        <f>IF($AO63="","",VLOOKUP($AO63,'3.段階号俸表・参照表'!$V$4:$AH$13,11,FALSE))</f>
        <v/>
      </c>
      <c r="BB63" s="371" t="str">
        <f>IF($AO63="","",VLOOKUP($AO63,'3.段階号俸表・参照表'!$V$4:$AH$13,12,FALSE))</f>
        <v/>
      </c>
      <c r="BC63" s="377" t="str">
        <f>IF($C63="","",INDEX('3.段階号俸表・参照表'!$B$3:$T$188,MATCH($AY63,'3.段階号俸表・参照表'!$B$3:$B$188,0),MATCH($AZ63,'3.段階号俸表・参照表'!$B$3:$T$3,0)))</f>
        <v/>
      </c>
      <c r="BD63" s="377" t="str">
        <f t="shared" si="30"/>
        <v/>
      </c>
      <c r="BE63" s="377" t="str">
        <f t="shared" si="31"/>
        <v/>
      </c>
      <c r="BF63" s="377" t="str">
        <f t="shared" si="32"/>
        <v/>
      </c>
      <c r="BG63" s="378" t="str">
        <f t="shared" si="33"/>
        <v/>
      </c>
      <c r="BH63" s="125"/>
      <c r="BI63" s="284" t="str">
        <f t="shared" si="34"/>
        <v/>
      </c>
      <c r="BJ63" s="284" t="str">
        <f t="shared" si="35"/>
        <v/>
      </c>
      <c r="BK63" s="231" t="str">
        <f>IF($C63="","",IF($BI63="","",INDEX('4.ベース改訂段階号俸表'!$B$4:$T$189,MATCH(メインシート!$BJ63,'4.ベース改訂段階号俸表'!$B$4:$B$189,0),MATCH(メインシート!$BI63,'4.ベース改訂段階号俸表'!$B$4:$T$4,0))))</f>
        <v/>
      </c>
      <c r="BL63" s="86" t="str">
        <f t="shared" si="10"/>
        <v/>
      </c>
      <c r="BM63" s="86" t="str">
        <f t="shared" si="36"/>
        <v/>
      </c>
      <c r="BN63" s="96" t="str">
        <f t="shared" si="11"/>
        <v/>
      </c>
      <c r="BO63" s="492"/>
      <c r="BP63" s="86" t="str">
        <f t="shared" si="37"/>
        <v/>
      </c>
      <c r="BQ63" s="86" t="str">
        <f t="shared" si="38"/>
        <v/>
      </c>
      <c r="BR63" s="229" t="str">
        <f t="shared" si="39"/>
        <v/>
      </c>
    </row>
    <row r="64" spans="1:70" x14ac:dyDescent="0.15">
      <c r="A64" s="30" t="str">
        <f>IF(C64="","",COUNTA($C$10:C64))</f>
        <v/>
      </c>
      <c r="B64" s="487"/>
      <c r="C64" s="487"/>
      <c r="D64" s="488"/>
      <c r="E64" s="488"/>
      <c r="F64" s="487"/>
      <c r="G64" s="487"/>
      <c r="H64" s="489"/>
      <c r="I64" s="489"/>
      <c r="J64" s="83" t="str">
        <f t="shared" si="12"/>
        <v/>
      </c>
      <c r="K64" s="83" t="str">
        <f t="shared" si="2"/>
        <v/>
      </c>
      <c r="L64" s="83" t="str">
        <f t="shared" si="3"/>
        <v/>
      </c>
      <c r="M64" s="83" t="str">
        <f t="shared" si="4"/>
        <v/>
      </c>
      <c r="N64" s="86" t="str">
        <f>IF($C64="","",VLOOKUP($J64,'1.年齢給'!$B$7:$C$54,2,FALSE))</f>
        <v/>
      </c>
      <c r="O64" s="86" t="str">
        <f>IF($C64="","",INDEX('3.段階号俸表・参照表'!$B$3:$T$188,MATCH(メインシート!$F64,'3.段階号俸表・参照表'!$B$3:$B$188,0),MATCH(メインシート!$E64,'3.段階号俸表・参照表'!$B$3:$T$3,0)))</f>
        <v/>
      </c>
      <c r="P64" s="490"/>
      <c r="Q64" s="86" t="str">
        <f t="shared" si="13"/>
        <v/>
      </c>
      <c r="R64" s="491"/>
      <c r="S64" s="491"/>
      <c r="T64" s="491"/>
      <c r="U64" s="491"/>
      <c r="V64" s="88" t="str">
        <f t="shared" si="14"/>
        <v/>
      </c>
      <c r="W64" s="89" t="str">
        <f t="shared" si="15"/>
        <v/>
      </c>
      <c r="X64" s="219" t="str">
        <f t="shared" si="40"/>
        <v/>
      </c>
      <c r="Y64" s="220" t="str">
        <f t="shared" si="41"/>
        <v/>
      </c>
      <c r="Z64" s="221" t="str">
        <f>IF($C64="","",IF($X64&gt;=$Y$7,0,VLOOKUP($X64,'1.年齢給'!$B$7:$C$54,2,FALSE)))</f>
        <v/>
      </c>
      <c r="AA64" s="221" t="str">
        <f t="shared" si="16"/>
        <v/>
      </c>
      <c r="AB64" s="492"/>
      <c r="AC64" s="223" t="str">
        <f t="shared" si="7"/>
        <v/>
      </c>
      <c r="AD64" s="223" t="str">
        <f t="shared" si="8"/>
        <v/>
      </c>
      <c r="AE64" s="223" t="str">
        <f>IF($AC64="","",VLOOKUP($AC64,'3.段階号俸表・参照表'!$V$4:$AH$13,12,FALSE))</f>
        <v/>
      </c>
      <c r="AF64" s="223" t="str">
        <f t="shared" si="17"/>
        <v/>
      </c>
      <c r="AG64" s="223" t="str">
        <f t="shared" si="18"/>
        <v/>
      </c>
      <c r="AH64" s="221" t="str">
        <f>IF($C64="","",INDEX('3.段階号俸表・参照表'!$B$3:$T$188,MATCH($AG64,'3.段階号俸表・参照表'!$B$3:$B$188,0),MATCH($AC64,'3.段階号俸表・参照表'!$B$3:$T$3,0)))</f>
        <v/>
      </c>
      <c r="AI64" s="221" t="str">
        <f t="shared" si="19"/>
        <v/>
      </c>
      <c r="AJ64" s="221" t="str">
        <f t="shared" si="20"/>
        <v/>
      </c>
      <c r="AK64" s="221" t="str">
        <f t="shared" si="21"/>
        <v/>
      </c>
      <c r="AL64" s="226" t="str">
        <f t="shared" si="22"/>
        <v/>
      </c>
      <c r="AM64" s="387" t="str">
        <f t="shared" si="9"/>
        <v/>
      </c>
      <c r="AN64" s="492"/>
      <c r="AO64" s="379" t="str">
        <f t="shared" si="23"/>
        <v/>
      </c>
      <c r="AP64" s="381">
        <f>IF(AM$10="","",IF($AN64="",0,VLOOKUP($AO64,'3.段階号俸表・参照表'!$V$20:$X$29,3,FALSE)-VLOOKUP($AM64,'3.段階号俸表・参照表'!$V$20:$X$29,3,FALSE)))</f>
        <v>0</v>
      </c>
      <c r="AQ64" s="370" t="str">
        <f t="shared" si="24"/>
        <v/>
      </c>
      <c r="AR64" s="370" t="str">
        <f>IF($C64="","",IF($AP64=0,0,($AQ64-VLOOKUP($AO64,'3.段階号俸表・参照表'!$V$4:$AH$13,2,FALSE))))</f>
        <v/>
      </c>
      <c r="AS64" s="370" t="str">
        <f>IF($C64="","",IF(AND($AN64&gt;0,$AR64=0),1,IF($AR64=0,0,IF($AR64&lt;0,1,ROUNDUP($AR64/VLOOKUP($AO64,'3.段階号俸表・参照表'!$V$4:$AH$13,4,FALSE),0)+1))))</f>
        <v/>
      </c>
      <c r="AT64" s="371" t="str">
        <f t="shared" si="25"/>
        <v/>
      </c>
      <c r="AU64" s="370" t="str">
        <f>IF($AO64="","",IF($AT64=0,0,($AT64-1)*VLOOKUP($AO64,'3.段階号俸表・参照表'!$V$4:$AH$13,4,FALSE)))</f>
        <v/>
      </c>
      <c r="AV64" s="370" t="str">
        <f t="shared" si="26"/>
        <v/>
      </c>
      <c r="AW64" s="371" t="str">
        <f>IF($C64="","",IF($AV64&lt;=0,0,ROUNDUP($AV64/VLOOKUP($AO64,'3.段階号俸表・参照表'!$V$4:$AH$13,8,FALSE),0)))</f>
        <v/>
      </c>
      <c r="AX64" s="371" t="str">
        <f t="shared" si="27"/>
        <v/>
      </c>
      <c r="AY64" s="379" t="str">
        <f t="shared" si="28"/>
        <v/>
      </c>
      <c r="AZ64" s="379" t="str">
        <f t="shared" si="29"/>
        <v/>
      </c>
      <c r="BA64" s="371" t="str">
        <f>IF($AO64="","",VLOOKUP($AO64,'3.段階号俸表・参照表'!$V$4:$AH$13,11,FALSE))</f>
        <v/>
      </c>
      <c r="BB64" s="371" t="str">
        <f>IF($AO64="","",VLOOKUP($AO64,'3.段階号俸表・参照表'!$V$4:$AH$13,12,FALSE))</f>
        <v/>
      </c>
      <c r="BC64" s="377" t="str">
        <f>IF($C64="","",INDEX('3.段階号俸表・参照表'!$B$3:$T$188,MATCH($AY64,'3.段階号俸表・参照表'!$B$3:$B$188,0),MATCH($AZ64,'3.段階号俸表・参照表'!$B$3:$T$3,0)))</f>
        <v/>
      </c>
      <c r="BD64" s="377" t="str">
        <f t="shared" si="30"/>
        <v/>
      </c>
      <c r="BE64" s="377" t="str">
        <f t="shared" si="31"/>
        <v/>
      </c>
      <c r="BF64" s="377" t="str">
        <f t="shared" si="32"/>
        <v/>
      </c>
      <c r="BG64" s="378" t="str">
        <f t="shared" si="33"/>
        <v/>
      </c>
      <c r="BH64" s="125"/>
      <c r="BI64" s="284" t="str">
        <f t="shared" si="34"/>
        <v/>
      </c>
      <c r="BJ64" s="284" t="str">
        <f t="shared" si="35"/>
        <v/>
      </c>
      <c r="BK64" s="231" t="str">
        <f>IF($C64="","",IF($BI64="","",INDEX('4.ベース改訂段階号俸表'!$B$4:$T$189,MATCH(メインシート!$BJ64,'4.ベース改訂段階号俸表'!$B$4:$B$189,0),MATCH(メインシート!$BI64,'4.ベース改訂段階号俸表'!$B$4:$T$4,0))))</f>
        <v/>
      </c>
      <c r="BL64" s="86" t="str">
        <f t="shared" si="10"/>
        <v/>
      </c>
      <c r="BM64" s="86" t="str">
        <f t="shared" si="36"/>
        <v/>
      </c>
      <c r="BN64" s="96" t="str">
        <f t="shared" si="11"/>
        <v/>
      </c>
      <c r="BO64" s="492"/>
      <c r="BP64" s="86" t="str">
        <f t="shared" si="37"/>
        <v/>
      </c>
      <c r="BQ64" s="86" t="str">
        <f t="shared" si="38"/>
        <v/>
      </c>
      <c r="BR64" s="229" t="str">
        <f t="shared" si="39"/>
        <v/>
      </c>
    </row>
    <row r="65" spans="1:70" x14ac:dyDescent="0.15">
      <c r="A65" s="30" t="str">
        <f>IF(C65="","",COUNTA($C$10:C65))</f>
        <v/>
      </c>
      <c r="B65" s="487"/>
      <c r="C65" s="487"/>
      <c r="D65" s="488"/>
      <c r="E65" s="488"/>
      <c r="F65" s="487"/>
      <c r="G65" s="487"/>
      <c r="H65" s="489"/>
      <c r="I65" s="489"/>
      <c r="J65" s="83" t="str">
        <f t="shared" si="12"/>
        <v/>
      </c>
      <c r="K65" s="83" t="str">
        <f t="shared" si="2"/>
        <v/>
      </c>
      <c r="L65" s="83" t="str">
        <f t="shared" si="3"/>
        <v/>
      </c>
      <c r="M65" s="83" t="str">
        <f t="shared" si="4"/>
        <v/>
      </c>
      <c r="N65" s="86" t="str">
        <f>IF($C65="","",VLOOKUP($J65,'1.年齢給'!$B$7:$C$54,2,FALSE))</f>
        <v/>
      </c>
      <c r="O65" s="86" t="str">
        <f>IF($C65="","",INDEX('3.段階号俸表・参照表'!$B$3:$T$188,MATCH(メインシート!$F65,'3.段階号俸表・参照表'!$B$3:$B$188,0),MATCH(メインシート!$E65,'3.段階号俸表・参照表'!$B$3:$T$3,0)))</f>
        <v/>
      </c>
      <c r="P65" s="490"/>
      <c r="Q65" s="86" t="str">
        <f t="shared" si="13"/>
        <v/>
      </c>
      <c r="R65" s="491"/>
      <c r="S65" s="491"/>
      <c r="T65" s="491"/>
      <c r="U65" s="491"/>
      <c r="V65" s="88" t="str">
        <f t="shared" si="14"/>
        <v/>
      </c>
      <c r="W65" s="89" t="str">
        <f t="shared" si="15"/>
        <v/>
      </c>
      <c r="X65" s="219" t="str">
        <f t="shared" si="40"/>
        <v/>
      </c>
      <c r="Y65" s="220" t="str">
        <f t="shared" si="41"/>
        <v/>
      </c>
      <c r="Z65" s="221" t="str">
        <f>IF($C65="","",IF($X65&gt;=$Y$7,0,VLOOKUP($X65,'1.年齢給'!$B$7:$C$54,2,FALSE)))</f>
        <v/>
      </c>
      <c r="AA65" s="221" t="str">
        <f t="shared" si="16"/>
        <v/>
      </c>
      <c r="AB65" s="492"/>
      <c r="AC65" s="223" t="str">
        <f t="shared" si="7"/>
        <v/>
      </c>
      <c r="AD65" s="223" t="str">
        <f t="shared" si="8"/>
        <v/>
      </c>
      <c r="AE65" s="223" t="str">
        <f>IF($AC65="","",VLOOKUP($AC65,'3.段階号俸表・参照表'!$V$4:$AH$13,12,FALSE))</f>
        <v/>
      </c>
      <c r="AF65" s="223" t="str">
        <f t="shared" si="17"/>
        <v/>
      </c>
      <c r="AG65" s="223" t="str">
        <f t="shared" si="18"/>
        <v/>
      </c>
      <c r="AH65" s="221" t="str">
        <f>IF($C65="","",INDEX('3.段階号俸表・参照表'!$B$3:$T$188,MATCH($AG65,'3.段階号俸表・参照表'!$B$3:$B$188,0),MATCH($AC65,'3.段階号俸表・参照表'!$B$3:$T$3,0)))</f>
        <v/>
      </c>
      <c r="AI65" s="221" t="str">
        <f t="shared" si="19"/>
        <v/>
      </c>
      <c r="AJ65" s="221" t="str">
        <f t="shared" si="20"/>
        <v/>
      </c>
      <c r="AK65" s="221" t="str">
        <f t="shared" si="21"/>
        <v/>
      </c>
      <c r="AL65" s="226" t="str">
        <f t="shared" si="22"/>
        <v/>
      </c>
      <c r="AM65" s="387" t="str">
        <f t="shared" si="9"/>
        <v/>
      </c>
      <c r="AN65" s="492"/>
      <c r="AO65" s="379" t="str">
        <f t="shared" si="23"/>
        <v/>
      </c>
      <c r="AP65" s="381">
        <f>IF(AM$10="","",IF($AN65="",0,VLOOKUP($AO65,'3.段階号俸表・参照表'!$V$20:$X$29,3,FALSE)-VLOOKUP($AM65,'3.段階号俸表・参照表'!$V$20:$X$29,3,FALSE)))</f>
        <v>0</v>
      </c>
      <c r="AQ65" s="370" t="str">
        <f t="shared" si="24"/>
        <v/>
      </c>
      <c r="AR65" s="370" t="str">
        <f>IF($C65="","",IF($AP65=0,0,($AQ65-VLOOKUP($AO65,'3.段階号俸表・参照表'!$V$4:$AH$13,2,FALSE))))</f>
        <v/>
      </c>
      <c r="AS65" s="370" t="str">
        <f>IF($C65="","",IF(AND($AN65&gt;0,$AR65=0),1,IF($AR65=0,0,IF($AR65&lt;0,1,ROUNDUP($AR65/VLOOKUP($AO65,'3.段階号俸表・参照表'!$V$4:$AH$13,4,FALSE),0)+1))))</f>
        <v/>
      </c>
      <c r="AT65" s="371" t="str">
        <f t="shared" si="25"/>
        <v/>
      </c>
      <c r="AU65" s="370" t="str">
        <f>IF($AO65="","",IF($AT65=0,0,($AT65-1)*VLOOKUP($AO65,'3.段階号俸表・参照表'!$V$4:$AH$13,4,FALSE)))</f>
        <v/>
      </c>
      <c r="AV65" s="370" t="str">
        <f t="shared" si="26"/>
        <v/>
      </c>
      <c r="AW65" s="371" t="str">
        <f>IF($C65="","",IF($AV65&lt;=0,0,ROUNDUP($AV65/VLOOKUP($AO65,'3.段階号俸表・参照表'!$V$4:$AH$13,8,FALSE),0)))</f>
        <v/>
      </c>
      <c r="AX65" s="371" t="str">
        <f t="shared" si="27"/>
        <v/>
      </c>
      <c r="AY65" s="379" t="str">
        <f t="shared" si="28"/>
        <v/>
      </c>
      <c r="AZ65" s="379" t="str">
        <f t="shared" si="29"/>
        <v/>
      </c>
      <c r="BA65" s="371" t="str">
        <f>IF($AO65="","",VLOOKUP($AO65,'3.段階号俸表・参照表'!$V$4:$AH$13,11,FALSE))</f>
        <v/>
      </c>
      <c r="BB65" s="371" t="str">
        <f>IF($AO65="","",VLOOKUP($AO65,'3.段階号俸表・参照表'!$V$4:$AH$13,12,FALSE))</f>
        <v/>
      </c>
      <c r="BC65" s="377" t="str">
        <f>IF($C65="","",INDEX('3.段階号俸表・参照表'!$B$3:$T$188,MATCH($AY65,'3.段階号俸表・参照表'!$B$3:$B$188,0),MATCH($AZ65,'3.段階号俸表・参照表'!$B$3:$T$3,0)))</f>
        <v/>
      </c>
      <c r="BD65" s="377" t="str">
        <f t="shared" si="30"/>
        <v/>
      </c>
      <c r="BE65" s="377" t="str">
        <f t="shared" si="31"/>
        <v/>
      </c>
      <c r="BF65" s="377" t="str">
        <f t="shared" si="32"/>
        <v/>
      </c>
      <c r="BG65" s="378" t="str">
        <f t="shared" si="33"/>
        <v/>
      </c>
      <c r="BH65" s="125"/>
      <c r="BI65" s="284" t="str">
        <f t="shared" si="34"/>
        <v/>
      </c>
      <c r="BJ65" s="284" t="str">
        <f t="shared" si="35"/>
        <v/>
      </c>
      <c r="BK65" s="231" t="str">
        <f>IF($C65="","",IF($BI65="","",INDEX('4.ベース改訂段階号俸表'!$B$4:$T$189,MATCH(メインシート!$BJ65,'4.ベース改訂段階号俸表'!$B$4:$B$189,0),MATCH(メインシート!$BI65,'4.ベース改訂段階号俸表'!$B$4:$T$4,0))))</f>
        <v/>
      </c>
      <c r="BL65" s="86" t="str">
        <f t="shared" si="10"/>
        <v/>
      </c>
      <c r="BM65" s="86" t="str">
        <f t="shared" si="36"/>
        <v/>
      </c>
      <c r="BN65" s="96" t="str">
        <f t="shared" si="11"/>
        <v/>
      </c>
      <c r="BO65" s="492"/>
      <c r="BP65" s="86" t="str">
        <f t="shared" si="37"/>
        <v/>
      </c>
      <c r="BQ65" s="86" t="str">
        <f t="shared" si="38"/>
        <v/>
      </c>
      <c r="BR65" s="229" t="str">
        <f t="shared" si="39"/>
        <v/>
      </c>
    </row>
    <row r="66" spans="1:70" x14ac:dyDescent="0.15">
      <c r="A66" s="30" t="str">
        <f>IF(C66="","",COUNTA($C$10:C66))</f>
        <v/>
      </c>
      <c r="B66" s="487"/>
      <c r="C66" s="487"/>
      <c r="D66" s="488"/>
      <c r="E66" s="488"/>
      <c r="F66" s="487"/>
      <c r="G66" s="487"/>
      <c r="H66" s="489"/>
      <c r="I66" s="489"/>
      <c r="J66" s="83" t="str">
        <f t="shared" si="12"/>
        <v/>
      </c>
      <c r="K66" s="83" t="str">
        <f t="shared" si="2"/>
        <v/>
      </c>
      <c r="L66" s="83" t="str">
        <f t="shared" si="3"/>
        <v/>
      </c>
      <c r="M66" s="83" t="str">
        <f t="shared" si="4"/>
        <v/>
      </c>
      <c r="N66" s="86" t="str">
        <f>IF($C66="","",VLOOKUP($J66,'1.年齢給'!$B$7:$C$54,2,FALSE))</f>
        <v/>
      </c>
      <c r="O66" s="86" t="str">
        <f>IF($C66="","",INDEX('3.段階号俸表・参照表'!$B$3:$T$188,MATCH(メインシート!$F66,'3.段階号俸表・参照表'!$B$3:$B$188,0),MATCH(メインシート!$E66,'3.段階号俸表・参照表'!$B$3:$T$3,0)))</f>
        <v/>
      </c>
      <c r="P66" s="490"/>
      <c r="Q66" s="86" t="str">
        <f t="shared" si="13"/>
        <v/>
      </c>
      <c r="R66" s="491"/>
      <c r="S66" s="491"/>
      <c r="T66" s="491"/>
      <c r="U66" s="491"/>
      <c r="V66" s="88" t="str">
        <f t="shared" si="14"/>
        <v/>
      </c>
      <c r="W66" s="89" t="str">
        <f t="shared" si="15"/>
        <v/>
      </c>
      <c r="X66" s="219" t="str">
        <f t="shared" si="40"/>
        <v/>
      </c>
      <c r="Y66" s="220" t="str">
        <f t="shared" si="41"/>
        <v/>
      </c>
      <c r="Z66" s="221" t="str">
        <f>IF($C66="","",IF($X66&gt;=$Y$7,0,VLOOKUP($X66,'1.年齢給'!$B$7:$C$54,2,FALSE)))</f>
        <v/>
      </c>
      <c r="AA66" s="221" t="str">
        <f t="shared" si="16"/>
        <v/>
      </c>
      <c r="AB66" s="492"/>
      <c r="AC66" s="223" t="str">
        <f t="shared" si="7"/>
        <v/>
      </c>
      <c r="AD66" s="223" t="str">
        <f t="shared" si="8"/>
        <v/>
      </c>
      <c r="AE66" s="223" t="str">
        <f>IF($AC66="","",VLOOKUP($AC66,'3.段階号俸表・参照表'!$V$4:$AH$13,12,FALSE))</f>
        <v/>
      </c>
      <c r="AF66" s="223" t="str">
        <f t="shared" si="17"/>
        <v/>
      </c>
      <c r="AG66" s="223" t="str">
        <f t="shared" si="18"/>
        <v/>
      </c>
      <c r="AH66" s="221" t="str">
        <f>IF($C66="","",INDEX('3.段階号俸表・参照表'!$B$3:$T$188,MATCH($AG66,'3.段階号俸表・参照表'!$B$3:$B$188,0),MATCH($AC66,'3.段階号俸表・参照表'!$B$3:$T$3,0)))</f>
        <v/>
      </c>
      <c r="AI66" s="221" t="str">
        <f t="shared" si="19"/>
        <v/>
      </c>
      <c r="AJ66" s="221" t="str">
        <f t="shared" si="20"/>
        <v/>
      </c>
      <c r="AK66" s="221" t="str">
        <f t="shared" si="21"/>
        <v/>
      </c>
      <c r="AL66" s="226" t="str">
        <f t="shared" si="22"/>
        <v/>
      </c>
      <c r="AM66" s="387" t="str">
        <f t="shared" si="9"/>
        <v/>
      </c>
      <c r="AN66" s="492"/>
      <c r="AO66" s="379" t="str">
        <f t="shared" si="23"/>
        <v/>
      </c>
      <c r="AP66" s="381">
        <f>IF(AM$10="","",IF($AN66="",0,VLOOKUP($AO66,'3.段階号俸表・参照表'!$V$20:$X$29,3,FALSE)-VLOOKUP($AM66,'3.段階号俸表・参照表'!$V$20:$X$29,3,FALSE)))</f>
        <v>0</v>
      </c>
      <c r="AQ66" s="370" t="str">
        <f t="shared" si="24"/>
        <v/>
      </c>
      <c r="AR66" s="370" t="str">
        <f>IF($C66="","",IF($AP66=0,0,($AQ66-VLOOKUP($AO66,'3.段階号俸表・参照表'!$V$4:$AH$13,2,FALSE))))</f>
        <v/>
      </c>
      <c r="AS66" s="370" t="str">
        <f>IF($C66="","",IF(AND($AN66&gt;0,$AR66=0),1,IF($AR66=0,0,IF($AR66&lt;0,1,ROUNDUP($AR66/VLOOKUP($AO66,'3.段階号俸表・参照表'!$V$4:$AH$13,4,FALSE),0)+1))))</f>
        <v/>
      </c>
      <c r="AT66" s="371" t="str">
        <f t="shared" si="25"/>
        <v/>
      </c>
      <c r="AU66" s="370" t="str">
        <f>IF($AO66="","",IF($AT66=0,0,($AT66-1)*VLOOKUP($AO66,'3.段階号俸表・参照表'!$V$4:$AH$13,4,FALSE)))</f>
        <v/>
      </c>
      <c r="AV66" s="370" t="str">
        <f t="shared" si="26"/>
        <v/>
      </c>
      <c r="AW66" s="371" t="str">
        <f>IF($C66="","",IF($AV66&lt;=0,0,ROUNDUP($AV66/VLOOKUP($AO66,'3.段階号俸表・参照表'!$V$4:$AH$13,8,FALSE),0)))</f>
        <v/>
      </c>
      <c r="AX66" s="371" t="str">
        <f t="shared" si="27"/>
        <v/>
      </c>
      <c r="AY66" s="379" t="str">
        <f t="shared" si="28"/>
        <v/>
      </c>
      <c r="AZ66" s="379" t="str">
        <f t="shared" si="29"/>
        <v/>
      </c>
      <c r="BA66" s="371" t="str">
        <f>IF($AO66="","",VLOOKUP($AO66,'3.段階号俸表・参照表'!$V$4:$AH$13,11,FALSE))</f>
        <v/>
      </c>
      <c r="BB66" s="371" t="str">
        <f>IF($AO66="","",VLOOKUP($AO66,'3.段階号俸表・参照表'!$V$4:$AH$13,12,FALSE))</f>
        <v/>
      </c>
      <c r="BC66" s="377" t="str">
        <f>IF($C66="","",INDEX('3.段階号俸表・参照表'!$B$3:$T$188,MATCH($AY66,'3.段階号俸表・参照表'!$B$3:$B$188,0),MATCH($AZ66,'3.段階号俸表・参照表'!$B$3:$T$3,0)))</f>
        <v/>
      </c>
      <c r="BD66" s="377" t="str">
        <f t="shared" si="30"/>
        <v/>
      </c>
      <c r="BE66" s="377" t="str">
        <f t="shared" si="31"/>
        <v/>
      </c>
      <c r="BF66" s="377" t="str">
        <f t="shared" si="32"/>
        <v/>
      </c>
      <c r="BG66" s="378" t="str">
        <f t="shared" si="33"/>
        <v/>
      </c>
      <c r="BH66" s="125"/>
      <c r="BI66" s="284" t="str">
        <f t="shared" si="34"/>
        <v/>
      </c>
      <c r="BJ66" s="284" t="str">
        <f t="shared" si="35"/>
        <v/>
      </c>
      <c r="BK66" s="231" t="str">
        <f>IF($C66="","",IF($BI66="","",INDEX('4.ベース改訂段階号俸表'!$B$4:$T$189,MATCH(メインシート!$BJ66,'4.ベース改訂段階号俸表'!$B$4:$B$189,0),MATCH(メインシート!$BI66,'4.ベース改訂段階号俸表'!$B$4:$T$4,0))))</f>
        <v/>
      </c>
      <c r="BL66" s="86" t="str">
        <f t="shared" si="10"/>
        <v/>
      </c>
      <c r="BM66" s="86" t="str">
        <f t="shared" si="36"/>
        <v/>
      </c>
      <c r="BN66" s="96" t="str">
        <f t="shared" si="11"/>
        <v/>
      </c>
      <c r="BO66" s="492"/>
      <c r="BP66" s="86" t="str">
        <f t="shared" si="37"/>
        <v/>
      </c>
      <c r="BQ66" s="86" t="str">
        <f t="shared" si="38"/>
        <v/>
      </c>
      <c r="BR66" s="229" t="str">
        <f t="shared" si="39"/>
        <v/>
      </c>
    </row>
    <row r="67" spans="1:70" x14ac:dyDescent="0.15">
      <c r="A67" s="30" t="str">
        <f>IF(C67="","",COUNTA($C$10:C67))</f>
        <v/>
      </c>
      <c r="B67" s="487"/>
      <c r="C67" s="487"/>
      <c r="D67" s="488"/>
      <c r="E67" s="488"/>
      <c r="F67" s="487"/>
      <c r="G67" s="487"/>
      <c r="H67" s="489"/>
      <c r="I67" s="489"/>
      <c r="J67" s="83" t="str">
        <f t="shared" si="12"/>
        <v/>
      </c>
      <c r="K67" s="83" t="str">
        <f t="shared" si="2"/>
        <v/>
      </c>
      <c r="L67" s="83" t="str">
        <f t="shared" si="3"/>
        <v/>
      </c>
      <c r="M67" s="83" t="str">
        <f t="shared" si="4"/>
        <v/>
      </c>
      <c r="N67" s="86" t="str">
        <f>IF($C67="","",VLOOKUP($J67,'1.年齢給'!$B$7:$C$54,2,FALSE))</f>
        <v/>
      </c>
      <c r="O67" s="86" t="str">
        <f>IF($C67="","",INDEX('3.段階号俸表・参照表'!$B$3:$T$188,MATCH(メインシート!$F67,'3.段階号俸表・参照表'!$B$3:$B$188,0),MATCH(メインシート!$E67,'3.段階号俸表・参照表'!$B$3:$T$3,0)))</f>
        <v/>
      </c>
      <c r="P67" s="490"/>
      <c r="Q67" s="86" t="str">
        <f t="shared" si="13"/>
        <v/>
      </c>
      <c r="R67" s="491"/>
      <c r="S67" s="491"/>
      <c r="T67" s="491"/>
      <c r="U67" s="491"/>
      <c r="V67" s="88" t="str">
        <f t="shared" si="14"/>
        <v/>
      </c>
      <c r="W67" s="89" t="str">
        <f t="shared" si="15"/>
        <v/>
      </c>
      <c r="X67" s="219" t="str">
        <f t="shared" si="40"/>
        <v/>
      </c>
      <c r="Y67" s="220" t="str">
        <f t="shared" si="41"/>
        <v/>
      </c>
      <c r="Z67" s="221" t="str">
        <f>IF($C67="","",IF($X67&gt;=$Y$7,0,VLOOKUP($X67,'1.年齢給'!$B$7:$C$54,2,FALSE)))</f>
        <v/>
      </c>
      <c r="AA67" s="221" t="str">
        <f t="shared" si="16"/>
        <v/>
      </c>
      <c r="AB67" s="492"/>
      <c r="AC67" s="223" t="str">
        <f t="shared" si="7"/>
        <v/>
      </c>
      <c r="AD67" s="223" t="str">
        <f t="shared" si="8"/>
        <v/>
      </c>
      <c r="AE67" s="223" t="str">
        <f>IF($AC67="","",VLOOKUP($AC67,'3.段階号俸表・参照表'!$V$4:$AH$13,12,FALSE))</f>
        <v/>
      </c>
      <c r="AF67" s="223" t="str">
        <f t="shared" si="17"/>
        <v/>
      </c>
      <c r="AG67" s="223" t="str">
        <f t="shared" si="18"/>
        <v/>
      </c>
      <c r="AH67" s="221" t="str">
        <f>IF($C67="","",INDEX('3.段階号俸表・参照表'!$B$3:$T$188,MATCH($AG67,'3.段階号俸表・参照表'!$B$3:$B$188,0),MATCH($AC67,'3.段階号俸表・参照表'!$B$3:$T$3,0)))</f>
        <v/>
      </c>
      <c r="AI67" s="221" t="str">
        <f t="shared" si="19"/>
        <v/>
      </c>
      <c r="AJ67" s="221" t="str">
        <f t="shared" si="20"/>
        <v/>
      </c>
      <c r="AK67" s="221" t="str">
        <f t="shared" si="21"/>
        <v/>
      </c>
      <c r="AL67" s="226" t="str">
        <f t="shared" si="22"/>
        <v/>
      </c>
      <c r="AM67" s="387" t="str">
        <f t="shared" si="9"/>
        <v/>
      </c>
      <c r="AN67" s="492"/>
      <c r="AO67" s="379" t="str">
        <f t="shared" si="23"/>
        <v/>
      </c>
      <c r="AP67" s="381">
        <f>IF(AM$10="","",IF($AN67="",0,VLOOKUP($AO67,'3.段階号俸表・参照表'!$V$20:$X$29,3,FALSE)-VLOOKUP($AM67,'3.段階号俸表・参照表'!$V$20:$X$29,3,FALSE)))</f>
        <v>0</v>
      </c>
      <c r="AQ67" s="370" t="str">
        <f t="shared" si="24"/>
        <v/>
      </c>
      <c r="AR67" s="370" t="str">
        <f>IF($C67="","",IF($AP67=0,0,($AQ67-VLOOKUP($AO67,'3.段階号俸表・参照表'!$V$4:$AH$13,2,FALSE))))</f>
        <v/>
      </c>
      <c r="AS67" s="370" t="str">
        <f>IF($C67="","",IF(AND($AN67&gt;0,$AR67=0),1,IF($AR67=0,0,IF($AR67&lt;0,1,ROUNDUP($AR67/VLOOKUP($AO67,'3.段階号俸表・参照表'!$V$4:$AH$13,4,FALSE),0)+1))))</f>
        <v/>
      </c>
      <c r="AT67" s="371" t="str">
        <f t="shared" si="25"/>
        <v/>
      </c>
      <c r="AU67" s="370" t="str">
        <f>IF($AO67="","",IF($AT67=0,0,($AT67-1)*VLOOKUP($AO67,'3.段階号俸表・参照表'!$V$4:$AH$13,4,FALSE)))</f>
        <v/>
      </c>
      <c r="AV67" s="370" t="str">
        <f t="shared" si="26"/>
        <v/>
      </c>
      <c r="AW67" s="371" t="str">
        <f>IF($C67="","",IF($AV67&lt;=0,0,ROUNDUP($AV67/VLOOKUP($AO67,'3.段階号俸表・参照表'!$V$4:$AH$13,8,FALSE),0)))</f>
        <v/>
      </c>
      <c r="AX67" s="371" t="str">
        <f t="shared" si="27"/>
        <v/>
      </c>
      <c r="AY67" s="379" t="str">
        <f t="shared" si="28"/>
        <v/>
      </c>
      <c r="AZ67" s="379" t="str">
        <f t="shared" si="29"/>
        <v/>
      </c>
      <c r="BA67" s="371" t="str">
        <f>IF($AO67="","",VLOOKUP($AO67,'3.段階号俸表・参照表'!$V$4:$AH$13,11,FALSE))</f>
        <v/>
      </c>
      <c r="BB67" s="371" t="str">
        <f>IF($AO67="","",VLOOKUP($AO67,'3.段階号俸表・参照表'!$V$4:$AH$13,12,FALSE))</f>
        <v/>
      </c>
      <c r="BC67" s="377" t="str">
        <f>IF($C67="","",INDEX('3.段階号俸表・参照表'!$B$3:$T$188,MATCH($AY67,'3.段階号俸表・参照表'!$B$3:$B$188,0),MATCH($AZ67,'3.段階号俸表・参照表'!$B$3:$T$3,0)))</f>
        <v/>
      </c>
      <c r="BD67" s="377" t="str">
        <f t="shared" si="30"/>
        <v/>
      </c>
      <c r="BE67" s="377" t="str">
        <f t="shared" si="31"/>
        <v/>
      </c>
      <c r="BF67" s="377" t="str">
        <f t="shared" si="32"/>
        <v/>
      </c>
      <c r="BG67" s="378" t="str">
        <f t="shared" si="33"/>
        <v/>
      </c>
      <c r="BH67" s="125"/>
      <c r="BI67" s="284" t="str">
        <f t="shared" si="34"/>
        <v/>
      </c>
      <c r="BJ67" s="284" t="str">
        <f t="shared" si="35"/>
        <v/>
      </c>
      <c r="BK67" s="231" t="str">
        <f>IF($C67="","",IF($BI67="","",INDEX('4.ベース改訂段階号俸表'!$B$4:$T$189,MATCH(メインシート!$BJ67,'4.ベース改訂段階号俸表'!$B$4:$B$189,0),MATCH(メインシート!$BI67,'4.ベース改訂段階号俸表'!$B$4:$T$4,0))))</f>
        <v/>
      </c>
      <c r="BL67" s="86" t="str">
        <f t="shared" si="10"/>
        <v/>
      </c>
      <c r="BM67" s="86" t="str">
        <f t="shared" si="36"/>
        <v/>
      </c>
      <c r="BN67" s="96" t="str">
        <f t="shared" si="11"/>
        <v/>
      </c>
      <c r="BO67" s="492"/>
      <c r="BP67" s="86" t="str">
        <f t="shared" si="37"/>
        <v/>
      </c>
      <c r="BQ67" s="86" t="str">
        <f t="shared" si="38"/>
        <v/>
      </c>
      <c r="BR67" s="229" t="str">
        <f t="shared" si="39"/>
        <v/>
      </c>
    </row>
    <row r="68" spans="1:70" x14ac:dyDescent="0.15">
      <c r="A68" s="30" t="str">
        <f>IF(C68="","",COUNTA($C$10:C68))</f>
        <v/>
      </c>
      <c r="B68" s="487"/>
      <c r="C68" s="487"/>
      <c r="D68" s="488"/>
      <c r="E68" s="488"/>
      <c r="F68" s="487"/>
      <c r="G68" s="487"/>
      <c r="H68" s="489"/>
      <c r="I68" s="489"/>
      <c r="J68" s="83" t="str">
        <f t="shared" si="12"/>
        <v/>
      </c>
      <c r="K68" s="83" t="str">
        <f t="shared" si="2"/>
        <v/>
      </c>
      <c r="L68" s="83" t="str">
        <f t="shared" si="3"/>
        <v/>
      </c>
      <c r="M68" s="83" t="str">
        <f t="shared" si="4"/>
        <v/>
      </c>
      <c r="N68" s="86" t="str">
        <f>IF($C68="","",VLOOKUP($J68,'1.年齢給'!$B$7:$C$54,2,FALSE))</f>
        <v/>
      </c>
      <c r="O68" s="86" t="str">
        <f>IF($C68="","",INDEX('3.段階号俸表・参照表'!$B$3:$T$188,MATCH(メインシート!$F68,'3.段階号俸表・参照表'!$B$3:$B$188,0),MATCH(メインシート!$E68,'3.段階号俸表・参照表'!$B$3:$T$3,0)))</f>
        <v/>
      </c>
      <c r="P68" s="490"/>
      <c r="Q68" s="86" t="str">
        <f t="shared" si="13"/>
        <v/>
      </c>
      <c r="R68" s="491"/>
      <c r="S68" s="491"/>
      <c r="T68" s="491"/>
      <c r="U68" s="491"/>
      <c r="V68" s="88" t="str">
        <f t="shared" si="14"/>
        <v/>
      </c>
      <c r="W68" s="89" t="str">
        <f t="shared" si="15"/>
        <v/>
      </c>
      <c r="X68" s="219" t="str">
        <f t="shared" si="40"/>
        <v/>
      </c>
      <c r="Y68" s="220" t="str">
        <f t="shared" si="41"/>
        <v/>
      </c>
      <c r="Z68" s="221" t="str">
        <f>IF($C68="","",IF($X68&gt;=$Y$7,0,VLOOKUP($X68,'1.年齢給'!$B$7:$C$54,2,FALSE)))</f>
        <v/>
      </c>
      <c r="AA68" s="221" t="str">
        <f t="shared" si="16"/>
        <v/>
      </c>
      <c r="AB68" s="492"/>
      <c r="AC68" s="223" t="str">
        <f t="shared" si="7"/>
        <v/>
      </c>
      <c r="AD68" s="223" t="str">
        <f t="shared" si="8"/>
        <v/>
      </c>
      <c r="AE68" s="223" t="str">
        <f>IF($AC68="","",VLOOKUP($AC68,'3.段階号俸表・参照表'!$V$4:$AH$13,12,FALSE))</f>
        <v/>
      </c>
      <c r="AF68" s="223" t="str">
        <f t="shared" si="17"/>
        <v/>
      </c>
      <c r="AG68" s="223" t="str">
        <f t="shared" si="18"/>
        <v/>
      </c>
      <c r="AH68" s="221" t="str">
        <f>IF($C68="","",INDEX('3.段階号俸表・参照表'!$B$3:$T$188,MATCH($AG68,'3.段階号俸表・参照表'!$B$3:$B$188,0),MATCH($AC68,'3.段階号俸表・参照表'!$B$3:$T$3,0)))</f>
        <v/>
      </c>
      <c r="AI68" s="221" t="str">
        <f t="shared" si="19"/>
        <v/>
      </c>
      <c r="AJ68" s="221" t="str">
        <f t="shared" si="20"/>
        <v/>
      </c>
      <c r="AK68" s="221" t="str">
        <f t="shared" si="21"/>
        <v/>
      </c>
      <c r="AL68" s="226" t="str">
        <f t="shared" si="22"/>
        <v/>
      </c>
      <c r="AM68" s="387" t="str">
        <f t="shared" si="9"/>
        <v/>
      </c>
      <c r="AN68" s="492"/>
      <c r="AO68" s="379" t="str">
        <f t="shared" si="23"/>
        <v/>
      </c>
      <c r="AP68" s="381">
        <f>IF(AM$10="","",IF($AN68="",0,VLOOKUP($AO68,'3.段階号俸表・参照表'!$V$20:$X$29,3,FALSE)-VLOOKUP($AM68,'3.段階号俸表・参照表'!$V$20:$X$29,3,FALSE)))</f>
        <v>0</v>
      </c>
      <c r="AQ68" s="370" t="str">
        <f t="shared" si="24"/>
        <v/>
      </c>
      <c r="AR68" s="370" t="str">
        <f>IF($C68="","",IF($AP68=0,0,($AQ68-VLOOKUP($AO68,'3.段階号俸表・参照表'!$V$4:$AH$13,2,FALSE))))</f>
        <v/>
      </c>
      <c r="AS68" s="370" t="str">
        <f>IF($C68="","",IF(AND($AN68&gt;0,$AR68=0),1,IF($AR68=0,0,IF($AR68&lt;0,1,ROUNDUP($AR68/VLOOKUP($AO68,'3.段階号俸表・参照表'!$V$4:$AH$13,4,FALSE),0)+1))))</f>
        <v/>
      </c>
      <c r="AT68" s="371" t="str">
        <f t="shared" si="25"/>
        <v/>
      </c>
      <c r="AU68" s="370" t="str">
        <f>IF($AO68="","",IF($AT68=0,0,($AT68-1)*VLOOKUP($AO68,'3.段階号俸表・参照表'!$V$4:$AH$13,4,FALSE)))</f>
        <v/>
      </c>
      <c r="AV68" s="370" t="str">
        <f t="shared" si="26"/>
        <v/>
      </c>
      <c r="AW68" s="371" t="str">
        <f>IF($C68="","",IF($AV68&lt;=0,0,ROUNDUP($AV68/VLOOKUP($AO68,'3.段階号俸表・参照表'!$V$4:$AH$13,8,FALSE),0)))</f>
        <v/>
      </c>
      <c r="AX68" s="371" t="str">
        <f t="shared" si="27"/>
        <v/>
      </c>
      <c r="AY68" s="379" t="str">
        <f t="shared" si="28"/>
        <v/>
      </c>
      <c r="AZ68" s="379" t="str">
        <f t="shared" si="29"/>
        <v/>
      </c>
      <c r="BA68" s="371" t="str">
        <f>IF($AO68="","",VLOOKUP($AO68,'3.段階号俸表・参照表'!$V$4:$AH$13,11,FALSE))</f>
        <v/>
      </c>
      <c r="BB68" s="371" t="str">
        <f>IF($AO68="","",VLOOKUP($AO68,'3.段階号俸表・参照表'!$V$4:$AH$13,12,FALSE))</f>
        <v/>
      </c>
      <c r="BC68" s="377" t="str">
        <f>IF($C68="","",INDEX('3.段階号俸表・参照表'!$B$3:$T$188,MATCH($AY68,'3.段階号俸表・参照表'!$B$3:$B$188,0),MATCH($AZ68,'3.段階号俸表・参照表'!$B$3:$T$3,0)))</f>
        <v/>
      </c>
      <c r="BD68" s="377" t="str">
        <f t="shared" si="30"/>
        <v/>
      </c>
      <c r="BE68" s="377" t="str">
        <f t="shared" si="31"/>
        <v/>
      </c>
      <c r="BF68" s="377" t="str">
        <f t="shared" si="32"/>
        <v/>
      </c>
      <c r="BG68" s="378" t="str">
        <f t="shared" si="33"/>
        <v/>
      </c>
      <c r="BH68" s="125"/>
      <c r="BI68" s="284" t="str">
        <f t="shared" si="34"/>
        <v/>
      </c>
      <c r="BJ68" s="284" t="str">
        <f t="shared" si="35"/>
        <v/>
      </c>
      <c r="BK68" s="231" t="str">
        <f>IF($C68="","",IF($BI68="","",INDEX('4.ベース改訂段階号俸表'!$B$4:$T$189,MATCH(メインシート!$BJ68,'4.ベース改訂段階号俸表'!$B$4:$B$189,0),MATCH(メインシート!$BI68,'4.ベース改訂段階号俸表'!$B$4:$T$4,0))))</f>
        <v/>
      </c>
      <c r="BL68" s="86" t="str">
        <f t="shared" si="10"/>
        <v/>
      </c>
      <c r="BM68" s="86" t="str">
        <f t="shared" si="36"/>
        <v/>
      </c>
      <c r="BN68" s="96" t="str">
        <f t="shared" si="11"/>
        <v/>
      </c>
      <c r="BO68" s="492"/>
      <c r="BP68" s="86" t="str">
        <f t="shared" si="37"/>
        <v/>
      </c>
      <c r="BQ68" s="86" t="str">
        <f t="shared" si="38"/>
        <v/>
      </c>
      <c r="BR68" s="229" t="str">
        <f t="shared" si="39"/>
        <v/>
      </c>
    </row>
    <row r="69" spans="1:70" x14ac:dyDescent="0.15">
      <c r="A69" s="30" t="str">
        <f>IF(C69="","",COUNTA($C$10:C69))</f>
        <v/>
      </c>
      <c r="B69" s="487"/>
      <c r="C69" s="487"/>
      <c r="D69" s="488"/>
      <c r="E69" s="488"/>
      <c r="F69" s="487"/>
      <c r="G69" s="487"/>
      <c r="H69" s="489"/>
      <c r="I69" s="489"/>
      <c r="J69" s="83" t="str">
        <f t="shared" si="12"/>
        <v/>
      </c>
      <c r="K69" s="83" t="str">
        <f t="shared" si="2"/>
        <v/>
      </c>
      <c r="L69" s="83" t="str">
        <f t="shared" si="3"/>
        <v/>
      </c>
      <c r="M69" s="83" t="str">
        <f t="shared" si="4"/>
        <v/>
      </c>
      <c r="N69" s="86" t="str">
        <f>IF($C69="","",VLOOKUP($J69,'1.年齢給'!$B$7:$C$54,2,FALSE))</f>
        <v/>
      </c>
      <c r="O69" s="86" t="str">
        <f>IF($C69="","",INDEX('3.段階号俸表・参照表'!$B$3:$T$188,MATCH(メインシート!$F69,'3.段階号俸表・参照表'!$B$3:$B$188,0),MATCH(メインシート!$E69,'3.段階号俸表・参照表'!$B$3:$T$3,0)))</f>
        <v/>
      </c>
      <c r="P69" s="490"/>
      <c r="Q69" s="86" t="str">
        <f t="shared" si="13"/>
        <v/>
      </c>
      <c r="R69" s="491"/>
      <c r="S69" s="491"/>
      <c r="T69" s="491"/>
      <c r="U69" s="491"/>
      <c r="V69" s="88" t="str">
        <f t="shared" si="14"/>
        <v/>
      </c>
      <c r="W69" s="89" t="str">
        <f t="shared" si="15"/>
        <v/>
      </c>
      <c r="X69" s="219" t="str">
        <f t="shared" si="40"/>
        <v/>
      </c>
      <c r="Y69" s="220" t="str">
        <f t="shared" si="41"/>
        <v/>
      </c>
      <c r="Z69" s="221" t="str">
        <f>IF($C69="","",IF($X69&gt;=$Y$7,0,VLOOKUP($X69,'1.年齢給'!$B$7:$C$54,2,FALSE)))</f>
        <v/>
      </c>
      <c r="AA69" s="221" t="str">
        <f t="shared" si="16"/>
        <v/>
      </c>
      <c r="AB69" s="492"/>
      <c r="AC69" s="223" t="str">
        <f t="shared" si="7"/>
        <v/>
      </c>
      <c r="AD69" s="223" t="str">
        <f t="shared" si="8"/>
        <v/>
      </c>
      <c r="AE69" s="223" t="str">
        <f>IF($AC69="","",VLOOKUP($AC69,'3.段階号俸表・参照表'!$V$4:$AH$13,12,FALSE))</f>
        <v/>
      </c>
      <c r="AF69" s="223" t="str">
        <f t="shared" si="17"/>
        <v/>
      </c>
      <c r="AG69" s="223" t="str">
        <f t="shared" si="18"/>
        <v/>
      </c>
      <c r="AH69" s="221" t="str">
        <f>IF($C69="","",INDEX('3.段階号俸表・参照表'!$B$3:$T$188,MATCH($AG69,'3.段階号俸表・参照表'!$B$3:$B$188,0),MATCH($AC69,'3.段階号俸表・参照表'!$B$3:$T$3,0)))</f>
        <v/>
      </c>
      <c r="AI69" s="221" t="str">
        <f t="shared" si="19"/>
        <v/>
      </c>
      <c r="AJ69" s="221" t="str">
        <f t="shared" si="20"/>
        <v/>
      </c>
      <c r="AK69" s="221" t="str">
        <f t="shared" si="21"/>
        <v/>
      </c>
      <c r="AL69" s="226" t="str">
        <f t="shared" si="22"/>
        <v/>
      </c>
      <c r="AM69" s="387" t="str">
        <f t="shared" si="9"/>
        <v/>
      </c>
      <c r="AN69" s="492"/>
      <c r="AO69" s="379" t="str">
        <f t="shared" si="23"/>
        <v/>
      </c>
      <c r="AP69" s="381">
        <f>IF(AM$10="","",IF($AN69="",0,VLOOKUP($AO69,'3.段階号俸表・参照表'!$V$20:$X$29,3,FALSE)-VLOOKUP($AM69,'3.段階号俸表・参照表'!$V$20:$X$29,3,FALSE)))</f>
        <v>0</v>
      </c>
      <c r="AQ69" s="370" t="str">
        <f t="shared" si="24"/>
        <v/>
      </c>
      <c r="AR69" s="370" t="str">
        <f>IF($C69="","",IF($AP69=0,0,($AQ69-VLOOKUP($AO69,'3.段階号俸表・参照表'!$V$4:$AH$13,2,FALSE))))</f>
        <v/>
      </c>
      <c r="AS69" s="370" t="str">
        <f>IF($C69="","",IF(AND($AN69&gt;0,$AR69=0),1,IF($AR69=0,0,IF($AR69&lt;0,1,ROUNDUP($AR69/VLOOKUP($AO69,'3.段階号俸表・参照表'!$V$4:$AH$13,4,FALSE),0)+1))))</f>
        <v/>
      </c>
      <c r="AT69" s="371" t="str">
        <f t="shared" si="25"/>
        <v/>
      </c>
      <c r="AU69" s="370" t="str">
        <f>IF($AO69="","",IF($AT69=0,0,($AT69-1)*VLOOKUP($AO69,'3.段階号俸表・参照表'!$V$4:$AH$13,4,FALSE)))</f>
        <v/>
      </c>
      <c r="AV69" s="370" t="str">
        <f t="shared" si="26"/>
        <v/>
      </c>
      <c r="AW69" s="371" t="str">
        <f>IF($C69="","",IF($AV69&lt;=0,0,ROUNDUP($AV69/VLOOKUP($AO69,'3.段階号俸表・参照表'!$V$4:$AH$13,8,FALSE),0)))</f>
        <v/>
      </c>
      <c r="AX69" s="371" t="str">
        <f t="shared" si="27"/>
        <v/>
      </c>
      <c r="AY69" s="379" t="str">
        <f t="shared" si="28"/>
        <v/>
      </c>
      <c r="AZ69" s="379" t="str">
        <f t="shared" si="29"/>
        <v/>
      </c>
      <c r="BA69" s="371" t="str">
        <f>IF($AO69="","",VLOOKUP($AO69,'3.段階号俸表・参照表'!$V$4:$AH$13,11,FALSE))</f>
        <v/>
      </c>
      <c r="BB69" s="371" t="str">
        <f>IF($AO69="","",VLOOKUP($AO69,'3.段階号俸表・参照表'!$V$4:$AH$13,12,FALSE))</f>
        <v/>
      </c>
      <c r="BC69" s="377" t="str">
        <f>IF($C69="","",INDEX('3.段階号俸表・参照表'!$B$3:$T$188,MATCH($AY69,'3.段階号俸表・参照表'!$B$3:$B$188,0),MATCH($AZ69,'3.段階号俸表・参照表'!$B$3:$T$3,0)))</f>
        <v/>
      </c>
      <c r="BD69" s="377" t="str">
        <f t="shared" si="30"/>
        <v/>
      </c>
      <c r="BE69" s="377" t="str">
        <f t="shared" si="31"/>
        <v/>
      </c>
      <c r="BF69" s="377" t="str">
        <f t="shared" si="32"/>
        <v/>
      </c>
      <c r="BG69" s="378" t="str">
        <f t="shared" si="33"/>
        <v/>
      </c>
      <c r="BH69" s="125"/>
      <c r="BI69" s="284" t="str">
        <f t="shared" si="34"/>
        <v/>
      </c>
      <c r="BJ69" s="284" t="str">
        <f t="shared" si="35"/>
        <v/>
      </c>
      <c r="BK69" s="231" t="str">
        <f>IF($C69="","",IF($BI69="","",INDEX('4.ベース改訂段階号俸表'!$B$4:$T$189,MATCH(メインシート!$BJ69,'4.ベース改訂段階号俸表'!$B$4:$B$189,0),MATCH(メインシート!$BI69,'4.ベース改訂段階号俸表'!$B$4:$T$4,0))))</f>
        <v/>
      </c>
      <c r="BL69" s="86" t="str">
        <f t="shared" si="10"/>
        <v/>
      </c>
      <c r="BM69" s="86" t="str">
        <f t="shared" si="36"/>
        <v/>
      </c>
      <c r="BN69" s="96" t="str">
        <f t="shared" si="11"/>
        <v/>
      </c>
      <c r="BO69" s="492"/>
      <c r="BP69" s="86" t="str">
        <f t="shared" si="37"/>
        <v/>
      </c>
      <c r="BQ69" s="86" t="str">
        <f t="shared" si="38"/>
        <v/>
      </c>
      <c r="BR69" s="229" t="str">
        <f t="shared" si="39"/>
        <v/>
      </c>
    </row>
    <row r="70" spans="1:70" x14ac:dyDescent="0.15">
      <c r="A70" s="30" t="str">
        <f>IF(C70="","",COUNTA($C$10:C70))</f>
        <v/>
      </c>
      <c r="B70" s="487"/>
      <c r="C70" s="487"/>
      <c r="D70" s="488"/>
      <c r="E70" s="488"/>
      <c r="F70" s="487"/>
      <c r="G70" s="487"/>
      <c r="H70" s="489"/>
      <c r="I70" s="489"/>
      <c r="J70" s="83" t="str">
        <f t="shared" si="12"/>
        <v/>
      </c>
      <c r="K70" s="83" t="str">
        <f t="shared" si="2"/>
        <v/>
      </c>
      <c r="L70" s="83" t="str">
        <f t="shared" si="3"/>
        <v/>
      </c>
      <c r="M70" s="83" t="str">
        <f t="shared" si="4"/>
        <v/>
      </c>
      <c r="N70" s="86" t="str">
        <f>IF($C70="","",VLOOKUP($J70,'1.年齢給'!$B$7:$C$54,2,FALSE))</f>
        <v/>
      </c>
      <c r="O70" s="86" t="str">
        <f>IF($C70="","",INDEX('3.段階号俸表・参照表'!$B$3:$T$188,MATCH(メインシート!$F70,'3.段階号俸表・参照表'!$B$3:$B$188,0),MATCH(メインシート!$E70,'3.段階号俸表・参照表'!$B$3:$T$3,0)))</f>
        <v/>
      </c>
      <c r="P70" s="490"/>
      <c r="Q70" s="86" t="str">
        <f t="shared" si="13"/>
        <v/>
      </c>
      <c r="R70" s="491"/>
      <c r="S70" s="491"/>
      <c r="T70" s="491"/>
      <c r="U70" s="491"/>
      <c r="V70" s="88" t="str">
        <f t="shared" si="14"/>
        <v/>
      </c>
      <c r="W70" s="89" t="str">
        <f t="shared" si="15"/>
        <v/>
      </c>
      <c r="X70" s="219" t="str">
        <f t="shared" si="40"/>
        <v/>
      </c>
      <c r="Y70" s="220" t="str">
        <f t="shared" si="41"/>
        <v/>
      </c>
      <c r="Z70" s="221" t="str">
        <f>IF($C70="","",IF($X70&gt;=$Y$7,0,VLOOKUP($X70,'1.年齢給'!$B$7:$C$54,2,FALSE)))</f>
        <v/>
      </c>
      <c r="AA70" s="221" t="str">
        <f t="shared" si="16"/>
        <v/>
      </c>
      <c r="AB70" s="492"/>
      <c r="AC70" s="223" t="str">
        <f t="shared" si="7"/>
        <v/>
      </c>
      <c r="AD70" s="223" t="str">
        <f t="shared" si="8"/>
        <v/>
      </c>
      <c r="AE70" s="223" t="str">
        <f>IF($AC70="","",VLOOKUP($AC70,'3.段階号俸表・参照表'!$V$4:$AH$13,12,FALSE))</f>
        <v/>
      </c>
      <c r="AF70" s="223" t="str">
        <f t="shared" si="17"/>
        <v/>
      </c>
      <c r="AG70" s="223" t="str">
        <f t="shared" si="18"/>
        <v/>
      </c>
      <c r="AH70" s="221" t="str">
        <f>IF($C70="","",INDEX('3.段階号俸表・参照表'!$B$3:$T$188,MATCH($AG70,'3.段階号俸表・参照表'!$B$3:$B$188,0),MATCH($AC70,'3.段階号俸表・参照表'!$B$3:$T$3,0)))</f>
        <v/>
      </c>
      <c r="AI70" s="221" t="str">
        <f t="shared" si="19"/>
        <v/>
      </c>
      <c r="AJ70" s="221" t="str">
        <f t="shared" si="20"/>
        <v/>
      </c>
      <c r="AK70" s="221" t="str">
        <f t="shared" si="21"/>
        <v/>
      </c>
      <c r="AL70" s="226" t="str">
        <f t="shared" si="22"/>
        <v/>
      </c>
      <c r="AM70" s="387" t="str">
        <f t="shared" si="9"/>
        <v/>
      </c>
      <c r="AN70" s="492"/>
      <c r="AO70" s="379" t="str">
        <f t="shared" si="23"/>
        <v/>
      </c>
      <c r="AP70" s="381">
        <f>IF(AM$10="","",IF($AN70="",0,VLOOKUP($AO70,'3.段階号俸表・参照表'!$V$20:$X$29,3,FALSE)-VLOOKUP($AM70,'3.段階号俸表・参照表'!$V$20:$X$29,3,FALSE)))</f>
        <v>0</v>
      </c>
      <c r="AQ70" s="370" t="str">
        <f t="shared" si="24"/>
        <v/>
      </c>
      <c r="AR70" s="370" t="str">
        <f>IF($C70="","",IF($AP70=0,0,($AQ70-VLOOKUP($AO70,'3.段階号俸表・参照表'!$V$4:$AH$13,2,FALSE))))</f>
        <v/>
      </c>
      <c r="AS70" s="370" t="str">
        <f>IF($C70="","",IF(AND($AN70&gt;0,$AR70=0),1,IF($AR70=0,0,IF($AR70&lt;0,1,ROUNDUP($AR70/VLOOKUP($AO70,'3.段階号俸表・参照表'!$V$4:$AH$13,4,FALSE),0)+1))))</f>
        <v/>
      </c>
      <c r="AT70" s="371" t="str">
        <f t="shared" si="25"/>
        <v/>
      </c>
      <c r="AU70" s="370" t="str">
        <f>IF($AO70="","",IF($AT70=0,0,($AT70-1)*VLOOKUP($AO70,'3.段階号俸表・参照表'!$V$4:$AH$13,4,FALSE)))</f>
        <v/>
      </c>
      <c r="AV70" s="370" t="str">
        <f t="shared" si="26"/>
        <v/>
      </c>
      <c r="AW70" s="371" t="str">
        <f>IF($C70="","",IF($AV70&lt;=0,0,ROUNDUP($AV70/VLOOKUP($AO70,'3.段階号俸表・参照表'!$V$4:$AH$13,8,FALSE),0)))</f>
        <v/>
      </c>
      <c r="AX70" s="371" t="str">
        <f t="shared" si="27"/>
        <v/>
      </c>
      <c r="AY70" s="379" t="str">
        <f t="shared" si="28"/>
        <v/>
      </c>
      <c r="AZ70" s="379" t="str">
        <f t="shared" si="29"/>
        <v/>
      </c>
      <c r="BA70" s="371" t="str">
        <f>IF($AO70="","",VLOOKUP($AO70,'3.段階号俸表・参照表'!$V$4:$AH$13,11,FALSE))</f>
        <v/>
      </c>
      <c r="BB70" s="371" t="str">
        <f>IF($AO70="","",VLOOKUP($AO70,'3.段階号俸表・参照表'!$V$4:$AH$13,12,FALSE))</f>
        <v/>
      </c>
      <c r="BC70" s="377" t="str">
        <f>IF($C70="","",INDEX('3.段階号俸表・参照表'!$B$3:$T$188,MATCH($AY70,'3.段階号俸表・参照表'!$B$3:$B$188,0),MATCH($AZ70,'3.段階号俸表・参照表'!$B$3:$T$3,0)))</f>
        <v/>
      </c>
      <c r="BD70" s="377" t="str">
        <f t="shared" si="30"/>
        <v/>
      </c>
      <c r="BE70" s="377" t="str">
        <f t="shared" si="31"/>
        <v/>
      </c>
      <c r="BF70" s="377" t="str">
        <f t="shared" si="32"/>
        <v/>
      </c>
      <c r="BG70" s="378" t="str">
        <f t="shared" si="33"/>
        <v/>
      </c>
      <c r="BH70" s="125"/>
      <c r="BI70" s="284" t="str">
        <f t="shared" si="34"/>
        <v/>
      </c>
      <c r="BJ70" s="284" t="str">
        <f t="shared" si="35"/>
        <v/>
      </c>
      <c r="BK70" s="231" t="str">
        <f>IF($C70="","",IF($BI70="","",INDEX('4.ベース改訂段階号俸表'!$B$4:$T$189,MATCH(メインシート!$BJ70,'4.ベース改訂段階号俸表'!$B$4:$B$189,0),MATCH(メインシート!$BI70,'4.ベース改訂段階号俸表'!$B$4:$T$4,0))))</f>
        <v/>
      </c>
      <c r="BL70" s="86" t="str">
        <f t="shared" si="10"/>
        <v/>
      </c>
      <c r="BM70" s="86" t="str">
        <f t="shared" si="36"/>
        <v/>
      </c>
      <c r="BN70" s="96" t="str">
        <f t="shared" si="11"/>
        <v/>
      </c>
      <c r="BO70" s="492"/>
      <c r="BP70" s="86" t="str">
        <f t="shared" si="37"/>
        <v/>
      </c>
      <c r="BQ70" s="86" t="str">
        <f t="shared" si="38"/>
        <v/>
      </c>
      <c r="BR70" s="229" t="str">
        <f t="shared" si="39"/>
        <v/>
      </c>
    </row>
    <row r="71" spans="1:70" x14ac:dyDescent="0.15">
      <c r="A71" s="30" t="str">
        <f>IF(C71="","",COUNTA($C$10:C71))</f>
        <v/>
      </c>
      <c r="B71" s="487"/>
      <c r="C71" s="487"/>
      <c r="D71" s="488"/>
      <c r="E71" s="488"/>
      <c r="F71" s="487"/>
      <c r="G71" s="487"/>
      <c r="H71" s="489"/>
      <c r="I71" s="489"/>
      <c r="J71" s="83" t="str">
        <f t="shared" si="12"/>
        <v/>
      </c>
      <c r="K71" s="83" t="str">
        <f t="shared" si="2"/>
        <v/>
      </c>
      <c r="L71" s="83" t="str">
        <f t="shared" si="3"/>
        <v/>
      </c>
      <c r="M71" s="83" t="str">
        <f t="shared" si="4"/>
        <v/>
      </c>
      <c r="N71" s="86" t="str">
        <f>IF($C71="","",VLOOKUP($J71,'1.年齢給'!$B$7:$C$54,2,FALSE))</f>
        <v/>
      </c>
      <c r="O71" s="86" t="str">
        <f>IF($C71="","",INDEX('3.段階号俸表・参照表'!$B$3:$T$188,MATCH(メインシート!$F71,'3.段階号俸表・参照表'!$B$3:$B$188,0),MATCH(メインシート!$E71,'3.段階号俸表・参照表'!$B$3:$T$3,0)))</f>
        <v/>
      </c>
      <c r="P71" s="490"/>
      <c r="Q71" s="86" t="str">
        <f t="shared" si="13"/>
        <v/>
      </c>
      <c r="R71" s="491"/>
      <c r="S71" s="491"/>
      <c r="T71" s="491"/>
      <c r="U71" s="491"/>
      <c r="V71" s="88" t="str">
        <f t="shared" si="14"/>
        <v/>
      </c>
      <c r="W71" s="89" t="str">
        <f t="shared" si="15"/>
        <v/>
      </c>
      <c r="X71" s="219" t="str">
        <f t="shared" si="40"/>
        <v/>
      </c>
      <c r="Y71" s="220" t="str">
        <f t="shared" si="41"/>
        <v/>
      </c>
      <c r="Z71" s="221" t="str">
        <f>IF($C71="","",IF($X71&gt;=$Y$7,0,VLOOKUP($X71,'1.年齢給'!$B$7:$C$54,2,FALSE)))</f>
        <v/>
      </c>
      <c r="AA71" s="221" t="str">
        <f t="shared" si="16"/>
        <v/>
      </c>
      <c r="AB71" s="492"/>
      <c r="AC71" s="223" t="str">
        <f t="shared" si="7"/>
        <v/>
      </c>
      <c r="AD71" s="223" t="str">
        <f t="shared" si="8"/>
        <v/>
      </c>
      <c r="AE71" s="223" t="str">
        <f>IF($AC71="","",VLOOKUP($AC71,'3.段階号俸表・参照表'!$V$4:$AH$13,12,FALSE))</f>
        <v/>
      </c>
      <c r="AF71" s="223" t="str">
        <f t="shared" si="17"/>
        <v/>
      </c>
      <c r="AG71" s="223" t="str">
        <f t="shared" si="18"/>
        <v/>
      </c>
      <c r="AH71" s="221" t="str">
        <f>IF($C71="","",INDEX('3.段階号俸表・参照表'!$B$3:$T$188,MATCH($AG71,'3.段階号俸表・参照表'!$B$3:$B$188,0),MATCH($AC71,'3.段階号俸表・参照表'!$B$3:$T$3,0)))</f>
        <v/>
      </c>
      <c r="AI71" s="221" t="str">
        <f t="shared" si="19"/>
        <v/>
      </c>
      <c r="AJ71" s="221" t="str">
        <f t="shared" si="20"/>
        <v/>
      </c>
      <c r="AK71" s="221" t="str">
        <f t="shared" si="21"/>
        <v/>
      </c>
      <c r="AL71" s="226" t="str">
        <f t="shared" si="22"/>
        <v/>
      </c>
      <c r="AM71" s="387" t="str">
        <f t="shared" si="9"/>
        <v/>
      </c>
      <c r="AN71" s="492"/>
      <c r="AO71" s="379" t="str">
        <f t="shared" si="23"/>
        <v/>
      </c>
      <c r="AP71" s="381">
        <f>IF(AM$10="","",IF($AN71="",0,VLOOKUP($AO71,'3.段階号俸表・参照表'!$V$20:$X$29,3,FALSE)-VLOOKUP($AM71,'3.段階号俸表・参照表'!$V$20:$X$29,3,FALSE)))</f>
        <v>0</v>
      </c>
      <c r="AQ71" s="370" t="str">
        <f t="shared" si="24"/>
        <v/>
      </c>
      <c r="AR71" s="370" t="str">
        <f>IF($C71="","",IF($AP71=0,0,($AQ71-VLOOKUP($AO71,'3.段階号俸表・参照表'!$V$4:$AH$13,2,FALSE))))</f>
        <v/>
      </c>
      <c r="AS71" s="370" t="str">
        <f>IF($C71="","",IF(AND($AN71&gt;0,$AR71=0),1,IF($AR71=0,0,IF($AR71&lt;0,1,ROUNDUP($AR71/VLOOKUP($AO71,'3.段階号俸表・参照表'!$V$4:$AH$13,4,FALSE),0)+1))))</f>
        <v/>
      </c>
      <c r="AT71" s="371" t="str">
        <f t="shared" si="25"/>
        <v/>
      </c>
      <c r="AU71" s="370" t="str">
        <f>IF($AO71="","",IF($AT71=0,0,($AT71-1)*VLOOKUP($AO71,'3.段階号俸表・参照表'!$V$4:$AH$13,4,FALSE)))</f>
        <v/>
      </c>
      <c r="AV71" s="370" t="str">
        <f t="shared" si="26"/>
        <v/>
      </c>
      <c r="AW71" s="371" t="str">
        <f>IF($C71="","",IF($AV71&lt;=0,0,ROUNDUP($AV71/VLOOKUP($AO71,'3.段階号俸表・参照表'!$V$4:$AH$13,8,FALSE),0)))</f>
        <v/>
      </c>
      <c r="AX71" s="371" t="str">
        <f t="shared" si="27"/>
        <v/>
      </c>
      <c r="AY71" s="379" t="str">
        <f t="shared" si="28"/>
        <v/>
      </c>
      <c r="AZ71" s="379" t="str">
        <f t="shared" si="29"/>
        <v/>
      </c>
      <c r="BA71" s="371" t="str">
        <f>IF($AO71="","",VLOOKUP($AO71,'3.段階号俸表・参照表'!$V$4:$AH$13,11,FALSE))</f>
        <v/>
      </c>
      <c r="BB71" s="371" t="str">
        <f>IF($AO71="","",VLOOKUP($AO71,'3.段階号俸表・参照表'!$V$4:$AH$13,12,FALSE))</f>
        <v/>
      </c>
      <c r="BC71" s="377" t="str">
        <f>IF($C71="","",INDEX('3.段階号俸表・参照表'!$B$3:$T$188,MATCH($AY71,'3.段階号俸表・参照表'!$B$3:$B$188,0),MATCH($AZ71,'3.段階号俸表・参照表'!$B$3:$T$3,0)))</f>
        <v/>
      </c>
      <c r="BD71" s="377" t="str">
        <f t="shared" si="30"/>
        <v/>
      </c>
      <c r="BE71" s="377" t="str">
        <f t="shared" si="31"/>
        <v/>
      </c>
      <c r="BF71" s="377" t="str">
        <f t="shared" si="32"/>
        <v/>
      </c>
      <c r="BG71" s="378" t="str">
        <f t="shared" si="33"/>
        <v/>
      </c>
      <c r="BH71" s="125"/>
      <c r="BI71" s="284" t="str">
        <f t="shared" si="34"/>
        <v/>
      </c>
      <c r="BJ71" s="284" t="str">
        <f t="shared" si="35"/>
        <v/>
      </c>
      <c r="BK71" s="231" t="str">
        <f>IF($C71="","",IF($BI71="","",INDEX('4.ベース改訂段階号俸表'!$B$4:$T$189,MATCH(メインシート!$BJ71,'4.ベース改訂段階号俸表'!$B$4:$B$189,0),MATCH(メインシート!$BI71,'4.ベース改訂段階号俸表'!$B$4:$T$4,0))))</f>
        <v/>
      </c>
      <c r="BL71" s="86" t="str">
        <f t="shared" si="10"/>
        <v/>
      </c>
      <c r="BM71" s="86" t="str">
        <f t="shared" si="36"/>
        <v/>
      </c>
      <c r="BN71" s="96" t="str">
        <f t="shared" si="11"/>
        <v/>
      </c>
      <c r="BO71" s="492"/>
      <c r="BP71" s="86" t="str">
        <f t="shared" si="37"/>
        <v/>
      </c>
      <c r="BQ71" s="86" t="str">
        <f t="shared" si="38"/>
        <v/>
      </c>
      <c r="BR71" s="229" t="str">
        <f t="shared" si="39"/>
        <v/>
      </c>
    </row>
    <row r="72" spans="1:70" x14ac:dyDescent="0.15">
      <c r="A72" s="30" t="str">
        <f>IF(C72="","",COUNTA($C$10:C72))</f>
        <v/>
      </c>
      <c r="B72" s="487"/>
      <c r="C72" s="487"/>
      <c r="D72" s="488"/>
      <c r="E72" s="488"/>
      <c r="F72" s="487"/>
      <c r="G72" s="487"/>
      <c r="H72" s="489"/>
      <c r="I72" s="489"/>
      <c r="J72" s="83" t="str">
        <f t="shared" si="12"/>
        <v/>
      </c>
      <c r="K72" s="83" t="str">
        <f t="shared" si="2"/>
        <v/>
      </c>
      <c r="L72" s="83" t="str">
        <f t="shared" si="3"/>
        <v/>
      </c>
      <c r="M72" s="83" t="str">
        <f t="shared" si="4"/>
        <v/>
      </c>
      <c r="N72" s="86" t="str">
        <f>IF($C72="","",VLOOKUP($J72,'1.年齢給'!$B$7:$C$54,2,FALSE))</f>
        <v/>
      </c>
      <c r="O72" s="86" t="str">
        <f>IF($C72="","",INDEX('3.段階号俸表・参照表'!$B$3:$T$188,MATCH(メインシート!$F72,'3.段階号俸表・参照表'!$B$3:$B$188,0),MATCH(メインシート!$E72,'3.段階号俸表・参照表'!$B$3:$T$3,0)))</f>
        <v/>
      </c>
      <c r="P72" s="490"/>
      <c r="Q72" s="86" t="str">
        <f t="shared" si="13"/>
        <v/>
      </c>
      <c r="R72" s="491"/>
      <c r="S72" s="491"/>
      <c r="T72" s="491"/>
      <c r="U72" s="491"/>
      <c r="V72" s="88" t="str">
        <f t="shared" si="14"/>
        <v/>
      </c>
      <c r="W72" s="89" t="str">
        <f t="shared" si="15"/>
        <v/>
      </c>
      <c r="X72" s="219" t="str">
        <f t="shared" si="40"/>
        <v/>
      </c>
      <c r="Y72" s="220" t="str">
        <f t="shared" si="41"/>
        <v/>
      </c>
      <c r="Z72" s="221" t="str">
        <f>IF($C72="","",IF($X72&gt;=$Y$7,0,VLOOKUP($X72,'1.年齢給'!$B$7:$C$54,2,FALSE)))</f>
        <v/>
      </c>
      <c r="AA72" s="221" t="str">
        <f t="shared" si="16"/>
        <v/>
      </c>
      <c r="AB72" s="492"/>
      <c r="AC72" s="223" t="str">
        <f t="shared" si="7"/>
        <v/>
      </c>
      <c r="AD72" s="223" t="str">
        <f t="shared" si="8"/>
        <v/>
      </c>
      <c r="AE72" s="223" t="str">
        <f>IF($AC72="","",VLOOKUP($AC72,'3.段階号俸表・参照表'!$V$4:$AH$13,12,FALSE))</f>
        <v/>
      </c>
      <c r="AF72" s="223" t="str">
        <f t="shared" si="17"/>
        <v/>
      </c>
      <c r="AG72" s="223" t="str">
        <f t="shared" si="18"/>
        <v/>
      </c>
      <c r="AH72" s="221" t="str">
        <f>IF($C72="","",INDEX('3.段階号俸表・参照表'!$B$3:$T$188,MATCH($AG72,'3.段階号俸表・参照表'!$B$3:$B$188,0),MATCH($AC72,'3.段階号俸表・参照表'!$B$3:$T$3,0)))</f>
        <v/>
      </c>
      <c r="AI72" s="221" t="str">
        <f t="shared" si="19"/>
        <v/>
      </c>
      <c r="AJ72" s="221" t="str">
        <f t="shared" si="20"/>
        <v/>
      </c>
      <c r="AK72" s="221" t="str">
        <f t="shared" si="21"/>
        <v/>
      </c>
      <c r="AL72" s="226" t="str">
        <f t="shared" si="22"/>
        <v/>
      </c>
      <c r="AM72" s="387" t="str">
        <f t="shared" si="9"/>
        <v/>
      </c>
      <c r="AN72" s="492"/>
      <c r="AO72" s="379" t="str">
        <f t="shared" si="23"/>
        <v/>
      </c>
      <c r="AP72" s="381">
        <f>IF(AM$10="","",IF($AN72="",0,VLOOKUP($AO72,'3.段階号俸表・参照表'!$V$20:$X$29,3,FALSE)-VLOOKUP($AM72,'3.段階号俸表・参照表'!$V$20:$X$29,3,FALSE)))</f>
        <v>0</v>
      </c>
      <c r="AQ72" s="370" t="str">
        <f t="shared" si="24"/>
        <v/>
      </c>
      <c r="AR72" s="370" t="str">
        <f>IF($C72="","",IF($AP72=0,0,($AQ72-VLOOKUP($AO72,'3.段階号俸表・参照表'!$V$4:$AH$13,2,FALSE))))</f>
        <v/>
      </c>
      <c r="AS72" s="370" t="str">
        <f>IF($C72="","",IF(AND($AN72&gt;0,$AR72=0),1,IF($AR72=0,0,IF($AR72&lt;0,1,ROUNDUP($AR72/VLOOKUP($AO72,'3.段階号俸表・参照表'!$V$4:$AH$13,4,FALSE),0)+1))))</f>
        <v/>
      </c>
      <c r="AT72" s="371" t="str">
        <f t="shared" si="25"/>
        <v/>
      </c>
      <c r="AU72" s="370" t="str">
        <f>IF($AO72="","",IF($AT72=0,0,($AT72-1)*VLOOKUP($AO72,'3.段階号俸表・参照表'!$V$4:$AH$13,4,FALSE)))</f>
        <v/>
      </c>
      <c r="AV72" s="370" t="str">
        <f t="shared" si="26"/>
        <v/>
      </c>
      <c r="AW72" s="371" t="str">
        <f>IF($C72="","",IF($AV72&lt;=0,0,ROUNDUP($AV72/VLOOKUP($AO72,'3.段階号俸表・参照表'!$V$4:$AH$13,8,FALSE),0)))</f>
        <v/>
      </c>
      <c r="AX72" s="371" t="str">
        <f t="shared" si="27"/>
        <v/>
      </c>
      <c r="AY72" s="379" t="str">
        <f t="shared" si="28"/>
        <v/>
      </c>
      <c r="AZ72" s="379" t="str">
        <f t="shared" si="29"/>
        <v/>
      </c>
      <c r="BA72" s="371" t="str">
        <f>IF($AO72="","",VLOOKUP($AO72,'3.段階号俸表・参照表'!$V$4:$AH$13,11,FALSE))</f>
        <v/>
      </c>
      <c r="BB72" s="371" t="str">
        <f>IF($AO72="","",VLOOKUP($AO72,'3.段階号俸表・参照表'!$V$4:$AH$13,12,FALSE))</f>
        <v/>
      </c>
      <c r="BC72" s="377" t="str">
        <f>IF($C72="","",INDEX('3.段階号俸表・参照表'!$B$3:$T$188,MATCH($AY72,'3.段階号俸表・参照表'!$B$3:$B$188,0),MATCH($AZ72,'3.段階号俸表・参照表'!$B$3:$T$3,0)))</f>
        <v/>
      </c>
      <c r="BD72" s="377" t="str">
        <f t="shared" si="30"/>
        <v/>
      </c>
      <c r="BE72" s="377" t="str">
        <f t="shared" si="31"/>
        <v/>
      </c>
      <c r="BF72" s="377" t="str">
        <f t="shared" si="32"/>
        <v/>
      </c>
      <c r="BG72" s="378" t="str">
        <f t="shared" si="33"/>
        <v/>
      </c>
      <c r="BH72" s="125"/>
      <c r="BI72" s="284" t="str">
        <f t="shared" si="34"/>
        <v/>
      </c>
      <c r="BJ72" s="284" t="str">
        <f t="shared" si="35"/>
        <v/>
      </c>
      <c r="BK72" s="231" t="str">
        <f>IF($C72="","",IF($BI72="","",INDEX('4.ベース改訂段階号俸表'!$B$4:$T$189,MATCH(メインシート!$BJ72,'4.ベース改訂段階号俸表'!$B$4:$B$189,0),MATCH(メインシート!$BI72,'4.ベース改訂段階号俸表'!$B$4:$T$4,0))))</f>
        <v/>
      </c>
      <c r="BL72" s="86" t="str">
        <f t="shared" si="10"/>
        <v/>
      </c>
      <c r="BM72" s="86" t="str">
        <f t="shared" si="36"/>
        <v/>
      </c>
      <c r="BN72" s="96" t="str">
        <f t="shared" si="11"/>
        <v/>
      </c>
      <c r="BO72" s="492"/>
      <c r="BP72" s="86" t="str">
        <f t="shared" si="37"/>
        <v/>
      </c>
      <c r="BQ72" s="86" t="str">
        <f t="shared" si="38"/>
        <v/>
      </c>
      <c r="BR72" s="229" t="str">
        <f t="shared" si="39"/>
        <v/>
      </c>
    </row>
    <row r="73" spans="1:70" x14ac:dyDescent="0.15">
      <c r="A73" s="30" t="str">
        <f>IF(C73="","",COUNTA($C$10:C73))</f>
        <v/>
      </c>
      <c r="B73" s="487"/>
      <c r="C73" s="487"/>
      <c r="D73" s="488"/>
      <c r="E73" s="488"/>
      <c r="F73" s="487"/>
      <c r="G73" s="487"/>
      <c r="H73" s="489"/>
      <c r="I73" s="489"/>
      <c r="J73" s="83" t="str">
        <f t="shared" si="12"/>
        <v/>
      </c>
      <c r="K73" s="83" t="str">
        <f t="shared" si="2"/>
        <v/>
      </c>
      <c r="L73" s="83" t="str">
        <f t="shared" si="3"/>
        <v/>
      </c>
      <c r="M73" s="83" t="str">
        <f t="shared" si="4"/>
        <v/>
      </c>
      <c r="N73" s="86" t="str">
        <f>IF($C73="","",VLOOKUP($J73,'1.年齢給'!$B$7:$C$54,2,FALSE))</f>
        <v/>
      </c>
      <c r="O73" s="86" t="str">
        <f>IF($C73="","",INDEX('3.段階号俸表・参照表'!$B$3:$T$188,MATCH(メインシート!$F73,'3.段階号俸表・参照表'!$B$3:$B$188,0),MATCH(メインシート!$E73,'3.段階号俸表・参照表'!$B$3:$T$3,0)))</f>
        <v/>
      </c>
      <c r="P73" s="490"/>
      <c r="Q73" s="86" t="str">
        <f t="shared" si="13"/>
        <v/>
      </c>
      <c r="R73" s="491"/>
      <c r="S73" s="491"/>
      <c r="T73" s="491"/>
      <c r="U73" s="491"/>
      <c r="V73" s="88" t="str">
        <f t="shared" si="14"/>
        <v/>
      </c>
      <c r="W73" s="89" t="str">
        <f t="shared" si="15"/>
        <v/>
      </c>
      <c r="X73" s="219" t="str">
        <f t="shared" si="40"/>
        <v/>
      </c>
      <c r="Y73" s="220" t="str">
        <f t="shared" si="41"/>
        <v/>
      </c>
      <c r="Z73" s="221" t="str">
        <f>IF($C73="","",IF($X73&gt;=$Y$7,0,VLOOKUP($X73,'1.年齢給'!$B$7:$C$54,2,FALSE)))</f>
        <v/>
      </c>
      <c r="AA73" s="221" t="str">
        <f t="shared" si="16"/>
        <v/>
      </c>
      <c r="AB73" s="492"/>
      <c r="AC73" s="223" t="str">
        <f t="shared" si="7"/>
        <v/>
      </c>
      <c r="AD73" s="223" t="str">
        <f t="shared" si="8"/>
        <v/>
      </c>
      <c r="AE73" s="223" t="str">
        <f>IF($AC73="","",VLOOKUP($AC73,'3.段階号俸表・参照表'!$V$4:$AH$13,12,FALSE))</f>
        <v/>
      </c>
      <c r="AF73" s="223" t="str">
        <f t="shared" si="17"/>
        <v/>
      </c>
      <c r="AG73" s="223" t="str">
        <f t="shared" si="18"/>
        <v/>
      </c>
      <c r="AH73" s="221" t="str">
        <f>IF($C73="","",INDEX('3.段階号俸表・参照表'!$B$3:$T$188,MATCH($AG73,'3.段階号俸表・参照表'!$B$3:$B$188,0),MATCH($AC73,'3.段階号俸表・参照表'!$B$3:$T$3,0)))</f>
        <v/>
      </c>
      <c r="AI73" s="221" t="str">
        <f t="shared" si="19"/>
        <v/>
      </c>
      <c r="AJ73" s="221" t="str">
        <f t="shared" si="20"/>
        <v/>
      </c>
      <c r="AK73" s="221" t="str">
        <f t="shared" si="21"/>
        <v/>
      </c>
      <c r="AL73" s="226" t="str">
        <f t="shared" si="22"/>
        <v/>
      </c>
      <c r="AM73" s="387" t="str">
        <f t="shared" si="9"/>
        <v/>
      </c>
      <c r="AN73" s="492"/>
      <c r="AO73" s="379" t="str">
        <f t="shared" si="23"/>
        <v/>
      </c>
      <c r="AP73" s="381">
        <f>IF(AM$10="","",IF($AN73="",0,VLOOKUP($AO73,'3.段階号俸表・参照表'!$V$20:$X$29,3,FALSE)-VLOOKUP($AM73,'3.段階号俸表・参照表'!$V$20:$X$29,3,FALSE)))</f>
        <v>0</v>
      </c>
      <c r="AQ73" s="370" t="str">
        <f t="shared" si="24"/>
        <v/>
      </c>
      <c r="AR73" s="370" t="str">
        <f>IF($C73="","",IF($AP73=0,0,($AQ73-VLOOKUP($AO73,'3.段階号俸表・参照表'!$V$4:$AH$13,2,FALSE))))</f>
        <v/>
      </c>
      <c r="AS73" s="370" t="str">
        <f>IF($C73="","",IF(AND($AN73&gt;0,$AR73=0),1,IF($AR73=0,0,IF($AR73&lt;0,1,ROUNDUP($AR73/VLOOKUP($AO73,'3.段階号俸表・参照表'!$V$4:$AH$13,4,FALSE),0)+1))))</f>
        <v/>
      </c>
      <c r="AT73" s="371" t="str">
        <f t="shared" si="25"/>
        <v/>
      </c>
      <c r="AU73" s="370" t="str">
        <f>IF($AO73="","",IF($AT73=0,0,($AT73-1)*VLOOKUP($AO73,'3.段階号俸表・参照表'!$V$4:$AH$13,4,FALSE)))</f>
        <v/>
      </c>
      <c r="AV73" s="370" t="str">
        <f t="shared" si="26"/>
        <v/>
      </c>
      <c r="AW73" s="371" t="str">
        <f>IF($C73="","",IF($AV73&lt;=0,0,ROUNDUP($AV73/VLOOKUP($AO73,'3.段階号俸表・参照表'!$V$4:$AH$13,8,FALSE),0)))</f>
        <v/>
      </c>
      <c r="AX73" s="371" t="str">
        <f t="shared" si="27"/>
        <v/>
      </c>
      <c r="AY73" s="379" t="str">
        <f t="shared" si="28"/>
        <v/>
      </c>
      <c r="AZ73" s="379" t="str">
        <f t="shared" si="29"/>
        <v/>
      </c>
      <c r="BA73" s="371" t="str">
        <f>IF($AO73="","",VLOOKUP($AO73,'3.段階号俸表・参照表'!$V$4:$AH$13,11,FALSE))</f>
        <v/>
      </c>
      <c r="BB73" s="371" t="str">
        <f>IF($AO73="","",VLOOKUP($AO73,'3.段階号俸表・参照表'!$V$4:$AH$13,12,FALSE))</f>
        <v/>
      </c>
      <c r="BC73" s="377" t="str">
        <f>IF($C73="","",INDEX('3.段階号俸表・参照表'!$B$3:$T$188,MATCH($AY73,'3.段階号俸表・参照表'!$B$3:$B$188,0),MATCH($AZ73,'3.段階号俸表・参照表'!$B$3:$T$3,0)))</f>
        <v/>
      </c>
      <c r="BD73" s="377" t="str">
        <f t="shared" si="30"/>
        <v/>
      </c>
      <c r="BE73" s="377" t="str">
        <f t="shared" si="31"/>
        <v/>
      </c>
      <c r="BF73" s="377" t="str">
        <f t="shared" si="32"/>
        <v/>
      </c>
      <c r="BG73" s="378" t="str">
        <f t="shared" si="33"/>
        <v/>
      </c>
      <c r="BH73" s="125"/>
      <c r="BI73" s="284" t="str">
        <f t="shared" si="34"/>
        <v/>
      </c>
      <c r="BJ73" s="284" t="str">
        <f t="shared" si="35"/>
        <v/>
      </c>
      <c r="BK73" s="231" t="str">
        <f>IF($C73="","",IF($BI73="","",INDEX('4.ベース改訂段階号俸表'!$B$4:$T$189,MATCH(メインシート!$BJ73,'4.ベース改訂段階号俸表'!$B$4:$B$189,0),MATCH(メインシート!$BI73,'4.ベース改訂段階号俸表'!$B$4:$T$4,0))))</f>
        <v/>
      </c>
      <c r="BL73" s="86" t="str">
        <f t="shared" si="10"/>
        <v/>
      </c>
      <c r="BM73" s="86" t="str">
        <f t="shared" si="36"/>
        <v/>
      </c>
      <c r="BN73" s="96" t="str">
        <f t="shared" si="11"/>
        <v/>
      </c>
      <c r="BO73" s="492"/>
      <c r="BP73" s="86" t="str">
        <f t="shared" si="37"/>
        <v/>
      </c>
      <c r="BQ73" s="86" t="str">
        <f t="shared" si="38"/>
        <v/>
      </c>
      <c r="BR73" s="229" t="str">
        <f t="shared" si="39"/>
        <v/>
      </c>
    </row>
    <row r="74" spans="1:70" x14ac:dyDescent="0.15">
      <c r="A74" s="30" t="str">
        <f>IF(C74="","",COUNTA($C$10:C74))</f>
        <v/>
      </c>
      <c r="B74" s="487"/>
      <c r="C74" s="487"/>
      <c r="D74" s="488"/>
      <c r="E74" s="488"/>
      <c r="F74" s="487"/>
      <c r="G74" s="487"/>
      <c r="H74" s="489"/>
      <c r="I74" s="489"/>
      <c r="J74" s="83" t="str">
        <f t="shared" si="12"/>
        <v/>
      </c>
      <c r="K74" s="83" t="str">
        <f t="shared" ref="K74:K137" si="42">IF(H74="","",DATEDIF(H74-1,$J$6,"YM"))</f>
        <v/>
      </c>
      <c r="L74" s="83" t="str">
        <f t="shared" ref="L74:L137" si="43">IF(I74="","",DATEDIF(I74-1,$J$6,"Y"))</f>
        <v/>
      </c>
      <c r="M74" s="83" t="str">
        <f t="shared" ref="M74:M137" si="44">IF(I74="","",DATEDIF(I74-1,$J$6,"YM"))</f>
        <v/>
      </c>
      <c r="N74" s="86" t="str">
        <f>IF($C74="","",VLOOKUP($J74,'1.年齢給'!$B$7:$C$54,2,FALSE))</f>
        <v/>
      </c>
      <c r="O74" s="86" t="str">
        <f>IF($C74="","",INDEX('3.段階号俸表・参照表'!$B$3:$T$188,MATCH(メインシート!$F74,'3.段階号俸表・参照表'!$B$3:$B$188,0),MATCH(メインシート!$E74,'3.段階号俸表・参照表'!$B$3:$T$3,0)))</f>
        <v/>
      </c>
      <c r="P74" s="490"/>
      <c r="Q74" s="86" t="str">
        <f t="shared" si="13"/>
        <v/>
      </c>
      <c r="R74" s="491"/>
      <c r="S74" s="491"/>
      <c r="T74" s="491"/>
      <c r="U74" s="491"/>
      <c r="V74" s="88" t="str">
        <f t="shared" si="14"/>
        <v/>
      </c>
      <c r="W74" s="89" t="str">
        <f t="shared" si="15"/>
        <v/>
      </c>
      <c r="X74" s="219" t="str">
        <f t="shared" ref="X74:X105" si="45">IF($H74="","",DATEDIF($H74-1,$X$5,"Y"))</f>
        <v/>
      </c>
      <c r="Y74" s="220" t="str">
        <f t="shared" ref="Y74:Y105" si="46">IF($H74="","",DATEDIF($H74-1,$X$5,"Ym"))</f>
        <v/>
      </c>
      <c r="Z74" s="221" t="str">
        <f>IF($C74="","",IF($X74&gt;=$Y$7,0,VLOOKUP($X74,'1.年齢給'!$B$7:$C$54,2,FALSE)))</f>
        <v/>
      </c>
      <c r="AA74" s="221" t="str">
        <f t="shared" si="16"/>
        <v/>
      </c>
      <c r="AB74" s="492"/>
      <c r="AC74" s="223" t="str">
        <f t="shared" ref="AC74:AC137" si="47">IF($X74&gt;=$Y$7,"",$E74)</f>
        <v/>
      </c>
      <c r="AD74" s="223" t="str">
        <f t="shared" ref="AD74:AD137" si="48">IF($X74&gt;=$Y$7,"",$F74)</f>
        <v/>
      </c>
      <c r="AE74" s="223" t="str">
        <f>IF($AC74="","",VLOOKUP($AC74,'3.段階号俸表・参照表'!$V$4:$AH$13,12,FALSE))</f>
        <v/>
      </c>
      <c r="AF74" s="223" t="str">
        <f t="shared" si="17"/>
        <v/>
      </c>
      <c r="AG74" s="223" t="str">
        <f t="shared" si="18"/>
        <v/>
      </c>
      <c r="AH74" s="221" t="str">
        <f>IF($C74="","",INDEX('3.段階号俸表・参照表'!$B$3:$T$188,MATCH($AG74,'3.段階号俸表・参照表'!$B$3:$B$188,0),MATCH($AC74,'3.段階号俸表・参照表'!$B$3:$T$3,0)))</f>
        <v/>
      </c>
      <c r="AI74" s="221" t="str">
        <f t="shared" si="19"/>
        <v/>
      </c>
      <c r="AJ74" s="221" t="str">
        <f t="shared" si="20"/>
        <v/>
      </c>
      <c r="AK74" s="221" t="str">
        <f t="shared" si="21"/>
        <v/>
      </c>
      <c r="AL74" s="226" t="str">
        <f t="shared" si="22"/>
        <v/>
      </c>
      <c r="AM74" s="387" t="str">
        <f t="shared" ref="AM74:AM137" si="49">$AC74</f>
        <v/>
      </c>
      <c r="AN74" s="492"/>
      <c r="AO74" s="379" t="str">
        <f t="shared" si="23"/>
        <v/>
      </c>
      <c r="AP74" s="381">
        <f>IF(AM$10="","",IF($AN74="",0,VLOOKUP($AO74,'3.段階号俸表・参照表'!$V$20:$X$29,3,FALSE)-VLOOKUP($AM74,'3.段階号俸表・参照表'!$V$20:$X$29,3,FALSE)))</f>
        <v>0</v>
      </c>
      <c r="AQ74" s="370" t="str">
        <f t="shared" si="24"/>
        <v/>
      </c>
      <c r="AR74" s="370" t="str">
        <f>IF($C74="","",IF($AP74=0,0,($AQ74-VLOOKUP($AO74,'3.段階号俸表・参照表'!$V$4:$AH$13,2,FALSE))))</f>
        <v/>
      </c>
      <c r="AS74" s="370" t="str">
        <f>IF($C74="","",IF(AND($AN74&gt;0,$AR74=0),1,IF($AR74=0,0,IF($AR74&lt;0,1,ROUNDUP($AR74/VLOOKUP($AO74,'3.段階号俸表・参照表'!$V$4:$AH$13,4,FALSE),0)+1))))</f>
        <v/>
      </c>
      <c r="AT74" s="371" t="str">
        <f t="shared" si="25"/>
        <v/>
      </c>
      <c r="AU74" s="370" t="str">
        <f>IF($AO74="","",IF($AT74=0,0,($AT74-1)*VLOOKUP($AO74,'3.段階号俸表・参照表'!$V$4:$AH$13,4,FALSE)))</f>
        <v/>
      </c>
      <c r="AV74" s="370" t="str">
        <f t="shared" si="26"/>
        <v/>
      </c>
      <c r="AW74" s="371" t="str">
        <f>IF($C74="","",IF($AV74&lt;=0,0,ROUNDUP($AV74/VLOOKUP($AO74,'3.段階号俸表・参照表'!$V$4:$AH$13,8,FALSE),0)))</f>
        <v/>
      </c>
      <c r="AX74" s="371" t="str">
        <f t="shared" si="27"/>
        <v/>
      </c>
      <c r="AY74" s="379" t="str">
        <f t="shared" si="28"/>
        <v/>
      </c>
      <c r="AZ74" s="379" t="str">
        <f t="shared" si="29"/>
        <v/>
      </c>
      <c r="BA74" s="371" t="str">
        <f>IF($AO74="","",VLOOKUP($AO74,'3.段階号俸表・参照表'!$V$4:$AH$13,11,FALSE))</f>
        <v/>
      </c>
      <c r="BB74" s="371" t="str">
        <f>IF($AO74="","",VLOOKUP($AO74,'3.段階号俸表・参照表'!$V$4:$AH$13,12,FALSE))</f>
        <v/>
      </c>
      <c r="BC74" s="377" t="str">
        <f>IF($C74="","",INDEX('3.段階号俸表・参照表'!$B$3:$T$188,MATCH($AY74,'3.段階号俸表・参照表'!$B$3:$B$188,0),MATCH($AZ74,'3.段階号俸表・参照表'!$B$3:$T$3,0)))</f>
        <v/>
      </c>
      <c r="BD74" s="377" t="str">
        <f t="shared" si="30"/>
        <v/>
      </c>
      <c r="BE74" s="377" t="str">
        <f t="shared" si="31"/>
        <v/>
      </c>
      <c r="BF74" s="377" t="str">
        <f t="shared" si="32"/>
        <v/>
      </c>
      <c r="BG74" s="378" t="str">
        <f t="shared" si="33"/>
        <v/>
      </c>
      <c r="BH74" s="125"/>
      <c r="BI74" s="284" t="str">
        <f t="shared" si="34"/>
        <v/>
      </c>
      <c r="BJ74" s="284" t="str">
        <f t="shared" si="35"/>
        <v/>
      </c>
      <c r="BK74" s="231" t="str">
        <f>IF($C74="","",IF($BI74="","",INDEX('4.ベース改訂段階号俸表'!$B$4:$T$189,MATCH(メインシート!$BJ74,'4.ベース改訂段階号俸表'!$B$4:$B$189,0),MATCH(メインシート!$BI74,'4.ベース改訂段階号俸表'!$B$4:$T$4,0))))</f>
        <v/>
      </c>
      <c r="BL74" s="86" t="str">
        <f t="shared" ref="BL74:BL137" si="50">$Z74</f>
        <v/>
      </c>
      <c r="BM74" s="86" t="str">
        <f t="shared" si="36"/>
        <v/>
      </c>
      <c r="BN74" s="96" t="str">
        <f t="shared" ref="BN74:BN137" si="51">IF($C74="","",IF($X74&gt;=$Y$7,"",($BM74-$Q74)))</f>
        <v/>
      </c>
      <c r="BO74" s="492"/>
      <c r="BP74" s="86" t="str">
        <f t="shared" si="37"/>
        <v/>
      </c>
      <c r="BQ74" s="86" t="str">
        <f t="shared" si="38"/>
        <v/>
      </c>
      <c r="BR74" s="229" t="str">
        <f t="shared" si="39"/>
        <v/>
      </c>
    </row>
    <row r="75" spans="1:70" x14ac:dyDescent="0.15">
      <c r="A75" s="30" t="str">
        <f>IF(C75="","",COUNTA($C$10:C75))</f>
        <v/>
      </c>
      <c r="B75" s="487"/>
      <c r="C75" s="487"/>
      <c r="D75" s="488"/>
      <c r="E75" s="488"/>
      <c r="F75" s="487"/>
      <c r="G75" s="487"/>
      <c r="H75" s="489"/>
      <c r="I75" s="489"/>
      <c r="J75" s="83" t="str">
        <f t="shared" ref="J75:J138" si="52">IF(H75="","",DATEDIF(H75-1,$J$6,"Y"))</f>
        <v/>
      </c>
      <c r="K75" s="83" t="str">
        <f t="shared" si="42"/>
        <v/>
      </c>
      <c r="L75" s="83" t="str">
        <f t="shared" si="43"/>
        <v/>
      </c>
      <c r="M75" s="83" t="str">
        <f t="shared" si="44"/>
        <v/>
      </c>
      <c r="N75" s="86" t="str">
        <f>IF($C75="","",VLOOKUP($J75,'1.年齢給'!$B$7:$C$54,2,FALSE))</f>
        <v/>
      </c>
      <c r="O75" s="86" t="str">
        <f>IF($C75="","",INDEX('3.段階号俸表・参照表'!$B$3:$T$188,MATCH(メインシート!$F75,'3.段階号俸表・参照表'!$B$3:$B$188,0),MATCH(メインシート!$E75,'3.段階号俸表・参照表'!$B$3:$T$3,0)))</f>
        <v/>
      </c>
      <c r="P75" s="490"/>
      <c r="Q75" s="86" t="str">
        <f t="shared" ref="Q75:Q138" si="53">IF($C75="","",SUM($N75:$P75))</f>
        <v/>
      </c>
      <c r="R75" s="491"/>
      <c r="S75" s="491"/>
      <c r="T75" s="491"/>
      <c r="U75" s="491"/>
      <c r="V75" s="88" t="str">
        <f t="shared" ref="V75:V138" si="54">IF($C75="","",SUM($R75:$U75))</f>
        <v/>
      </c>
      <c r="W75" s="89" t="str">
        <f t="shared" ref="W75:W138" si="55">IF($C75="","",$Q75+$V75)</f>
        <v/>
      </c>
      <c r="X75" s="219" t="str">
        <f t="shared" si="45"/>
        <v/>
      </c>
      <c r="Y75" s="220" t="str">
        <f t="shared" si="46"/>
        <v/>
      </c>
      <c r="Z75" s="221" t="str">
        <f>IF($C75="","",IF($X75&gt;=$Y$7,0,VLOOKUP($X75,'1.年齢給'!$B$7:$C$54,2,FALSE)))</f>
        <v/>
      </c>
      <c r="AA75" s="221" t="str">
        <f t="shared" ref="AA75:AA138" si="56">IF($C75="","",IF($X75&gt;=$Y$7,"",$Z75-$N75))</f>
        <v/>
      </c>
      <c r="AB75" s="492"/>
      <c r="AC75" s="223" t="str">
        <f t="shared" si="47"/>
        <v/>
      </c>
      <c r="AD75" s="223" t="str">
        <f t="shared" si="48"/>
        <v/>
      </c>
      <c r="AE75" s="223" t="str">
        <f>IF($AC75="","",VLOOKUP($AC75,'3.段階号俸表・参照表'!$V$4:$AH$13,12,FALSE))</f>
        <v/>
      </c>
      <c r="AF75" s="223" t="str">
        <f t="shared" ref="AF75:AF138" si="57">IF($AC75="","",IF($X75&lt;$X$7,HLOOKUP($AB75,$AB$2:$AF$3,2,FALSE),IF(AND($X75&gt;=$X$7,$X75&lt;$Y$7),HLOOKUP($AB75,$AB$2:$AF$4,3,FALSE))))</f>
        <v/>
      </c>
      <c r="AG75" s="223" t="str">
        <f t="shared" ref="AG75:AG138" si="58">IF($AC75="","",IF(($AD75+$AF75)&gt;$AE75,$AE75,$AD75+$AF75))</f>
        <v/>
      </c>
      <c r="AH75" s="221" t="str">
        <f>IF($C75="","",INDEX('3.段階号俸表・参照表'!$B$3:$T$188,MATCH($AG75,'3.段階号俸表・参照表'!$B$3:$B$188,0),MATCH($AC75,'3.段階号俸表・参照表'!$B$3:$T$3,0)))</f>
        <v/>
      </c>
      <c r="AI75" s="221" t="str">
        <f t="shared" ref="AI75:AI138" si="59">IF($C75="","",IF($X75&gt;=$Y$7,"",$AH75-$O75))</f>
        <v/>
      </c>
      <c r="AJ75" s="221" t="str">
        <f t="shared" ref="AJ75:AJ138" si="60">IF($C75="","",IF($X75&gt;=$Y$7,"",($Z75+$AH75)))</f>
        <v/>
      </c>
      <c r="AK75" s="221" t="str">
        <f t="shared" ref="AK75:AK138" si="61">IF($C75="","",IF($X75&gt;=$Y$7,"",($AJ75-$Q75)))</f>
        <v/>
      </c>
      <c r="AL75" s="226" t="str">
        <f t="shared" ref="AL75:AL138" si="62">IF($C75="","",IF($X75&gt;=$Y$7,"",$AK75/$Q75))</f>
        <v/>
      </c>
      <c r="AM75" s="387" t="str">
        <f t="shared" si="49"/>
        <v/>
      </c>
      <c r="AN75" s="492"/>
      <c r="AO75" s="379" t="str">
        <f t="shared" ref="AO75:AO138" si="63">IF($AM75="","",IF($AN75="",$AM75,$AN75))</f>
        <v/>
      </c>
      <c r="AP75" s="381">
        <f>IF(AM$10="","",IF($AN75="",0,VLOOKUP($AO75,'3.段階号俸表・参照表'!$V$20:$X$29,3,FALSE)-VLOOKUP($AM75,'3.段階号俸表・参照表'!$V$20:$X$29,3,FALSE)))</f>
        <v>0</v>
      </c>
      <c r="AQ75" s="370" t="str">
        <f t="shared" ref="AQ75:AQ138" si="64">IF($AM75="","",$AH75+AP75)</f>
        <v/>
      </c>
      <c r="AR75" s="370" t="str">
        <f>IF($C75="","",IF($AP75=0,0,($AQ75-VLOOKUP($AO75,'3.段階号俸表・参照表'!$V$4:$AH$13,2,FALSE))))</f>
        <v/>
      </c>
      <c r="AS75" s="370" t="str">
        <f>IF($C75="","",IF(AND($AN75&gt;0,$AR75=0),1,IF($AR75=0,0,IF($AR75&lt;0,1,ROUNDUP($AR75/VLOOKUP($AO75,'3.段階号俸表・参照表'!$V$4:$AH$13,4,FALSE),0)+1))))</f>
        <v/>
      </c>
      <c r="AT75" s="371" t="str">
        <f t="shared" ref="AT75:AT138" si="65">IF($C75="","",IF(AND($AR75=0,$AS75=0),0,IF($AS75&gt;=$BA75,$BA75,$AS75)))</f>
        <v/>
      </c>
      <c r="AU75" s="370" t="str">
        <f>IF($AO75="","",IF($AT75=0,0,($AT75-1)*VLOOKUP($AO75,'3.段階号俸表・参照表'!$V$4:$AH$13,4,FALSE)))</f>
        <v/>
      </c>
      <c r="AV75" s="370" t="str">
        <f t="shared" ref="AV75:AV138" si="66">IF($AQ75="","",IF($AU75=0,0,$AR75-$AU75))</f>
        <v/>
      </c>
      <c r="AW75" s="371" t="str">
        <f>IF($C75="","",IF($AV75&lt;=0,0,ROUNDUP($AV75/VLOOKUP($AO75,'3.段階号俸表・参照表'!$V$4:$AH$13,8,FALSE),0)))</f>
        <v/>
      </c>
      <c r="AX75" s="371" t="str">
        <f t="shared" ref="AX75:AX138" si="67">IF($C75="","",IF($AO75="","",IF($AT75+$AW75&gt;=$BB75,$BB75,$AT75+$AW75)))</f>
        <v/>
      </c>
      <c r="AY75" s="379" t="str">
        <f t="shared" ref="AY75:AY138" si="68">IF($C75="","",IF($AN75="",$AG75,$AX75))</f>
        <v/>
      </c>
      <c r="AZ75" s="379" t="str">
        <f t="shared" ref="AZ75:AZ138" si="69">IF($AO75="","",$AO75)</f>
        <v/>
      </c>
      <c r="BA75" s="371" t="str">
        <f>IF($AO75="","",VLOOKUP($AO75,'3.段階号俸表・参照表'!$V$4:$AH$13,11,FALSE))</f>
        <v/>
      </c>
      <c r="BB75" s="371" t="str">
        <f>IF($AO75="","",VLOOKUP($AO75,'3.段階号俸表・参照表'!$V$4:$AH$13,12,FALSE))</f>
        <v/>
      </c>
      <c r="BC75" s="377" t="str">
        <f>IF($C75="","",INDEX('3.段階号俸表・参照表'!$B$3:$T$188,MATCH($AY75,'3.段階号俸表・参照表'!$B$3:$B$188,0),MATCH($AZ75,'3.段階号俸表・参照表'!$B$3:$T$3,0)))</f>
        <v/>
      </c>
      <c r="BD75" s="377" t="str">
        <f t="shared" ref="BD75:BD138" si="70">$Z75</f>
        <v/>
      </c>
      <c r="BE75" s="377" t="str">
        <f t="shared" ref="BE75:BE138" si="71">IF($C75="","",IF($X75&gt;=$Y$7,"",SUM(BC75:BD75)))</f>
        <v/>
      </c>
      <c r="BF75" s="377" t="str">
        <f t="shared" ref="BF75:BF138" si="72">IF($C75="","",IF($X75&gt;=$Y$7,"",($BE75-$Q75)))</f>
        <v/>
      </c>
      <c r="BG75" s="378" t="str">
        <f t="shared" ref="BG75:BG138" si="73">IF($C75="","",IF($X75&gt;=$Y$7,"",BF75/$Q75))</f>
        <v/>
      </c>
      <c r="BH75" s="125"/>
      <c r="BI75" s="284" t="str">
        <f t="shared" ref="BI75:BI138" si="74">IF($AO75="","",$AO75)</f>
        <v/>
      </c>
      <c r="BJ75" s="284" t="str">
        <f t="shared" ref="BJ75:BJ138" si="75">IF($AY75="","",$AY75)</f>
        <v/>
      </c>
      <c r="BK75" s="231" t="str">
        <f>IF($C75="","",IF($BI75="","",INDEX('4.ベース改訂段階号俸表'!$B$4:$T$189,MATCH(メインシート!$BJ75,'4.ベース改訂段階号俸表'!$B$4:$B$189,0),MATCH(メインシート!$BI75,'4.ベース改訂段階号俸表'!$B$4:$T$4,0))))</f>
        <v/>
      </c>
      <c r="BL75" s="86" t="str">
        <f t="shared" si="50"/>
        <v/>
      </c>
      <c r="BM75" s="86" t="str">
        <f t="shared" ref="BM75:BM138" si="76">IF($C75="","",IF($X75&gt;=$Y$7,"",SUM($BK75:$BL75)))</f>
        <v/>
      </c>
      <c r="BN75" s="96" t="str">
        <f t="shared" si="51"/>
        <v/>
      </c>
      <c r="BO75" s="492"/>
      <c r="BP75" s="86" t="str">
        <f t="shared" ref="BP75:BP138" si="77">IF($C75="","",IF($X75&gt;=$Y$7,"",(BM75+BO75)))</f>
        <v/>
      </c>
      <c r="BQ75" s="86" t="str">
        <f t="shared" ref="BQ75:BQ138" si="78">IF($C75="","",IF($X75&gt;=$Y$7,"",(BN75+BO75)))</f>
        <v/>
      </c>
      <c r="BR75" s="229" t="str">
        <f t="shared" ref="BR75:BR138" si="79">IF($C75="","",IF($X75&gt;=$Y$7,"",BQ75/$Q75))</f>
        <v/>
      </c>
    </row>
    <row r="76" spans="1:70" x14ac:dyDescent="0.15">
      <c r="A76" s="30" t="str">
        <f>IF(C76="","",COUNTA($C$10:C76))</f>
        <v/>
      </c>
      <c r="B76" s="487"/>
      <c r="C76" s="487"/>
      <c r="D76" s="488"/>
      <c r="E76" s="488"/>
      <c r="F76" s="487"/>
      <c r="G76" s="487"/>
      <c r="H76" s="489"/>
      <c r="I76" s="489"/>
      <c r="J76" s="83" t="str">
        <f t="shared" si="52"/>
        <v/>
      </c>
      <c r="K76" s="83" t="str">
        <f t="shared" si="42"/>
        <v/>
      </c>
      <c r="L76" s="83" t="str">
        <f t="shared" si="43"/>
        <v/>
      </c>
      <c r="M76" s="83" t="str">
        <f t="shared" si="44"/>
        <v/>
      </c>
      <c r="N76" s="86" t="str">
        <f>IF($C76="","",VLOOKUP($J76,'1.年齢給'!$B$7:$C$54,2,FALSE))</f>
        <v/>
      </c>
      <c r="O76" s="86" t="str">
        <f>IF($C76="","",INDEX('3.段階号俸表・参照表'!$B$3:$T$188,MATCH(メインシート!$F76,'3.段階号俸表・参照表'!$B$3:$B$188,0),MATCH(メインシート!$E76,'3.段階号俸表・参照表'!$B$3:$T$3,0)))</f>
        <v/>
      </c>
      <c r="P76" s="490"/>
      <c r="Q76" s="86" t="str">
        <f t="shared" si="53"/>
        <v/>
      </c>
      <c r="R76" s="491"/>
      <c r="S76" s="491"/>
      <c r="T76" s="491"/>
      <c r="U76" s="491"/>
      <c r="V76" s="88" t="str">
        <f t="shared" si="54"/>
        <v/>
      </c>
      <c r="W76" s="89" t="str">
        <f t="shared" si="55"/>
        <v/>
      </c>
      <c r="X76" s="219" t="str">
        <f t="shared" si="45"/>
        <v/>
      </c>
      <c r="Y76" s="220" t="str">
        <f t="shared" si="46"/>
        <v/>
      </c>
      <c r="Z76" s="221" t="str">
        <f>IF($C76="","",IF($X76&gt;=$Y$7,0,VLOOKUP($X76,'1.年齢給'!$B$7:$C$54,2,FALSE)))</f>
        <v/>
      </c>
      <c r="AA76" s="221" t="str">
        <f t="shared" si="56"/>
        <v/>
      </c>
      <c r="AB76" s="492"/>
      <c r="AC76" s="223" t="str">
        <f t="shared" si="47"/>
        <v/>
      </c>
      <c r="AD76" s="223" t="str">
        <f t="shared" si="48"/>
        <v/>
      </c>
      <c r="AE76" s="223" t="str">
        <f>IF($AC76="","",VLOOKUP($AC76,'3.段階号俸表・参照表'!$V$4:$AH$13,12,FALSE))</f>
        <v/>
      </c>
      <c r="AF76" s="223" t="str">
        <f t="shared" si="57"/>
        <v/>
      </c>
      <c r="AG76" s="223" t="str">
        <f t="shared" si="58"/>
        <v/>
      </c>
      <c r="AH76" s="221" t="str">
        <f>IF($C76="","",INDEX('3.段階号俸表・参照表'!$B$3:$T$188,MATCH($AG76,'3.段階号俸表・参照表'!$B$3:$B$188,0),MATCH($AC76,'3.段階号俸表・参照表'!$B$3:$T$3,0)))</f>
        <v/>
      </c>
      <c r="AI76" s="221" t="str">
        <f t="shared" si="59"/>
        <v/>
      </c>
      <c r="AJ76" s="221" t="str">
        <f t="shared" si="60"/>
        <v/>
      </c>
      <c r="AK76" s="221" t="str">
        <f t="shared" si="61"/>
        <v/>
      </c>
      <c r="AL76" s="226" t="str">
        <f t="shared" si="62"/>
        <v/>
      </c>
      <c r="AM76" s="387" t="str">
        <f t="shared" si="49"/>
        <v/>
      </c>
      <c r="AN76" s="492"/>
      <c r="AO76" s="379" t="str">
        <f t="shared" si="63"/>
        <v/>
      </c>
      <c r="AP76" s="381">
        <f>IF(AM$10="","",IF($AN76="",0,VLOOKUP($AO76,'3.段階号俸表・参照表'!$V$20:$X$29,3,FALSE)-VLOOKUP($AM76,'3.段階号俸表・参照表'!$V$20:$X$29,3,FALSE)))</f>
        <v>0</v>
      </c>
      <c r="AQ76" s="370" t="str">
        <f t="shared" si="64"/>
        <v/>
      </c>
      <c r="AR76" s="370" t="str">
        <f>IF($C76="","",IF($AP76=0,0,($AQ76-VLOOKUP($AO76,'3.段階号俸表・参照表'!$V$4:$AH$13,2,FALSE))))</f>
        <v/>
      </c>
      <c r="AS76" s="370" t="str">
        <f>IF($C76="","",IF(AND($AN76&gt;0,$AR76=0),1,IF($AR76=0,0,IF($AR76&lt;0,1,ROUNDUP($AR76/VLOOKUP($AO76,'3.段階号俸表・参照表'!$V$4:$AH$13,4,FALSE),0)+1))))</f>
        <v/>
      </c>
      <c r="AT76" s="371" t="str">
        <f t="shared" si="65"/>
        <v/>
      </c>
      <c r="AU76" s="370" t="str">
        <f>IF($AO76="","",IF($AT76=0,0,($AT76-1)*VLOOKUP($AO76,'3.段階号俸表・参照表'!$V$4:$AH$13,4,FALSE)))</f>
        <v/>
      </c>
      <c r="AV76" s="370" t="str">
        <f t="shared" si="66"/>
        <v/>
      </c>
      <c r="AW76" s="371" t="str">
        <f>IF($C76="","",IF($AV76&lt;=0,0,ROUNDUP($AV76/VLOOKUP($AO76,'3.段階号俸表・参照表'!$V$4:$AH$13,8,FALSE),0)))</f>
        <v/>
      </c>
      <c r="AX76" s="371" t="str">
        <f t="shared" si="67"/>
        <v/>
      </c>
      <c r="AY76" s="379" t="str">
        <f t="shared" si="68"/>
        <v/>
      </c>
      <c r="AZ76" s="379" t="str">
        <f t="shared" si="69"/>
        <v/>
      </c>
      <c r="BA76" s="371" t="str">
        <f>IF($AO76="","",VLOOKUP($AO76,'3.段階号俸表・参照表'!$V$4:$AH$13,11,FALSE))</f>
        <v/>
      </c>
      <c r="BB76" s="371" t="str">
        <f>IF($AO76="","",VLOOKUP($AO76,'3.段階号俸表・参照表'!$V$4:$AH$13,12,FALSE))</f>
        <v/>
      </c>
      <c r="BC76" s="377" t="str">
        <f>IF($C76="","",INDEX('3.段階号俸表・参照表'!$B$3:$T$188,MATCH($AY76,'3.段階号俸表・参照表'!$B$3:$B$188,0),MATCH($AZ76,'3.段階号俸表・参照表'!$B$3:$T$3,0)))</f>
        <v/>
      </c>
      <c r="BD76" s="377" t="str">
        <f t="shared" si="70"/>
        <v/>
      </c>
      <c r="BE76" s="377" t="str">
        <f t="shared" si="71"/>
        <v/>
      </c>
      <c r="BF76" s="377" t="str">
        <f t="shared" si="72"/>
        <v/>
      </c>
      <c r="BG76" s="378" t="str">
        <f t="shared" si="73"/>
        <v/>
      </c>
      <c r="BH76" s="125"/>
      <c r="BI76" s="284" t="str">
        <f t="shared" si="74"/>
        <v/>
      </c>
      <c r="BJ76" s="284" t="str">
        <f t="shared" si="75"/>
        <v/>
      </c>
      <c r="BK76" s="231" t="str">
        <f>IF($C76="","",IF($BI76="","",INDEX('4.ベース改訂段階号俸表'!$B$4:$T$189,MATCH(メインシート!$BJ76,'4.ベース改訂段階号俸表'!$B$4:$B$189,0),MATCH(メインシート!$BI76,'4.ベース改訂段階号俸表'!$B$4:$T$4,0))))</f>
        <v/>
      </c>
      <c r="BL76" s="86" t="str">
        <f t="shared" si="50"/>
        <v/>
      </c>
      <c r="BM76" s="86" t="str">
        <f t="shared" si="76"/>
        <v/>
      </c>
      <c r="BN76" s="96" t="str">
        <f t="shared" si="51"/>
        <v/>
      </c>
      <c r="BO76" s="492"/>
      <c r="BP76" s="86" t="str">
        <f t="shared" si="77"/>
        <v/>
      </c>
      <c r="BQ76" s="86" t="str">
        <f t="shared" si="78"/>
        <v/>
      </c>
      <c r="BR76" s="229" t="str">
        <f t="shared" si="79"/>
        <v/>
      </c>
    </row>
    <row r="77" spans="1:70" x14ac:dyDescent="0.15">
      <c r="A77" s="30" t="str">
        <f>IF(C77="","",COUNTA($C$10:C77))</f>
        <v/>
      </c>
      <c r="B77" s="487"/>
      <c r="C77" s="487"/>
      <c r="D77" s="488"/>
      <c r="E77" s="488"/>
      <c r="F77" s="487"/>
      <c r="G77" s="487"/>
      <c r="H77" s="489"/>
      <c r="I77" s="489"/>
      <c r="J77" s="83" t="str">
        <f t="shared" si="52"/>
        <v/>
      </c>
      <c r="K77" s="83" t="str">
        <f t="shared" si="42"/>
        <v/>
      </c>
      <c r="L77" s="83" t="str">
        <f t="shared" si="43"/>
        <v/>
      </c>
      <c r="M77" s="83" t="str">
        <f t="shared" si="44"/>
        <v/>
      </c>
      <c r="N77" s="86" t="str">
        <f>IF($C77="","",VLOOKUP($J77,'1.年齢給'!$B$7:$C$54,2,FALSE))</f>
        <v/>
      </c>
      <c r="O77" s="86" t="str">
        <f>IF($C77="","",INDEX('3.段階号俸表・参照表'!$B$3:$T$188,MATCH(メインシート!$F77,'3.段階号俸表・参照表'!$B$3:$B$188,0),MATCH(メインシート!$E77,'3.段階号俸表・参照表'!$B$3:$T$3,0)))</f>
        <v/>
      </c>
      <c r="P77" s="490"/>
      <c r="Q77" s="86" t="str">
        <f t="shared" si="53"/>
        <v/>
      </c>
      <c r="R77" s="491"/>
      <c r="S77" s="491"/>
      <c r="T77" s="491"/>
      <c r="U77" s="491"/>
      <c r="V77" s="88" t="str">
        <f t="shared" si="54"/>
        <v/>
      </c>
      <c r="W77" s="89" t="str">
        <f t="shared" si="55"/>
        <v/>
      </c>
      <c r="X77" s="219" t="str">
        <f t="shared" si="45"/>
        <v/>
      </c>
      <c r="Y77" s="220" t="str">
        <f t="shared" si="46"/>
        <v/>
      </c>
      <c r="Z77" s="221" t="str">
        <f>IF($C77="","",IF($X77&gt;=$Y$7,0,VLOOKUP($X77,'1.年齢給'!$B$7:$C$54,2,FALSE)))</f>
        <v/>
      </c>
      <c r="AA77" s="221" t="str">
        <f t="shared" si="56"/>
        <v/>
      </c>
      <c r="AB77" s="492"/>
      <c r="AC77" s="223" t="str">
        <f t="shared" si="47"/>
        <v/>
      </c>
      <c r="AD77" s="223" t="str">
        <f t="shared" si="48"/>
        <v/>
      </c>
      <c r="AE77" s="223" t="str">
        <f>IF($AC77="","",VLOOKUP($AC77,'3.段階号俸表・参照表'!$V$4:$AH$13,12,FALSE))</f>
        <v/>
      </c>
      <c r="AF77" s="223" t="str">
        <f t="shared" si="57"/>
        <v/>
      </c>
      <c r="AG77" s="223" t="str">
        <f t="shared" si="58"/>
        <v/>
      </c>
      <c r="AH77" s="221" t="str">
        <f>IF($C77="","",INDEX('3.段階号俸表・参照表'!$B$3:$T$188,MATCH($AG77,'3.段階号俸表・参照表'!$B$3:$B$188,0),MATCH($AC77,'3.段階号俸表・参照表'!$B$3:$T$3,0)))</f>
        <v/>
      </c>
      <c r="AI77" s="221" t="str">
        <f t="shared" si="59"/>
        <v/>
      </c>
      <c r="AJ77" s="221" t="str">
        <f t="shared" si="60"/>
        <v/>
      </c>
      <c r="AK77" s="221" t="str">
        <f t="shared" si="61"/>
        <v/>
      </c>
      <c r="AL77" s="226" t="str">
        <f t="shared" si="62"/>
        <v/>
      </c>
      <c r="AM77" s="387" t="str">
        <f t="shared" si="49"/>
        <v/>
      </c>
      <c r="AN77" s="492"/>
      <c r="AO77" s="379" t="str">
        <f t="shared" si="63"/>
        <v/>
      </c>
      <c r="AP77" s="381">
        <f>IF(AM$10="","",IF($AN77="",0,VLOOKUP($AO77,'3.段階号俸表・参照表'!$V$20:$X$29,3,FALSE)-VLOOKUP($AM77,'3.段階号俸表・参照表'!$V$20:$X$29,3,FALSE)))</f>
        <v>0</v>
      </c>
      <c r="AQ77" s="370" t="str">
        <f t="shared" si="64"/>
        <v/>
      </c>
      <c r="AR77" s="370" t="str">
        <f>IF($C77="","",IF($AP77=0,0,($AQ77-VLOOKUP($AO77,'3.段階号俸表・参照表'!$V$4:$AH$13,2,FALSE))))</f>
        <v/>
      </c>
      <c r="AS77" s="370" t="str">
        <f>IF($C77="","",IF(AND($AN77&gt;0,$AR77=0),1,IF($AR77=0,0,IF($AR77&lt;0,1,ROUNDUP($AR77/VLOOKUP($AO77,'3.段階号俸表・参照表'!$V$4:$AH$13,4,FALSE),0)+1))))</f>
        <v/>
      </c>
      <c r="AT77" s="371" t="str">
        <f t="shared" si="65"/>
        <v/>
      </c>
      <c r="AU77" s="370" t="str">
        <f>IF($AO77="","",IF($AT77=0,0,($AT77-1)*VLOOKUP($AO77,'3.段階号俸表・参照表'!$V$4:$AH$13,4,FALSE)))</f>
        <v/>
      </c>
      <c r="AV77" s="370" t="str">
        <f t="shared" si="66"/>
        <v/>
      </c>
      <c r="AW77" s="371" t="str">
        <f>IF($C77="","",IF($AV77&lt;=0,0,ROUNDUP($AV77/VLOOKUP($AO77,'3.段階号俸表・参照表'!$V$4:$AH$13,8,FALSE),0)))</f>
        <v/>
      </c>
      <c r="AX77" s="371" t="str">
        <f t="shared" si="67"/>
        <v/>
      </c>
      <c r="AY77" s="379" t="str">
        <f t="shared" si="68"/>
        <v/>
      </c>
      <c r="AZ77" s="379" t="str">
        <f t="shared" si="69"/>
        <v/>
      </c>
      <c r="BA77" s="371" t="str">
        <f>IF($AO77="","",VLOOKUP($AO77,'3.段階号俸表・参照表'!$V$4:$AH$13,11,FALSE))</f>
        <v/>
      </c>
      <c r="BB77" s="371" t="str">
        <f>IF($AO77="","",VLOOKUP($AO77,'3.段階号俸表・参照表'!$V$4:$AH$13,12,FALSE))</f>
        <v/>
      </c>
      <c r="BC77" s="377" t="str">
        <f>IF($C77="","",INDEX('3.段階号俸表・参照表'!$B$3:$T$188,MATCH($AY77,'3.段階号俸表・参照表'!$B$3:$B$188,0),MATCH($AZ77,'3.段階号俸表・参照表'!$B$3:$T$3,0)))</f>
        <v/>
      </c>
      <c r="BD77" s="377" t="str">
        <f t="shared" si="70"/>
        <v/>
      </c>
      <c r="BE77" s="377" t="str">
        <f t="shared" si="71"/>
        <v/>
      </c>
      <c r="BF77" s="377" t="str">
        <f t="shared" si="72"/>
        <v/>
      </c>
      <c r="BG77" s="378" t="str">
        <f t="shared" si="73"/>
        <v/>
      </c>
      <c r="BH77" s="125"/>
      <c r="BI77" s="284" t="str">
        <f t="shared" si="74"/>
        <v/>
      </c>
      <c r="BJ77" s="284" t="str">
        <f t="shared" si="75"/>
        <v/>
      </c>
      <c r="BK77" s="231" t="str">
        <f>IF($C77="","",IF($BI77="","",INDEX('4.ベース改訂段階号俸表'!$B$4:$T$189,MATCH(メインシート!$BJ77,'4.ベース改訂段階号俸表'!$B$4:$B$189,0),MATCH(メインシート!$BI77,'4.ベース改訂段階号俸表'!$B$4:$T$4,0))))</f>
        <v/>
      </c>
      <c r="BL77" s="86" t="str">
        <f t="shared" si="50"/>
        <v/>
      </c>
      <c r="BM77" s="86" t="str">
        <f t="shared" si="76"/>
        <v/>
      </c>
      <c r="BN77" s="96" t="str">
        <f t="shared" si="51"/>
        <v/>
      </c>
      <c r="BO77" s="492"/>
      <c r="BP77" s="86" t="str">
        <f t="shared" si="77"/>
        <v/>
      </c>
      <c r="BQ77" s="86" t="str">
        <f t="shared" si="78"/>
        <v/>
      </c>
      <c r="BR77" s="229" t="str">
        <f t="shared" si="79"/>
        <v/>
      </c>
    </row>
    <row r="78" spans="1:70" x14ac:dyDescent="0.15">
      <c r="A78" s="30" t="str">
        <f>IF(C78="","",COUNTA($C$10:C78))</f>
        <v/>
      </c>
      <c r="B78" s="487"/>
      <c r="C78" s="487"/>
      <c r="D78" s="488"/>
      <c r="E78" s="488"/>
      <c r="F78" s="487"/>
      <c r="G78" s="487"/>
      <c r="H78" s="489"/>
      <c r="I78" s="489"/>
      <c r="J78" s="83" t="str">
        <f t="shared" si="52"/>
        <v/>
      </c>
      <c r="K78" s="83" t="str">
        <f t="shared" si="42"/>
        <v/>
      </c>
      <c r="L78" s="83" t="str">
        <f t="shared" si="43"/>
        <v/>
      </c>
      <c r="M78" s="83" t="str">
        <f t="shared" si="44"/>
        <v/>
      </c>
      <c r="N78" s="86" t="str">
        <f>IF($C78="","",VLOOKUP($J78,'1.年齢給'!$B$7:$C$54,2,FALSE))</f>
        <v/>
      </c>
      <c r="O78" s="86" t="str">
        <f>IF($C78="","",INDEX('3.段階号俸表・参照表'!$B$3:$T$188,MATCH(メインシート!$F78,'3.段階号俸表・参照表'!$B$3:$B$188,0),MATCH(メインシート!$E78,'3.段階号俸表・参照表'!$B$3:$T$3,0)))</f>
        <v/>
      </c>
      <c r="P78" s="490"/>
      <c r="Q78" s="86" t="str">
        <f t="shared" si="53"/>
        <v/>
      </c>
      <c r="R78" s="491"/>
      <c r="S78" s="491"/>
      <c r="T78" s="491"/>
      <c r="U78" s="491"/>
      <c r="V78" s="88" t="str">
        <f t="shared" si="54"/>
        <v/>
      </c>
      <c r="W78" s="89" t="str">
        <f t="shared" si="55"/>
        <v/>
      </c>
      <c r="X78" s="219" t="str">
        <f t="shared" si="45"/>
        <v/>
      </c>
      <c r="Y78" s="220" t="str">
        <f t="shared" si="46"/>
        <v/>
      </c>
      <c r="Z78" s="221" t="str">
        <f>IF($C78="","",IF($X78&gt;=$Y$7,0,VLOOKUP($X78,'1.年齢給'!$B$7:$C$54,2,FALSE)))</f>
        <v/>
      </c>
      <c r="AA78" s="221" t="str">
        <f t="shared" si="56"/>
        <v/>
      </c>
      <c r="AB78" s="492"/>
      <c r="AC78" s="223" t="str">
        <f t="shared" si="47"/>
        <v/>
      </c>
      <c r="AD78" s="223" t="str">
        <f t="shared" si="48"/>
        <v/>
      </c>
      <c r="AE78" s="223" t="str">
        <f>IF($AC78="","",VLOOKUP($AC78,'3.段階号俸表・参照表'!$V$4:$AH$13,12,FALSE))</f>
        <v/>
      </c>
      <c r="AF78" s="223" t="str">
        <f t="shared" si="57"/>
        <v/>
      </c>
      <c r="AG78" s="223" t="str">
        <f t="shared" si="58"/>
        <v/>
      </c>
      <c r="AH78" s="221" t="str">
        <f>IF($C78="","",INDEX('3.段階号俸表・参照表'!$B$3:$T$188,MATCH($AG78,'3.段階号俸表・参照表'!$B$3:$B$188,0),MATCH($AC78,'3.段階号俸表・参照表'!$B$3:$T$3,0)))</f>
        <v/>
      </c>
      <c r="AI78" s="221" t="str">
        <f t="shared" si="59"/>
        <v/>
      </c>
      <c r="AJ78" s="221" t="str">
        <f t="shared" si="60"/>
        <v/>
      </c>
      <c r="AK78" s="221" t="str">
        <f t="shared" si="61"/>
        <v/>
      </c>
      <c r="AL78" s="226" t="str">
        <f t="shared" si="62"/>
        <v/>
      </c>
      <c r="AM78" s="387" t="str">
        <f t="shared" si="49"/>
        <v/>
      </c>
      <c r="AN78" s="492"/>
      <c r="AO78" s="379" t="str">
        <f t="shared" si="63"/>
        <v/>
      </c>
      <c r="AP78" s="381">
        <f>IF(AM$10="","",IF($AN78="",0,VLOOKUP($AO78,'3.段階号俸表・参照表'!$V$20:$X$29,3,FALSE)-VLOOKUP($AM78,'3.段階号俸表・参照表'!$V$20:$X$29,3,FALSE)))</f>
        <v>0</v>
      </c>
      <c r="AQ78" s="370" t="str">
        <f t="shared" si="64"/>
        <v/>
      </c>
      <c r="AR78" s="370" t="str">
        <f>IF($C78="","",IF($AP78=0,0,($AQ78-VLOOKUP($AO78,'3.段階号俸表・参照表'!$V$4:$AH$13,2,FALSE))))</f>
        <v/>
      </c>
      <c r="AS78" s="370" t="str">
        <f>IF($C78="","",IF(AND($AN78&gt;0,$AR78=0),1,IF($AR78=0,0,IF($AR78&lt;0,1,ROUNDUP($AR78/VLOOKUP($AO78,'3.段階号俸表・参照表'!$V$4:$AH$13,4,FALSE),0)+1))))</f>
        <v/>
      </c>
      <c r="AT78" s="371" t="str">
        <f t="shared" si="65"/>
        <v/>
      </c>
      <c r="AU78" s="370" t="str">
        <f>IF($AO78="","",IF($AT78=0,0,($AT78-1)*VLOOKUP($AO78,'3.段階号俸表・参照表'!$V$4:$AH$13,4,FALSE)))</f>
        <v/>
      </c>
      <c r="AV78" s="370" t="str">
        <f t="shared" si="66"/>
        <v/>
      </c>
      <c r="AW78" s="371" t="str">
        <f>IF($C78="","",IF($AV78&lt;=0,0,ROUNDUP($AV78/VLOOKUP($AO78,'3.段階号俸表・参照表'!$V$4:$AH$13,8,FALSE),0)))</f>
        <v/>
      </c>
      <c r="AX78" s="371" t="str">
        <f t="shared" si="67"/>
        <v/>
      </c>
      <c r="AY78" s="379" t="str">
        <f t="shared" si="68"/>
        <v/>
      </c>
      <c r="AZ78" s="379" t="str">
        <f t="shared" si="69"/>
        <v/>
      </c>
      <c r="BA78" s="371" t="str">
        <f>IF($AO78="","",VLOOKUP($AO78,'3.段階号俸表・参照表'!$V$4:$AH$13,11,FALSE))</f>
        <v/>
      </c>
      <c r="BB78" s="371" t="str">
        <f>IF($AO78="","",VLOOKUP($AO78,'3.段階号俸表・参照表'!$V$4:$AH$13,12,FALSE))</f>
        <v/>
      </c>
      <c r="BC78" s="377" t="str">
        <f>IF($C78="","",INDEX('3.段階号俸表・参照表'!$B$3:$T$188,MATCH($AY78,'3.段階号俸表・参照表'!$B$3:$B$188,0),MATCH($AZ78,'3.段階号俸表・参照表'!$B$3:$T$3,0)))</f>
        <v/>
      </c>
      <c r="BD78" s="377" t="str">
        <f t="shared" si="70"/>
        <v/>
      </c>
      <c r="BE78" s="377" t="str">
        <f t="shared" si="71"/>
        <v/>
      </c>
      <c r="BF78" s="377" t="str">
        <f t="shared" si="72"/>
        <v/>
      </c>
      <c r="BG78" s="378" t="str">
        <f t="shared" si="73"/>
        <v/>
      </c>
      <c r="BH78" s="125"/>
      <c r="BI78" s="284" t="str">
        <f t="shared" si="74"/>
        <v/>
      </c>
      <c r="BJ78" s="284" t="str">
        <f t="shared" si="75"/>
        <v/>
      </c>
      <c r="BK78" s="231" t="str">
        <f>IF($C78="","",IF($BI78="","",INDEX('4.ベース改訂段階号俸表'!$B$4:$T$189,MATCH(メインシート!$BJ78,'4.ベース改訂段階号俸表'!$B$4:$B$189,0),MATCH(メインシート!$BI78,'4.ベース改訂段階号俸表'!$B$4:$T$4,0))))</f>
        <v/>
      </c>
      <c r="BL78" s="86" t="str">
        <f t="shared" si="50"/>
        <v/>
      </c>
      <c r="BM78" s="86" t="str">
        <f t="shared" si="76"/>
        <v/>
      </c>
      <c r="BN78" s="96" t="str">
        <f t="shared" si="51"/>
        <v/>
      </c>
      <c r="BO78" s="492"/>
      <c r="BP78" s="86" t="str">
        <f t="shared" si="77"/>
        <v/>
      </c>
      <c r="BQ78" s="86" t="str">
        <f t="shared" si="78"/>
        <v/>
      </c>
      <c r="BR78" s="229" t="str">
        <f t="shared" si="79"/>
        <v/>
      </c>
    </row>
    <row r="79" spans="1:70" x14ac:dyDescent="0.15">
      <c r="A79" s="30" t="str">
        <f>IF(C79="","",COUNTA($C$10:C79))</f>
        <v/>
      </c>
      <c r="B79" s="487"/>
      <c r="C79" s="487"/>
      <c r="D79" s="488"/>
      <c r="E79" s="488"/>
      <c r="F79" s="487"/>
      <c r="G79" s="487"/>
      <c r="H79" s="489"/>
      <c r="I79" s="489"/>
      <c r="J79" s="83" t="str">
        <f t="shared" si="52"/>
        <v/>
      </c>
      <c r="K79" s="83" t="str">
        <f t="shared" si="42"/>
        <v/>
      </c>
      <c r="L79" s="83" t="str">
        <f t="shared" si="43"/>
        <v/>
      </c>
      <c r="M79" s="83" t="str">
        <f t="shared" si="44"/>
        <v/>
      </c>
      <c r="N79" s="86" t="str">
        <f>IF($C79="","",VLOOKUP($J79,'1.年齢給'!$B$7:$C$54,2,FALSE))</f>
        <v/>
      </c>
      <c r="O79" s="86" t="str">
        <f>IF($C79="","",INDEX('3.段階号俸表・参照表'!$B$3:$T$188,MATCH(メインシート!$F79,'3.段階号俸表・参照表'!$B$3:$B$188,0),MATCH(メインシート!$E79,'3.段階号俸表・参照表'!$B$3:$T$3,0)))</f>
        <v/>
      </c>
      <c r="P79" s="490"/>
      <c r="Q79" s="86" t="str">
        <f t="shared" si="53"/>
        <v/>
      </c>
      <c r="R79" s="491"/>
      <c r="S79" s="491"/>
      <c r="T79" s="491"/>
      <c r="U79" s="491"/>
      <c r="V79" s="88" t="str">
        <f t="shared" si="54"/>
        <v/>
      </c>
      <c r="W79" s="89" t="str">
        <f t="shared" si="55"/>
        <v/>
      </c>
      <c r="X79" s="219" t="str">
        <f t="shared" si="45"/>
        <v/>
      </c>
      <c r="Y79" s="220" t="str">
        <f t="shared" si="46"/>
        <v/>
      </c>
      <c r="Z79" s="221" t="str">
        <f>IF($C79="","",IF($X79&gt;=$Y$7,0,VLOOKUP($X79,'1.年齢給'!$B$7:$C$54,2,FALSE)))</f>
        <v/>
      </c>
      <c r="AA79" s="221" t="str">
        <f t="shared" si="56"/>
        <v/>
      </c>
      <c r="AB79" s="492"/>
      <c r="AC79" s="223" t="str">
        <f t="shared" si="47"/>
        <v/>
      </c>
      <c r="AD79" s="223" t="str">
        <f t="shared" si="48"/>
        <v/>
      </c>
      <c r="AE79" s="223" t="str">
        <f>IF($AC79="","",VLOOKUP($AC79,'3.段階号俸表・参照表'!$V$4:$AH$13,12,FALSE))</f>
        <v/>
      </c>
      <c r="AF79" s="223" t="str">
        <f t="shared" si="57"/>
        <v/>
      </c>
      <c r="AG79" s="223" t="str">
        <f t="shared" si="58"/>
        <v/>
      </c>
      <c r="AH79" s="221" t="str">
        <f>IF($C79="","",INDEX('3.段階号俸表・参照表'!$B$3:$T$188,MATCH($AG79,'3.段階号俸表・参照表'!$B$3:$B$188,0),MATCH($AC79,'3.段階号俸表・参照表'!$B$3:$T$3,0)))</f>
        <v/>
      </c>
      <c r="AI79" s="221" t="str">
        <f t="shared" si="59"/>
        <v/>
      </c>
      <c r="AJ79" s="221" t="str">
        <f t="shared" si="60"/>
        <v/>
      </c>
      <c r="AK79" s="221" t="str">
        <f t="shared" si="61"/>
        <v/>
      </c>
      <c r="AL79" s="226" t="str">
        <f t="shared" si="62"/>
        <v/>
      </c>
      <c r="AM79" s="387" t="str">
        <f t="shared" si="49"/>
        <v/>
      </c>
      <c r="AN79" s="492"/>
      <c r="AO79" s="379" t="str">
        <f t="shared" si="63"/>
        <v/>
      </c>
      <c r="AP79" s="381">
        <f>IF(AM$10="","",IF($AN79="",0,VLOOKUP($AO79,'3.段階号俸表・参照表'!$V$20:$X$29,3,FALSE)-VLOOKUP($AM79,'3.段階号俸表・参照表'!$V$20:$X$29,3,FALSE)))</f>
        <v>0</v>
      </c>
      <c r="AQ79" s="370" t="str">
        <f t="shared" si="64"/>
        <v/>
      </c>
      <c r="AR79" s="370" t="str">
        <f>IF($C79="","",IF($AP79=0,0,($AQ79-VLOOKUP($AO79,'3.段階号俸表・参照表'!$V$4:$AH$13,2,FALSE))))</f>
        <v/>
      </c>
      <c r="AS79" s="370" t="str">
        <f>IF($C79="","",IF(AND($AN79&gt;0,$AR79=0),1,IF($AR79=0,0,IF($AR79&lt;0,1,ROUNDUP($AR79/VLOOKUP($AO79,'3.段階号俸表・参照表'!$V$4:$AH$13,4,FALSE),0)+1))))</f>
        <v/>
      </c>
      <c r="AT79" s="371" t="str">
        <f t="shared" si="65"/>
        <v/>
      </c>
      <c r="AU79" s="370" t="str">
        <f>IF($AO79="","",IF($AT79=0,0,($AT79-1)*VLOOKUP($AO79,'3.段階号俸表・参照表'!$V$4:$AH$13,4,FALSE)))</f>
        <v/>
      </c>
      <c r="AV79" s="370" t="str">
        <f t="shared" si="66"/>
        <v/>
      </c>
      <c r="AW79" s="371" t="str">
        <f>IF($C79="","",IF($AV79&lt;=0,0,ROUNDUP($AV79/VLOOKUP($AO79,'3.段階号俸表・参照表'!$V$4:$AH$13,8,FALSE),0)))</f>
        <v/>
      </c>
      <c r="AX79" s="371" t="str">
        <f t="shared" si="67"/>
        <v/>
      </c>
      <c r="AY79" s="379" t="str">
        <f t="shared" si="68"/>
        <v/>
      </c>
      <c r="AZ79" s="379" t="str">
        <f t="shared" si="69"/>
        <v/>
      </c>
      <c r="BA79" s="371" t="str">
        <f>IF($AO79="","",VLOOKUP($AO79,'3.段階号俸表・参照表'!$V$4:$AH$13,11,FALSE))</f>
        <v/>
      </c>
      <c r="BB79" s="371" t="str">
        <f>IF($AO79="","",VLOOKUP($AO79,'3.段階号俸表・参照表'!$V$4:$AH$13,12,FALSE))</f>
        <v/>
      </c>
      <c r="BC79" s="377" t="str">
        <f>IF($C79="","",INDEX('3.段階号俸表・参照表'!$B$3:$T$188,MATCH($AY79,'3.段階号俸表・参照表'!$B$3:$B$188,0),MATCH($AZ79,'3.段階号俸表・参照表'!$B$3:$T$3,0)))</f>
        <v/>
      </c>
      <c r="BD79" s="377" t="str">
        <f t="shared" si="70"/>
        <v/>
      </c>
      <c r="BE79" s="377" t="str">
        <f t="shared" si="71"/>
        <v/>
      </c>
      <c r="BF79" s="377" t="str">
        <f t="shared" si="72"/>
        <v/>
      </c>
      <c r="BG79" s="378" t="str">
        <f t="shared" si="73"/>
        <v/>
      </c>
      <c r="BH79" s="125"/>
      <c r="BI79" s="284" t="str">
        <f t="shared" si="74"/>
        <v/>
      </c>
      <c r="BJ79" s="284" t="str">
        <f t="shared" si="75"/>
        <v/>
      </c>
      <c r="BK79" s="231" t="str">
        <f>IF($C79="","",IF($BI79="","",INDEX('4.ベース改訂段階号俸表'!$B$4:$T$189,MATCH(メインシート!$BJ79,'4.ベース改訂段階号俸表'!$B$4:$B$189,0),MATCH(メインシート!$BI79,'4.ベース改訂段階号俸表'!$B$4:$T$4,0))))</f>
        <v/>
      </c>
      <c r="BL79" s="86" t="str">
        <f t="shared" si="50"/>
        <v/>
      </c>
      <c r="BM79" s="86" t="str">
        <f t="shared" si="76"/>
        <v/>
      </c>
      <c r="BN79" s="96" t="str">
        <f t="shared" si="51"/>
        <v/>
      </c>
      <c r="BO79" s="492"/>
      <c r="BP79" s="86" t="str">
        <f t="shared" si="77"/>
        <v/>
      </c>
      <c r="BQ79" s="86" t="str">
        <f t="shared" si="78"/>
        <v/>
      </c>
      <c r="BR79" s="229" t="str">
        <f t="shared" si="79"/>
        <v/>
      </c>
    </row>
    <row r="80" spans="1:70" x14ac:dyDescent="0.15">
      <c r="A80" s="30" t="str">
        <f>IF(C80="","",COUNTA($C$10:C80))</f>
        <v/>
      </c>
      <c r="B80" s="487"/>
      <c r="C80" s="487"/>
      <c r="D80" s="488"/>
      <c r="E80" s="488"/>
      <c r="F80" s="487"/>
      <c r="G80" s="487"/>
      <c r="H80" s="489"/>
      <c r="I80" s="489"/>
      <c r="J80" s="83" t="str">
        <f t="shared" si="52"/>
        <v/>
      </c>
      <c r="K80" s="83" t="str">
        <f t="shared" si="42"/>
        <v/>
      </c>
      <c r="L80" s="83" t="str">
        <f t="shared" si="43"/>
        <v/>
      </c>
      <c r="M80" s="83" t="str">
        <f t="shared" si="44"/>
        <v/>
      </c>
      <c r="N80" s="86" t="str">
        <f>IF($C80="","",VLOOKUP($J80,'1.年齢給'!$B$7:$C$54,2,FALSE))</f>
        <v/>
      </c>
      <c r="O80" s="86" t="str">
        <f>IF($C80="","",INDEX('3.段階号俸表・参照表'!$B$3:$T$188,MATCH(メインシート!$F80,'3.段階号俸表・参照表'!$B$3:$B$188,0),MATCH(メインシート!$E80,'3.段階号俸表・参照表'!$B$3:$T$3,0)))</f>
        <v/>
      </c>
      <c r="P80" s="490"/>
      <c r="Q80" s="86" t="str">
        <f t="shared" si="53"/>
        <v/>
      </c>
      <c r="R80" s="491"/>
      <c r="S80" s="491"/>
      <c r="T80" s="491"/>
      <c r="U80" s="491"/>
      <c r="V80" s="88" t="str">
        <f t="shared" si="54"/>
        <v/>
      </c>
      <c r="W80" s="89" t="str">
        <f t="shared" si="55"/>
        <v/>
      </c>
      <c r="X80" s="219" t="str">
        <f t="shared" si="45"/>
        <v/>
      </c>
      <c r="Y80" s="220" t="str">
        <f t="shared" si="46"/>
        <v/>
      </c>
      <c r="Z80" s="221" t="str">
        <f>IF($C80="","",IF($X80&gt;=$Y$7,0,VLOOKUP($X80,'1.年齢給'!$B$7:$C$54,2,FALSE)))</f>
        <v/>
      </c>
      <c r="AA80" s="221" t="str">
        <f t="shared" si="56"/>
        <v/>
      </c>
      <c r="AB80" s="492"/>
      <c r="AC80" s="223" t="str">
        <f t="shared" si="47"/>
        <v/>
      </c>
      <c r="AD80" s="223" t="str">
        <f t="shared" si="48"/>
        <v/>
      </c>
      <c r="AE80" s="223" t="str">
        <f>IF($AC80="","",VLOOKUP($AC80,'3.段階号俸表・参照表'!$V$4:$AH$13,12,FALSE))</f>
        <v/>
      </c>
      <c r="AF80" s="223" t="str">
        <f t="shared" si="57"/>
        <v/>
      </c>
      <c r="AG80" s="223" t="str">
        <f t="shared" si="58"/>
        <v/>
      </c>
      <c r="AH80" s="221" t="str">
        <f>IF($C80="","",INDEX('3.段階号俸表・参照表'!$B$3:$T$188,MATCH($AG80,'3.段階号俸表・参照表'!$B$3:$B$188,0),MATCH($AC80,'3.段階号俸表・参照表'!$B$3:$T$3,0)))</f>
        <v/>
      </c>
      <c r="AI80" s="221" t="str">
        <f t="shared" si="59"/>
        <v/>
      </c>
      <c r="AJ80" s="221" t="str">
        <f t="shared" si="60"/>
        <v/>
      </c>
      <c r="AK80" s="221" t="str">
        <f t="shared" si="61"/>
        <v/>
      </c>
      <c r="AL80" s="226" t="str">
        <f t="shared" si="62"/>
        <v/>
      </c>
      <c r="AM80" s="387" t="str">
        <f t="shared" si="49"/>
        <v/>
      </c>
      <c r="AN80" s="492"/>
      <c r="AO80" s="379" t="str">
        <f t="shared" si="63"/>
        <v/>
      </c>
      <c r="AP80" s="381">
        <f>IF(AM$10="","",IF($AN80="",0,VLOOKUP($AO80,'3.段階号俸表・参照表'!$V$20:$X$29,3,FALSE)-VLOOKUP($AM80,'3.段階号俸表・参照表'!$V$20:$X$29,3,FALSE)))</f>
        <v>0</v>
      </c>
      <c r="AQ80" s="370" t="str">
        <f t="shared" si="64"/>
        <v/>
      </c>
      <c r="AR80" s="370" t="str">
        <f>IF($C80="","",IF($AP80=0,0,($AQ80-VLOOKUP($AO80,'3.段階号俸表・参照表'!$V$4:$AH$13,2,FALSE))))</f>
        <v/>
      </c>
      <c r="AS80" s="370" t="str">
        <f>IF($C80="","",IF(AND($AN80&gt;0,$AR80=0),1,IF($AR80=0,0,IF($AR80&lt;0,1,ROUNDUP($AR80/VLOOKUP($AO80,'3.段階号俸表・参照表'!$V$4:$AH$13,4,FALSE),0)+1))))</f>
        <v/>
      </c>
      <c r="AT80" s="371" t="str">
        <f t="shared" si="65"/>
        <v/>
      </c>
      <c r="AU80" s="370" t="str">
        <f>IF($AO80="","",IF($AT80=0,0,($AT80-1)*VLOOKUP($AO80,'3.段階号俸表・参照表'!$V$4:$AH$13,4,FALSE)))</f>
        <v/>
      </c>
      <c r="AV80" s="370" t="str">
        <f t="shared" si="66"/>
        <v/>
      </c>
      <c r="AW80" s="371" t="str">
        <f>IF($C80="","",IF($AV80&lt;=0,0,ROUNDUP($AV80/VLOOKUP($AO80,'3.段階号俸表・参照表'!$V$4:$AH$13,8,FALSE),0)))</f>
        <v/>
      </c>
      <c r="AX80" s="371" t="str">
        <f t="shared" si="67"/>
        <v/>
      </c>
      <c r="AY80" s="379" t="str">
        <f t="shared" si="68"/>
        <v/>
      </c>
      <c r="AZ80" s="379" t="str">
        <f t="shared" si="69"/>
        <v/>
      </c>
      <c r="BA80" s="371" t="str">
        <f>IF($AO80="","",VLOOKUP($AO80,'3.段階号俸表・参照表'!$V$4:$AH$13,11,FALSE))</f>
        <v/>
      </c>
      <c r="BB80" s="371" t="str">
        <f>IF($AO80="","",VLOOKUP($AO80,'3.段階号俸表・参照表'!$V$4:$AH$13,12,FALSE))</f>
        <v/>
      </c>
      <c r="BC80" s="377" t="str">
        <f>IF($C80="","",INDEX('3.段階号俸表・参照表'!$B$3:$T$188,MATCH($AY80,'3.段階号俸表・参照表'!$B$3:$B$188,0),MATCH($AZ80,'3.段階号俸表・参照表'!$B$3:$T$3,0)))</f>
        <v/>
      </c>
      <c r="BD80" s="377" t="str">
        <f t="shared" si="70"/>
        <v/>
      </c>
      <c r="BE80" s="377" t="str">
        <f t="shared" si="71"/>
        <v/>
      </c>
      <c r="BF80" s="377" t="str">
        <f t="shared" si="72"/>
        <v/>
      </c>
      <c r="BG80" s="378" t="str">
        <f t="shared" si="73"/>
        <v/>
      </c>
      <c r="BH80" s="125"/>
      <c r="BI80" s="284" t="str">
        <f t="shared" si="74"/>
        <v/>
      </c>
      <c r="BJ80" s="284" t="str">
        <f t="shared" si="75"/>
        <v/>
      </c>
      <c r="BK80" s="231" t="str">
        <f>IF($C80="","",IF($BI80="","",INDEX('4.ベース改訂段階号俸表'!$B$4:$T$189,MATCH(メインシート!$BJ80,'4.ベース改訂段階号俸表'!$B$4:$B$189,0),MATCH(メインシート!$BI80,'4.ベース改訂段階号俸表'!$B$4:$T$4,0))))</f>
        <v/>
      </c>
      <c r="BL80" s="86" t="str">
        <f t="shared" si="50"/>
        <v/>
      </c>
      <c r="BM80" s="86" t="str">
        <f t="shared" si="76"/>
        <v/>
      </c>
      <c r="BN80" s="96" t="str">
        <f t="shared" si="51"/>
        <v/>
      </c>
      <c r="BO80" s="492"/>
      <c r="BP80" s="86" t="str">
        <f t="shared" si="77"/>
        <v/>
      </c>
      <c r="BQ80" s="86" t="str">
        <f t="shared" si="78"/>
        <v/>
      </c>
      <c r="BR80" s="229" t="str">
        <f t="shared" si="79"/>
        <v/>
      </c>
    </row>
    <row r="81" spans="1:70" x14ac:dyDescent="0.15">
      <c r="A81" s="30" t="str">
        <f>IF(C81="","",COUNTA($C$10:C81))</f>
        <v/>
      </c>
      <c r="B81" s="487"/>
      <c r="C81" s="487"/>
      <c r="D81" s="488"/>
      <c r="E81" s="488"/>
      <c r="F81" s="487"/>
      <c r="G81" s="487"/>
      <c r="H81" s="489"/>
      <c r="I81" s="489"/>
      <c r="J81" s="83" t="str">
        <f t="shared" si="52"/>
        <v/>
      </c>
      <c r="K81" s="83" t="str">
        <f t="shared" si="42"/>
        <v/>
      </c>
      <c r="L81" s="83" t="str">
        <f t="shared" si="43"/>
        <v/>
      </c>
      <c r="M81" s="83" t="str">
        <f t="shared" si="44"/>
        <v/>
      </c>
      <c r="N81" s="86" t="str">
        <f>IF($C81="","",VLOOKUP($J81,'1.年齢給'!$B$7:$C$54,2,FALSE))</f>
        <v/>
      </c>
      <c r="O81" s="86" t="str">
        <f>IF($C81="","",INDEX('3.段階号俸表・参照表'!$B$3:$T$188,MATCH(メインシート!$F81,'3.段階号俸表・参照表'!$B$3:$B$188,0),MATCH(メインシート!$E81,'3.段階号俸表・参照表'!$B$3:$T$3,0)))</f>
        <v/>
      </c>
      <c r="P81" s="490"/>
      <c r="Q81" s="86" t="str">
        <f t="shared" si="53"/>
        <v/>
      </c>
      <c r="R81" s="491"/>
      <c r="S81" s="491"/>
      <c r="T81" s="491"/>
      <c r="U81" s="491"/>
      <c r="V81" s="88" t="str">
        <f t="shared" si="54"/>
        <v/>
      </c>
      <c r="W81" s="89" t="str">
        <f t="shared" si="55"/>
        <v/>
      </c>
      <c r="X81" s="219" t="str">
        <f t="shared" si="45"/>
        <v/>
      </c>
      <c r="Y81" s="220" t="str">
        <f t="shared" si="46"/>
        <v/>
      </c>
      <c r="Z81" s="221" t="str">
        <f>IF($C81="","",IF($X81&gt;=$Y$7,0,VLOOKUP($X81,'1.年齢給'!$B$7:$C$54,2,FALSE)))</f>
        <v/>
      </c>
      <c r="AA81" s="221" t="str">
        <f t="shared" si="56"/>
        <v/>
      </c>
      <c r="AB81" s="492"/>
      <c r="AC81" s="223" t="str">
        <f t="shared" si="47"/>
        <v/>
      </c>
      <c r="AD81" s="223" t="str">
        <f t="shared" si="48"/>
        <v/>
      </c>
      <c r="AE81" s="223" t="str">
        <f>IF($AC81="","",VLOOKUP($AC81,'3.段階号俸表・参照表'!$V$4:$AH$13,12,FALSE))</f>
        <v/>
      </c>
      <c r="AF81" s="223" t="str">
        <f t="shared" si="57"/>
        <v/>
      </c>
      <c r="AG81" s="223" t="str">
        <f t="shared" si="58"/>
        <v/>
      </c>
      <c r="AH81" s="221" t="str">
        <f>IF($C81="","",INDEX('3.段階号俸表・参照表'!$B$3:$T$188,MATCH($AG81,'3.段階号俸表・参照表'!$B$3:$B$188,0),MATCH($AC81,'3.段階号俸表・参照表'!$B$3:$T$3,0)))</f>
        <v/>
      </c>
      <c r="AI81" s="221" t="str">
        <f t="shared" si="59"/>
        <v/>
      </c>
      <c r="AJ81" s="221" t="str">
        <f t="shared" si="60"/>
        <v/>
      </c>
      <c r="AK81" s="221" t="str">
        <f t="shared" si="61"/>
        <v/>
      </c>
      <c r="AL81" s="226" t="str">
        <f t="shared" si="62"/>
        <v/>
      </c>
      <c r="AM81" s="387" t="str">
        <f t="shared" si="49"/>
        <v/>
      </c>
      <c r="AN81" s="492"/>
      <c r="AO81" s="379" t="str">
        <f t="shared" si="63"/>
        <v/>
      </c>
      <c r="AP81" s="381">
        <f>IF(AM$10="","",IF($AN81="",0,VLOOKUP($AO81,'3.段階号俸表・参照表'!$V$20:$X$29,3,FALSE)-VLOOKUP($AM81,'3.段階号俸表・参照表'!$V$20:$X$29,3,FALSE)))</f>
        <v>0</v>
      </c>
      <c r="AQ81" s="370" t="str">
        <f t="shared" si="64"/>
        <v/>
      </c>
      <c r="AR81" s="370" t="str">
        <f>IF($C81="","",IF($AP81=0,0,($AQ81-VLOOKUP($AO81,'3.段階号俸表・参照表'!$V$4:$AH$13,2,FALSE))))</f>
        <v/>
      </c>
      <c r="AS81" s="370" t="str">
        <f>IF($C81="","",IF(AND($AN81&gt;0,$AR81=0),1,IF($AR81=0,0,IF($AR81&lt;0,1,ROUNDUP($AR81/VLOOKUP($AO81,'3.段階号俸表・参照表'!$V$4:$AH$13,4,FALSE),0)+1))))</f>
        <v/>
      </c>
      <c r="AT81" s="371" t="str">
        <f t="shared" si="65"/>
        <v/>
      </c>
      <c r="AU81" s="370" t="str">
        <f>IF($AO81="","",IF($AT81=0,0,($AT81-1)*VLOOKUP($AO81,'3.段階号俸表・参照表'!$V$4:$AH$13,4,FALSE)))</f>
        <v/>
      </c>
      <c r="AV81" s="370" t="str">
        <f t="shared" si="66"/>
        <v/>
      </c>
      <c r="AW81" s="371" t="str">
        <f>IF($C81="","",IF($AV81&lt;=0,0,ROUNDUP($AV81/VLOOKUP($AO81,'3.段階号俸表・参照表'!$V$4:$AH$13,8,FALSE),0)))</f>
        <v/>
      </c>
      <c r="AX81" s="371" t="str">
        <f t="shared" si="67"/>
        <v/>
      </c>
      <c r="AY81" s="379" t="str">
        <f t="shared" si="68"/>
        <v/>
      </c>
      <c r="AZ81" s="379" t="str">
        <f t="shared" si="69"/>
        <v/>
      </c>
      <c r="BA81" s="371" t="str">
        <f>IF($AO81="","",VLOOKUP($AO81,'3.段階号俸表・参照表'!$V$4:$AH$13,11,FALSE))</f>
        <v/>
      </c>
      <c r="BB81" s="371" t="str">
        <f>IF($AO81="","",VLOOKUP($AO81,'3.段階号俸表・参照表'!$V$4:$AH$13,12,FALSE))</f>
        <v/>
      </c>
      <c r="BC81" s="377" t="str">
        <f>IF($C81="","",INDEX('3.段階号俸表・参照表'!$B$3:$T$188,MATCH($AY81,'3.段階号俸表・参照表'!$B$3:$B$188,0),MATCH($AZ81,'3.段階号俸表・参照表'!$B$3:$T$3,0)))</f>
        <v/>
      </c>
      <c r="BD81" s="377" t="str">
        <f t="shared" si="70"/>
        <v/>
      </c>
      <c r="BE81" s="377" t="str">
        <f t="shared" si="71"/>
        <v/>
      </c>
      <c r="BF81" s="377" t="str">
        <f t="shared" si="72"/>
        <v/>
      </c>
      <c r="BG81" s="378" t="str">
        <f t="shared" si="73"/>
        <v/>
      </c>
      <c r="BH81" s="125"/>
      <c r="BI81" s="284" t="str">
        <f t="shared" si="74"/>
        <v/>
      </c>
      <c r="BJ81" s="284" t="str">
        <f t="shared" si="75"/>
        <v/>
      </c>
      <c r="BK81" s="231" t="str">
        <f>IF($C81="","",IF($BI81="","",INDEX('4.ベース改訂段階号俸表'!$B$4:$T$189,MATCH(メインシート!$BJ81,'4.ベース改訂段階号俸表'!$B$4:$B$189,0),MATCH(メインシート!$BI81,'4.ベース改訂段階号俸表'!$B$4:$T$4,0))))</f>
        <v/>
      </c>
      <c r="BL81" s="86" t="str">
        <f t="shared" si="50"/>
        <v/>
      </c>
      <c r="BM81" s="86" t="str">
        <f t="shared" si="76"/>
        <v/>
      </c>
      <c r="BN81" s="96" t="str">
        <f t="shared" si="51"/>
        <v/>
      </c>
      <c r="BO81" s="492"/>
      <c r="BP81" s="86" t="str">
        <f t="shared" si="77"/>
        <v/>
      </c>
      <c r="BQ81" s="86" t="str">
        <f t="shared" si="78"/>
        <v/>
      </c>
      <c r="BR81" s="229" t="str">
        <f t="shared" si="79"/>
        <v/>
      </c>
    </row>
    <row r="82" spans="1:70" x14ac:dyDescent="0.15">
      <c r="A82" s="30" t="str">
        <f>IF(C82="","",COUNTA($C$10:C82))</f>
        <v/>
      </c>
      <c r="B82" s="487"/>
      <c r="C82" s="487"/>
      <c r="D82" s="488"/>
      <c r="E82" s="488"/>
      <c r="F82" s="487"/>
      <c r="G82" s="487"/>
      <c r="H82" s="489"/>
      <c r="I82" s="489"/>
      <c r="J82" s="83" t="str">
        <f t="shared" si="52"/>
        <v/>
      </c>
      <c r="K82" s="83" t="str">
        <f t="shared" si="42"/>
        <v/>
      </c>
      <c r="L82" s="83" t="str">
        <f t="shared" si="43"/>
        <v/>
      </c>
      <c r="M82" s="83" t="str">
        <f t="shared" si="44"/>
        <v/>
      </c>
      <c r="N82" s="86" t="str">
        <f>IF($C82="","",VLOOKUP($J82,'1.年齢給'!$B$7:$C$54,2,FALSE))</f>
        <v/>
      </c>
      <c r="O82" s="86" t="str">
        <f>IF($C82="","",INDEX('3.段階号俸表・参照表'!$B$3:$T$188,MATCH(メインシート!$F82,'3.段階号俸表・参照表'!$B$3:$B$188,0),MATCH(メインシート!$E82,'3.段階号俸表・参照表'!$B$3:$T$3,0)))</f>
        <v/>
      </c>
      <c r="P82" s="490"/>
      <c r="Q82" s="86" t="str">
        <f t="shared" si="53"/>
        <v/>
      </c>
      <c r="R82" s="491"/>
      <c r="S82" s="491"/>
      <c r="T82" s="491"/>
      <c r="U82" s="491"/>
      <c r="V82" s="88" t="str">
        <f t="shared" si="54"/>
        <v/>
      </c>
      <c r="W82" s="89" t="str">
        <f t="shared" si="55"/>
        <v/>
      </c>
      <c r="X82" s="219" t="str">
        <f t="shared" si="45"/>
        <v/>
      </c>
      <c r="Y82" s="220" t="str">
        <f t="shared" si="46"/>
        <v/>
      </c>
      <c r="Z82" s="221" t="str">
        <f>IF($C82="","",IF($X82&gt;=$Y$7,0,VLOOKUP($X82,'1.年齢給'!$B$7:$C$54,2,FALSE)))</f>
        <v/>
      </c>
      <c r="AA82" s="221" t="str">
        <f t="shared" si="56"/>
        <v/>
      </c>
      <c r="AB82" s="492"/>
      <c r="AC82" s="223" t="str">
        <f t="shared" si="47"/>
        <v/>
      </c>
      <c r="AD82" s="223" t="str">
        <f t="shared" si="48"/>
        <v/>
      </c>
      <c r="AE82" s="223" t="str">
        <f>IF($AC82="","",VLOOKUP($AC82,'3.段階号俸表・参照表'!$V$4:$AH$13,12,FALSE))</f>
        <v/>
      </c>
      <c r="AF82" s="223" t="str">
        <f t="shared" si="57"/>
        <v/>
      </c>
      <c r="AG82" s="223" t="str">
        <f t="shared" si="58"/>
        <v/>
      </c>
      <c r="AH82" s="221" t="str">
        <f>IF($C82="","",INDEX('3.段階号俸表・参照表'!$B$3:$T$188,MATCH($AG82,'3.段階号俸表・参照表'!$B$3:$B$188,0),MATCH($AC82,'3.段階号俸表・参照表'!$B$3:$T$3,0)))</f>
        <v/>
      </c>
      <c r="AI82" s="221" t="str">
        <f t="shared" si="59"/>
        <v/>
      </c>
      <c r="AJ82" s="221" t="str">
        <f t="shared" si="60"/>
        <v/>
      </c>
      <c r="AK82" s="221" t="str">
        <f t="shared" si="61"/>
        <v/>
      </c>
      <c r="AL82" s="226" t="str">
        <f t="shared" si="62"/>
        <v/>
      </c>
      <c r="AM82" s="387" t="str">
        <f t="shared" si="49"/>
        <v/>
      </c>
      <c r="AN82" s="492"/>
      <c r="AO82" s="379" t="str">
        <f t="shared" si="63"/>
        <v/>
      </c>
      <c r="AP82" s="381">
        <f>IF(AM$10="","",IF($AN82="",0,VLOOKUP($AO82,'3.段階号俸表・参照表'!$V$20:$X$29,3,FALSE)-VLOOKUP($AM82,'3.段階号俸表・参照表'!$V$20:$X$29,3,FALSE)))</f>
        <v>0</v>
      </c>
      <c r="AQ82" s="370" t="str">
        <f t="shared" si="64"/>
        <v/>
      </c>
      <c r="AR82" s="370" t="str">
        <f>IF($C82="","",IF($AP82=0,0,($AQ82-VLOOKUP($AO82,'3.段階号俸表・参照表'!$V$4:$AH$13,2,FALSE))))</f>
        <v/>
      </c>
      <c r="AS82" s="370" t="str">
        <f>IF($C82="","",IF(AND($AN82&gt;0,$AR82=0),1,IF($AR82=0,0,IF($AR82&lt;0,1,ROUNDUP($AR82/VLOOKUP($AO82,'3.段階号俸表・参照表'!$V$4:$AH$13,4,FALSE),0)+1))))</f>
        <v/>
      </c>
      <c r="AT82" s="371" t="str">
        <f t="shared" si="65"/>
        <v/>
      </c>
      <c r="AU82" s="370" t="str">
        <f>IF($AO82="","",IF($AT82=0,0,($AT82-1)*VLOOKUP($AO82,'3.段階号俸表・参照表'!$V$4:$AH$13,4,FALSE)))</f>
        <v/>
      </c>
      <c r="AV82" s="370" t="str">
        <f t="shared" si="66"/>
        <v/>
      </c>
      <c r="AW82" s="371" t="str">
        <f>IF($C82="","",IF($AV82&lt;=0,0,ROUNDUP($AV82/VLOOKUP($AO82,'3.段階号俸表・参照表'!$V$4:$AH$13,8,FALSE),0)))</f>
        <v/>
      </c>
      <c r="AX82" s="371" t="str">
        <f t="shared" si="67"/>
        <v/>
      </c>
      <c r="AY82" s="379" t="str">
        <f t="shared" si="68"/>
        <v/>
      </c>
      <c r="AZ82" s="379" t="str">
        <f t="shared" si="69"/>
        <v/>
      </c>
      <c r="BA82" s="371" t="str">
        <f>IF($AO82="","",VLOOKUP($AO82,'3.段階号俸表・参照表'!$V$4:$AH$13,11,FALSE))</f>
        <v/>
      </c>
      <c r="BB82" s="371" t="str">
        <f>IF($AO82="","",VLOOKUP($AO82,'3.段階号俸表・参照表'!$V$4:$AH$13,12,FALSE))</f>
        <v/>
      </c>
      <c r="BC82" s="377" t="str">
        <f>IF($C82="","",INDEX('3.段階号俸表・参照表'!$B$3:$T$188,MATCH($AY82,'3.段階号俸表・参照表'!$B$3:$B$188,0),MATCH($AZ82,'3.段階号俸表・参照表'!$B$3:$T$3,0)))</f>
        <v/>
      </c>
      <c r="BD82" s="377" t="str">
        <f t="shared" si="70"/>
        <v/>
      </c>
      <c r="BE82" s="377" t="str">
        <f t="shared" si="71"/>
        <v/>
      </c>
      <c r="BF82" s="377" t="str">
        <f t="shared" si="72"/>
        <v/>
      </c>
      <c r="BG82" s="378" t="str">
        <f t="shared" si="73"/>
        <v/>
      </c>
      <c r="BH82" s="125"/>
      <c r="BI82" s="284" t="str">
        <f t="shared" si="74"/>
        <v/>
      </c>
      <c r="BJ82" s="284" t="str">
        <f t="shared" si="75"/>
        <v/>
      </c>
      <c r="BK82" s="231" t="str">
        <f>IF($C82="","",IF($BI82="","",INDEX('4.ベース改訂段階号俸表'!$B$4:$T$189,MATCH(メインシート!$BJ82,'4.ベース改訂段階号俸表'!$B$4:$B$189,0),MATCH(メインシート!$BI82,'4.ベース改訂段階号俸表'!$B$4:$T$4,0))))</f>
        <v/>
      </c>
      <c r="BL82" s="86" t="str">
        <f t="shared" si="50"/>
        <v/>
      </c>
      <c r="BM82" s="86" t="str">
        <f t="shared" si="76"/>
        <v/>
      </c>
      <c r="BN82" s="96" t="str">
        <f t="shared" si="51"/>
        <v/>
      </c>
      <c r="BO82" s="492"/>
      <c r="BP82" s="86" t="str">
        <f t="shared" si="77"/>
        <v/>
      </c>
      <c r="BQ82" s="86" t="str">
        <f t="shared" si="78"/>
        <v/>
      </c>
      <c r="BR82" s="229" t="str">
        <f t="shared" si="79"/>
        <v/>
      </c>
    </row>
    <row r="83" spans="1:70" x14ac:dyDescent="0.15">
      <c r="A83" s="30" t="str">
        <f>IF(C83="","",COUNTA($C$10:C83))</f>
        <v/>
      </c>
      <c r="B83" s="487"/>
      <c r="C83" s="487"/>
      <c r="D83" s="488"/>
      <c r="E83" s="488"/>
      <c r="F83" s="487"/>
      <c r="G83" s="487"/>
      <c r="H83" s="489"/>
      <c r="I83" s="489"/>
      <c r="J83" s="83" t="str">
        <f t="shared" si="52"/>
        <v/>
      </c>
      <c r="K83" s="83" t="str">
        <f t="shared" si="42"/>
        <v/>
      </c>
      <c r="L83" s="83" t="str">
        <f t="shared" si="43"/>
        <v/>
      </c>
      <c r="M83" s="83" t="str">
        <f t="shared" si="44"/>
        <v/>
      </c>
      <c r="N83" s="86" t="str">
        <f>IF($C83="","",VLOOKUP($J83,'1.年齢給'!$B$7:$C$54,2,FALSE))</f>
        <v/>
      </c>
      <c r="O83" s="86" t="str">
        <f>IF($C83="","",INDEX('3.段階号俸表・参照表'!$B$3:$T$188,MATCH(メインシート!$F83,'3.段階号俸表・参照表'!$B$3:$B$188,0),MATCH(メインシート!$E83,'3.段階号俸表・参照表'!$B$3:$T$3,0)))</f>
        <v/>
      </c>
      <c r="P83" s="490"/>
      <c r="Q83" s="86" t="str">
        <f t="shared" si="53"/>
        <v/>
      </c>
      <c r="R83" s="491"/>
      <c r="S83" s="491"/>
      <c r="T83" s="491"/>
      <c r="U83" s="491"/>
      <c r="V83" s="88" t="str">
        <f t="shared" si="54"/>
        <v/>
      </c>
      <c r="W83" s="89" t="str">
        <f t="shared" si="55"/>
        <v/>
      </c>
      <c r="X83" s="219" t="str">
        <f t="shared" si="45"/>
        <v/>
      </c>
      <c r="Y83" s="220" t="str">
        <f t="shared" si="46"/>
        <v/>
      </c>
      <c r="Z83" s="221" t="str">
        <f>IF($C83="","",IF($X83&gt;=$Y$7,0,VLOOKUP($X83,'1.年齢給'!$B$7:$C$54,2,FALSE)))</f>
        <v/>
      </c>
      <c r="AA83" s="221" t="str">
        <f t="shared" si="56"/>
        <v/>
      </c>
      <c r="AB83" s="492"/>
      <c r="AC83" s="223" t="str">
        <f t="shared" si="47"/>
        <v/>
      </c>
      <c r="AD83" s="223" t="str">
        <f t="shared" si="48"/>
        <v/>
      </c>
      <c r="AE83" s="223" t="str">
        <f>IF($AC83="","",VLOOKUP($AC83,'3.段階号俸表・参照表'!$V$4:$AH$13,12,FALSE))</f>
        <v/>
      </c>
      <c r="AF83" s="223" t="str">
        <f t="shared" si="57"/>
        <v/>
      </c>
      <c r="AG83" s="223" t="str">
        <f t="shared" si="58"/>
        <v/>
      </c>
      <c r="AH83" s="221" t="str">
        <f>IF($C83="","",INDEX('3.段階号俸表・参照表'!$B$3:$T$188,MATCH($AG83,'3.段階号俸表・参照表'!$B$3:$B$188,0),MATCH($AC83,'3.段階号俸表・参照表'!$B$3:$T$3,0)))</f>
        <v/>
      </c>
      <c r="AI83" s="221" t="str">
        <f t="shared" si="59"/>
        <v/>
      </c>
      <c r="AJ83" s="221" t="str">
        <f t="shared" si="60"/>
        <v/>
      </c>
      <c r="AK83" s="221" t="str">
        <f t="shared" si="61"/>
        <v/>
      </c>
      <c r="AL83" s="226" t="str">
        <f t="shared" si="62"/>
        <v/>
      </c>
      <c r="AM83" s="387" t="str">
        <f t="shared" si="49"/>
        <v/>
      </c>
      <c r="AN83" s="492"/>
      <c r="AO83" s="379" t="str">
        <f t="shared" si="63"/>
        <v/>
      </c>
      <c r="AP83" s="381">
        <f>IF(AM$10="","",IF($AN83="",0,VLOOKUP($AO83,'3.段階号俸表・参照表'!$V$20:$X$29,3,FALSE)-VLOOKUP($AM83,'3.段階号俸表・参照表'!$V$20:$X$29,3,FALSE)))</f>
        <v>0</v>
      </c>
      <c r="AQ83" s="370" t="str">
        <f t="shared" si="64"/>
        <v/>
      </c>
      <c r="AR83" s="370" t="str">
        <f>IF($C83="","",IF($AP83=0,0,($AQ83-VLOOKUP($AO83,'3.段階号俸表・参照表'!$V$4:$AH$13,2,FALSE))))</f>
        <v/>
      </c>
      <c r="AS83" s="370" t="str">
        <f>IF($C83="","",IF(AND($AN83&gt;0,$AR83=0),1,IF($AR83=0,0,IF($AR83&lt;0,1,ROUNDUP($AR83/VLOOKUP($AO83,'3.段階号俸表・参照表'!$V$4:$AH$13,4,FALSE),0)+1))))</f>
        <v/>
      </c>
      <c r="AT83" s="371" t="str">
        <f t="shared" si="65"/>
        <v/>
      </c>
      <c r="AU83" s="370" t="str">
        <f>IF($AO83="","",IF($AT83=0,0,($AT83-1)*VLOOKUP($AO83,'3.段階号俸表・参照表'!$V$4:$AH$13,4,FALSE)))</f>
        <v/>
      </c>
      <c r="AV83" s="370" t="str">
        <f t="shared" si="66"/>
        <v/>
      </c>
      <c r="AW83" s="371" t="str">
        <f>IF($C83="","",IF($AV83&lt;=0,0,ROUNDUP($AV83/VLOOKUP($AO83,'3.段階号俸表・参照表'!$V$4:$AH$13,8,FALSE),0)))</f>
        <v/>
      </c>
      <c r="AX83" s="371" t="str">
        <f t="shared" si="67"/>
        <v/>
      </c>
      <c r="AY83" s="379" t="str">
        <f t="shared" si="68"/>
        <v/>
      </c>
      <c r="AZ83" s="379" t="str">
        <f t="shared" si="69"/>
        <v/>
      </c>
      <c r="BA83" s="371" t="str">
        <f>IF($AO83="","",VLOOKUP($AO83,'3.段階号俸表・参照表'!$V$4:$AH$13,11,FALSE))</f>
        <v/>
      </c>
      <c r="BB83" s="371" t="str">
        <f>IF($AO83="","",VLOOKUP($AO83,'3.段階号俸表・参照表'!$V$4:$AH$13,12,FALSE))</f>
        <v/>
      </c>
      <c r="BC83" s="377" t="str">
        <f>IF($C83="","",INDEX('3.段階号俸表・参照表'!$B$3:$T$188,MATCH($AY83,'3.段階号俸表・参照表'!$B$3:$B$188,0),MATCH($AZ83,'3.段階号俸表・参照表'!$B$3:$T$3,0)))</f>
        <v/>
      </c>
      <c r="BD83" s="377" t="str">
        <f t="shared" si="70"/>
        <v/>
      </c>
      <c r="BE83" s="377" t="str">
        <f t="shared" si="71"/>
        <v/>
      </c>
      <c r="BF83" s="377" t="str">
        <f t="shared" si="72"/>
        <v/>
      </c>
      <c r="BG83" s="378" t="str">
        <f t="shared" si="73"/>
        <v/>
      </c>
      <c r="BH83" s="125"/>
      <c r="BI83" s="284" t="str">
        <f t="shared" si="74"/>
        <v/>
      </c>
      <c r="BJ83" s="284" t="str">
        <f t="shared" si="75"/>
        <v/>
      </c>
      <c r="BK83" s="231" t="str">
        <f>IF($C83="","",IF($BI83="","",INDEX('4.ベース改訂段階号俸表'!$B$4:$T$189,MATCH(メインシート!$BJ83,'4.ベース改訂段階号俸表'!$B$4:$B$189,0),MATCH(メインシート!$BI83,'4.ベース改訂段階号俸表'!$B$4:$T$4,0))))</f>
        <v/>
      </c>
      <c r="BL83" s="86" t="str">
        <f t="shared" si="50"/>
        <v/>
      </c>
      <c r="BM83" s="86" t="str">
        <f t="shared" si="76"/>
        <v/>
      </c>
      <c r="BN83" s="96" t="str">
        <f t="shared" si="51"/>
        <v/>
      </c>
      <c r="BO83" s="492"/>
      <c r="BP83" s="86" t="str">
        <f t="shared" si="77"/>
        <v/>
      </c>
      <c r="BQ83" s="86" t="str">
        <f t="shared" si="78"/>
        <v/>
      </c>
      <c r="BR83" s="229" t="str">
        <f t="shared" si="79"/>
        <v/>
      </c>
    </row>
    <row r="84" spans="1:70" x14ac:dyDescent="0.15">
      <c r="A84" s="30" t="str">
        <f>IF(C84="","",COUNTA($C$10:C84))</f>
        <v/>
      </c>
      <c r="B84" s="487"/>
      <c r="C84" s="487"/>
      <c r="D84" s="488"/>
      <c r="E84" s="488"/>
      <c r="F84" s="487"/>
      <c r="G84" s="487"/>
      <c r="H84" s="489"/>
      <c r="I84" s="489"/>
      <c r="J84" s="83" t="str">
        <f t="shared" si="52"/>
        <v/>
      </c>
      <c r="K84" s="83" t="str">
        <f t="shared" si="42"/>
        <v/>
      </c>
      <c r="L84" s="83" t="str">
        <f t="shared" si="43"/>
        <v/>
      </c>
      <c r="M84" s="83" t="str">
        <f t="shared" si="44"/>
        <v/>
      </c>
      <c r="N84" s="86" t="str">
        <f>IF($C84="","",VLOOKUP($J84,'1.年齢給'!$B$7:$C$54,2,FALSE))</f>
        <v/>
      </c>
      <c r="O84" s="86" t="str">
        <f>IF($C84="","",INDEX('3.段階号俸表・参照表'!$B$3:$T$188,MATCH(メインシート!$F84,'3.段階号俸表・参照表'!$B$3:$B$188,0),MATCH(メインシート!$E84,'3.段階号俸表・参照表'!$B$3:$T$3,0)))</f>
        <v/>
      </c>
      <c r="P84" s="490"/>
      <c r="Q84" s="86" t="str">
        <f t="shared" si="53"/>
        <v/>
      </c>
      <c r="R84" s="491"/>
      <c r="S84" s="491"/>
      <c r="T84" s="491"/>
      <c r="U84" s="491"/>
      <c r="V84" s="88" t="str">
        <f t="shared" si="54"/>
        <v/>
      </c>
      <c r="W84" s="89" t="str">
        <f t="shared" si="55"/>
        <v/>
      </c>
      <c r="X84" s="219" t="str">
        <f t="shared" si="45"/>
        <v/>
      </c>
      <c r="Y84" s="220" t="str">
        <f t="shared" si="46"/>
        <v/>
      </c>
      <c r="Z84" s="221" t="str">
        <f>IF($C84="","",IF($X84&gt;=$Y$7,0,VLOOKUP($X84,'1.年齢給'!$B$7:$C$54,2,FALSE)))</f>
        <v/>
      </c>
      <c r="AA84" s="221" t="str">
        <f t="shared" si="56"/>
        <v/>
      </c>
      <c r="AB84" s="492"/>
      <c r="AC84" s="223" t="str">
        <f t="shared" si="47"/>
        <v/>
      </c>
      <c r="AD84" s="223" t="str">
        <f t="shared" si="48"/>
        <v/>
      </c>
      <c r="AE84" s="223" t="str">
        <f>IF($AC84="","",VLOOKUP($AC84,'3.段階号俸表・参照表'!$V$4:$AH$13,12,FALSE))</f>
        <v/>
      </c>
      <c r="AF84" s="223" t="str">
        <f t="shared" si="57"/>
        <v/>
      </c>
      <c r="AG84" s="223" t="str">
        <f t="shared" si="58"/>
        <v/>
      </c>
      <c r="AH84" s="221" t="str">
        <f>IF($C84="","",INDEX('3.段階号俸表・参照表'!$B$3:$T$188,MATCH($AG84,'3.段階号俸表・参照表'!$B$3:$B$188,0),MATCH($AC84,'3.段階号俸表・参照表'!$B$3:$T$3,0)))</f>
        <v/>
      </c>
      <c r="AI84" s="221" t="str">
        <f t="shared" si="59"/>
        <v/>
      </c>
      <c r="AJ84" s="221" t="str">
        <f t="shared" si="60"/>
        <v/>
      </c>
      <c r="AK84" s="221" t="str">
        <f t="shared" si="61"/>
        <v/>
      </c>
      <c r="AL84" s="226" t="str">
        <f t="shared" si="62"/>
        <v/>
      </c>
      <c r="AM84" s="387" t="str">
        <f t="shared" si="49"/>
        <v/>
      </c>
      <c r="AN84" s="492"/>
      <c r="AO84" s="379" t="str">
        <f t="shared" si="63"/>
        <v/>
      </c>
      <c r="AP84" s="381">
        <f>IF(AM$10="","",IF($AN84="",0,VLOOKUP($AO84,'3.段階号俸表・参照表'!$V$20:$X$29,3,FALSE)-VLOOKUP($AM84,'3.段階号俸表・参照表'!$V$20:$X$29,3,FALSE)))</f>
        <v>0</v>
      </c>
      <c r="AQ84" s="370" t="str">
        <f t="shared" si="64"/>
        <v/>
      </c>
      <c r="AR84" s="370" t="str">
        <f>IF($C84="","",IF($AP84=0,0,($AQ84-VLOOKUP($AO84,'3.段階号俸表・参照表'!$V$4:$AH$13,2,FALSE))))</f>
        <v/>
      </c>
      <c r="AS84" s="370" t="str">
        <f>IF($C84="","",IF(AND($AN84&gt;0,$AR84=0),1,IF($AR84=0,0,IF($AR84&lt;0,1,ROUNDUP($AR84/VLOOKUP($AO84,'3.段階号俸表・参照表'!$V$4:$AH$13,4,FALSE),0)+1))))</f>
        <v/>
      </c>
      <c r="AT84" s="371" t="str">
        <f t="shared" si="65"/>
        <v/>
      </c>
      <c r="AU84" s="370" t="str">
        <f>IF($AO84="","",IF($AT84=0,0,($AT84-1)*VLOOKUP($AO84,'3.段階号俸表・参照表'!$V$4:$AH$13,4,FALSE)))</f>
        <v/>
      </c>
      <c r="AV84" s="370" t="str">
        <f t="shared" si="66"/>
        <v/>
      </c>
      <c r="AW84" s="371" t="str">
        <f>IF($C84="","",IF($AV84&lt;=0,0,ROUNDUP($AV84/VLOOKUP($AO84,'3.段階号俸表・参照表'!$V$4:$AH$13,8,FALSE),0)))</f>
        <v/>
      </c>
      <c r="AX84" s="371" t="str">
        <f t="shared" si="67"/>
        <v/>
      </c>
      <c r="AY84" s="379" t="str">
        <f t="shared" si="68"/>
        <v/>
      </c>
      <c r="AZ84" s="379" t="str">
        <f t="shared" si="69"/>
        <v/>
      </c>
      <c r="BA84" s="371" t="str">
        <f>IF($AO84="","",VLOOKUP($AO84,'3.段階号俸表・参照表'!$V$4:$AH$13,11,FALSE))</f>
        <v/>
      </c>
      <c r="BB84" s="371" t="str">
        <f>IF($AO84="","",VLOOKUP($AO84,'3.段階号俸表・参照表'!$V$4:$AH$13,12,FALSE))</f>
        <v/>
      </c>
      <c r="BC84" s="377" t="str">
        <f>IF($C84="","",INDEX('3.段階号俸表・参照表'!$B$3:$T$188,MATCH($AY84,'3.段階号俸表・参照表'!$B$3:$B$188,0),MATCH($AZ84,'3.段階号俸表・参照表'!$B$3:$T$3,0)))</f>
        <v/>
      </c>
      <c r="BD84" s="377" t="str">
        <f t="shared" si="70"/>
        <v/>
      </c>
      <c r="BE84" s="377" t="str">
        <f t="shared" si="71"/>
        <v/>
      </c>
      <c r="BF84" s="377" t="str">
        <f t="shared" si="72"/>
        <v/>
      </c>
      <c r="BG84" s="378" t="str">
        <f t="shared" si="73"/>
        <v/>
      </c>
      <c r="BH84" s="125"/>
      <c r="BI84" s="284" t="str">
        <f t="shared" si="74"/>
        <v/>
      </c>
      <c r="BJ84" s="284" t="str">
        <f t="shared" si="75"/>
        <v/>
      </c>
      <c r="BK84" s="231" t="str">
        <f>IF($C84="","",IF($BI84="","",INDEX('4.ベース改訂段階号俸表'!$B$4:$T$189,MATCH(メインシート!$BJ84,'4.ベース改訂段階号俸表'!$B$4:$B$189,0),MATCH(メインシート!$BI84,'4.ベース改訂段階号俸表'!$B$4:$T$4,0))))</f>
        <v/>
      </c>
      <c r="BL84" s="86" t="str">
        <f t="shared" si="50"/>
        <v/>
      </c>
      <c r="BM84" s="86" t="str">
        <f t="shared" si="76"/>
        <v/>
      </c>
      <c r="BN84" s="96" t="str">
        <f t="shared" si="51"/>
        <v/>
      </c>
      <c r="BO84" s="492"/>
      <c r="BP84" s="86" t="str">
        <f t="shared" si="77"/>
        <v/>
      </c>
      <c r="BQ84" s="86" t="str">
        <f t="shared" si="78"/>
        <v/>
      </c>
      <c r="BR84" s="229" t="str">
        <f t="shared" si="79"/>
        <v/>
      </c>
    </row>
    <row r="85" spans="1:70" x14ac:dyDescent="0.15">
      <c r="A85" s="30" t="str">
        <f>IF(C85="","",COUNTA($C$10:C85))</f>
        <v/>
      </c>
      <c r="B85" s="487"/>
      <c r="C85" s="487"/>
      <c r="D85" s="488"/>
      <c r="E85" s="488"/>
      <c r="F85" s="487"/>
      <c r="G85" s="487"/>
      <c r="H85" s="489"/>
      <c r="I85" s="489"/>
      <c r="J85" s="83" t="str">
        <f t="shared" si="52"/>
        <v/>
      </c>
      <c r="K85" s="83" t="str">
        <f t="shared" si="42"/>
        <v/>
      </c>
      <c r="L85" s="83" t="str">
        <f t="shared" si="43"/>
        <v/>
      </c>
      <c r="M85" s="83" t="str">
        <f t="shared" si="44"/>
        <v/>
      </c>
      <c r="N85" s="86" t="str">
        <f>IF($C85="","",VLOOKUP($J85,'1.年齢給'!$B$7:$C$54,2,FALSE))</f>
        <v/>
      </c>
      <c r="O85" s="86" t="str">
        <f>IF($C85="","",INDEX('3.段階号俸表・参照表'!$B$3:$T$188,MATCH(メインシート!$F85,'3.段階号俸表・参照表'!$B$3:$B$188,0),MATCH(メインシート!$E85,'3.段階号俸表・参照表'!$B$3:$T$3,0)))</f>
        <v/>
      </c>
      <c r="P85" s="490"/>
      <c r="Q85" s="86" t="str">
        <f t="shared" si="53"/>
        <v/>
      </c>
      <c r="R85" s="491"/>
      <c r="S85" s="491"/>
      <c r="T85" s="491"/>
      <c r="U85" s="491"/>
      <c r="V85" s="88" t="str">
        <f t="shared" si="54"/>
        <v/>
      </c>
      <c r="W85" s="89" t="str">
        <f t="shared" si="55"/>
        <v/>
      </c>
      <c r="X85" s="219" t="str">
        <f t="shared" si="45"/>
        <v/>
      </c>
      <c r="Y85" s="220" t="str">
        <f t="shared" si="46"/>
        <v/>
      </c>
      <c r="Z85" s="221" t="str">
        <f>IF($C85="","",IF($X85&gt;=$Y$7,0,VLOOKUP($X85,'1.年齢給'!$B$7:$C$54,2,FALSE)))</f>
        <v/>
      </c>
      <c r="AA85" s="221" t="str">
        <f t="shared" si="56"/>
        <v/>
      </c>
      <c r="AB85" s="492"/>
      <c r="AC85" s="223" t="str">
        <f t="shared" si="47"/>
        <v/>
      </c>
      <c r="AD85" s="223" t="str">
        <f t="shared" si="48"/>
        <v/>
      </c>
      <c r="AE85" s="223" t="str">
        <f>IF($AC85="","",VLOOKUP($AC85,'3.段階号俸表・参照表'!$V$4:$AH$13,12,FALSE))</f>
        <v/>
      </c>
      <c r="AF85" s="223" t="str">
        <f t="shared" si="57"/>
        <v/>
      </c>
      <c r="AG85" s="223" t="str">
        <f t="shared" si="58"/>
        <v/>
      </c>
      <c r="AH85" s="221" t="str">
        <f>IF($C85="","",INDEX('3.段階号俸表・参照表'!$B$3:$T$188,MATCH($AG85,'3.段階号俸表・参照表'!$B$3:$B$188,0),MATCH($AC85,'3.段階号俸表・参照表'!$B$3:$T$3,0)))</f>
        <v/>
      </c>
      <c r="AI85" s="221" t="str">
        <f t="shared" si="59"/>
        <v/>
      </c>
      <c r="AJ85" s="221" t="str">
        <f t="shared" si="60"/>
        <v/>
      </c>
      <c r="AK85" s="221" t="str">
        <f t="shared" si="61"/>
        <v/>
      </c>
      <c r="AL85" s="226" t="str">
        <f t="shared" si="62"/>
        <v/>
      </c>
      <c r="AM85" s="387" t="str">
        <f t="shared" si="49"/>
        <v/>
      </c>
      <c r="AN85" s="492"/>
      <c r="AO85" s="379" t="str">
        <f t="shared" si="63"/>
        <v/>
      </c>
      <c r="AP85" s="381">
        <f>IF(AM$10="","",IF($AN85="",0,VLOOKUP($AO85,'3.段階号俸表・参照表'!$V$20:$X$29,3,FALSE)-VLOOKUP($AM85,'3.段階号俸表・参照表'!$V$20:$X$29,3,FALSE)))</f>
        <v>0</v>
      </c>
      <c r="AQ85" s="370" t="str">
        <f t="shared" si="64"/>
        <v/>
      </c>
      <c r="AR85" s="370" t="str">
        <f>IF($C85="","",IF($AP85=0,0,($AQ85-VLOOKUP($AO85,'3.段階号俸表・参照表'!$V$4:$AH$13,2,FALSE))))</f>
        <v/>
      </c>
      <c r="AS85" s="370" t="str">
        <f>IF($C85="","",IF(AND($AN85&gt;0,$AR85=0),1,IF($AR85=0,0,IF($AR85&lt;0,1,ROUNDUP($AR85/VLOOKUP($AO85,'3.段階号俸表・参照表'!$V$4:$AH$13,4,FALSE),0)+1))))</f>
        <v/>
      </c>
      <c r="AT85" s="371" t="str">
        <f t="shared" si="65"/>
        <v/>
      </c>
      <c r="AU85" s="370" t="str">
        <f>IF($AO85="","",IF($AT85=0,0,($AT85-1)*VLOOKUP($AO85,'3.段階号俸表・参照表'!$V$4:$AH$13,4,FALSE)))</f>
        <v/>
      </c>
      <c r="AV85" s="370" t="str">
        <f t="shared" si="66"/>
        <v/>
      </c>
      <c r="AW85" s="371" t="str">
        <f>IF($C85="","",IF($AV85&lt;=0,0,ROUNDUP($AV85/VLOOKUP($AO85,'3.段階号俸表・参照表'!$V$4:$AH$13,8,FALSE),0)))</f>
        <v/>
      </c>
      <c r="AX85" s="371" t="str">
        <f t="shared" si="67"/>
        <v/>
      </c>
      <c r="AY85" s="379" t="str">
        <f t="shared" si="68"/>
        <v/>
      </c>
      <c r="AZ85" s="379" t="str">
        <f t="shared" si="69"/>
        <v/>
      </c>
      <c r="BA85" s="371" t="str">
        <f>IF($AO85="","",VLOOKUP($AO85,'3.段階号俸表・参照表'!$V$4:$AH$13,11,FALSE))</f>
        <v/>
      </c>
      <c r="BB85" s="371" t="str">
        <f>IF($AO85="","",VLOOKUP($AO85,'3.段階号俸表・参照表'!$V$4:$AH$13,12,FALSE))</f>
        <v/>
      </c>
      <c r="BC85" s="377" t="str">
        <f>IF($C85="","",INDEX('3.段階号俸表・参照表'!$B$3:$T$188,MATCH($AY85,'3.段階号俸表・参照表'!$B$3:$B$188,0),MATCH($AZ85,'3.段階号俸表・参照表'!$B$3:$T$3,0)))</f>
        <v/>
      </c>
      <c r="BD85" s="377" t="str">
        <f t="shared" si="70"/>
        <v/>
      </c>
      <c r="BE85" s="377" t="str">
        <f t="shared" si="71"/>
        <v/>
      </c>
      <c r="BF85" s="377" t="str">
        <f t="shared" si="72"/>
        <v/>
      </c>
      <c r="BG85" s="378" t="str">
        <f t="shared" si="73"/>
        <v/>
      </c>
      <c r="BH85" s="125"/>
      <c r="BI85" s="284" t="str">
        <f t="shared" si="74"/>
        <v/>
      </c>
      <c r="BJ85" s="284" t="str">
        <f t="shared" si="75"/>
        <v/>
      </c>
      <c r="BK85" s="231" t="str">
        <f>IF($C85="","",IF($BI85="","",INDEX('4.ベース改訂段階号俸表'!$B$4:$T$189,MATCH(メインシート!$BJ85,'4.ベース改訂段階号俸表'!$B$4:$B$189,0),MATCH(メインシート!$BI85,'4.ベース改訂段階号俸表'!$B$4:$T$4,0))))</f>
        <v/>
      </c>
      <c r="BL85" s="86" t="str">
        <f t="shared" si="50"/>
        <v/>
      </c>
      <c r="BM85" s="86" t="str">
        <f t="shared" si="76"/>
        <v/>
      </c>
      <c r="BN85" s="96" t="str">
        <f t="shared" si="51"/>
        <v/>
      </c>
      <c r="BO85" s="492"/>
      <c r="BP85" s="86" t="str">
        <f t="shared" si="77"/>
        <v/>
      </c>
      <c r="BQ85" s="86" t="str">
        <f t="shared" si="78"/>
        <v/>
      </c>
      <c r="BR85" s="229" t="str">
        <f t="shared" si="79"/>
        <v/>
      </c>
    </row>
    <row r="86" spans="1:70" x14ac:dyDescent="0.15">
      <c r="A86" s="30" t="str">
        <f>IF(C86="","",COUNTA($C$10:C86))</f>
        <v/>
      </c>
      <c r="B86" s="487"/>
      <c r="C86" s="487"/>
      <c r="D86" s="488"/>
      <c r="E86" s="488"/>
      <c r="F86" s="487"/>
      <c r="G86" s="487"/>
      <c r="H86" s="489"/>
      <c r="I86" s="489"/>
      <c r="J86" s="83" t="str">
        <f t="shared" si="52"/>
        <v/>
      </c>
      <c r="K86" s="83" t="str">
        <f t="shared" si="42"/>
        <v/>
      </c>
      <c r="L86" s="83" t="str">
        <f t="shared" si="43"/>
        <v/>
      </c>
      <c r="M86" s="83" t="str">
        <f t="shared" si="44"/>
        <v/>
      </c>
      <c r="N86" s="86" t="str">
        <f>IF($C86="","",VLOOKUP($J86,'1.年齢給'!$B$7:$C$54,2,FALSE))</f>
        <v/>
      </c>
      <c r="O86" s="86" t="str">
        <f>IF($C86="","",INDEX('3.段階号俸表・参照表'!$B$3:$T$188,MATCH(メインシート!$F86,'3.段階号俸表・参照表'!$B$3:$B$188,0),MATCH(メインシート!$E86,'3.段階号俸表・参照表'!$B$3:$T$3,0)))</f>
        <v/>
      </c>
      <c r="P86" s="490"/>
      <c r="Q86" s="86" t="str">
        <f t="shared" si="53"/>
        <v/>
      </c>
      <c r="R86" s="491"/>
      <c r="S86" s="491"/>
      <c r="T86" s="491"/>
      <c r="U86" s="491"/>
      <c r="V86" s="88" t="str">
        <f t="shared" si="54"/>
        <v/>
      </c>
      <c r="W86" s="89" t="str">
        <f t="shared" si="55"/>
        <v/>
      </c>
      <c r="X86" s="219" t="str">
        <f t="shared" si="45"/>
        <v/>
      </c>
      <c r="Y86" s="220" t="str">
        <f t="shared" si="46"/>
        <v/>
      </c>
      <c r="Z86" s="221" t="str">
        <f>IF($C86="","",IF($X86&gt;=$Y$7,0,VLOOKUP($X86,'1.年齢給'!$B$7:$C$54,2,FALSE)))</f>
        <v/>
      </c>
      <c r="AA86" s="221" t="str">
        <f t="shared" si="56"/>
        <v/>
      </c>
      <c r="AB86" s="492"/>
      <c r="AC86" s="223" t="str">
        <f t="shared" si="47"/>
        <v/>
      </c>
      <c r="AD86" s="223" t="str">
        <f t="shared" si="48"/>
        <v/>
      </c>
      <c r="AE86" s="223" t="str">
        <f>IF($AC86="","",VLOOKUP($AC86,'3.段階号俸表・参照表'!$V$4:$AH$13,12,FALSE))</f>
        <v/>
      </c>
      <c r="AF86" s="223" t="str">
        <f t="shared" si="57"/>
        <v/>
      </c>
      <c r="AG86" s="223" t="str">
        <f t="shared" si="58"/>
        <v/>
      </c>
      <c r="AH86" s="221" t="str">
        <f>IF($C86="","",INDEX('3.段階号俸表・参照表'!$B$3:$T$188,MATCH($AG86,'3.段階号俸表・参照表'!$B$3:$B$188,0),MATCH($AC86,'3.段階号俸表・参照表'!$B$3:$T$3,0)))</f>
        <v/>
      </c>
      <c r="AI86" s="221" t="str">
        <f t="shared" si="59"/>
        <v/>
      </c>
      <c r="AJ86" s="221" t="str">
        <f t="shared" si="60"/>
        <v/>
      </c>
      <c r="AK86" s="221" t="str">
        <f t="shared" si="61"/>
        <v/>
      </c>
      <c r="AL86" s="226" t="str">
        <f t="shared" si="62"/>
        <v/>
      </c>
      <c r="AM86" s="387" t="str">
        <f t="shared" si="49"/>
        <v/>
      </c>
      <c r="AN86" s="492"/>
      <c r="AO86" s="379" t="str">
        <f t="shared" si="63"/>
        <v/>
      </c>
      <c r="AP86" s="381">
        <f>IF(AM$10="","",IF($AN86="",0,VLOOKUP($AO86,'3.段階号俸表・参照表'!$V$20:$X$29,3,FALSE)-VLOOKUP($AM86,'3.段階号俸表・参照表'!$V$20:$X$29,3,FALSE)))</f>
        <v>0</v>
      </c>
      <c r="AQ86" s="370" t="str">
        <f t="shared" si="64"/>
        <v/>
      </c>
      <c r="AR86" s="370" t="str">
        <f>IF($C86="","",IF($AP86=0,0,($AQ86-VLOOKUP($AO86,'3.段階号俸表・参照表'!$V$4:$AH$13,2,FALSE))))</f>
        <v/>
      </c>
      <c r="AS86" s="370" t="str">
        <f>IF($C86="","",IF(AND($AN86&gt;0,$AR86=0),1,IF($AR86=0,0,IF($AR86&lt;0,1,ROUNDUP($AR86/VLOOKUP($AO86,'3.段階号俸表・参照表'!$V$4:$AH$13,4,FALSE),0)+1))))</f>
        <v/>
      </c>
      <c r="AT86" s="371" t="str">
        <f t="shared" si="65"/>
        <v/>
      </c>
      <c r="AU86" s="370" t="str">
        <f>IF($AO86="","",IF($AT86=0,0,($AT86-1)*VLOOKUP($AO86,'3.段階号俸表・参照表'!$V$4:$AH$13,4,FALSE)))</f>
        <v/>
      </c>
      <c r="AV86" s="370" t="str">
        <f t="shared" si="66"/>
        <v/>
      </c>
      <c r="AW86" s="371" t="str">
        <f>IF($C86="","",IF($AV86&lt;=0,0,ROUNDUP($AV86/VLOOKUP($AO86,'3.段階号俸表・参照表'!$V$4:$AH$13,8,FALSE),0)))</f>
        <v/>
      </c>
      <c r="AX86" s="371" t="str">
        <f t="shared" si="67"/>
        <v/>
      </c>
      <c r="AY86" s="379" t="str">
        <f t="shared" si="68"/>
        <v/>
      </c>
      <c r="AZ86" s="379" t="str">
        <f t="shared" si="69"/>
        <v/>
      </c>
      <c r="BA86" s="371" t="str">
        <f>IF($AO86="","",VLOOKUP($AO86,'3.段階号俸表・参照表'!$V$4:$AH$13,11,FALSE))</f>
        <v/>
      </c>
      <c r="BB86" s="371" t="str">
        <f>IF($AO86="","",VLOOKUP($AO86,'3.段階号俸表・参照表'!$V$4:$AH$13,12,FALSE))</f>
        <v/>
      </c>
      <c r="BC86" s="377" t="str">
        <f>IF($C86="","",INDEX('3.段階号俸表・参照表'!$B$3:$T$188,MATCH($AY86,'3.段階号俸表・参照表'!$B$3:$B$188,0),MATCH($AZ86,'3.段階号俸表・参照表'!$B$3:$T$3,0)))</f>
        <v/>
      </c>
      <c r="BD86" s="377" t="str">
        <f t="shared" si="70"/>
        <v/>
      </c>
      <c r="BE86" s="377" t="str">
        <f t="shared" si="71"/>
        <v/>
      </c>
      <c r="BF86" s="377" t="str">
        <f t="shared" si="72"/>
        <v/>
      </c>
      <c r="BG86" s="378" t="str">
        <f t="shared" si="73"/>
        <v/>
      </c>
      <c r="BH86" s="125"/>
      <c r="BI86" s="284" t="str">
        <f t="shared" si="74"/>
        <v/>
      </c>
      <c r="BJ86" s="284" t="str">
        <f t="shared" si="75"/>
        <v/>
      </c>
      <c r="BK86" s="231" t="str">
        <f>IF($C86="","",IF($BI86="","",INDEX('4.ベース改訂段階号俸表'!$B$4:$T$189,MATCH(メインシート!$BJ86,'4.ベース改訂段階号俸表'!$B$4:$B$189,0),MATCH(メインシート!$BI86,'4.ベース改訂段階号俸表'!$B$4:$T$4,0))))</f>
        <v/>
      </c>
      <c r="BL86" s="86" t="str">
        <f t="shared" si="50"/>
        <v/>
      </c>
      <c r="BM86" s="86" t="str">
        <f t="shared" si="76"/>
        <v/>
      </c>
      <c r="BN86" s="96" t="str">
        <f t="shared" si="51"/>
        <v/>
      </c>
      <c r="BO86" s="492"/>
      <c r="BP86" s="86" t="str">
        <f t="shared" si="77"/>
        <v/>
      </c>
      <c r="BQ86" s="86" t="str">
        <f t="shared" si="78"/>
        <v/>
      </c>
      <c r="BR86" s="229" t="str">
        <f t="shared" si="79"/>
        <v/>
      </c>
    </row>
    <row r="87" spans="1:70" x14ac:dyDescent="0.15">
      <c r="A87" s="30" t="str">
        <f>IF(C87="","",COUNTA($C$10:C87))</f>
        <v/>
      </c>
      <c r="B87" s="487"/>
      <c r="C87" s="487"/>
      <c r="D87" s="488"/>
      <c r="E87" s="488"/>
      <c r="F87" s="487"/>
      <c r="G87" s="487"/>
      <c r="H87" s="489"/>
      <c r="I87" s="489"/>
      <c r="J87" s="83" t="str">
        <f t="shared" si="52"/>
        <v/>
      </c>
      <c r="K87" s="83" t="str">
        <f t="shared" si="42"/>
        <v/>
      </c>
      <c r="L87" s="83" t="str">
        <f t="shared" si="43"/>
        <v/>
      </c>
      <c r="M87" s="83" t="str">
        <f t="shared" si="44"/>
        <v/>
      </c>
      <c r="N87" s="86" t="str">
        <f>IF($C87="","",VLOOKUP($J87,'1.年齢給'!$B$7:$C$54,2,FALSE))</f>
        <v/>
      </c>
      <c r="O87" s="86" t="str">
        <f>IF($C87="","",INDEX('3.段階号俸表・参照表'!$B$3:$T$188,MATCH(メインシート!$F87,'3.段階号俸表・参照表'!$B$3:$B$188,0),MATCH(メインシート!$E87,'3.段階号俸表・参照表'!$B$3:$T$3,0)))</f>
        <v/>
      </c>
      <c r="P87" s="490"/>
      <c r="Q87" s="86" t="str">
        <f t="shared" si="53"/>
        <v/>
      </c>
      <c r="R87" s="491"/>
      <c r="S87" s="491"/>
      <c r="T87" s="491"/>
      <c r="U87" s="491"/>
      <c r="V87" s="88" t="str">
        <f t="shared" si="54"/>
        <v/>
      </c>
      <c r="W87" s="89" t="str">
        <f t="shared" si="55"/>
        <v/>
      </c>
      <c r="X87" s="219" t="str">
        <f t="shared" si="45"/>
        <v/>
      </c>
      <c r="Y87" s="220" t="str">
        <f t="shared" si="46"/>
        <v/>
      </c>
      <c r="Z87" s="221" t="str">
        <f>IF($C87="","",IF($X87&gt;=$Y$7,0,VLOOKUP($X87,'1.年齢給'!$B$7:$C$54,2,FALSE)))</f>
        <v/>
      </c>
      <c r="AA87" s="221" t="str">
        <f t="shared" si="56"/>
        <v/>
      </c>
      <c r="AB87" s="492"/>
      <c r="AC87" s="223" t="str">
        <f t="shared" si="47"/>
        <v/>
      </c>
      <c r="AD87" s="223" t="str">
        <f t="shared" si="48"/>
        <v/>
      </c>
      <c r="AE87" s="223" t="str">
        <f>IF($AC87="","",VLOOKUP($AC87,'3.段階号俸表・参照表'!$V$4:$AH$13,12,FALSE))</f>
        <v/>
      </c>
      <c r="AF87" s="223" t="str">
        <f t="shared" si="57"/>
        <v/>
      </c>
      <c r="AG87" s="223" t="str">
        <f t="shared" si="58"/>
        <v/>
      </c>
      <c r="AH87" s="221" t="str">
        <f>IF($C87="","",INDEX('3.段階号俸表・参照表'!$B$3:$T$188,MATCH($AG87,'3.段階号俸表・参照表'!$B$3:$B$188,0),MATCH($AC87,'3.段階号俸表・参照表'!$B$3:$T$3,0)))</f>
        <v/>
      </c>
      <c r="AI87" s="221" t="str">
        <f t="shared" si="59"/>
        <v/>
      </c>
      <c r="AJ87" s="221" t="str">
        <f t="shared" si="60"/>
        <v/>
      </c>
      <c r="AK87" s="221" t="str">
        <f t="shared" si="61"/>
        <v/>
      </c>
      <c r="AL87" s="226" t="str">
        <f t="shared" si="62"/>
        <v/>
      </c>
      <c r="AM87" s="387" t="str">
        <f t="shared" si="49"/>
        <v/>
      </c>
      <c r="AN87" s="492"/>
      <c r="AO87" s="379" t="str">
        <f t="shared" si="63"/>
        <v/>
      </c>
      <c r="AP87" s="381">
        <f>IF(AM$10="","",IF($AN87="",0,VLOOKUP($AO87,'3.段階号俸表・参照表'!$V$20:$X$29,3,FALSE)-VLOOKUP($AM87,'3.段階号俸表・参照表'!$V$20:$X$29,3,FALSE)))</f>
        <v>0</v>
      </c>
      <c r="AQ87" s="370" t="str">
        <f t="shared" si="64"/>
        <v/>
      </c>
      <c r="AR87" s="370" t="str">
        <f>IF($C87="","",IF($AP87=0,0,($AQ87-VLOOKUP($AO87,'3.段階号俸表・参照表'!$V$4:$AH$13,2,FALSE))))</f>
        <v/>
      </c>
      <c r="AS87" s="370" t="str">
        <f>IF($C87="","",IF(AND($AN87&gt;0,$AR87=0),1,IF($AR87=0,0,IF($AR87&lt;0,1,ROUNDUP($AR87/VLOOKUP($AO87,'3.段階号俸表・参照表'!$V$4:$AH$13,4,FALSE),0)+1))))</f>
        <v/>
      </c>
      <c r="AT87" s="371" t="str">
        <f t="shared" si="65"/>
        <v/>
      </c>
      <c r="AU87" s="370" t="str">
        <f>IF($AO87="","",IF($AT87=0,0,($AT87-1)*VLOOKUP($AO87,'3.段階号俸表・参照表'!$V$4:$AH$13,4,FALSE)))</f>
        <v/>
      </c>
      <c r="AV87" s="370" t="str">
        <f t="shared" si="66"/>
        <v/>
      </c>
      <c r="AW87" s="371" t="str">
        <f>IF($C87="","",IF($AV87&lt;=0,0,ROUNDUP($AV87/VLOOKUP($AO87,'3.段階号俸表・参照表'!$V$4:$AH$13,8,FALSE),0)))</f>
        <v/>
      </c>
      <c r="AX87" s="371" t="str">
        <f t="shared" si="67"/>
        <v/>
      </c>
      <c r="AY87" s="379" t="str">
        <f t="shared" si="68"/>
        <v/>
      </c>
      <c r="AZ87" s="379" t="str">
        <f t="shared" si="69"/>
        <v/>
      </c>
      <c r="BA87" s="371" t="str">
        <f>IF($AO87="","",VLOOKUP($AO87,'3.段階号俸表・参照表'!$V$4:$AH$13,11,FALSE))</f>
        <v/>
      </c>
      <c r="BB87" s="371" t="str">
        <f>IF($AO87="","",VLOOKUP($AO87,'3.段階号俸表・参照表'!$V$4:$AH$13,12,FALSE))</f>
        <v/>
      </c>
      <c r="BC87" s="377" t="str">
        <f>IF($C87="","",INDEX('3.段階号俸表・参照表'!$B$3:$T$188,MATCH($AY87,'3.段階号俸表・参照表'!$B$3:$B$188,0),MATCH($AZ87,'3.段階号俸表・参照表'!$B$3:$T$3,0)))</f>
        <v/>
      </c>
      <c r="BD87" s="377" t="str">
        <f t="shared" si="70"/>
        <v/>
      </c>
      <c r="BE87" s="377" t="str">
        <f t="shared" si="71"/>
        <v/>
      </c>
      <c r="BF87" s="377" t="str">
        <f t="shared" si="72"/>
        <v/>
      </c>
      <c r="BG87" s="378" t="str">
        <f t="shared" si="73"/>
        <v/>
      </c>
      <c r="BH87" s="125"/>
      <c r="BI87" s="284" t="str">
        <f t="shared" si="74"/>
        <v/>
      </c>
      <c r="BJ87" s="284" t="str">
        <f t="shared" si="75"/>
        <v/>
      </c>
      <c r="BK87" s="231" t="str">
        <f>IF($C87="","",IF($BI87="","",INDEX('4.ベース改訂段階号俸表'!$B$4:$T$189,MATCH(メインシート!$BJ87,'4.ベース改訂段階号俸表'!$B$4:$B$189,0),MATCH(メインシート!$BI87,'4.ベース改訂段階号俸表'!$B$4:$T$4,0))))</f>
        <v/>
      </c>
      <c r="BL87" s="86" t="str">
        <f t="shared" si="50"/>
        <v/>
      </c>
      <c r="BM87" s="86" t="str">
        <f t="shared" si="76"/>
        <v/>
      </c>
      <c r="BN87" s="96" t="str">
        <f t="shared" si="51"/>
        <v/>
      </c>
      <c r="BO87" s="492"/>
      <c r="BP87" s="86" t="str">
        <f t="shared" si="77"/>
        <v/>
      </c>
      <c r="BQ87" s="86" t="str">
        <f t="shared" si="78"/>
        <v/>
      </c>
      <c r="BR87" s="229" t="str">
        <f t="shared" si="79"/>
        <v/>
      </c>
    </row>
    <row r="88" spans="1:70" x14ac:dyDescent="0.15">
      <c r="A88" s="30" t="str">
        <f>IF(C88="","",COUNTA($C$10:C88))</f>
        <v/>
      </c>
      <c r="B88" s="487"/>
      <c r="C88" s="487"/>
      <c r="D88" s="488"/>
      <c r="E88" s="488"/>
      <c r="F88" s="487"/>
      <c r="G88" s="487"/>
      <c r="H88" s="489"/>
      <c r="I88" s="489"/>
      <c r="J88" s="83" t="str">
        <f t="shared" si="52"/>
        <v/>
      </c>
      <c r="K88" s="83" t="str">
        <f t="shared" si="42"/>
        <v/>
      </c>
      <c r="L88" s="83" t="str">
        <f t="shared" si="43"/>
        <v/>
      </c>
      <c r="M88" s="83" t="str">
        <f t="shared" si="44"/>
        <v/>
      </c>
      <c r="N88" s="86" t="str">
        <f>IF($C88="","",VLOOKUP($J88,'1.年齢給'!$B$7:$C$54,2,FALSE))</f>
        <v/>
      </c>
      <c r="O88" s="86" t="str">
        <f>IF($C88="","",INDEX('3.段階号俸表・参照表'!$B$3:$T$188,MATCH(メインシート!$F88,'3.段階号俸表・参照表'!$B$3:$B$188,0),MATCH(メインシート!$E88,'3.段階号俸表・参照表'!$B$3:$T$3,0)))</f>
        <v/>
      </c>
      <c r="P88" s="490"/>
      <c r="Q88" s="86" t="str">
        <f t="shared" si="53"/>
        <v/>
      </c>
      <c r="R88" s="491"/>
      <c r="S88" s="491"/>
      <c r="T88" s="491"/>
      <c r="U88" s="491"/>
      <c r="V88" s="88" t="str">
        <f t="shared" si="54"/>
        <v/>
      </c>
      <c r="W88" s="89" t="str">
        <f t="shared" si="55"/>
        <v/>
      </c>
      <c r="X88" s="219" t="str">
        <f t="shared" si="45"/>
        <v/>
      </c>
      <c r="Y88" s="220" t="str">
        <f t="shared" si="46"/>
        <v/>
      </c>
      <c r="Z88" s="221" t="str">
        <f>IF($C88="","",IF($X88&gt;=$Y$7,0,VLOOKUP($X88,'1.年齢給'!$B$7:$C$54,2,FALSE)))</f>
        <v/>
      </c>
      <c r="AA88" s="221" t="str">
        <f t="shared" si="56"/>
        <v/>
      </c>
      <c r="AB88" s="492"/>
      <c r="AC88" s="223" t="str">
        <f t="shared" si="47"/>
        <v/>
      </c>
      <c r="AD88" s="223" t="str">
        <f t="shared" si="48"/>
        <v/>
      </c>
      <c r="AE88" s="223" t="str">
        <f>IF($AC88="","",VLOOKUP($AC88,'3.段階号俸表・参照表'!$V$4:$AH$13,12,FALSE))</f>
        <v/>
      </c>
      <c r="AF88" s="223" t="str">
        <f t="shared" si="57"/>
        <v/>
      </c>
      <c r="AG88" s="223" t="str">
        <f t="shared" si="58"/>
        <v/>
      </c>
      <c r="AH88" s="221" t="str">
        <f>IF($C88="","",INDEX('3.段階号俸表・参照表'!$B$3:$T$188,MATCH($AG88,'3.段階号俸表・参照表'!$B$3:$B$188,0),MATCH($AC88,'3.段階号俸表・参照表'!$B$3:$T$3,0)))</f>
        <v/>
      </c>
      <c r="AI88" s="221" t="str">
        <f t="shared" si="59"/>
        <v/>
      </c>
      <c r="AJ88" s="221" t="str">
        <f t="shared" si="60"/>
        <v/>
      </c>
      <c r="AK88" s="221" t="str">
        <f t="shared" si="61"/>
        <v/>
      </c>
      <c r="AL88" s="226" t="str">
        <f t="shared" si="62"/>
        <v/>
      </c>
      <c r="AM88" s="387" t="str">
        <f t="shared" si="49"/>
        <v/>
      </c>
      <c r="AN88" s="492"/>
      <c r="AO88" s="379" t="str">
        <f t="shared" si="63"/>
        <v/>
      </c>
      <c r="AP88" s="381">
        <f>IF(AM$10="","",IF($AN88="",0,VLOOKUP($AO88,'3.段階号俸表・参照表'!$V$20:$X$29,3,FALSE)-VLOOKUP($AM88,'3.段階号俸表・参照表'!$V$20:$X$29,3,FALSE)))</f>
        <v>0</v>
      </c>
      <c r="AQ88" s="370" t="str">
        <f t="shared" si="64"/>
        <v/>
      </c>
      <c r="AR88" s="370" t="str">
        <f>IF($C88="","",IF($AP88=0,0,($AQ88-VLOOKUP($AO88,'3.段階号俸表・参照表'!$V$4:$AH$13,2,FALSE))))</f>
        <v/>
      </c>
      <c r="AS88" s="370" t="str">
        <f>IF($C88="","",IF(AND($AN88&gt;0,$AR88=0),1,IF($AR88=0,0,IF($AR88&lt;0,1,ROUNDUP($AR88/VLOOKUP($AO88,'3.段階号俸表・参照表'!$V$4:$AH$13,4,FALSE),0)+1))))</f>
        <v/>
      </c>
      <c r="AT88" s="371" t="str">
        <f t="shared" si="65"/>
        <v/>
      </c>
      <c r="AU88" s="370" t="str">
        <f>IF($AO88="","",IF($AT88=0,0,($AT88-1)*VLOOKUP($AO88,'3.段階号俸表・参照表'!$V$4:$AH$13,4,FALSE)))</f>
        <v/>
      </c>
      <c r="AV88" s="370" t="str">
        <f t="shared" si="66"/>
        <v/>
      </c>
      <c r="AW88" s="371" t="str">
        <f>IF($C88="","",IF($AV88&lt;=0,0,ROUNDUP($AV88/VLOOKUP($AO88,'3.段階号俸表・参照表'!$V$4:$AH$13,8,FALSE),0)))</f>
        <v/>
      </c>
      <c r="AX88" s="371" t="str">
        <f t="shared" si="67"/>
        <v/>
      </c>
      <c r="AY88" s="379" t="str">
        <f t="shared" si="68"/>
        <v/>
      </c>
      <c r="AZ88" s="379" t="str">
        <f t="shared" si="69"/>
        <v/>
      </c>
      <c r="BA88" s="371" t="str">
        <f>IF($AO88="","",VLOOKUP($AO88,'3.段階号俸表・参照表'!$V$4:$AH$13,11,FALSE))</f>
        <v/>
      </c>
      <c r="BB88" s="371" t="str">
        <f>IF($AO88="","",VLOOKUP($AO88,'3.段階号俸表・参照表'!$V$4:$AH$13,12,FALSE))</f>
        <v/>
      </c>
      <c r="BC88" s="377" t="str">
        <f>IF($C88="","",INDEX('3.段階号俸表・参照表'!$B$3:$T$188,MATCH($AY88,'3.段階号俸表・参照表'!$B$3:$B$188,0),MATCH($AZ88,'3.段階号俸表・参照表'!$B$3:$T$3,0)))</f>
        <v/>
      </c>
      <c r="BD88" s="377" t="str">
        <f t="shared" si="70"/>
        <v/>
      </c>
      <c r="BE88" s="377" t="str">
        <f t="shared" si="71"/>
        <v/>
      </c>
      <c r="BF88" s="377" t="str">
        <f t="shared" si="72"/>
        <v/>
      </c>
      <c r="BG88" s="378" t="str">
        <f t="shared" si="73"/>
        <v/>
      </c>
      <c r="BH88" s="125"/>
      <c r="BI88" s="284" t="str">
        <f t="shared" si="74"/>
        <v/>
      </c>
      <c r="BJ88" s="284" t="str">
        <f t="shared" si="75"/>
        <v/>
      </c>
      <c r="BK88" s="231" t="str">
        <f>IF($C88="","",IF($BI88="","",INDEX('4.ベース改訂段階号俸表'!$B$4:$T$189,MATCH(メインシート!$BJ88,'4.ベース改訂段階号俸表'!$B$4:$B$189,0),MATCH(メインシート!$BI88,'4.ベース改訂段階号俸表'!$B$4:$T$4,0))))</f>
        <v/>
      </c>
      <c r="BL88" s="86" t="str">
        <f t="shared" si="50"/>
        <v/>
      </c>
      <c r="BM88" s="86" t="str">
        <f t="shared" si="76"/>
        <v/>
      </c>
      <c r="BN88" s="96" t="str">
        <f t="shared" si="51"/>
        <v/>
      </c>
      <c r="BO88" s="492"/>
      <c r="BP88" s="86" t="str">
        <f t="shared" si="77"/>
        <v/>
      </c>
      <c r="BQ88" s="86" t="str">
        <f t="shared" si="78"/>
        <v/>
      </c>
      <c r="BR88" s="229" t="str">
        <f t="shared" si="79"/>
        <v/>
      </c>
    </row>
    <row r="89" spans="1:70" x14ac:dyDescent="0.15">
      <c r="A89" s="30" t="str">
        <f>IF(C89="","",COUNTA($C$10:C89))</f>
        <v/>
      </c>
      <c r="B89" s="487"/>
      <c r="C89" s="487"/>
      <c r="D89" s="488"/>
      <c r="E89" s="488"/>
      <c r="F89" s="487"/>
      <c r="G89" s="487"/>
      <c r="H89" s="489"/>
      <c r="I89" s="489"/>
      <c r="J89" s="83" t="str">
        <f t="shared" si="52"/>
        <v/>
      </c>
      <c r="K89" s="83" t="str">
        <f t="shared" si="42"/>
        <v/>
      </c>
      <c r="L89" s="83" t="str">
        <f t="shared" si="43"/>
        <v/>
      </c>
      <c r="M89" s="83" t="str">
        <f t="shared" si="44"/>
        <v/>
      </c>
      <c r="N89" s="86" t="str">
        <f>IF($C89="","",VLOOKUP($J89,'1.年齢給'!$B$7:$C$54,2,FALSE))</f>
        <v/>
      </c>
      <c r="O89" s="86" t="str">
        <f>IF($C89="","",INDEX('3.段階号俸表・参照表'!$B$3:$T$188,MATCH(メインシート!$F89,'3.段階号俸表・参照表'!$B$3:$B$188,0),MATCH(メインシート!$E89,'3.段階号俸表・参照表'!$B$3:$T$3,0)))</f>
        <v/>
      </c>
      <c r="P89" s="490"/>
      <c r="Q89" s="86" t="str">
        <f t="shared" si="53"/>
        <v/>
      </c>
      <c r="R89" s="491"/>
      <c r="S89" s="491"/>
      <c r="T89" s="491"/>
      <c r="U89" s="491"/>
      <c r="V89" s="88" t="str">
        <f t="shared" si="54"/>
        <v/>
      </c>
      <c r="W89" s="89" t="str">
        <f t="shared" si="55"/>
        <v/>
      </c>
      <c r="X89" s="219" t="str">
        <f t="shared" si="45"/>
        <v/>
      </c>
      <c r="Y89" s="220" t="str">
        <f t="shared" si="46"/>
        <v/>
      </c>
      <c r="Z89" s="221" t="str">
        <f>IF($C89="","",IF($X89&gt;=$Y$7,0,VLOOKUP($X89,'1.年齢給'!$B$7:$C$54,2,FALSE)))</f>
        <v/>
      </c>
      <c r="AA89" s="221" t="str">
        <f t="shared" si="56"/>
        <v/>
      </c>
      <c r="AB89" s="492"/>
      <c r="AC89" s="223" t="str">
        <f t="shared" si="47"/>
        <v/>
      </c>
      <c r="AD89" s="223" t="str">
        <f t="shared" si="48"/>
        <v/>
      </c>
      <c r="AE89" s="223" t="str">
        <f>IF($AC89="","",VLOOKUP($AC89,'3.段階号俸表・参照表'!$V$4:$AH$13,12,FALSE))</f>
        <v/>
      </c>
      <c r="AF89" s="223" t="str">
        <f t="shared" si="57"/>
        <v/>
      </c>
      <c r="AG89" s="223" t="str">
        <f t="shared" si="58"/>
        <v/>
      </c>
      <c r="AH89" s="221" t="str">
        <f>IF($C89="","",INDEX('3.段階号俸表・参照表'!$B$3:$T$188,MATCH($AG89,'3.段階号俸表・参照表'!$B$3:$B$188,0),MATCH($AC89,'3.段階号俸表・参照表'!$B$3:$T$3,0)))</f>
        <v/>
      </c>
      <c r="AI89" s="221" t="str">
        <f t="shared" si="59"/>
        <v/>
      </c>
      <c r="AJ89" s="221" t="str">
        <f t="shared" si="60"/>
        <v/>
      </c>
      <c r="AK89" s="221" t="str">
        <f t="shared" si="61"/>
        <v/>
      </c>
      <c r="AL89" s="226" t="str">
        <f t="shared" si="62"/>
        <v/>
      </c>
      <c r="AM89" s="387" t="str">
        <f t="shared" si="49"/>
        <v/>
      </c>
      <c r="AN89" s="492"/>
      <c r="AO89" s="379" t="str">
        <f t="shared" si="63"/>
        <v/>
      </c>
      <c r="AP89" s="381">
        <f>IF(AM$10="","",IF($AN89="",0,VLOOKUP($AO89,'3.段階号俸表・参照表'!$V$20:$X$29,3,FALSE)-VLOOKUP($AM89,'3.段階号俸表・参照表'!$V$20:$X$29,3,FALSE)))</f>
        <v>0</v>
      </c>
      <c r="AQ89" s="370" t="str">
        <f t="shared" si="64"/>
        <v/>
      </c>
      <c r="AR89" s="370" t="str">
        <f>IF($C89="","",IF($AP89=0,0,($AQ89-VLOOKUP($AO89,'3.段階号俸表・参照表'!$V$4:$AH$13,2,FALSE))))</f>
        <v/>
      </c>
      <c r="AS89" s="370" t="str">
        <f>IF($C89="","",IF(AND($AN89&gt;0,$AR89=0),1,IF($AR89=0,0,IF($AR89&lt;0,1,ROUNDUP($AR89/VLOOKUP($AO89,'3.段階号俸表・参照表'!$V$4:$AH$13,4,FALSE),0)+1))))</f>
        <v/>
      </c>
      <c r="AT89" s="371" t="str">
        <f t="shared" si="65"/>
        <v/>
      </c>
      <c r="AU89" s="370" t="str">
        <f>IF($AO89="","",IF($AT89=0,0,($AT89-1)*VLOOKUP($AO89,'3.段階号俸表・参照表'!$V$4:$AH$13,4,FALSE)))</f>
        <v/>
      </c>
      <c r="AV89" s="370" t="str">
        <f t="shared" si="66"/>
        <v/>
      </c>
      <c r="AW89" s="371" t="str">
        <f>IF($C89="","",IF($AV89&lt;=0,0,ROUNDUP($AV89/VLOOKUP($AO89,'3.段階号俸表・参照表'!$V$4:$AH$13,8,FALSE),0)))</f>
        <v/>
      </c>
      <c r="AX89" s="371" t="str">
        <f t="shared" si="67"/>
        <v/>
      </c>
      <c r="AY89" s="379" t="str">
        <f t="shared" si="68"/>
        <v/>
      </c>
      <c r="AZ89" s="379" t="str">
        <f t="shared" si="69"/>
        <v/>
      </c>
      <c r="BA89" s="371" t="str">
        <f>IF($AO89="","",VLOOKUP($AO89,'3.段階号俸表・参照表'!$V$4:$AH$13,11,FALSE))</f>
        <v/>
      </c>
      <c r="BB89" s="371" t="str">
        <f>IF($AO89="","",VLOOKUP($AO89,'3.段階号俸表・参照表'!$V$4:$AH$13,12,FALSE))</f>
        <v/>
      </c>
      <c r="BC89" s="377" t="str">
        <f>IF($C89="","",INDEX('3.段階号俸表・参照表'!$B$3:$T$188,MATCH($AY89,'3.段階号俸表・参照表'!$B$3:$B$188,0),MATCH($AZ89,'3.段階号俸表・参照表'!$B$3:$T$3,0)))</f>
        <v/>
      </c>
      <c r="BD89" s="377" t="str">
        <f t="shared" si="70"/>
        <v/>
      </c>
      <c r="BE89" s="377" t="str">
        <f t="shared" si="71"/>
        <v/>
      </c>
      <c r="BF89" s="377" t="str">
        <f t="shared" si="72"/>
        <v/>
      </c>
      <c r="BG89" s="378" t="str">
        <f t="shared" si="73"/>
        <v/>
      </c>
      <c r="BH89" s="125"/>
      <c r="BI89" s="284" t="str">
        <f t="shared" si="74"/>
        <v/>
      </c>
      <c r="BJ89" s="284" t="str">
        <f t="shared" si="75"/>
        <v/>
      </c>
      <c r="BK89" s="231" t="str">
        <f>IF($C89="","",IF($BI89="","",INDEX('4.ベース改訂段階号俸表'!$B$4:$T$189,MATCH(メインシート!$BJ89,'4.ベース改訂段階号俸表'!$B$4:$B$189,0),MATCH(メインシート!$BI89,'4.ベース改訂段階号俸表'!$B$4:$T$4,0))))</f>
        <v/>
      </c>
      <c r="BL89" s="86" t="str">
        <f t="shared" si="50"/>
        <v/>
      </c>
      <c r="BM89" s="86" t="str">
        <f t="shared" si="76"/>
        <v/>
      </c>
      <c r="BN89" s="96" t="str">
        <f t="shared" si="51"/>
        <v/>
      </c>
      <c r="BO89" s="492"/>
      <c r="BP89" s="86" t="str">
        <f t="shared" si="77"/>
        <v/>
      </c>
      <c r="BQ89" s="86" t="str">
        <f t="shared" si="78"/>
        <v/>
      </c>
      <c r="BR89" s="229" t="str">
        <f t="shared" si="79"/>
        <v/>
      </c>
    </row>
    <row r="90" spans="1:70" x14ac:dyDescent="0.15">
      <c r="A90" s="30" t="str">
        <f>IF(C90="","",COUNTA($C$10:C90))</f>
        <v/>
      </c>
      <c r="B90" s="487"/>
      <c r="C90" s="487"/>
      <c r="D90" s="488"/>
      <c r="E90" s="488"/>
      <c r="F90" s="487"/>
      <c r="G90" s="487"/>
      <c r="H90" s="489"/>
      <c r="I90" s="489"/>
      <c r="J90" s="83" t="str">
        <f t="shared" si="52"/>
        <v/>
      </c>
      <c r="K90" s="83" t="str">
        <f t="shared" si="42"/>
        <v/>
      </c>
      <c r="L90" s="83" t="str">
        <f t="shared" si="43"/>
        <v/>
      </c>
      <c r="M90" s="83" t="str">
        <f t="shared" si="44"/>
        <v/>
      </c>
      <c r="N90" s="86" t="str">
        <f>IF($C90="","",VLOOKUP($J90,'1.年齢給'!$B$7:$C$54,2,FALSE))</f>
        <v/>
      </c>
      <c r="O90" s="86" t="str">
        <f>IF($C90="","",INDEX('3.段階号俸表・参照表'!$B$3:$T$188,MATCH(メインシート!$F90,'3.段階号俸表・参照表'!$B$3:$B$188,0),MATCH(メインシート!$E90,'3.段階号俸表・参照表'!$B$3:$T$3,0)))</f>
        <v/>
      </c>
      <c r="P90" s="490"/>
      <c r="Q90" s="86" t="str">
        <f t="shared" si="53"/>
        <v/>
      </c>
      <c r="R90" s="491"/>
      <c r="S90" s="491"/>
      <c r="T90" s="491"/>
      <c r="U90" s="491"/>
      <c r="V90" s="88" t="str">
        <f t="shared" si="54"/>
        <v/>
      </c>
      <c r="W90" s="89" t="str">
        <f t="shared" si="55"/>
        <v/>
      </c>
      <c r="X90" s="219" t="str">
        <f t="shared" si="45"/>
        <v/>
      </c>
      <c r="Y90" s="220" t="str">
        <f t="shared" si="46"/>
        <v/>
      </c>
      <c r="Z90" s="221" t="str">
        <f>IF($C90="","",IF($X90&gt;=$Y$7,0,VLOOKUP($X90,'1.年齢給'!$B$7:$C$54,2,FALSE)))</f>
        <v/>
      </c>
      <c r="AA90" s="221" t="str">
        <f t="shared" si="56"/>
        <v/>
      </c>
      <c r="AB90" s="492"/>
      <c r="AC90" s="223" t="str">
        <f t="shared" si="47"/>
        <v/>
      </c>
      <c r="AD90" s="223" t="str">
        <f t="shared" si="48"/>
        <v/>
      </c>
      <c r="AE90" s="223" t="str">
        <f>IF($AC90="","",VLOOKUP($AC90,'3.段階号俸表・参照表'!$V$4:$AH$13,12,FALSE))</f>
        <v/>
      </c>
      <c r="AF90" s="223" t="str">
        <f t="shared" si="57"/>
        <v/>
      </c>
      <c r="AG90" s="223" t="str">
        <f t="shared" si="58"/>
        <v/>
      </c>
      <c r="AH90" s="221" t="str">
        <f>IF($C90="","",INDEX('3.段階号俸表・参照表'!$B$3:$T$188,MATCH($AG90,'3.段階号俸表・参照表'!$B$3:$B$188,0),MATCH($AC90,'3.段階号俸表・参照表'!$B$3:$T$3,0)))</f>
        <v/>
      </c>
      <c r="AI90" s="221" t="str">
        <f t="shared" si="59"/>
        <v/>
      </c>
      <c r="AJ90" s="221" t="str">
        <f t="shared" si="60"/>
        <v/>
      </c>
      <c r="AK90" s="221" t="str">
        <f t="shared" si="61"/>
        <v/>
      </c>
      <c r="AL90" s="226" t="str">
        <f t="shared" si="62"/>
        <v/>
      </c>
      <c r="AM90" s="387" t="str">
        <f t="shared" si="49"/>
        <v/>
      </c>
      <c r="AN90" s="492"/>
      <c r="AO90" s="379" t="str">
        <f t="shared" si="63"/>
        <v/>
      </c>
      <c r="AP90" s="381">
        <f>IF(AM$10="","",IF($AN90="",0,VLOOKUP($AO90,'3.段階号俸表・参照表'!$V$20:$X$29,3,FALSE)-VLOOKUP($AM90,'3.段階号俸表・参照表'!$V$20:$X$29,3,FALSE)))</f>
        <v>0</v>
      </c>
      <c r="AQ90" s="370" t="str">
        <f t="shared" si="64"/>
        <v/>
      </c>
      <c r="AR90" s="370" t="str">
        <f>IF($C90="","",IF($AP90=0,0,($AQ90-VLOOKUP($AO90,'3.段階号俸表・参照表'!$V$4:$AH$13,2,FALSE))))</f>
        <v/>
      </c>
      <c r="AS90" s="370" t="str">
        <f>IF($C90="","",IF(AND($AN90&gt;0,$AR90=0),1,IF($AR90=0,0,IF($AR90&lt;0,1,ROUNDUP($AR90/VLOOKUP($AO90,'3.段階号俸表・参照表'!$V$4:$AH$13,4,FALSE),0)+1))))</f>
        <v/>
      </c>
      <c r="AT90" s="371" t="str">
        <f t="shared" si="65"/>
        <v/>
      </c>
      <c r="AU90" s="370" t="str">
        <f>IF($AO90="","",IF($AT90=0,0,($AT90-1)*VLOOKUP($AO90,'3.段階号俸表・参照表'!$V$4:$AH$13,4,FALSE)))</f>
        <v/>
      </c>
      <c r="AV90" s="370" t="str">
        <f t="shared" si="66"/>
        <v/>
      </c>
      <c r="AW90" s="371" t="str">
        <f>IF($C90="","",IF($AV90&lt;=0,0,ROUNDUP($AV90/VLOOKUP($AO90,'3.段階号俸表・参照表'!$V$4:$AH$13,8,FALSE),0)))</f>
        <v/>
      </c>
      <c r="AX90" s="371" t="str">
        <f t="shared" si="67"/>
        <v/>
      </c>
      <c r="AY90" s="379" t="str">
        <f t="shared" si="68"/>
        <v/>
      </c>
      <c r="AZ90" s="379" t="str">
        <f t="shared" si="69"/>
        <v/>
      </c>
      <c r="BA90" s="371" t="str">
        <f>IF($AO90="","",VLOOKUP($AO90,'3.段階号俸表・参照表'!$V$4:$AH$13,11,FALSE))</f>
        <v/>
      </c>
      <c r="BB90" s="371" t="str">
        <f>IF($AO90="","",VLOOKUP($AO90,'3.段階号俸表・参照表'!$V$4:$AH$13,12,FALSE))</f>
        <v/>
      </c>
      <c r="BC90" s="377" t="str">
        <f>IF($C90="","",INDEX('3.段階号俸表・参照表'!$B$3:$T$188,MATCH($AY90,'3.段階号俸表・参照表'!$B$3:$B$188,0),MATCH($AZ90,'3.段階号俸表・参照表'!$B$3:$T$3,0)))</f>
        <v/>
      </c>
      <c r="BD90" s="377" t="str">
        <f t="shared" si="70"/>
        <v/>
      </c>
      <c r="BE90" s="377" t="str">
        <f t="shared" si="71"/>
        <v/>
      </c>
      <c r="BF90" s="377" t="str">
        <f t="shared" si="72"/>
        <v/>
      </c>
      <c r="BG90" s="378" t="str">
        <f t="shared" si="73"/>
        <v/>
      </c>
      <c r="BH90" s="125"/>
      <c r="BI90" s="284" t="str">
        <f t="shared" si="74"/>
        <v/>
      </c>
      <c r="BJ90" s="284" t="str">
        <f t="shared" si="75"/>
        <v/>
      </c>
      <c r="BK90" s="231" t="str">
        <f>IF($C90="","",IF($BI90="","",INDEX('4.ベース改訂段階号俸表'!$B$4:$T$189,MATCH(メインシート!$BJ90,'4.ベース改訂段階号俸表'!$B$4:$B$189,0),MATCH(メインシート!$BI90,'4.ベース改訂段階号俸表'!$B$4:$T$4,0))))</f>
        <v/>
      </c>
      <c r="BL90" s="86" t="str">
        <f t="shared" si="50"/>
        <v/>
      </c>
      <c r="BM90" s="86" t="str">
        <f t="shared" si="76"/>
        <v/>
      </c>
      <c r="BN90" s="96" t="str">
        <f t="shared" si="51"/>
        <v/>
      </c>
      <c r="BO90" s="492"/>
      <c r="BP90" s="86" t="str">
        <f t="shared" si="77"/>
        <v/>
      </c>
      <c r="BQ90" s="86" t="str">
        <f t="shared" si="78"/>
        <v/>
      </c>
      <c r="BR90" s="229" t="str">
        <f t="shared" si="79"/>
        <v/>
      </c>
    </row>
    <row r="91" spans="1:70" x14ac:dyDescent="0.15">
      <c r="A91" s="30" t="str">
        <f>IF(C91="","",COUNTA($C$10:C91))</f>
        <v/>
      </c>
      <c r="B91" s="487"/>
      <c r="C91" s="487"/>
      <c r="D91" s="488"/>
      <c r="E91" s="488"/>
      <c r="F91" s="487"/>
      <c r="G91" s="487"/>
      <c r="H91" s="489"/>
      <c r="I91" s="489"/>
      <c r="J91" s="83" t="str">
        <f t="shared" si="52"/>
        <v/>
      </c>
      <c r="K91" s="83" t="str">
        <f t="shared" si="42"/>
        <v/>
      </c>
      <c r="L91" s="83" t="str">
        <f t="shared" si="43"/>
        <v/>
      </c>
      <c r="M91" s="83" t="str">
        <f t="shared" si="44"/>
        <v/>
      </c>
      <c r="N91" s="86" t="str">
        <f>IF($C91="","",VLOOKUP($J91,'1.年齢給'!$B$7:$C$54,2,FALSE))</f>
        <v/>
      </c>
      <c r="O91" s="86" t="str">
        <f>IF($C91="","",INDEX('3.段階号俸表・参照表'!$B$3:$T$188,MATCH(メインシート!$F91,'3.段階号俸表・参照表'!$B$3:$B$188,0),MATCH(メインシート!$E91,'3.段階号俸表・参照表'!$B$3:$T$3,0)))</f>
        <v/>
      </c>
      <c r="P91" s="490"/>
      <c r="Q91" s="86" t="str">
        <f t="shared" si="53"/>
        <v/>
      </c>
      <c r="R91" s="491"/>
      <c r="S91" s="491"/>
      <c r="T91" s="491"/>
      <c r="U91" s="491"/>
      <c r="V91" s="88" t="str">
        <f t="shared" si="54"/>
        <v/>
      </c>
      <c r="W91" s="89" t="str">
        <f t="shared" si="55"/>
        <v/>
      </c>
      <c r="X91" s="219" t="str">
        <f t="shared" si="45"/>
        <v/>
      </c>
      <c r="Y91" s="220" t="str">
        <f t="shared" si="46"/>
        <v/>
      </c>
      <c r="Z91" s="221" t="str">
        <f>IF($C91="","",IF($X91&gt;=$Y$7,0,VLOOKUP($X91,'1.年齢給'!$B$7:$C$54,2,FALSE)))</f>
        <v/>
      </c>
      <c r="AA91" s="221" t="str">
        <f t="shared" si="56"/>
        <v/>
      </c>
      <c r="AB91" s="492"/>
      <c r="AC91" s="223" t="str">
        <f t="shared" si="47"/>
        <v/>
      </c>
      <c r="AD91" s="223" t="str">
        <f t="shared" si="48"/>
        <v/>
      </c>
      <c r="AE91" s="223" t="str">
        <f>IF($AC91="","",VLOOKUP($AC91,'3.段階号俸表・参照表'!$V$4:$AH$13,12,FALSE))</f>
        <v/>
      </c>
      <c r="AF91" s="223" t="str">
        <f t="shared" si="57"/>
        <v/>
      </c>
      <c r="AG91" s="223" t="str">
        <f t="shared" si="58"/>
        <v/>
      </c>
      <c r="AH91" s="221" t="str">
        <f>IF($C91="","",INDEX('3.段階号俸表・参照表'!$B$3:$T$188,MATCH($AG91,'3.段階号俸表・参照表'!$B$3:$B$188,0),MATCH($AC91,'3.段階号俸表・参照表'!$B$3:$T$3,0)))</f>
        <v/>
      </c>
      <c r="AI91" s="221" t="str">
        <f t="shared" si="59"/>
        <v/>
      </c>
      <c r="AJ91" s="221" t="str">
        <f t="shared" si="60"/>
        <v/>
      </c>
      <c r="AK91" s="221" t="str">
        <f t="shared" si="61"/>
        <v/>
      </c>
      <c r="AL91" s="226" t="str">
        <f t="shared" si="62"/>
        <v/>
      </c>
      <c r="AM91" s="387" t="str">
        <f t="shared" si="49"/>
        <v/>
      </c>
      <c r="AN91" s="492"/>
      <c r="AO91" s="379" t="str">
        <f t="shared" si="63"/>
        <v/>
      </c>
      <c r="AP91" s="381">
        <f>IF(AM$10="","",IF($AN91="",0,VLOOKUP($AO91,'3.段階号俸表・参照表'!$V$20:$X$29,3,FALSE)-VLOOKUP($AM91,'3.段階号俸表・参照表'!$V$20:$X$29,3,FALSE)))</f>
        <v>0</v>
      </c>
      <c r="AQ91" s="370" t="str">
        <f t="shared" si="64"/>
        <v/>
      </c>
      <c r="AR91" s="370" t="str">
        <f>IF($C91="","",IF($AP91=0,0,($AQ91-VLOOKUP($AO91,'3.段階号俸表・参照表'!$V$4:$AH$13,2,FALSE))))</f>
        <v/>
      </c>
      <c r="AS91" s="370" t="str">
        <f>IF($C91="","",IF(AND($AN91&gt;0,$AR91=0),1,IF($AR91=0,0,IF($AR91&lt;0,1,ROUNDUP($AR91/VLOOKUP($AO91,'3.段階号俸表・参照表'!$V$4:$AH$13,4,FALSE),0)+1))))</f>
        <v/>
      </c>
      <c r="AT91" s="371" t="str">
        <f t="shared" si="65"/>
        <v/>
      </c>
      <c r="AU91" s="370" t="str">
        <f>IF($AO91="","",IF($AT91=0,0,($AT91-1)*VLOOKUP($AO91,'3.段階号俸表・参照表'!$V$4:$AH$13,4,FALSE)))</f>
        <v/>
      </c>
      <c r="AV91" s="370" t="str">
        <f t="shared" si="66"/>
        <v/>
      </c>
      <c r="AW91" s="371" t="str">
        <f>IF($C91="","",IF($AV91&lt;=0,0,ROUNDUP($AV91/VLOOKUP($AO91,'3.段階号俸表・参照表'!$V$4:$AH$13,8,FALSE),0)))</f>
        <v/>
      </c>
      <c r="AX91" s="371" t="str">
        <f t="shared" si="67"/>
        <v/>
      </c>
      <c r="AY91" s="379" t="str">
        <f t="shared" si="68"/>
        <v/>
      </c>
      <c r="AZ91" s="379" t="str">
        <f t="shared" si="69"/>
        <v/>
      </c>
      <c r="BA91" s="371" t="str">
        <f>IF($AO91="","",VLOOKUP($AO91,'3.段階号俸表・参照表'!$V$4:$AH$13,11,FALSE))</f>
        <v/>
      </c>
      <c r="BB91" s="371" t="str">
        <f>IF($AO91="","",VLOOKUP($AO91,'3.段階号俸表・参照表'!$V$4:$AH$13,12,FALSE))</f>
        <v/>
      </c>
      <c r="BC91" s="377" t="str">
        <f>IF($C91="","",INDEX('3.段階号俸表・参照表'!$B$3:$T$188,MATCH($AY91,'3.段階号俸表・参照表'!$B$3:$B$188,0),MATCH($AZ91,'3.段階号俸表・参照表'!$B$3:$T$3,0)))</f>
        <v/>
      </c>
      <c r="BD91" s="377" t="str">
        <f t="shared" si="70"/>
        <v/>
      </c>
      <c r="BE91" s="377" t="str">
        <f t="shared" si="71"/>
        <v/>
      </c>
      <c r="BF91" s="377" t="str">
        <f t="shared" si="72"/>
        <v/>
      </c>
      <c r="BG91" s="378" t="str">
        <f t="shared" si="73"/>
        <v/>
      </c>
      <c r="BH91" s="125"/>
      <c r="BI91" s="284" t="str">
        <f t="shared" si="74"/>
        <v/>
      </c>
      <c r="BJ91" s="284" t="str">
        <f t="shared" si="75"/>
        <v/>
      </c>
      <c r="BK91" s="231" t="str">
        <f>IF($C91="","",IF($BI91="","",INDEX('4.ベース改訂段階号俸表'!$B$4:$T$189,MATCH(メインシート!$BJ91,'4.ベース改訂段階号俸表'!$B$4:$B$189,0),MATCH(メインシート!$BI91,'4.ベース改訂段階号俸表'!$B$4:$T$4,0))))</f>
        <v/>
      </c>
      <c r="BL91" s="86" t="str">
        <f t="shared" si="50"/>
        <v/>
      </c>
      <c r="BM91" s="86" t="str">
        <f t="shared" si="76"/>
        <v/>
      </c>
      <c r="BN91" s="96" t="str">
        <f t="shared" si="51"/>
        <v/>
      </c>
      <c r="BO91" s="492"/>
      <c r="BP91" s="86" t="str">
        <f t="shared" si="77"/>
        <v/>
      </c>
      <c r="BQ91" s="86" t="str">
        <f t="shared" si="78"/>
        <v/>
      </c>
      <c r="BR91" s="229" t="str">
        <f t="shared" si="79"/>
        <v/>
      </c>
    </row>
    <row r="92" spans="1:70" x14ac:dyDescent="0.15">
      <c r="A92" s="30" t="str">
        <f>IF(C92="","",COUNTA($C$10:C92))</f>
        <v/>
      </c>
      <c r="B92" s="487"/>
      <c r="C92" s="487"/>
      <c r="D92" s="488"/>
      <c r="E92" s="488"/>
      <c r="F92" s="487"/>
      <c r="G92" s="487"/>
      <c r="H92" s="489"/>
      <c r="I92" s="489"/>
      <c r="J92" s="83" t="str">
        <f t="shared" si="52"/>
        <v/>
      </c>
      <c r="K92" s="83" t="str">
        <f t="shared" si="42"/>
        <v/>
      </c>
      <c r="L92" s="83" t="str">
        <f t="shared" si="43"/>
        <v/>
      </c>
      <c r="M92" s="83" t="str">
        <f t="shared" si="44"/>
        <v/>
      </c>
      <c r="N92" s="86" t="str">
        <f>IF($C92="","",VLOOKUP($J92,'1.年齢給'!$B$7:$C$54,2,FALSE))</f>
        <v/>
      </c>
      <c r="O92" s="86" t="str">
        <f>IF($C92="","",INDEX('3.段階号俸表・参照表'!$B$3:$T$188,MATCH(メインシート!$F92,'3.段階号俸表・参照表'!$B$3:$B$188,0),MATCH(メインシート!$E92,'3.段階号俸表・参照表'!$B$3:$T$3,0)))</f>
        <v/>
      </c>
      <c r="P92" s="490"/>
      <c r="Q92" s="86" t="str">
        <f t="shared" si="53"/>
        <v/>
      </c>
      <c r="R92" s="491"/>
      <c r="S92" s="491"/>
      <c r="T92" s="491"/>
      <c r="U92" s="491"/>
      <c r="V92" s="88" t="str">
        <f t="shared" si="54"/>
        <v/>
      </c>
      <c r="W92" s="89" t="str">
        <f t="shared" si="55"/>
        <v/>
      </c>
      <c r="X92" s="219" t="str">
        <f t="shared" si="45"/>
        <v/>
      </c>
      <c r="Y92" s="220" t="str">
        <f t="shared" si="46"/>
        <v/>
      </c>
      <c r="Z92" s="221" t="str">
        <f>IF($C92="","",IF($X92&gt;=$Y$7,0,VLOOKUP($X92,'1.年齢給'!$B$7:$C$54,2,FALSE)))</f>
        <v/>
      </c>
      <c r="AA92" s="221" t="str">
        <f t="shared" si="56"/>
        <v/>
      </c>
      <c r="AB92" s="492"/>
      <c r="AC92" s="223" t="str">
        <f t="shared" si="47"/>
        <v/>
      </c>
      <c r="AD92" s="223" t="str">
        <f t="shared" si="48"/>
        <v/>
      </c>
      <c r="AE92" s="223" t="str">
        <f>IF($AC92="","",VLOOKUP($AC92,'3.段階号俸表・参照表'!$V$4:$AH$13,12,FALSE))</f>
        <v/>
      </c>
      <c r="AF92" s="223" t="str">
        <f t="shared" si="57"/>
        <v/>
      </c>
      <c r="AG92" s="223" t="str">
        <f t="shared" si="58"/>
        <v/>
      </c>
      <c r="AH92" s="221" t="str">
        <f>IF($C92="","",INDEX('3.段階号俸表・参照表'!$B$3:$T$188,MATCH($AG92,'3.段階号俸表・参照表'!$B$3:$B$188,0),MATCH($AC92,'3.段階号俸表・参照表'!$B$3:$T$3,0)))</f>
        <v/>
      </c>
      <c r="AI92" s="221" t="str">
        <f t="shared" si="59"/>
        <v/>
      </c>
      <c r="AJ92" s="221" t="str">
        <f t="shared" si="60"/>
        <v/>
      </c>
      <c r="AK92" s="221" t="str">
        <f t="shared" si="61"/>
        <v/>
      </c>
      <c r="AL92" s="226" t="str">
        <f t="shared" si="62"/>
        <v/>
      </c>
      <c r="AM92" s="387" t="str">
        <f t="shared" si="49"/>
        <v/>
      </c>
      <c r="AN92" s="492"/>
      <c r="AO92" s="379" t="str">
        <f t="shared" si="63"/>
        <v/>
      </c>
      <c r="AP92" s="381">
        <f>IF(AM$10="","",IF($AN92="",0,VLOOKUP($AO92,'3.段階号俸表・参照表'!$V$20:$X$29,3,FALSE)-VLOOKUP($AM92,'3.段階号俸表・参照表'!$V$20:$X$29,3,FALSE)))</f>
        <v>0</v>
      </c>
      <c r="AQ92" s="370" t="str">
        <f t="shared" si="64"/>
        <v/>
      </c>
      <c r="AR92" s="370" t="str">
        <f>IF($C92="","",IF($AP92=0,0,($AQ92-VLOOKUP($AO92,'3.段階号俸表・参照表'!$V$4:$AH$13,2,FALSE))))</f>
        <v/>
      </c>
      <c r="AS92" s="370" t="str">
        <f>IF($C92="","",IF(AND($AN92&gt;0,$AR92=0),1,IF($AR92=0,0,IF($AR92&lt;0,1,ROUNDUP($AR92/VLOOKUP($AO92,'3.段階号俸表・参照表'!$V$4:$AH$13,4,FALSE),0)+1))))</f>
        <v/>
      </c>
      <c r="AT92" s="371" t="str">
        <f t="shared" si="65"/>
        <v/>
      </c>
      <c r="AU92" s="370" t="str">
        <f>IF($AO92="","",IF($AT92=0,0,($AT92-1)*VLOOKUP($AO92,'3.段階号俸表・参照表'!$V$4:$AH$13,4,FALSE)))</f>
        <v/>
      </c>
      <c r="AV92" s="370" t="str">
        <f t="shared" si="66"/>
        <v/>
      </c>
      <c r="AW92" s="371" t="str">
        <f>IF($C92="","",IF($AV92&lt;=0,0,ROUNDUP($AV92/VLOOKUP($AO92,'3.段階号俸表・参照表'!$V$4:$AH$13,8,FALSE),0)))</f>
        <v/>
      </c>
      <c r="AX92" s="371" t="str">
        <f t="shared" si="67"/>
        <v/>
      </c>
      <c r="AY92" s="379" t="str">
        <f t="shared" si="68"/>
        <v/>
      </c>
      <c r="AZ92" s="379" t="str">
        <f t="shared" si="69"/>
        <v/>
      </c>
      <c r="BA92" s="371" t="str">
        <f>IF($AO92="","",VLOOKUP($AO92,'3.段階号俸表・参照表'!$V$4:$AH$13,11,FALSE))</f>
        <v/>
      </c>
      <c r="BB92" s="371" t="str">
        <f>IF($AO92="","",VLOOKUP($AO92,'3.段階号俸表・参照表'!$V$4:$AH$13,12,FALSE))</f>
        <v/>
      </c>
      <c r="BC92" s="377" t="str">
        <f>IF($C92="","",INDEX('3.段階号俸表・参照表'!$B$3:$T$188,MATCH($AY92,'3.段階号俸表・参照表'!$B$3:$B$188,0),MATCH($AZ92,'3.段階号俸表・参照表'!$B$3:$T$3,0)))</f>
        <v/>
      </c>
      <c r="BD92" s="377" t="str">
        <f t="shared" si="70"/>
        <v/>
      </c>
      <c r="BE92" s="377" t="str">
        <f t="shared" si="71"/>
        <v/>
      </c>
      <c r="BF92" s="377" t="str">
        <f t="shared" si="72"/>
        <v/>
      </c>
      <c r="BG92" s="378" t="str">
        <f t="shared" si="73"/>
        <v/>
      </c>
      <c r="BH92" s="125"/>
      <c r="BI92" s="284" t="str">
        <f t="shared" si="74"/>
        <v/>
      </c>
      <c r="BJ92" s="284" t="str">
        <f t="shared" si="75"/>
        <v/>
      </c>
      <c r="BK92" s="231" t="str">
        <f>IF($C92="","",IF($BI92="","",INDEX('4.ベース改訂段階号俸表'!$B$4:$T$189,MATCH(メインシート!$BJ92,'4.ベース改訂段階号俸表'!$B$4:$B$189,0),MATCH(メインシート!$BI92,'4.ベース改訂段階号俸表'!$B$4:$T$4,0))))</f>
        <v/>
      </c>
      <c r="BL92" s="86" t="str">
        <f t="shared" si="50"/>
        <v/>
      </c>
      <c r="BM92" s="86" t="str">
        <f t="shared" si="76"/>
        <v/>
      </c>
      <c r="BN92" s="96" t="str">
        <f t="shared" si="51"/>
        <v/>
      </c>
      <c r="BO92" s="492"/>
      <c r="BP92" s="86" t="str">
        <f t="shared" si="77"/>
        <v/>
      </c>
      <c r="BQ92" s="86" t="str">
        <f t="shared" si="78"/>
        <v/>
      </c>
      <c r="BR92" s="229" t="str">
        <f t="shared" si="79"/>
        <v/>
      </c>
    </row>
    <row r="93" spans="1:70" x14ac:dyDescent="0.15">
      <c r="A93" s="30" t="str">
        <f>IF(C93="","",COUNTA($C$10:C93))</f>
        <v/>
      </c>
      <c r="B93" s="487"/>
      <c r="C93" s="487"/>
      <c r="D93" s="488"/>
      <c r="E93" s="488"/>
      <c r="F93" s="487"/>
      <c r="G93" s="487"/>
      <c r="H93" s="489"/>
      <c r="I93" s="489"/>
      <c r="J93" s="83" t="str">
        <f t="shared" si="52"/>
        <v/>
      </c>
      <c r="K93" s="83" t="str">
        <f t="shared" si="42"/>
        <v/>
      </c>
      <c r="L93" s="83" t="str">
        <f t="shared" si="43"/>
        <v/>
      </c>
      <c r="M93" s="83" t="str">
        <f t="shared" si="44"/>
        <v/>
      </c>
      <c r="N93" s="86" t="str">
        <f>IF($C93="","",VLOOKUP($J93,'1.年齢給'!$B$7:$C$54,2,FALSE))</f>
        <v/>
      </c>
      <c r="O93" s="86" t="str">
        <f>IF($C93="","",INDEX('3.段階号俸表・参照表'!$B$3:$T$188,MATCH(メインシート!$F93,'3.段階号俸表・参照表'!$B$3:$B$188,0),MATCH(メインシート!$E93,'3.段階号俸表・参照表'!$B$3:$T$3,0)))</f>
        <v/>
      </c>
      <c r="P93" s="490"/>
      <c r="Q93" s="86" t="str">
        <f t="shared" si="53"/>
        <v/>
      </c>
      <c r="R93" s="491"/>
      <c r="S93" s="491"/>
      <c r="T93" s="491"/>
      <c r="U93" s="491"/>
      <c r="V93" s="88" t="str">
        <f t="shared" si="54"/>
        <v/>
      </c>
      <c r="W93" s="89" t="str">
        <f t="shared" si="55"/>
        <v/>
      </c>
      <c r="X93" s="219" t="str">
        <f t="shared" si="45"/>
        <v/>
      </c>
      <c r="Y93" s="220" t="str">
        <f t="shared" si="46"/>
        <v/>
      </c>
      <c r="Z93" s="221" t="str">
        <f>IF($C93="","",IF($X93&gt;=$Y$7,0,VLOOKUP($X93,'1.年齢給'!$B$7:$C$54,2,FALSE)))</f>
        <v/>
      </c>
      <c r="AA93" s="221" t="str">
        <f t="shared" si="56"/>
        <v/>
      </c>
      <c r="AB93" s="492"/>
      <c r="AC93" s="223" t="str">
        <f t="shared" si="47"/>
        <v/>
      </c>
      <c r="AD93" s="223" t="str">
        <f t="shared" si="48"/>
        <v/>
      </c>
      <c r="AE93" s="223" t="str">
        <f>IF($AC93="","",VLOOKUP($AC93,'3.段階号俸表・参照表'!$V$4:$AH$13,12,FALSE))</f>
        <v/>
      </c>
      <c r="AF93" s="223" t="str">
        <f t="shared" si="57"/>
        <v/>
      </c>
      <c r="AG93" s="223" t="str">
        <f t="shared" si="58"/>
        <v/>
      </c>
      <c r="AH93" s="221" t="str">
        <f>IF($C93="","",INDEX('3.段階号俸表・参照表'!$B$3:$T$188,MATCH($AG93,'3.段階号俸表・参照表'!$B$3:$B$188,0),MATCH($AC93,'3.段階号俸表・参照表'!$B$3:$T$3,0)))</f>
        <v/>
      </c>
      <c r="AI93" s="221" t="str">
        <f t="shared" si="59"/>
        <v/>
      </c>
      <c r="AJ93" s="221" t="str">
        <f t="shared" si="60"/>
        <v/>
      </c>
      <c r="AK93" s="221" t="str">
        <f t="shared" si="61"/>
        <v/>
      </c>
      <c r="AL93" s="226" t="str">
        <f t="shared" si="62"/>
        <v/>
      </c>
      <c r="AM93" s="387" t="str">
        <f t="shared" si="49"/>
        <v/>
      </c>
      <c r="AN93" s="492"/>
      <c r="AO93" s="379" t="str">
        <f t="shared" si="63"/>
        <v/>
      </c>
      <c r="AP93" s="381">
        <f>IF(AM$10="","",IF($AN93="",0,VLOOKUP($AO93,'3.段階号俸表・参照表'!$V$20:$X$29,3,FALSE)-VLOOKUP($AM93,'3.段階号俸表・参照表'!$V$20:$X$29,3,FALSE)))</f>
        <v>0</v>
      </c>
      <c r="AQ93" s="370" t="str">
        <f t="shared" si="64"/>
        <v/>
      </c>
      <c r="AR93" s="370" t="str">
        <f>IF($C93="","",IF($AP93=0,0,($AQ93-VLOOKUP($AO93,'3.段階号俸表・参照表'!$V$4:$AH$13,2,FALSE))))</f>
        <v/>
      </c>
      <c r="AS93" s="370" t="str">
        <f>IF($C93="","",IF(AND($AN93&gt;0,$AR93=0),1,IF($AR93=0,0,IF($AR93&lt;0,1,ROUNDUP($AR93/VLOOKUP($AO93,'3.段階号俸表・参照表'!$V$4:$AH$13,4,FALSE),0)+1))))</f>
        <v/>
      </c>
      <c r="AT93" s="371" t="str">
        <f t="shared" si="65"/>
        <v/>
      </c>
      <c r="AU93" s="370" t="str">
        <f>IF($AO93="","",IF($AT93=0,0,($AT93-1)*VLOOKUP($AO93,'3.段階号俸表・参照表'!$V$4:$AH$13,4,FALSE)))</f>
        <v/>
      </c>
      <c r="AV93" s="370" t="str">
        <f t="shared" si="66"/>
        <v/>
      </c>
      <c r="AW93" s="371" t="str">
        <f>IF($C93="","",IF($AV93&lt;=0,0,ROUNDUP($AV93/VLOOKUP($AO93,'3.段階号俸表・参照表'!$V$4:$AH$13,8,FALSE),0)))</f>
        <v/>
      </c>
      <c r="AX93" s="371" t="str">
        <f t="shared" si="67"/>
        <v/>
      </c>
      <c r="AY93" s="379" t="str">
        <f t="shared" si="68"/>
        <v/>
      </c>
      <c r="AZ93" s="379" t="str">
        <f t="shared" si="69"/>
        <v/>
      </c>
      <c r="BA93" s="371" t="str">
        <f>IF($AO93="","",VLOOKUP($AO93,'3.段階号俸表・参照表'!$V$4:$AH$13,11,FALSE))</f>
        <v/>
      </c>
      <c r="BB93" s="371" t="str">
        <f>IF($AO93="","",VLOOKUP($AO93,'3.段階号俸表・参照表'!$V$4:$AH$13,12,FALSE))</f>
        <v/>
      </c>
      <c r="BC93" s="377" t="str">
        <f>IF($C93="","",INDEX('3.段階号俸表・参照表'!$B$3:$T$188,MATCH($AY93,'3.段階号俸表・参照表'!$B$3:$B$188,0),MATCH($AZ93,'3.段階号俸表・参照表'!$B$3:$T$3,0)))</f>
        <v/>
      </c>
      <c r="BD93" s="377" t="str">
        <f t="shared" si="70"/>
        <v/>
      </c>
      <c r="BE93" s="377" t="str">
        <f t="shared" si="71"/>
        <v/>
      </c>
      <c r="BF93" s="377" t="str">
        <f t="shared" si="72"/>
        <v/>
      </c>
      <c r="BG93" s="378" t="str">
        <f t="shared" si="73"/>
        <v/>
      </c>
      <c r="BH93" s="125"/>
      <c r="BI93" s="284" t="str">
        <f t="shared" si="74"/>
        <v/>
      </c>
      <c r="BJ93" s="284" t="str">
        <f t="shared" si="75"/>
        <v/>
      </c>
      <c r="BK93" s="231" t="str">
        <f>IF($C93="","",IF($BI93="","",INDEX('4.ベース改訂段階号俸表'!$B$4:$T$189,MATCH(メインシート!$BJ93,'4.ベース改訂段階号俸表'!$B$4:$B$189,0),MATCH(メインシート!$BI93,'4.ベース改訂段階号俸表'!$B$4:$T$4,0))))</f>
        <v/>
      </c>
      <c r="BL93" s="86" t="str">
        <f t="shared" si="50"/>
        <v/>
      </c>
      <c r="BM93" s="86" t="str">
        <f t="shared" si="76"/>
        <v/>
      </c>
      <c r="BN93" s="96" t="str">
        <f t="shared" si="51"/>
        <v/>
      </c>
      <c r="BO93" s="492"/>
      <c r="BP93" s="86" t="str">
        <f t="shared" si="77"/>
        <v/>
      </c>
      <c r="BQ93" s="86" t="str">
        <f t="shared" si="78"/>
        <v/>
      </c>
      <c r="BR93" s="229" t="str">
        <f t="shared" si="79"/>
        <v/>
      </c>
    </row>
    <row r="94" spans="1:70" x14ac:dyDescent="0.15">
      <c r="A94" s="30" t="str">
        <f>IF(C94="","",COUNTA($C$10:C94))</f>
        <v/>
      </c>
      <c r="B94" s="487"/>
      <c r="C94" s="487"/>
      <c r="D94" s="488"/>
      <c r="E94" s="488"/>
      <c r="F94" s="487"/>
      <c r="G94" s="487"/>
      <c r="H94" s="489"/>
      <c r="I94" s="489"/>
      <c r="J94" s="83" t="str">
        <f t="shared" si="52"/>
        <v/>
      </c>
      <c r="K94" s="83" t="str">
        <f t="shared" si="42"/>
        <v/>
      </c>
      <c r="L94" s="83" t="str">
        <f t="shared" si="43"/>
        <v/>
      </c>
      <c r="M94" s="83" t="str">
        <f t="shared" si="44"/>
        <v/>
      </c>
      <c r="N94" s="86" t="str">
        <f>IF($C94="","",VLOOKUP($J94,'1.年齢給'!$B$7:$C$54,2,FALSE))</f>
        <v/>
      </c>
      <c r="O94" s="86" t="str">
        <f>IF($C94="","",INDEX('3.段階号俸表・参照表'!$B$3:$T$188,MATCH(メインシート!$F94,'3.段階号俸表・参照表'!$B$3:$B$188,0),MATCH(メインシート!$E94,'3.段階号俸表・参照表'!$B$3:$T$3,0)))</f>
        <v/>
      </c>
      <c r="P94" s="490"/>
      <c r="Q94" s="86" t="str">
        <f t="shared" si="53"/>
        <v/>
      </c>
      <c r="R94" s="491"/>
      <c r="S94" s="491"/>
      <c r="T94" s="491"/>
      <c r="U94" s="491"/>
      <c r="V94" s="88" t="str">
        <f t="shared" si="54"/>
        <v/>
      </c>
      <c r="W94" s="89" t="str">
        <f t="shared" si="55"/>
        <v/>
      </c>
      <c r="X94" s="219" t="str">
        <f t="shared" si="45"/>
        <v/>
      </c>
      <c r="Y94" s="220" t="str">
        <f t="shared" si="46"/>
        <v/>
      </c>
      <c r="Z94" s="221" t="str">
        <f>IF($C94="","",IF($X94&gt;=$Y$7,0,VLOOKUP($X94,'1.年齢給'!$B$7:$C$54,2,FALSE)))</f>
        <v/>
      </c>
      <c r="AA94" s="221" t="str">
        <f t="shared" si="56"/>
        <v/>
      </c>
      <c r="AB94" s="492"/>
      <c r="AC94" s="223" t="str">
        <f t="shared" si="47"/>
        <v/>
      </c>
      <c r="AD94" s="223" t="str">
        <f t="shared" si="48"/>
        <v/>
      </c>
      <c r="AE94" s="223" t="str">
        <f>IF($AC94="","",VLOOKUP($AC94,'3.段階号俸表・参照表'!$V$4:$AH$13,12,FALSE))</f>
        <v/>
      </c>
      <c r="AF94" s="223" t="str">
        <f t="shared" si="57"/>
        <v/>
      </c>
      <c r="AG94" s="223" t="str">
        <f t="shared" si="58"/>
        <v/>
      </c>
      <c r="AH94" s="221" t="str">
        <f>IF($C94="","",INDEX('3.段階号俸表・参照表'!$B$3:$T$188,MATCH($AG94,'3.段階号俸表・参照表'!$B$3:$B$188,0),MATCH($AC94,'3.段階号俸表・参照表'!$B$3:$T$3,0)))</f>
        <v/>
      </c>
      <c r="AI94" s="221" t="str">
        <f t="shared" si="59"/>
        <v/>
      </c>
      <c r="AJ94" s="221" t="str">
        <f t="shared" si="60"/>
        <v/>
      </c>
      <c r="AK94" s="221" t="str">
        <f t="shared" si="61"/>
        <v/>
      </c>
      <c r="AL94" s="226" t="str">
        <f t="shared" si="62"/>
        <v/>
      </c>
      <c r="AM94" s="387" t="str">
        <f t="shared" si="49"/>
        <v/>
      </c>
      <c r="AN94" s="492"/>
      <c r="AO94" s="379" t="str">
        <f t="shared" si="63"/>
        <v/>
      </c>
      <c r="AP94" s="381">
        <f>IF(AM$10="","",IF($AN94="",0,VLOOKUP($AO94,'3.段階号俸表・参照表'!$V$20:$X$29,3,FALSE)-VLOOKUP($AM94,'3.段階号俸表・参照表'!$V$20:$X$29,3,FALSE)))</f>
        <v>0</v>
      </c>
      <c r="AQ94" s="370" t="str">
        <f t="shared" si="64"/>
        <v/>
      </c>
      <c r="AR94" s="370" t="str">
        <f>IF($C94="","",IF($AP94=0,0,($AQ94-VLOOKUP($AO94,'3.段階号俸表・参照表'!$V$4:$AH$13,2,FALSE))))</f>
        <v/>
      </c>
      <c r="AS94" s="370" t="str">
        <f>IF($C94="","",IF(AND($AN94&gt;0,$AR94=0),1,IF($AR94=0,0,IF($AR94&lt;0,1,ROUNDUP($AR94/VLOOKUP($AO94,'3.段階号俸表・参照表'!$V$4:$AH$13,4,FALSE),0)+1))))</f>
        <v/>
      </c>
      <c r="AT94" s="371" t="str">
        <f t="shared" si="65"/>
        <v/>
      </c>
      <c r="AU94" s="370" t="str">
        <f>IF($AO94="","",IF($AT94=0,0,($AT94-1)*VLOOKUP($AO94,'3.段階号俸表・参照表'!$V$4:$AH$13,4,FALSE)))</f>
        <v/>
      </c>
      <c r="AV94" s="370" t="str">
        <f t="shared" si="66"/>
        <v/>
      </c>
      <c r="AW94" s="371" t="str">
        <f>IF($C94="","",IF($AV94&lt;=0,0,ROUNDUP($AV94/VLOOKUP($AO94,'3.段階号俸表・参照表'!$V$4:$AH$13,8,FALSE),0)))</f>
        <v/>
      </c>
      <c r="AX94" s="371" t="str">
        <f t="shared" si="67"/>
        <v/>
      </c>
      <c r="AY94" s="379" t="str">
        <f t="shared" si="68"/>
        <v/>
      </c>
      <c r="AZ94" s="379" t="str">
        <f t="shared" si="69"/>
        <v/>
      </c>
      <c r="BA94" s="371" t="str">
        <f>IF($AO94="","",VLOOKUP($AO94,'3.段階号俸表・参照表'!$V$4:$AH$13,11,FALSE))</f>
        <v/>
      </c>
      <c r="BB94" s="371" t="str">
        <f>IF($AO94="","",VLOOKUP($AO94,'3.段階号俸表・参照表'!$V$4:$AH$13,12,FALSE))</f>
        <v/>
      </c>
      <c r="BC94" s="377" t="str">
        <f>IF($C94="","",INDEX('3.段階号俸表・参照表'!$B$3:$T$188,MATCH($AY94,'3.段階号俸表・参照表'!$B$3:$B$188,0),MATCH($AZ94,'3.段階号俸表・参照表'!$B$3:$T$3,0)))</f>
        <v/>
      </c>
      <c r="BD94" s="377" t="str">
        <f t="shared" si="70"/>
        <v/>
      </c>
      <c r="BE94" s="377" t="str">
        <f t="shared" si="71"/>
        <v/>
      </c>
      <c r="BF94" s="377" t="str">
        <f t="shared" si="72"/>
        <v/>
      </c>
      <c r="BG94" s="378" t="str">
        <f t="shared" si="73"/>
        <v/>
      </c>
      <c r="BH94" s="125"/>
      <c r="BI94" s="284" t="str">
        <f t="shared" si="74"/>
        <v/>
      </c>
      <c r="BJ94" s="284" t="str">
        <f t="shared" si="75"/>
        <v/>
      </c>
      <c r="BK94" s="231" t="str">
        <f>IF($C94="","",IF($BI94="","",INDEX('4.ベース改訂段階号俸表'!$B$4:$T$189,MATCH(メインシート!$BJ94,'4.ベース改訂段階号俸表'!$B$4:$B$189,0),MATCH(メインシート!$BI94,'4.ベース改訂段階号俸表'!$B$4:$T$4,0))))</f>
        <v/>
      </c>
      <c r="BL94" s="86" t="str">
        <f t="shared" si="50"/>
        <v/>
      </c>
      <c r="BM94" s="86" t="str">
        <f t="shared" si="76"/>
        <v/>
      </c>
      <c r="BN94" s="96" t="str">
        <f t="shared" si="51"/>
        <v/>
      </c>
      <c r="BO94" s="492"/>
      <c r="BP94" s="86" t="str">
        <f t="shared" si="77"/>
        <v/>
      </c>
      <c r="BQ94" s="86" t="str">
        <f t="shared" si="78"/>
        <v/>
      </c>
      <c r="BR94" s="229" t="str">
        <f t="shared" si="79"/>
        <v/>
      </c>
    </row>
    <row r="95" spans="1:70" x14ac:dyDescent="0.15">
      <c r="A95" s="30" t="str">
        <f>IF(C95="","",COUNTA($C$10:C95))</f>
        <v/>
      </c>
      <c r="B95" s="487"/>
      <c r="C95" s="487"/>
      <c r="D95" s="488"/>
      <c r="E95" s="488"/>
      <c r="F95" s="487"/>
      <c r="G95" s="487"/>
      <c r="H95" s="489"/>
      <c r="I95" s="489"/>
      <c r="J95" s="83" t="str">
        <f t="shared" si="52"/>
        <v/>
      </c>
      <c r="K95" s="83" t="str">
        <f t="shared" si="42"/>
        <v/>
      </c>
      <c r="L95" s="83" t="str">
        <f t="shared" si="43"/>
        <v/>
      </c>
      <c r="M95" s="83" t="str">
        <f t="shared" si="44"/>
        <v/>
      </c>
      <c r="N95" s="86" t="str">
        <f>IF($C95="","",VLOOKUP($J95,'1.年齢給'!$B$7:$C$54,2,FALSE))</f>
        <v/>
      </c>
      <c r="O95" s="86" t="str">
        <f>IF($C95="","",INDEX('3.段階号俸表・参照表'!$B$3:$T$188,MATCH(メインシート!$F95,'3.段階号俸表・参照表'!$B$3:$B$188,0),MATCH(メインシート!$E95,'3.段階号俸表・参照表'!$B$3:$T$3,0)))</f>
        <v/>
      </c>
      <c r="P95" s="490"/>
      <c r="Q95" s="86" t="str">
        <f t="shared" si="53"/>
        <v/>
      </c>
      <c r="R95" s="491"/>
      <c r="S95" s="491"/>
      <c r="T95" s="491"/>
      <c r="U95" s="491"/>
      <c r="V95" s="88" t="str">
        <f t="shared" si="54"/>
        <v/>
      </c>
      <c r="W95" s="89" t="str">
        <f t="shared" si="55"/>
        <v/>
      </c>
      <c r="X95" s="219" t="str">
        <f t="shared" si="45"/>
        <v/>
      </c>
      <c r="Y95" s="220" t="str">
        <f t="shared" si="46"/>
        <v/>
      </c>
      <c r="Z95" s="221" t="str">
        <f>IF($C95="","",IF($X95&gt;=$Y$7,0,VLOOKUP($X95,'1.年齢給'!$B$7:$C$54,2,FALSE)))</f>
        <v/>
      </c>
      <c r="AA95" s="221" t="str">
        <f t="shared" si="56"/>
        <v/>
      </c>
      <c r="AB95" s="492"/>
      <c r="AC95" s="223" t="str">
        <f t="shared" si="47"/>
        <v/>
      </c>
      <c r="AD95" s="223" t="str">
        <f t="shared" si="48"/>
        <v/>
      </c>
      <c r="AE95" s="223" t="str">
        <f>IF($AC95="","",VLOOKUP($AC95,'3.段階号俸表・参照表'!$V$4:$AH$13,12,FALSE))</f>
        <v/>
      </c>
      <c r="AF95" s="223" t="str">
        <f t="shared" si="57"/>
        <v/>
      </c>
      <c r="AG95" s="223" t="str">
        <f t="shared" si="58"/>
        <v/>
      </c>
      <c r="AH95" s="221" t="str">
        <f>IF($C95="","",INDEX('3.段階号俸表・参照表'!$B$3:$T$188,MATCH($AG95,'3.段階号俸表・参照表'!$B$3:$B$188,0),MATCH($AC95,'3.段階号俸表・参照表'!$B$3:$T$3,0)))</f>
        <v/>
      </c>
      <c r="AI95" s="221" t="str">
        <f t="shared" si="59"/>
        <v/>
      </c>
      <c r="AJ95" s="221" t="str">
        <f t="shared" si="60"/>
        <v/>
      </c>
      <c r="AK95" s="221" t="str">
        <f t="shared" si="61"/>
        <v/>
      </c>
      <c r="AL95" s="226" t="str">
        <f t="shared" si="62"/>
        <v/>
      </c>
      <c r="AM95" s="387" t="str">
        <f t="shared" si="49"/>
        <v/>
      </c>
      <c r="AN95" s="492"/>
      <c r="AO95" s="379" t="str">
        <f t="shared" si="63"/>
        <v/>
      </c>
      <c r="AP95" s="381">
        <f>IF(AM$10="","",IF($AN95="",0,VLOOKUP($AO95,'3.段階号俸表・参照表'!$V$20:$X$29,3,FALSE)-VLOOKUP($AM95,'3.段階号俸表・参照表'!$V$20:$X$29,3,FALSE)))</f>
        <v>0</v>
      </c>
      <c r="AQ95" s="370" t="str">
        <f t="shared" si="64"/>
        <v/>
      </c>
      <c r="AR95" s="370" t="str">
        <f>IF($C95="","",IF($AP95=0,0,($AQ95-VLOOKUP($AO95,'3.段階号俸表・参照表'!$V$4:$AH$13,2,FALSE))))</f>
        <v/>
      </c>
      <c r="AS95" s="370" t="str">
        <f>IF($C95="","",IF(AND($AN95&gt;0,$AR95=0),1,IF($AR95=0,0,IF($AR95&lt;0,1,ROUNDUP($AR95/VLOOKUP($AO95,'3.段階号俸表・参照表'!$V$4:$AH$13,4,FALSE),0)+1))))</f>
        <v/>
      </c>
      <c r="AT95" s="371" t="str">
        <f t="shared" si="65"/>
        <v/>
      </c>
      <c r="AU95" s="370" t="str">
        <f>IF($AO95="","",IF($AT95=0,0,($AT95-1)*VLOOKUP($AO95,'3.段階号俸表・参照表'!$V$4:$AH$13,4,FALSE)))</f>
        <v/>
      </c>
      <c r="AV95" s="370" t="str">
        <f t="shared" si="66"/>
        <v/>
      </c>
      <c r="AW95" s="371" t="str">
        <f>IF($C95="","",IF($AV95&lt;=0,0,ROUNDUP($AV95/VLOOKUP($AO95,'3.段階号俸表・参照表'!$V$4:$AH$13,8,FALSE),0)))</f>
        <v/>
      </c>
      <c r="AX95" s="371" t="str">
        <f t="shared" si="67"/>
        <v/>
      </c>
      <c r="AY95" s="379" t="str">
        <f t="shared" si="68"/>
        <v/>
      </c>
      <c r="AZ95" s="379" t="str">
        <f t="shared" si="69"/>
        <v/>
      </c>
      <c r="BA95" s="371" t="str">
        <f>IF($AO95="","",VLOOKUP($AO95,'3.段階号俸表・参照表'!$V$4:$AH$13,11,FALSE))</f>
        <v/>
      </c>
      <c r="BB95" s="371" t="str">
        <f>IF($AO95="","",VLOOKUP($AO95,'3.段階号俸表・参照表'!$V$4:$AH$13,12,FALSE))</f>
        <v/>
      </c>
      <c r="BC95" s="377" t="str">
        <f>IF($C95="","",INDEX('3.段階号俸表・参照表'!$B$3:$T$188,MATCH($AY95,'3.段階号俸表・参照表'!$B$3:$B$188,0),MATCH($AZ95,'3.段階号俸表・参照表'!$B$3:$T$3,0)))</f>
        <v/>
      </c>
      <c r="BD95" s="377" t="str">
        <f t="shared" si="70"/>
        <v/>
      </c>
      <c r="BE95" s="377" t="str">
        <f t="shared" si="71"/>
        <v/>
      </c>
      <c r="BF95" s="377" t="str">
        <f t="shared" si="72"/>
        <v/>
      </c>
      <c r="BG95" s="378" t="str">
        <f t="shared" si="73"/>
        <v/>
      </c>
      <c r="BH95" s="125"/>
      <c r="BI95" s="284" t="str">
        <f t="shared" si="74"/>
        <v/>
      </c>
      <c r="BJ95" s="284" t="str">
        <f t="shared" si="75"/>
        <v/>
      </c>
      <c r="BK95" s="231" t="str">
        <f>IF($C95="","",IF($BI95="","",INDEX('4.ベース改訂段階号俸表'!$B$4:$T$189,MATCH(メインシート!$BJ95,'4.ベース改訂段階号俸表'!$B$4:$B$189,0),MATCH(メインシート!$BI95,'4.ベース改訂段階号俸表'!$B$4:$T$4,0))))</f>
        <v/>
      </c>
      <c r="BL95" s="86" t="str">
        <f t="shared" si="50"/>
        <v/>
      </c>
      <c r="BM95" s="86" t="str">
        <f t="shared" si="76"/>
        <v/>
      </c>
      <c r="BN95" s="96" t="str">
        <f t="shared" si="51"/>
        <v/>
      </c>
      <c r="BO95" s="492"/>
      <c r="BP95" s="86" t="str">
        <f t="shared" si="77"/>
        <v/>
      </c>
      <c r="BQ95" s="86" t="str">
        <f t="shared" si="78"/>
        <v/>
      </c>
      <c r="BR95" s="229" t="str">
        <f t="shared" si="79"/>
        <v/>
      </c>
    </row>
    <row r="96" spans="1:70" x14ac:dyDescent="0.15">
      <c r="A96" s="30" t="str">
        <f>IF(C96="","",COUNTA($C$10:C96))</f>
        <v/>
      </c>
      <c r="B96" s="487"/>
      <c r="C96" s="487"/>
      <c r="D96" s="488"/>
      <c r="E96" s="488"/>
      <c r="F96" s="487"/>
      <c r="G96" s="487"/>
      <c r="H96" s="489"/>
      <c r="I96" s="489"/>
      <c r="J96" s="83" t="str">
        <f t="shared" si="52"/>
        <v/>
      </c>
      <c r="K96" s="83" t="str">
        <f t="shared" si="42"/>
        <v/>
      </c>
      <c r="L96" s="83" t="str">
        <f t="shared" si="43"/>
        <v/>
      </c>
      <c r="M96" s="83" t="str">
        <f t="shared" si="44"/>
        <v/>
      </c>
      <c r="N96" s="86" t="str">
        <f>IF($C96="","",VLOOKUP($J96,'1.年齢給'!$B$7:$C$54,2,FALSE))</f>
        <v/>
      </c>
      <c r="O96" s="86" t="str">
        <f>IF($C96="","",INDEX('3.段階号俸表・参照表'!$B$3:$T$188,MATCH(メインシート!$F96,'3.段階号俸表・参照表'!$B$3:$B$188,0),MATCH(メインシート!$E96,'3.段階号俸表・参照表'!$B$3:$T$3,0)))</f>
        <v/>
      </c>
      <c r="P96" s="490"/>
      <c r="Q96" s="86" t="str">
        <f t="shared" si="53"/>
        <v/>
      </c>
      <c r="R96" s="491"/>
      <c r="S96" s="491"/>
      <c r="T96" s="491"/>
      <c r="U96" s="491"/>
      <c r="V96" s="88" t="str">
        <f t="shared" si="54"/>
        <v/>
      </c>
      <c r="W96" s="89" t="str">
        <f t="shared" si="55"/>
        <v/>
      </c>
      <c r="X96" s="219" t="str">
        <f t="shared" si="45"/>
        <v/>
      </c>
      <c r="Y96" s="220" t="str">
        <f t="shared" si="46"/>
        <v/>
      </c>
      <c r="Z96" s="221" t="str">
        <f>IF($C96="","",IF($X96&gt;=$Y$7,0,VLOOKUP($X96,'1.年齢給'!$B$7:$C$54,2,FALSE)))</f>
        <v/>
      </c>
      <c r="AA96" s="221" t="str">
        <f t="shared" si="56"/>
        <v/>
      </c>
      <c r="AB96" s="492"/>
      <c r="AC96" s="223" t="str">
        <f t="shared" si="47"/>
        <v/>
      </c>
      <c r="AD96" s="223" t="str">
        <f t="shared" si="48"/>
        <v/>
      </c>
      <c r="AE96" s="223" t="str">
        <f>IF($AC96="","",VLOOKUP($AC96,'3.段階号俸表・参照表'!$V$4:$AH$13,12,FALSE))</f>
        <v/>
      </c>
      <c r="AF96" s="223" t="str">
        <f t="shared" si="57"/>
        <v/>
      </c>
      <c r="AG96" s="223" t="str">
        <f t="shared" si="58"/>
        <v/>
      </c>
      <c r="AH96" s="221" t="str">
        <f>IF($C96="","",INDEX('3.段階号俸表・参照表'!$B$3:$T$188,MATCH($AG96,'3.段階号俸表・参照表'!$B$3:$B$188,0),MATCH($AC96,'3.段階号俸表・参照表'!$B$3:$T$3,0)))</f>
        <v/>
      </c>
      <c r="AI96" s="221" t="str">
        <f t="shared" si="59"/>
        <v/>
      </c>
      <c r="AJ96" s="221" t="str">
        <f t="shared" si="60"/>
        <v/>
      </c>
      <c r="AK96" s="221" t="str">
        <f t="shared" si="61"/>
        <v/>
      </c>
      <c r="AL96" s="226" t="str">
        <f t="shared" si="62"/>
        <v/>
      </c>
      <c r="AM96" s="387" t="str">
        <f t="shared" si="49"/>
        <v/>
      </c>
      <c r="AN96" s="492"/>
      <c r="AO96" s="379" t="str">
        <f t="shared" si="63"/>
        <v/>
      </c>
      <c r="AP96" s="381">
        <f>IF(AM$10="","",IF($AN96="",0,VLOOKUP($AO96,'3.段階号俸表・参照表'!$V$20:$X$29,3,FALSE)-VLOOKUP($AM96,'3.段階号俸表・参照表'!$V$20:$X$29,3,FALSE)))</f>
        <v>0</v>
      </c>
      <c r="AQ96" s="370" t="str">
        <f t="shared" si="64"/>
        <v/>
      </c>
      <c r="AR96" s="370" t="str">
        <f>IF($C96="","",IF($AP96=0,0,($AQ96-VLOOKUP($AO96,'3.段階号俸表・参照表'!$V$4:$AH$13,2,FALSE))))</f>
        <v/>
      </c>
      <c r="AS96" s="370" t="str">
        <f>IF($C96="","",IF(AND($AN96&gt;0,$AR96=0),1,IF($AR96=0,0,IF($AR96&lt;0,1,ROUNDUP($AR96/VLOOKUP($AO96,'3.段階号俸表・参照表'!$V$4:$AH$13,4,FALSE),0)+1))))</f>
        <v/>
      </c>
      <c r="AT96" s="371" t="str">
        <f t="shared" si="65"/>
        <v/>
      </c>
      <c r="AU96" s="370" t="str">
        <f>IF($AO96="","",IF($AT96=0,0,($AT96-1)*VLOOKUP($AO96,'3.段階号俸表・参照表'!$V$4:$AH$13,4,FALSE)))</f>
        <v/>
      </c>
      <c r="AV96" s="370" t="str">
        <f t="shared" si="66"/>
        <v/>
      </c>
      <c r="AW96" s="371" t="str">
        <f>IF($C96="","",IF($AV96&lt;=0,0,ROUNDUP($AV96/VLOOKUP($AO96,'3.段階号俸表・参照表'!$V$4:$AH$13,8,FALSE),0)))</f>
        <v/>
      </c>
      <c r="AX96" s="371" t="str">
        <f t="shared" si="67"/>
        <v/>
      </c>
      <c r="AY96" s="379" t="str">
        <f t="shared" si="68"/>
        <v/>
      </c>
      <c r="AZ96" s="379" t="str">
        <f t="shared" si="69"/>
        <v/>
      </c>
      <c r="BA96" s="371" t="str">
        <f>IF($AO96="","",VLOOKUP($AO96,'3.段階号俸表・参照表'!$V$4:$AH$13,11,FALSE))</f>
        <v/>
      </c>
      <c r="BB96" s="371" t="str">
        <f>IF($AO96="","",VLOOKUP($AO96,'3.段階号俸表・参照表'!$V$4:$AH$13,12,FALSE))</f>
        <v/>
      </c>
      <c r="BC96" s="377" t="str">
        <f>IF($C96="","",INDEX('3.段階号俸表・参照表'!$B$3:$T$188,MATCH($AY96,'3.段階号俸表・参照表'!$B$3:$B$188,0),MATCH($AZ96,'3.段階号俸表・参照表'!$B$3:$T$3,0)))</f>
        <v/>
      </c>
      <c r="BD96" s="377" t="str">
        <f t="shared" si="70"/>
        <v/>
      </c>
      <c r="BE96" s="377" t="str">
        <f t="shared" si="71"/>
        <v/>
      </c>
      <c r="BF96" s="377" t="str">
        <f t="shared" si="72"/>
        <v/>
      </c>
      <c r="BG96" s="378" t="str">
        <f t="shared" si="73"/>
        <v/>
      </c>
      <c r="BH96" s="125"/>
      <c r="BI96" s="284" t="str">
        <f t="shared" si="74"/>
        <v/>
      </c>
      <c r="BJ96" s="284" t="str">
        <f t="shared" si="75"/>
        <v/>
      </c>
      <c r="BK96" s="231" t="str">
        <f>IF($C96="","",IF($BI96="","",INDEX('4.ベース改訂段階号俸表'!$B$4:$T$189,MATCH(メインシート!$BJ96,'4.ベース改訂段階号俸表'!$B$4:$B$189,0),MATCH(メインシート!$BI96,'4.ベース改訂段階号俸表'!$B$4:$T$4,0))))</f>
        <v/>
      </c>
      <c r="BL96" s="86" t="str">
        <f t="shared" si="50"/>
        <v/>
      </c>
      <c r="BM96" s="86" t="str">
        <f t="shared" si="76"/>
        <v/>
      </c>
      <c r="BN96" s="96" t="str">
        <f t="shared" si="51"/>
        <v/>
      </c>
      <c r="BO96" s="492"/>
      <c r="BP96" s="86" t="str">
        <f t="shared" si="77"/>
        <v/>
      </c>
      <c r="BQ96" s="86" t="str">
        <f t="shared" si="78"/>
        <v/>
      </c>
      <c r="BR96" s="229" t="str">
        <f t="shared" si="79"/>
        <v/>
      </c>
    </row>
    <row r="97" spans="1:70" x14ac:dyDescent="0.15">
      <c r="A97" s="30" t="str">
        <f>IF(C97="","",COUNTA($C$10:C97))</f>
        <v/>
      </c>
      <c r="B97" s="487"/>
      <c r="C97" s="487"/>
      <c r="D97" s="488"/>
      <c r="E97" s="488"/>
      <c r="F97" s="487"/>
      <c r="G97" s="487"/>
      <c r="H97" s="489"/>
      <c r="I97" s="489"/>
      <c r="J97" s="83" t="str">
        <f t="shared" si="52"/>
        <v/>
      </c>
      <c r="K97" s="83" t="str">
        <f t="shared" si="42"/>
        <v/>
      </c>
      <c r="L97" s="83" t="str">
        <f t="shared" si="43"/>
        <v/>
      </c>
      <c r="M97" s="83" t="str">
        <f t="shared" si="44"/>
        <v/>
      </c>
      <c r="N97" s="86" t="str">
        <f>IF($C97="","",VLOOKUP($J97,'1.年齢給'!$B$7:$C$54,2,FALSE))</f>
        <v/>
      </c>
      <c r="O97" s="86" t="str">
        <f>IF($C97="","",INDEX('3.段階号俸表・参照表'!$B$3:$T$188,MATCH(メインシート!$F97,'3.段階号俸表・参照表'!$B$3:$B$188,0),MATCH(メインシート!$E97,'3.段階号俸表・参照表'!$B$3:$T$3,0)))</f>
        <v/>
      </c>
      <c r="P97" s="490"/>
      <c r="Q97" s="86" t="str">
        <f t="shared" si="53"/>
        <v/>
      </c>
      <c r="R97" s="491"/>
      <c r="S97" s="491"/>
      <c r="T97" s="491"/>
      <c r="U97" s="491"/>
      <c r="V97" s="88" t="str">
        <f t="shared" si="54"/>
        <v/>
      </c>
      <c r="W97" s="89" t="str">
        <f t="shared" si="55"/>
        <v/>
      </c>
      <c r="X97" s="219" t="str">
        <f t="shared" si="45"/>
        <v/>
      </c>
      <c r="Y97" s="220" t="str">
        <f t="shared" si="46"/>
        <v/>
      </c>
      <c r="Z97" s="221" t="str">
        <f>IF($C97="","",IF($X97&gt;=$Y$7,0,VLOOKUP($X97,'1.年齢給'!$B$7:$C$54,2,FALSE)))</f>
        <v/>
      </c>
      <c r="AA97" s="221" t="str">
        <f t="shared" si="56"/>
        <v/>
      </c>
      <c r="AB97" s="492"/>
      <c r="AC97" s="223" t="str">
        <f t="shared" si="47"/>
        <v/>
      </c>
      <c r="AD97" s="223" t="str">
        <f t="shared" si="48"/>
        <v/>
      </c>
      <c r="AE97" s="223" t="str">
        <f>IF($AC97="","",VLOOKUP($AC97,'3.段階号俸表・参照表'!$V$4:$AH$13,12,FALSE))</f>
        <v/>
      </c>
      <c r="AF97" s="223" t="str">
        <f t="shared" si="57"/>
        <v/>
      </c>
      <c r="AG97" s="223" t="str">
        <f t="shared" si="58"/>
        <v/>
      </c>
      <c r="AH97" s="221" t="str">
        <f>IF($C97="","",INDEX('3.段階号俸表・参照表'!$B$3:$T$188,MATCH($AG97,'3.段階号俸表・参照表'!$B$3:$B$188,0),MATCH($AC97,'3.段階号俸表・参照表'!$B$3:$T$3,0)))</f>
        <v/>
      </c>
      <c r="AI97" s="221" t="str">
        <f t="shared" si="59"/>
        <v/>
      </c>
      <c r="AJ97" s="221" t="str">
        <f t="shared" si="60"/>
        <v/>
      </c>
      <c r="AK97" s="221" t="str">
        <f t="shared" si="61"/>
        <v/>
      </c>
      <c r="AL97" s="226" t="str">
        <f t="shared" si="62"/>
        <v/>
      </c>
      <c r="AM97" s="387" t="str">
        <f t="shared" si="49"/>
        <v/>
      </c>
      <c r="AN97" s="492"/>
      <c r="AO97" s="379" t="str">
        <f t="shared" si="63"/>
        <v/>
      </c>
      <c r="AP97" s="381">
        <f>IF(AM$10="","",IF($AN97="",0,VLOOKUP($AO97,'3.段階号俸表・参照表'!$V$20:$X$29,3,FALSE)-VLOOKUP($AM97,'3.段階号俸表・参照表'!$V$20:$X$29,3,FALSE)))</f>
        <v>0</v>
      </c>
      <c r="AQ97" s="370" t="str">
        <f t="shared" si="64"/>
        <v/>
      </c>
      <c r="AR97" s="370" t="str">
        <f>IF($C97="","",IF($AP97=0,0,($AQ97-VLOOKUP($AO97,'3.段階号俸表・参照表'!$V$4:$AH$13,2,FALSE))))</f>
        <v/>
      </c>
      <c r="AS97" s="370" t="str">
        <f>IF($C97="","",IF(AND($AN97&gt;0,$AR97=0),1,IF($AR97=0,0,IF($AR97&lt;0,1,ROUNDUP($AR97/VLOOKUP($AO97,'3.段階号俸表・参照表'!$V$4:$AH$13,4,FALSE),0)+1))))</f>
        <v/>
      </c>
      <c r="AT97" s="371" t="str">
        <f t="shared" si="65"/>
        <v/>
      </c>
      <c r="AU97" s="370" t="str">
        <f>IF($AO97="","",IF($AT97=0,0,($AT97-1)*VLOOKUP($AO97,'3.段階号俸表・参照表'!$V$4:$AH$13,4,FALSE)))</f>
        <v/>
      </c>
      <c r="AV97" s="370" t="str">
        <f t="shared" si="66"/>
        <v/>
      </c>
      <c r="AW97" s="371" t="str">
        <f>IF($C97="","",IF($AV97&lt;=0,0,ROUNDUP($AV97/VLOOKUP($AO97,'3.段階号俸表・参照表'!$V$4:$AH$13,8,FALSE),0)))</f>
        <v/>
      </c>
      <c r="AX97" s="371" t="str">
        <f t="shared" si="67"/>
        <v/>
      </c>
      <c r="AY97" s="379" t="str">
        <f t="shared" si="68"/>
        <v/>
      </c>
      <c r="AZ97" s="379" t="str">
        <f t="shared" si="69"/>
        <v/>
      </c>
      <c r="BA97" s="371" t="str">
        <f>IF($AO97="","",VLOOKUP($AO97,'3.段階号俸表・参照表'!$V$4:$AH$13,11,FALSE))</f>
        <v/>
      </c>
      <c r="BB97" s="371" t="str">
        <f>IF($AO97="","",VLOOKUP($AO97,'3.段階号俸表・参照表'!$V$4:$AH$13,12,FALSE))</f>
        <v/>
      </c>
      <c r="BC97" s="377" t="str">
        <f>IF($C97="","",INDEX('3.段階号俸表・参照表'!$B$3:$T$188,MATCH($AY97,'3.段階号俸表・参照表'!$B$3:$B$188,0),MATCH($AZ97,'3.段階号俸表・参照表'!$B$3:$T$3,0)))</f>
        <v/>
      </c>
      <c r="BD97" s="377" t="str">
        <f t="shared" si="70"/>
        <v/>
      </c>
      <c r="BE97" s="377" t="str">
        <f t="shared" si="71"/>
        <v/>
      </c>
      <c r="BF97" s="377" t="str">
        <f t="shared" si="72"/>
        <v/>
      </c>
      <c r="BG97" s="378" t="str">
        <f t="shared" si="73"/>
        <v/>
      </c>
      <c r="BH97" s="125"/>
      <c r="BI97" s="284" t="str">
        <f t="shared" si="74"/>
        <v/>
      </c>
      <c r="BJ97" s="284" t="str">
        <f t="shared" si="75"/>
        <v/>
      </c>
      <c r="BK97" s="231" t="str">
        <f>IF($C97="","",IF($BI97="","",INDEX('4.ベース改訂段階号俸表'!$B$4:$T$189,MATCH(メインシート!$BJ97,'4.ベース改訂段階号俸表'!$B$4:$B$189,0),MATCH(メインシート!$BI97,'4.ベース改訂段階号俸表'!$B$4:$T$4,0))))</f>
        <v/>
      </c>
      <c r="BL97" s="86" t="str">
        <f t="shared" si="50"/>
        <v/>
      </c>
      <c r="BM97" s="86" t="str">
        <f t="shared" si="76"/>
        <v/>
      </c>
      <c r="BN97" s="96" t="str">
        <f t="shared" si="51"/>
        <v/>
      </c>
      <c r="BO97" s="492"/>
      <c r="BP97" s="86" t="str">
        <f t="shared" si="77"/>
        <v/>
      </c>
      <c r="BQ97" s="86" t="str">
        <f t="shared" si="78"/>
        <v/>
      </c>
      <c r="BR97" s="229" t="str">
        <f t="shared" si="79"/>
        <v/>
      </c>
    </row>
    <row r="98" spans="1:70" x14ac:dyDescent="0.15">
      <c r="A98" s="30" t="str">
        <f>IF(C98="","",COUNTA($C$10:C98))</f>
        <v/>
      </c>
      <c r="B98" s="487"/>
      <c r="C98" s="487"/>
      <c r="D98" s="488"/>
      <c r="E98" s="488"/>
      <c r="F98" s="487"/>
      <c r="G98" s="487"/>
      <c r="H98" s="489"/>
      <c r="I98" s="489"/>
      <c r="J98" s="83" t="str">
        <f t="shared" si="52"/>
        <v/>
      </c>
      <c r="K98" s="83" t="str">
        <f t="shared" si="42"/>
        <v/>
      </c>
      <c r="L98" s="83" t="str">
        <f t="shared" si="43"/>
        <v/>
      </c>
      <c r="M98" s="83" t="str">
        <f t="shared" si="44"/>
        <v/>
      </c>
      <c r="N98" s="86" t="str">
        <f>IF($C98="","",VLOOKUP($J98,'1.年齢給'!$B$7:$C$54,2,FALSE))</f>
        <v/>
      </c>
      <c r="O98" s="86" t="str">
        <f>IF($C98="","",INDEX('3.段階号俸表・参照表'!$B$3:$T$188,MATCH(メインシート!$F98,'3.段階号俸表・参照表'!$B$3:$B$188,0),MATCH(メインシート!$E98,'3.段階号俸表・参照表'!$B$3:$T$3,0)))</f>
        <v/>
      </c>
      <c r="P98" s="490"/>
      <c r="Q98" s="86" t="str">
        <f t="shared" si="53"/>
        <v/>
      </c>
      <c r="R98" s="491"/>
      <c r="S98" s="491"/>
      <c r="T98" s="491"/>
      <c r="U98" s="491"/>
      <c r="V98" s="88" t="str">
        <f t="shared" si="54"/>
        <v/>
      </c>
      <c r="W98" s="89" t="str">
        <f t="shared" si="55"/>
        <v/>
      </c>
      <c r="X98" s="219" t="str">
        <f t="shared" si="45"/>
        <v/>
      </c>
      <c r="Y98" s="220" t="str">
        <f t="shared" si="46"/>
        <v/>
      </c>
      <c r="Z98" s="221" t="str">
        <f>IF($C98="","",IF($X98&gt;=$Y$7,0,VLOOKUP($X98,'1.年齢給'!$B$7:$C$54,2,FALSE)))</f>
        <v/>
      </c>
      <c r="AA98" s="221" t="str">
        <f t="shared" si="56"/>
        <v/>
      </c>
      <c r="AB98" s="492"/>
      <c r="AC98" s="223" t="str">
        <f t="shared" si="47"/>
        <v/>
      </c>
      <c r="AD98" s="223" t="str">
        <f t="shared" si="48"/>
        <v/>
      </c>
      <c r="AE98" s="223" t="str">
        <f>IF($AC98="","",VLOOKUP($AC98,'3.段階号俸表・参照表'!$V$4:$AH$13,12,FALSE))</f>
        <v/>
      </c>
      <c r="AF98" s="223" t="str">
        <f t="shared" si="57"/>
        <v/>
      </c>
      <c r="AG98" s="223" t="str">
        <f t="shared" si="58"/>
        <v/>
      </c>
      <c r="AH98" s="221" t="str">
        <f>IF($C98="","",INDEX('3.段階号俸表・参照表'!$B$3:$T$188,MATCH($AG98,'3.段階号俸表・参照表'!$B$3:$B$188,0),MATCH($AC98,'3.段階号俸表・参照表'!$B$3:$T$3,0)))</f>
        <v/>
      </c>
      <c r="AI98" s="221" t="str">
        <f t="shared" si="59"/>
        <v/>
      </c>
      <c r="AJ98" s="221" t="str">
        <f t="shared" si="60"/>
        <v/>
      </c>
      <c r="AK98" s="221" t="str">
        <f t="shared" si="61"/>
        <v/>
      </c>
      <c r="AL98" s="226" t="str">
        <f t="shared" si="62"/>
        <v/>
      </c>
      <c r="AM98" s="387" t="str">
        <f t="shared" si="49"/>
        <v/>
      </c>
      <c r="AN98" s="492"/>
      <c r="AO98" s="379" t="str">
        <f t="shared" si="63"/>
        <v/>
      </c>
      <c r="AP98" s="381">
        <f>IF(AM$10="","",IF($AN98="",0,VLOOKUP($AO98,'3.段階号俸表・参照表'!$V$20:$X$29,3,FALSE)-VLOOKUP($AM98,'3.段階号俸表・参照表'!$V$20:$X$29,3,FALSE)))</f>
        <v>0</v>
      </c>
      <c r="AQ98" s="370" t="str">
        <f t="shared" si="64"/>
        <v/>
      </c>
      <c r="AR98" s="370" t="str">
        <f>IF($C98="","",IF($AP98=0,0,($AQ98-VLOOKUP($AO98,'3.段階号俸表・参照表'!$V$4:$AH$13,2,FALSE))))</f>
        <v/>
      </c>
      <c r="AS98" s="370" t="str">
        <f>IF($C98="","",IF(AND($AN98&gt;0,$AR98=0),1,IF($AR98=0,0,IF($AR98&lt;0,1,ROUNDUP($AR98/VLOOKUP($AO98,'3.段階号俸表・参照表'!$V$4:$AH$13,4,FALSE),0)+1))))</f>
        <v/>
      </c>
      <c r="AT98" s="371" t="str">
        <f t="shared" si="65"/>
        <v/>
      </c>
      <c r="AU98" s="370" t="str">
        <f>IF($AO98="","",IF($AT98=0,0,($AT98-1)*VLOOKUP($AO98,'3.段階号俸表・参照表'!$V$4:$AH$13,4,FALSE)))</f>
        <v/>
      </c>
      <c r="AV98" s="370" t="str">
        <f t="shared" si="66"/>
        <v/>
      </c>
      <c r="AW98" s="371" t="str">
        <f>IF($C98="","",IF($AV98&lt;=0,0,ROUNDUP($AV98/VLOOKUP($AO98,'3.段階号俸表・参照表'!$V$4:$AH$13,8,FALSE),0)))</f>
        <v/>
      </c>
      <c r="AX98" s="371" t="str">
        <f t="shared" si="67"/>
        <v/>
      </c>
      <c r="AY98" s="379" t="str">
        <f t="shared" si="68"/>
        <v/>
      </c>
      <c r="AZ98" s="379" t="str">
        <f t="shared" si="69"/>
        <v/>
      </c>
      <c r="BA98" s="371" t="str">
        <f>IF($AO98="","",VLOOKUP($AO98,'3.段階号俸表・参照表'!$V$4:$AH$13,11,FALSE))</f>
        <v/>
      </c>
      <c r="BB98" s="371" t="str">
        <f>IF($AO98="","",VLOOKUP($AO98,'3.段階号俸表・参照表'!$V$4:$AH$13,12,FALSE))</f>
        <v/>
      </c>
      <c r="BC98" s="377" t="str">
        <f>IF($C98="","",INDEX('3.段階号俸表・参照表'!$B$3:$T$188,MATCH($AY98,'3.段階号俸表・参照表'!$B$3:$B$188,0),MATCH($AZ98,'3.段階号俸表・参照表'!$B$3:$T$3,0)))</f>
        <v/>
      </c>
      <c r="BD98" s="377" t="str">
        <f t="shared" si="70"/>
        <v/>
      </c>
      <c r="BE98" s="377" t="str">
        <f t="shared" si="71"/>
        <v/>
      </c>
      <c r="BF98" s="377" t="str">
        <f t="shared" si="72"/>
        <v/>
      </c>
      <c r="BG98" s="378" t="str">
        <f t="shared" si="73"/>
        <v/>
      </c>
      <c r="BH98" s="125"/>
      <c r="BI98" s="284" t="str">
        <f t="shared" si="74"/>
        <v/>
      </c>
      <c r="BJ98" s="284" t="str">
        <f t="shared" si="75"/>
        <v/>
      </c>
      <c r="BK98" s="231" t="str">
        <f>IF($C98="","",IF($BI98="","",INDEX('4.ベース改訂段階号俸表'!$B$4:$T$189,MATCH(メインシート!$BJ98,'4.ベース改訂段階号俸表'!$B$4:$B$189,0),MATCH(メインシート!$BI98,'4.ベース改訂段階号俸表'!$B$4:$T$4,0))))</f>
        <v/>
      </c>
      <c r="BL98" s="86" t="str">
        <f t="shared" si="50"/>
        <v/>
      </c>
      <c r="BM98" s="86" t="str">
        <f t="shared" si="76"/>
        <v/>
      </c>
      <c r="BN98" s="96" t="str">
        <f t="shared" si="51"/>
        <v/>
      </c>
      <c r="BO98" s="492"/>
      <c r="BP98" s="86" t="str">
        <f t="shared" si="77"/>
        <v/>
      </c>
      <c r="BQ98" s="86" t="str">
        <f t="shared" si="78"/>
        <v/>
      </c>
      <c r="BR98" s="229" t="str">
        <f t="shared" si="79"/>
        <v/>
      </c>
    </row>
    <row r="99" spans="1:70" x14ac:dyDescent="0.15">
      <c r="A99" s="30" t="str">
        <f>IF(C99="","",COUNTA($C$10:C99))</f>
        <v/>
      </c>
      <c r="B99" s="487"/>
      <c r="C99" s="487"/>
      <c r="D99" s="488"/>
      <c r="E99" s="488"/>
      <c r="F99" s="487"/>
      <c r="G99" s="487"/>
      <c r="H99" s="489"/>
      <c r="I99" s="489"/>
      <c r="J99" s="83" t="str">
        <f t="shared" si="52"/>
        <v/>
      </c>
      <c r="K99" s="83" t="str">
        <f t="shared" si="42"/>
        <v/>
      </c>
      <c r="L99" s="83" t="str">
        <f t="shared" si="43"/>
        <v/>
      </c>
      <c r="M99" s="83" t="str">
        <f t="shared" si="44"/>
        <v/>
      </c>
      <c r="N99" s="86" t="str">
        <f>IF($C99="","",VLOOKUP($J99,'1.年齢給'!$B$7:$C$54,2,FALSE))</f>
        <v/>
      </c>
      <c r="O99" s="86" t="str">
        <f>IF($C99="","",INDEX('3.段階号俸表・参照表'!$B$3:$T$188,MATCH(メインシート!$F99,'3.段階号俸表・参照表'!$B$3:$B$188,0),MATCH(メインシート!$E99,'3.段階号俸表・参照表'!$B$3:$T$3,0)))</f>
        <v/>
      </c>
      <c r="P99" s="490"/>
      <c r="Q99" s="86" t="str">
        <f t="shared" si="53"/>
        <v/>
      </c>
      <c r="R99" s="491"/>
      <c r="S99" s="491"/>
      <c r="T99" s="491"/>
      <c r="U99" s="491"/>
      <c r="V99" s="88" t="str">
        <f t="shared" si="54"/>
        <v/>
      </c>
      <c r="W99" s="89" t="str">
        <f t="shared" si="55"/>
        <v/>
      </c>
      <c r="X99" s="219" t="str">
        <f t="shared" si="45"/>
        <v/>
      </c>
      <c r="Y99" s="220" t="str">
        <f t="shared" si="46"/>
        <v/>
      </c>
      <c r="Z99" s="221" t="str">
        <f>IF($C99="","",IF($X99&gt;=$Y$7,0,VLOOKUP($X99,'1.年齢給'!$B$7:$C$54,2,FALSE)))</f>
        <v/>
      </c>
      <c r="AA99" s="221" t="str">
        <f t="shared" si="56"/>
        <v/>
      </c>
      <c r="AB99" s="492"/>
      <c r="AC99" s="223" t="str">
        <f t="shared" si="47"/>
        <v/>
      </c>
      <c r="AD99" s="223" t="str">
        <f t="shared" si="48"/>
        <v/>
      </c>
      <c r="AE99" s="223" t="str">
        <f>IF($AC99="","",VLOOKUP($AC99,'3.段階号俸表・参照表'!$V$4:$AH$13,12,FALSE))</f>
        <v/>
      </c>
      <c r="AF99" s="223" t="str">
        <f t="shared" si="57"/>
        <v/>
      </c>
      <c r="AG99" s="223" t="str">
        <f t="shared" si="58"/>
        <v/>
      </c>
      <c r="AH99" s="221" t="str">
        <f>IF($C99="","",INDEX('3.段階号俸表・参照表'!$B$3:$T$188,MATCH($AG99,'3.段階号俸表・参照表'!$B$3:$B$188,0),MATCH($AC99,'3.段階号俸表・参照表'!$B$3:$T$3,0)))</f>
        <v/>
      </c>
      <c r="AI99" s="221" t="str">
        <f t="shared" si="59"/>
        <v/>
      </c>
      <c r="AJ99" s="221" t="str">
        <f t="shared" si="60"/>
        <v/>
      </c>
      <c r="AK99" s="221" t="str">
        <f t="shared" si="61"/>
        <v/>
      </c>
      <c r="AL99" s="226" t="str">
        <f t="shared" si="62"/>
        <v/>
      </c>
      <c r="AM99" s="387" t="str">
        <f t="shared" si="49"/>
        <v/>
      </c>
      <c r="AN99" s="492"/>
      <c r="AO99" s="379" t="str">
        <f t="shared" si="63"/>
        <v/>
      </c>
      <c r="AP99" s="381">
        <f>IF(AM$10="","",IF($AN99="",0,VLOOKUP($AO99,'3.段階号俸表・参照表'!$V$20:$X$29,3,FALSE)-VLOOKUP($AM99,'3.段階号俸表・参照表'!$V$20:$X$29,3,FALSE)))</f>
        <v>0</v>
      </c>
      <c r="AQ99" s="370" t="str">
        <f t="shared" si="64"/>
        <v/>
      </c>
      <c r="AR99" s="370" t="str">
        <f>IF($C99="","",IF($AP99=0,0,($AQ99-VLOOKUP($AO99,'3.段階号俸表・参照表'!$V$4:$AH$13,2,FALSE))))</f>
        <v/>
      </c>
      <c r="AS99" s="370" t="str">
        <f>IF($C99="","",IF(AND($AN99&gt;0,$AR99=0),1,IF($AR99=0,0,IF($AR99&lt;0,1,ROUNDUP($AR99/VLOOKUP($AO99,'3.段階号俸表・参照表'!$V$4:$AH$13,4,FALSE),0)+1))))</f>
        <v/>
      </c>
      <c r="AT99" s="371" t="str">
        <f t="shared" si="65"/>
        <v/>
      </c>
      <c r="AU99" s="370" t="str">
        <f>IF($AO99="","",IF($AT99=0,0,($AT99-1)*VLOOKUP($AO99,'3.段階号俸表・参照表'!$V$4:$AH$13,4,FALSE)))</f>
        <v/>
      </c>
      <c r="AV99" s="370" t="str">
        <f t="shared" si="66"/>
        <v/>
      </c>
      <c r="AW99" s="371" t="str">
        <f>IF($C99="","",IF($AV99&lt;=0,0,ROUNDUP($AV99/VLOOKUP($AO99,'3.段階号俸表・参照表'!$V$4:$AH$13,8,FALSE),0)))</f>
        <v/>
      </c>
      <c r="AX99" s="371" t="str">
        <f t="shared" si="67"/>
        <v/>
      </c>
      <c r="AY99" s="379" t="str">
        <f t="shared" si="68"/>
        <v/>
      </c>
      <c r="AZ99" s="379" t="str">
        <f t="shared" si="69"/>
        <v/>
      </c>
      <c r="BA99" s="371" t="str">
        <f>IF($AO99="","",VLOOKUP($AO99,'3.段階号俸表・参照表'!$V$4:$AH$13,11,FALSE))</f>
        <v/>
      </c>
      <c r="BB99" s="371" t="str">
        <f>IF($AO99="","",VLOOKUP($AO99,'3.段階号俸表・参照表'!$V$4:$AH$13,12,FALSE))</f>
        <v/>
      </c>
      <c r="BC99" s="377" t="str">
        <f>IF($C99="","",INDEX('3.段階号俸表・参照表'!$B$3:$T$188,MATCH($AY99,'3.段階号俸表・参照表'!$B$3:$B$188,0),MATCH($AZ99,'3.段階号俸表・参照表'!$B$3:$T$3,0)))</f>
        <v/>
      </c>
      <c r="BD99" s="377" t="str">
        <f t="shared" si="70"/>
        <v/>
      </c>
      <c r="BE99" s="377" t="str">
        <f t="shared" si="71"/>
        <v/>
      </c>
      <c r="BF99" s="377" t="str">
        <f t="shared" si="72"/>
        <v/>
      </c>
      <c r="BG99" s="378" t="str">
        <f t="shared" si="73"/>
        <v/>
      </c>
      <c r="BH99" s="125"/>
      <c r="BI99" s="284" t="str">
        <f t="shared" si="74"/>
        <v/>
      </c>
      <c r="BJ99" s="284" t="str">
        <f t="shared" si="75"/>
        <v/>
      </c>
      <c r="BK99" s="231" t="str">
        <f>IF($C99="","",IF($BI99="","",INDEX('4.ベース改訂段階号俸表'!$B$4:$T$189,MATCH(メインシート!$BJ99,'4.ベース改訂段階号俸表'!$B$4:$B$189,0),MATCH(メインシート!$BI99,'4.ベース改訂段階号俸表'!$B$4:$T$4,0))))</f>
        <v/>
      </c>
      <c r="BL99" s="86" t="str">
        <f t="shared" si="50"/>
        <v/>
      </c>
      <c r="BM99" s="86" t="str">
        <f t="shared" si="76"/>
        <v/>
      </c>
      <c r="BN99" s="96" t="str">
        <f t="shared" si="51"/>
        <v/>
      </c>
      <c r="BO99" s="492"/>
      <c r="BP99" s="86" t="str">
        <f t="shared" si="77"/>
        <v/>
      </c>
      <c r="BQ99" s="86" t="str">
        <f t="shared" si="78"/>
        <v/>
      </c>
      <c r="BR99" s="229" t="str">
        <f t="shared" si="79"/>
        <v/>
      </c>
    </row>
    <row r="100" spans="1:70" x14ac:dyDescent="0.15">
      <c r="A100" s="30" t="str">
        <f>IF(C100="","",COUNTA($C$10:C100))</f>
        <v/>
      </c>
      <c r="B100" s="487"/>
      <c r="C100" s="487"/>
      <c r="D100" s="488"/>
      <c r="E100" s="488"/>
      <c r="F100" s="487"/>
      <c r="G100" s="487"/>
      <c r="H100" s="489"/>
      <c r="I100" s="489"/>
      <c r="J100" s="83" t="str">
        <f t="shared" si="52"/>
        <v/>
      </c>
      <c r="K100" s="83" t="str">
        <f t="shared" si="42"/>
        <v/>
      </c>
      <c r="L100" s="83" t="str">
        <f t="shared" si="43"/>
        <v/>
      </c>
      <c r="M100" s="83" t="str">
        <f t="shared" si="44"/>
        <v/>
      </c>
      <c r="N100" s="86" t="str">
        <f>IF($C100="","",VLOOKUP($J100,'1.年齢給'!$B$7:$C$54,2,FALSE))</f>
        <v/>
      </c>
      <c r="O100" s="86" t="str">
        <f>IF($C100="","",INDEX('3.段階号俸表・参照表'!$B$3:$T$188,MATCH(メインシート!$F100,'3.段階号俸表・参照表'!$B$3:$B$188,0),MATCH(メインシート!$E100,'3.段階号俸表・参照表'!$B$3:$T$3,0)))</f>
        <v/>
      </c>
      <c r="P100" s="490"/>
      <c r="Q100" s="86" t="str">
        <f t="shared" si="53"/>
        <v/>
      </c>
      <c r="R100" s="491"/>
      <c r="S100" s="491"/>
      <c r="T100" s="491"/>
      <c r="U100" s="491"/>
      <c r="V100" s="88" t="str">
        <f t="shared" si="54"/>
        <v/>
      </c>
      <c r="W100" s="89" t="str">
        <f t="shared" si="55"/>
        <v/>
      </c>
      <c r="X100" s="219" t="str">
        <f t="shared" si="45"/>
        <v/>
      </c>
      <c r="Y100" s="220" t="str">
        <f t="shared" si="46"/>
        <v/>
      </c>
      <c r="Z100" s="221" t="str">
        <f>IF($C100="","",IF($X100&gt;=$Y$7,0,VLOOKUP($X100,'1.年齢給'!$B$7:$C$54,2,FALSE)))</f>
        <v/>
      </c>
      <c r="AA100" s="221" t="str">
        <f t="shared" si="56"/>
        <v/>
      </c>
      <c r="AB100" s="492"/>
      <c r="AC100" s="223" t="str">
        <f t="shared" si="47"/>
        <v/>
      </c>
      <c r="AD100" s="223" t="str">
        <f t="shared" si="48"/>
        <v/>
      </c>
      <c r="AE100" s="223" t="str">
        <f>IF($AC100="","",VLOOKUP($AC100,'3.段階号俸表・参照表'!$V$4:$AH$13,12,FALSE))</f>
        <v/>
      </c>
      <c r="AF100" s="223" t="str">
        <f t="shared" si="57"/>
        <v/>
      </c>
      <c r="AG100" s="223" t="str">
        <f t="shared" si="58"/>
        <v/>
      </c>
      <c r="AH100" s="221" t="str">
        <f>IF($C100="","",INDEX('3.段階号俸表・参照表'!$B$3:$T$188,MATCH($AG100,'3.段階号俸表・参照表'!$B$3:$B$188,0),MATCH($AC100,'3.段階号俸表・参照表'!$B$3:$T$3,0)))</f>
        <v/>
      </c>
      <c r="AI100" s="221" t="str">
        <f t="shared" si="59"/>
        <v/>
      </c>
      <c r="AJ100" s="221" t="str">
        <f t="shared" si="60"/>
        <v/>
      </c>
      <c r="AK100" s="221" t="str">
        <f t="shared" si="61"/>
        <v/>
      </c>
      <c r="AL100" s="226" t="str">
        <f t="shared" si="62"/>
        <v/>
      </c>
      <c r="AM100" s="387" t="str">
        <f t="shared" si="49"/>
        <v/>
      </c>
      <c r="AN100" s="492"/>
      <c r="AO100" s="379" t="str">
        <f t="shared" si="63"/>
        <v/>
      </c>
      <c r="AP100" s="381">
        <f>IF(AM$10="","",IF($AN100="",0,VLOOKUP($AO100,'3.段階号俸表・参照表'!$V$20:$X$29,3,FALSE)-VLOOKUP($AM100,'3.段階号俸表・参照表'!$V$20:$X$29,3,FALSE)))</f>
        <v>0</v>
      </c>
      <c r="AQ100" s="370" t="str">
        <f t="shared" si="64"/>
        <v/>
      </c>
      <c r="AR100" s="370" t="str">
        <f>IF($C100="","",IF($AP100=0,0,($AQ100-VLOOKUP($AO100,'3.段階号俸表・参照表'!$V$4:$AH$13,2,FALSE))))</f>
        <v/>
      </c>
      <c r="AS100" s="370" t="str">
        <f>IF($C100="","",IF(AND($AN100&gt;0,$AR100=0),1,IF($AR100=0,0,IF($AR100&lt;0,1,ROUNDUP($AR100/VLOOKUP($AO100,'3.段階号俸表・参照表'!$V$4:$AH$13,4,FALSE),0)+1))))</f>
        <v/>
      </c>
      <c r="AT100" s="371" t="str">
        <f t="shared" si="65"/>
        <v/>
      </c>
      <c r="AU100" s="370" t="str">
        <f>IF($AO100="","",IF($AT100=0,0,($AT100-1)*VLOOKUP($AO100,'3.段階号俸表・参照表'!$V$4:$AH$13,4,FALSE)))</f>
        <v/>
      </c>
      <c r="AV100" s="370" t="str">
        <f t="shared" si="66"/>
        <v/>
      </c>
      <c r="AW100" s="371" t="str">
        <f>IF($C100="","",IF($AV100&lt;=0,0,ROUNDUP($AV100/VLOOKUP($AO100,'3.段階号俸表・参照表'!$V$4:$AH$13,8,FALSE),0)))</f>
        <v/>
      </c>
      <c r="AX100" s="371" t="str">
        <f t="shared" si="67"/>
        <v/>
      </c>
      <c r="AY100" s="379" t="str">
        <f t="shared" si="68"/>
        <v/>
      </c>
      <c r="AZ100" s="379" t="str">
        <f t="shared" si="69"/>
        <v/>
      </c>
      <c r="BA100" s="371" t="str">
        <f>IF($AO100="","",VLOOKUP($AO100,'3.段階号俸表・参照表'!$V$4:$AH$13,11,FALSE))</f>
        <v/>
      </c>
      <c r="BB100" s="371" t="str">
        <f>IF($AO100="","",VLOOKUP($AO100,'3.段階号俸表・参照表'!$V$4:$AH$13,12,FALSE))</f>
        <v/>
      </c>
      <c r="BC100" s="377" t="str">
        <f>IF($C100="","",INDEX('3.段階号俸表・参照表'!$B$3:$T$188,MATCH($AY100,'3.段階号俸表・参照表'!$B$3:$B$188,0),MATCH($AZ100,'3.段階号俸表・参照表'!$B$3:$T$3,0)))</f>
        <v/>
      </c>
      <c r="BD100" s="377" t="str">
        <f t="shared" si="70"/>
        <v/>
      </c>
      <c r="BE100" s="377" t="str">
        <f t="shared" si="71"/>
        <v/>
      </c>
      <c r="BF100" s="377" t="str">
        <f t="shared" si="72"/>
        <v/>
      </c>
      <c r="BG100" s="378" t="str">
        <f t="shared" si="73"/>
        <v/>
      </c>
      <c r="BH100" s="125"/>
      <c r="BI100" s="284" t="str">
        <f t="shared" si="74"/>
        <v/>
      </c>
      <c r="BJ100" s="284" t="str">
        <f t="shared" si="75"/>
        <v/>
      </c>
      <c r="BK100" s="231" t="str">
        <f>IF($C100="","",IF($BI100="","",INDEX('4.ベース改訂段階号俸表'!$B$4:$T$189,MATCH(メインシート!$BJ100,'4.ベース改訂段階号俸表'!$B$4:$B$189,0),MATCH(メインシート!$BI100,'4.ベース改訂段階号俸表'!$B$4:$T$4,0))))</f>
        <v/>
      </c>
      <c r="BL100" s="86" t="str">
        <f t="shared" si="50"/>
        <v/>
      </c>
      <c r="BM100" s="86" t="str">
        <f t="shared" si="76"/>
        <v/>
      </c>
      <c r="BN100" s="96" t="str">
        <f t="shared" si="51"/>
        <v/>
      </c>
      <c r="BO100" s="492"/>
      <c r="BP100" s="86" t="str">
        <f t="shared" si="77"/>
        <v/>
      </c>
      <c r="BQ100" s="86" t="str">
        <f t="shared" si="78"/>
        <v/>
      </c>
      <c r="BR100" s="229" t="str">
        <f t="shared" si="79"/>
        <v/>
      </c>
    </row>
    <row r="101" spans="1:70" x14ac:dyDescent="0.15">
      <c r="A101" s="30" t="str">
        <f>IF(C101="","",COUNTA($C$10:C101))</f>
        <v/>
      </c>
      <c r="B101" s="487"/>
      <c r="C101" s="487"/>
      <c r="D101" s="488"/>
      <c r="E101" s="488"/>
      <c r="F101" s="487"/>
      <c r="G101" s="487"/>
      <c r="H101" s="489"/>
      <c r="I101" s="489"/>
      <c r="J101" s="83" t="str">
        <f t="shared" si="52"/>
        <v/>
      </c>
      <c r="K101" s="83" t="str">
        <f t="shared" si="42"/>
        <v/>
      </c>
      <c r="L101" s="83" t="str">
        <f t="shared" si="43"/>
        <v/>
      </c>
      <c r="M101" s="83" t="str">
        <f t="shared" si="44"/>
        <v/>
      </c>
      <c r="N101" s="86" t="str">
        <f>IF($C101="","",VLOOKUP($J101,'1.年齢給'!$B$7:$C$54,2,FALSE))</f>
        <v/>
      </c>
      <c r="O101" s="86" t="str">
        <f>IF($C101="","",INDEX('3.段階号俸表・参照表'!$B$3:$T$188,MATCH(メインシート!$F101,'3.段階号俸表・参照表'!$B$3:$B$188,0),MATCH(メインシート!$E101,'3.段階号俸表・参照表'!$B$3:$T$3,0)))</f>
        <v/>
      </c>
      <c r="P101" s="490"/>
      <c r="Q101" s="86" t="str">
        <f t="shared" si="53"/>
        <v/>
      </c>
      <c r="R101" s="491"/>
      <c r="S101" s="491"/>
      <c r="T101" s="491"/>
      <c r="U101" s="491"/>
      <c r="V101" s="88" t="str">
        <f t="shared" si="54"/>
        <v/>
      </c>
      <c r="W101" s="89" t="str">
        <f t="shared" si="55"/>
        <v/>
      </c>
      <c r="X101" s="219" t="str">
        <f t="shared" si="45"/>
        <v/>
      </c>
      <c r="Y101" s="220" t="str">
        <f t="shared" si="46"/>
        <v/>
      </c>
      <c r="Z101" s="221" t="str">
        <f>IF($C101="","",IF($X101&gt;=$Y$7,0,VLOOKUP($X101,'1.年齢給'!$B$7:$C$54,2,FALSE)))</f>
        <v/>
      </c>
      <c r="AA101" s="221" t="str">
        <f t="shared" si="56"/>
        <v/>
      </c>
      <c r="AB101" s="492"/>
      <c r="AC101" s="223" t="str">
        <f t="shared" si="47"/>
        <v/>
      </c>
      <c r="AD101" s="223" t="str">
        <f t="shared" si="48"/>
        <v/>
      </c>
      <c r="AE101" s="223" t="str">
        <f>IF($AC101="","",VLOOKUP($AC101,'3.段階号俸表・参照表'!$V$4:$AH$13,12,FALSE))</f>
        <v/>
      </c>
      <c r="AF101" s="223" t="str">
        <f t="shared" si="57"/>
        <v/>
      </c>
      <c r="AG101" s="223" t="str">
        <f t="shared" si="58"/>
        <v/>
      </c>
      <c r="AH101" s="221" t="str">
        <f>IF($C101="","",INDEX('3.段階号俸表・参照表'!$B$3:$T$188,MATCH($AG101,'3.段階号俸表・参照表'!$B$3:$B$188,0),MATCH($AC101,'3.段階号俸表・参照表'!$B$3:$T$3,0)))</f>
        <v/>
      </c>
      <c r="AI101" s="221" t="str">
        <f t="shared" si="59"/>
        <v/>
      </c>
      <c r="AJ101" s="221" t="str">
        <f t="shared" si="60"/>
        <v/>
      </c>
      <c r="AK101" s="221" t="str">
        <f t="shared" si="61"/>
        <v/>
      </c>
      <c r="AL101" s="226" t="str">
        <f t="shared" si="62"/>
        <v/>
      </c>
      <c r="AM101" s="387" t="str">
        <f t="shared" si="49"/>
        <v/>
      </c>
      <c r="AN101" s="492"/>
      <c r="AO101" s="379" t="str">
        <f t="shared" si="63"/>
        <v/>
      </c>
      <c r="AP101" s="381">
        <f>IF(AM$10="","",IF($AN101="",0,VLOOKUP($AO101,'3.段階号俸表・参照表'!$V$20:$X$29,3,FALSE)-VLOOKUP($AM101,'3.段階号俸表・参照表'!$V$20:$X$29,3,FALSE)))</f>
        <v>0</v>
      </c>
      <c r="AQ101" s="370" t="str">
        <f t="shared" si="64"/>
        <v/>
      </c>
      <c r="AR101" s="370" t="str">
        <f>IF($C101="","",IF($AP101=0,0,($AQ101-VLOOKUP($AO101,'3.段階号俸表・参照表'!$V$4:$AH$13,2,FALSE))))</f>
        <v/>
      </c>
      <c r="AS101" s="370" t="str">
        <f>IF($C101="","",IF(AND($AN101&gt;0,$AR101=0),1,IF($AR101=0,0,IF($AR101&lt;0,1,ROUNDUP($AR101/VLOOKUP($AO101,'3.段階号俸表・参照表'!$V$4:$AH$13,4,FALSE),0)+1))))</f>
        <v/>
      </c>
      <c r="AT101" s="371" t="str">
        <f t="shared" si="65"/>
        <v/>
      </c>
      <c r="AU101" s="370" t="str">
        <f>IF($AO101="","",IF($AT101=0,0,($AT101-1)*VLOOKUP($AO101,'3.段階号俸表・参照表'!$V$4:$AH$13,4,FALSE)))</f>
        <v/>
      </c>
      <c r="AV101" s="370" t="str">
        <f t="shared" si="66"/>
        <v/>
      </c>
      <c r="AW101" s="371" t="str">
        <f>IF($C101="","",IF($AV101&lt;=0,0,ROUNDUP($AV101/VLOOKUP($AO101,'3.段階号俸表・参照表'!$V$4:$AH$13,8,FALSE),0)))</f>
        <v/>
      </c>
      <c r="AX101" s="371" t="str">
        <f t="shared" si="67"/>
        <v/>
      </c>
      <c r="AY101" s="379" t="str">
        <f t="shared" si="68"/>
        <v/>
      </c>
      <c r="AZ101" s="379" t="str">
        <f t="shared" si="69"/>
        <v/>
      </c>
      <c r="BA101" s="371" t="str">
        <f>IF($AO101="","",VLOOKUP($AO101,'3.段階号俸表・参照表'!$V$4:$AH$13,11,FALSE))</f>
        <v/>
      </c>
      <c r="BB101" s="371" t="str">
        <f>IF($AO101="","",VLOOKUP($AO101,'3.段階号俸表・参照表'!$V$4:$AH$13,12,FALSE))</f>
        <v/>
      </c>
      <c r="BC101" s="377" t="str">
        <f>IF($C101="","",INDEX('3.段階号俸表・参照表'!$B$3:$T$188,MATCH($AY101,'3.段階号俸表・参照表'!$B$3:$B$188,0),MATCH($AZ101,'3.段階号俸表・参照表'!$B$3:$T$3,0)))</f>
        <v/>
      </c>
      <c r="BD101" s="377" t="str">
        <f t="shared" si="70"/>
        <v/>
      </c>
      <c r="BE101" s="377" t="str">
        <f t="shared" si="71"/>
        <v/>
      </c>
      <c r="BF101" s="377" t="str">
        <f t="shared" si="72"/>
        <v/>
      </c>
      <c r="BG101" s="378" t="str">
        <f t="shared" si="73"/>
        <v/>
      </c>
      <c r="BH101" s="125"/>
      <c r="BI101" s="284" t="str">
        <f t="shared" si="74"/>
        <v/>
      </c>
      <c r="BJ101" s="284" t="str">
        <f t="shared" si="75"/>
        <v/>
      </c>
      <c r="BK101" s="231" t="str">
        <f>IF($C101="","",IF($BI101="","",INDEX('4.ベース改訂段階号俸表'!$B$4:$T$189,MATCH(メインシート!$BJ101,'4.ベース改訂段階号俸表'!$B$4:$B$189,0),MATCH(メインシート!$BI101,'4.ベース改訂段階号俸表'!$B$4:$T$4,0))))</f>
        <v/>
      </c>
      <c r="BL101" s="86" t="str">
        <f t="shared" si="50"/>
        <v/>
      </c>
      <c r="BM101" s="86" t="str">
        <f t="shared" si="76"/>
        <v/>
      </c>
      <c r="BN101" s="96" t="str">
        <f t="shared" si="51"/>
        <v/>
      </c>
      <c r="BO101" s="492"/>
      <c r="BP101" s="86" t="str">
        <f t="shared" si="77"/>
        <v/>
      </c>
      <c r="BQ101" s="86" t="str">
        <f t="shared" si="78"/>
        <v/>
      </c>
      <c r="BR101" s="229" t="str">
        <f t="shared" si="79"/>
        <v/>
      </c>
    </row>
    <row r="102" spans="1:70" x14ac:dyDescent="0.15">
      <c r="A102" s="30" t="str">
        <f>IF(C102="","",COUNTA($C$10:C102))</f>
        <v/>
      </c>
      <c r="B102" s="487"/>
      <c r="C102" s="487"/>
      <c r="D102" s="488"/>
      <c r="E102" s="488"/>
      <c r="F102" s="487"/>
      <c r="G102" s="487"/>
      <c r="H102" s="489"/>
      <c r="I102" s="489"/>
      <c r="J102" s="83" t="str">
        <f t="shared" si="52"/>
        <v/>
      </c>
      <c r="K102" s="83" t="str">
        <f t="shared" si="42"/>
        <v/>
      </c>
      <c r="L102" s="83" t="str">
        <f t="shared" si="43"/>
        <v/>
      </c>
      <c r="M102" s="83" t="str">
        <f t="shared" si="44"/>
        <v/>
      </c>
      <c r="N102" s="86" t="str">
        <f>IF($C102="","",VLOOKUP($J102,'1.年齢給'!$B$7:$C$54,2,FALSE))</f>
        <v/>
      </c>
      <c r="O102" s="86" t="str">
        <f>IF($C102="","",INDEX('3.段階号俸表・参照表'!$B$3:$T$188,MATCH(メインシート!$F102,'3.段階号俸表・参照表'!$B$3:$B$188,0),MATCH(メインシート!$E102,'3.段階号俸表・参照表'!$B$3:$T$3,0)))</f>
        <v/>
      </c>
      <c r="P102" s="490"/>
      <c r="Q102" s="86" t="str">
        <f t="shared" si="53"/>
        <v/>
      </c>
      <c r="R102" s="491"/>
      <c r="S102" s="491"/>
      <c r="T102" s="491"/>
      <c r="U102" s="491"/>
      <c r="V102" s="88" t="str">
        <f t="shared" si="54"/>
        <v/>
      </c>
      <c r="W102" s="89" t="str">
        <f t="shared" si="55"/>
        <v/>
      </c>
      <c r="X102" s="219" t="str">
        <f t="shared" si="45"/>
        <v/>
      </c>
      <c r="Y102" s="220" t="str">
        <f t="shared" si="46"/>
        <v/>
      </c>
      <c r="Z102" s="221" t="str">
        <f>IF($C102="","",IF($X102&gt;=$Y$7,0,VLOOKUP($X102,'1.年齢給'!$B$7:$C$54,2,FALSE)))</f>
        <v/>
      </c>
      <c r="AA102" s="221" t="str">
        <f t="shared" si="56"/>
        <v/>
      </c>
      <c r="AB102" s="492"/>
      <c r="AC102" s="223" t="str">
        <f t="shared" si="47"/>
        <v/>
      </c>
      <c r="AD102" s="223" t="str">
        <f t="shared" si="48"/>
        <v/>
      </c>
      <c r="AE102" s="223" t="str">
        <f>IF($AC102="","",VLOOKUP($AC102,'3.段階号俸表・参照表'!$V$4:$AH$13,12,FALSE))</f>
        <v/>
      </c>
      <c r="AF102" s="223" t="str">
        <f t="shared" si="57"/>
        <v/>
      </c>
      <c r="AG102" s="223" t="str">
        <f t="shared" si="58"/>
        <v/>
      </c>
      <c r="AH102" s="221" t="str">
        <f>IF($C102="","",INDEX('3.段階号俸表・参照表'!$B$3:$T$188,MATCH($AG102,'3.段階号俸表・参照表'!$B$3:$B$188,0),MATCH($AC102,'3.段階号俸表・参照表'!$B$3:$T$3,0)))</f>
        <v/>
      </c>
      <c r="AI102" s="221" t="str">
        <f t="shared" si="59"/>
        <v/>
      </c>
      <c r="AJ102" s="221" t="str">
        <f t="shared" si="60"/>
        <v/>
      </c>
      <c r="AK102" s="221" t="str">
        <f t="shared" si="61"/>
        <v/>
      </c>
      <c r="AL102" s="226" t="str">
        <f t="shared" si="62"/>
        <v/>
      </c>
      <c r="AM102" s="387" t="str">
        <f t="shared" si="49"/>
        <v/>
      </c>
      <c r="AN102" s="492"/>
      <c r="AO102" s="379" t="str">
        <f t="shared" si="63"/>
        <v/>
      </c>
      <c r="AP102" s="381">
        <f>IF(AM$10="","",IF($AN102="",0,VLOOKUP($AO102,'3.段階号俸表・参照表'!$V$20:$X$29,3,FALSE)-VLOOKUP($AM102,'3.段階号俸表・参照表'!$V$20:$X$29,3,FALSE)))</f>
        <v>0</v>
      </c>
      <c r="AQ102" s="370" t="str">
        <f t="shared" si="64"/>
        <v/>
      </c>
      <c r="AR102" s="370" t="str">
        <f>IF($C102="","",IF($AP102=0,0,($AQ102-VLOOKUP($AO102,'3.段階号俸表・参照表'!$V$4:$AH$13,2,FALSE))))</f>
        <v/>
      </c>
      <c r="AS102" s="370" t="str">
        <f>IF($C102="","",IF(AND($AN102&gt;0,$AR102=0),1,IF($AR102=0,0,IF($AR102&lt;0,1,ROUNDUP($AR102/VLOOKUP($AO102,'3.段階号俸表・参照表'!$V$4:$AH$13,4,FALSE),0)+1))))</f>
        <v/>
      </c>
      <c r="AT102" s="371" t="str">
        <f t="shared" si="65"/>
        <v/>
      </c>
      <c r="AU102" s="370" t="str">
        <f>IF($AO102="","",IF($AT102=0,0,($AT102-1)*VLOOKUP($AO102,'3.段階号俸表・参照表'!$V$4:$AH$13,4,FALSE)))</f>
        <v/>
      </c>
      <c r="AV102" s="370" t="str">
        <f t="shared" si="66"/>
        <v/>
      </c>
      <c r="AW102" s="371" t="str">
        <f>IF($C102="","",IF($AV102&lt;=0,0,ROUNDUP($AV102/VLOOKUP($AO102,'3.段階号俸表・参照表'!$V$4:$AH$13,8,FALSE),0)))</f>
        <v/>
      </c>
      <c r="AX102" s="371" t="str">
        <f t="shared" si="67"/>
        <v/>
      </c>
      <c r="AY102" s="379" t="str">
        <f t="shared" si="68"/>
        <v/>
      </c>
      <c r="AZ102" s="379" t="str">
        <f t="shared" si="69"/>
        <v/>
      </c>
      <c r="BA102" s="371" t="str">
        <f>IF($AO102="","",VLOOKUP($AO102,'3.段階号俸表・参照表'!$V$4:$AH$13,11,FALSE))</f>
        <v/>
      </c>
      <c r="BB102" s="371" t="str">
        <f>IF($AO102="","",VLOOKUP($AO102,'3.段階号俸表・参照表'!$V$4:$AH$13,12,FALSE))</f>
        <v/>
      </c>
      <c r="BC102" s="377" t="str">
        <f>IF($C102="","",INDEX('3.段階号俸表・参照表'!$B$3:$T$188,MATCH($AY102,'3.段階号俸表・参照表'!$B$3:$B$188,0),MATCH($AZ102,'3.段階号俸表・参照表'!$B$3:$T$3,0)))</f>
        <v/>
      </c>
      <c r="BD102" s="377" t="str">
        <f t="shared" si="70"/>
        <v/>
      </c>
      <c r="BE102" s="377" t="str">
        <f t="shared" si="71"/>
        <v/>
      </c>
      <c r="BF102" s="377" t="str">
        <f t="shared" si="72"/>
        <v/>
      </c>
      <c r="BG102" s="378" t="str">
        <f t="shared" si="73"/>
        <v/>
      </c>
      <c r="BH102" s="125"/>
      <c r="BI102" s="284" t="str">
        <f t="shared" si="74"/>
        <v/>
      </c>
      <c r="BJ102" s="284" t="str">
        <f t="shared" si="75"/>
        <v/>
      </c>
      <c r="BK102" s="231" t="str">
        <f>IF($C102="","",IF($BI102="","",INDEX('4.ベース改訂段階号俸表'!$B$4:$T$189,MATCH(メインシート!$BJ102,'4.ベース改訂段階号俸表'!$B$4:$B$189,0),MATCH(メインシート!$BI102,'4.ベース改訂段階号俸表'!$B$4:$T$4,0))))</f>
        <v/>
      </c>
      <c r="BL102" s="86" t="str">
        <f t="shared" si="50"/>
        <v/>
      </c>
      <c r="BM102" s="86" t="str">
        <f t="shared" si="76"/>
        <v/>
      </c>
      <c r="BN102" s="96" t="str">
        <f t="shared" si="51"/>
        <v/>
      </c>
      <c r="BO102" s="492"/>
      <c r="BP102" s="86" t="str">
        <f t="shared" si="77"/>
        <v/>
      </c>
      <c r="BQ102" s="86" t="str">
        <f t="shared" si="78"/>
        <v/>
      </c>
      <c r="BR102" s="229" t="str">
        <f t="shared" si="79"/>
        <v/>
      </c>
    </row>
    <row r="103" spans="1:70" x14ac:dyDescent="0.15">
      <c r="A103" s="30" t="str">
        <f>IF(C103="","",COUNTA($C$10:C103))</f>
        <v/>
      </c>
      <c r="B103" s="487"/>
      <c r="C103" s="487"/>
      <c r="D103" s="488"/>
      <c r="E103" s="488"/>
      <c r="F103" s="487"/>
      <c r="G103" s="487"/>
      <c r="H103" s="489"/>
      <c r="I103" s="489"/>
      <c r="J103" s="83" t="str">
        <f t="shared" si="52"/>
        <v/>
      </c>
      <c r="K103" s="83" t="str">
        <f t="shared" si="42"/>
        <v/>
      </c>
      <c r="L103" s="83" t="str">
        <f t="shared" si="43"/>
        <v/>
      </c>
      <c r="M103" s="83" t="str">
        <f t="shared" si="44"/>
        <v/>
      </c>
      <c r="N103" s="86" t="str">
        <f>IF($C103="","",VLOOKUP($J103,'1.年齢給'!$B$7:$C$54,2,FALSE))</f>
        <v/>
      </c>
      <c r="O103" s="86" t="str">
        <f>IF($C103="","",INDEX('3.段階号俸表・参照表'!$B$3:$T$188,MATCH(メインシート!$F103,'3.段階号俸表・参照表'!$B$3:$B$188,0),MATCH(メインシート!$E103,'3.段階号俸表・参照表'!$B$3:$T$3,0)))</f>
        <v/>
      </c>
      <c r="P103" s="490"/>
      <c r="Q103" s="86" t="str">
        <f t="shared" si="53"/>
        <v/>
      </c>
      <c r="R103" s="491"/>
      <c r="S103" s="491"/>
      <c r="T103" s="491"/>
      <c r="U103" s="491"/>
      <c r="V103" s="88" t="str">
        <f t="shared" si="54"/>
        <v/>
      </c>
      <c r="W103" s="89" t="str">
        <f t="shared" si="55"/>
        <v/>
      </c>
      <c r="X103" s="219" t="str">
        <f t="shared" si="45"/>
        <v/>
      </c>
      <c r="Y103" s="220" t="str">
        <f t="shared" si="46"/>
        <v/>
      </c>
      <c r="Z103" s="221" t="str">
        <f>IF($C103="","",IF($X103&gt;=$Y$7,0,VLOOKUP($X103,'1.年齢給'!$B$7:$C$54,2,FALSE)))</f>
        <v/>
      </c>
      <c r="AA103" s="221" t="str">
        <f t="shared" si="56"/>
        <v/>
      </c>
      <c r="AB103" s="492"/>
      <c r="AC103" s="223" t="str">
        <f t="shared" si="47"/>
        <v/>
      </c>
      <c r="AD103" s="223" t="str">
        <f t="shared" si="48"/>
        <v/>
      </c>
      <c r="AE103" s="223" t="str">
        <f>IF($AC103="","",VLOOKUP($AC103,'3.段階号俸表・参照表'!$V$4:$AH$13,12,FALSE))</f>
        <v/>
      </c>
      <c r="AF103" s="223" t="str">
        <f t="shared" si="57"/>
        <v/>
      </c>
      <c r="AG103" s="223" t="str">
        <f t="shared" si="58"/>
        <v/>
      </c>
      <c r="AH103" s="221" t="str">
        <f>IF($C103="","",INDEX('3.段階号俸表・参照表'!$B$3:$T$188,MATCH($AG103,'3.段階号俸表・参照表'!$B$3:$B$188,0),MATCH($AC103,'3.段階号俸表・参照表'!$B$3:$T$3,0)))</f>
        <v/>
      </c>
      <c r="AI103" s="221" t="str">
        <f t="shared" si="59"/>
        <v/>
      </c>
      <c r="AJ103" s="221" t="str">
        <f t="shared" si="60"/>
        <v/>
      </c>
      <c r="AK103" s="221" t="str">
        <f t="shared" si="61"/>
        <v/>
      </c>
      <c r="AL103" s="226" t="str">
        <f t="shared" si="62"/>
        <v/>
      </c>
      <c r="AM103" s="387" t="str">
        <f t="shared" si="49"/>
        <v/>
      </c>
      <c r="AN103" s="492"/>
      <c r="AO103" s="379" t="str">
        <f t="shared" si="63"/>
        <v/>
      </c>
      <c r="AP103" s="381">
        <f>IF(AM$10="","",IF($AN103="",0,VLOOKUP($AO103,'3.段階号俸表・参照表'!$V$20:$X$29,3,FALSE)-VLOOKUP($AM103,'3.段階号俸表・参照表'!$V$20:$X$29,3,FALSE)))</f>
        <v>0</v>
      </c>
      <c r="AQ103" s="370" t="str">
        <f t="shared" si="64"/>
        <v/>
      </c>
      <c r="AR103" s="370" t="str">
        <f>IF($C103="","",IF($AP103=0,0,($AQ103-VLOOKUP($AO103,'3.段階号俸表・参照表'!$V$4:$AH$13,2,FALSE))))</f>
        <v/>
      </c>
      <c r="AS103" s="370" t="str">
        <f>IF($C103="","",IF(AND($AN103&gt;0,$AR103=0),1,IF($AR103=0,0,IF($AR103&lt;0,1,ROUNDUP($AR103/VLOOKUP($AO103,'3.段階号俸表・参照表'!$V$4:$AH$13,4,FALSE),0)+1))))</f>
        <v/>
      </c>
      <c r="AT103" s="371" t="str">
        <f t="shared" si="65"/>
        <v/>
      </c>
      <c r="AU103" s="370" t="str">
        <f>IF($AO103="","",IF($AT103=0,0,($AT103-1)*VLOOKUP($AO103,'3.段階号俸表・参照表'!$V$4:$AH$13,4,FALSE)))</f>
        <v/>
      </c>
      <c r="AV103" s="370" t="str">
        <f t="shared" si="66"/>
        <v/>
      </c>
      <c r="AW103" s="371" t="str">
        <f>IF($C103="","",IF($AV103&lt;=0,0,ROUNDUP($AV103/VLOOKUP($AO103,'3.段階号俸表・参照表'!$V$4:$AH$13,8,FALSE),0)))</f>
        <v/>
      </c>
      <c r="AX103" s="371" t="str">
        <f t="shared" si="67"/>
        <v/>
      </c>
      <c r="AY103" s="379" t="str">
        <f t="shared" si="68"/>
        <v/>
      </c>
      <c r="AZ103" s="379" t="str">
        <f t="shared" si="69"/>
        <v/>
      </c>
      <c r="BA103" s="371" t="str">
        <f>IF($AO103="","",VLOOKUP($AO103,'3.段階号俸表・参照表'!$V$4:$AH$13,11,FALSE))</f>
        <v/>
      </c>
      <c r="BB103" s="371" t="str">
        <f>IF($AO103="","",VLOOKUP($AO103,'3.段階号俸表・参照表'!$V$4:$AH$13,12,FALSE))</f>
        <v/>
      </c>
      <c r="BC103" s="377" t="str">
        <f>IF($C103="","",INDEX('3.段階号俸表・参照表'!$B$3:$T$188,MATCH($AY103,'3.段階号俸表・参照表'!$B$3:$B$188,0),MATCH($AZ103,'3.段階号俸表・参照表'!$B$3:$T$3,0)))</f>
        <v/>
      </c>
      <c r="BD103" s="377" t="str">
        <f t="shared" si="70"/>
        <v/>
      </c>
      <c r="BE103" s="377" t="str">
        <f t="shared" si="71"/>
        <v/>
      </c>
      <c r="BF103" s="377" t="str">
        <f t="shared" si="72"/>
        <v/>
      </c>
      <c r="BG103" s="378" t="str">
        <f t="shared" si="73"/>
        <v/>
      </c>
      <c r="BH103" s="125"/>
      <c r="BI103" s="284" t="str">
        <f t="shared" si="74"/>
        <v/>
      </c>
      <c r="BJ103" s="284" t="str">
        <f t="shared" si="75"/>
        <v/>
      </c>
      <c r="BK103" s="231" t="str">
        <f>IF($C103="","",IF($BI103="","",INDEX('4.ベース改訂段階号俸表'!$B$4:$T$189,MATCH(メインシート!$BJ103,'4.ベース改訂段階号俸表'!$B$4:$B$189,0),MATCH(メインシート!$BI103,'4.ベース改訂段階号俸表'!$B$4:$T$4,0))))</f>
        <v/>
      </c>
      <c r="BL103" s="86" t="str">
        <f t="shared" si="50"/>
        <v/>
      </c>
      <c r="BM103" s="86" t="str">
        <f t="shared" si="76"/>
        <v/>
      </c>
      <c r="BN103" s="96" t="str">
        <f t="shared" si="51"/>
        <v/>
      </c>
      <c r="BO103" s="492"/>
      <c r="BP103" s="86" t="str">
        <f t="shared" si="77"/>
        <v/>
      </c>
      <c r="BQ103" s="86" t="str">
        <f t="shared" si="78"/>
        <v/>
      </c>
      <c r="BR103" s="229" t="str">
        <f t="shared" si="79"/>
        <v/>
      </c>
    </row>
    <row r="104" spans="1:70" x14ac:dyDescent="0.15">
      <c r="A104" s="30" t="str">
        <f>IF(C104="","",COUNTA($C$10:C104))</f>
        <v/>
      </c>
      <c r="B104" s="487"/>
      <c r="C104" s="487"/>
      <c r="D104" s="488"/>
      <c r="E104" s="488"/>
      <c r="F104" s="487"/>
      <c r="G104" s="487"/>
      <c r="H104" s="489"/>
      <c r="I104" s="489"/>
      <c r="J104" s="83" t="str">
        <f t="shared" si="52"/>
        <v/>
      </c>
      <c r="K104" s="83" t="str">
        <f t="shared" si="42"/>
        <v/>
      </c>
      <c r="L104" s="83" t="str">
        <f t="shared" si="43"/>
        <v/>
      </c>
      <c r="M104" s="83" t="str">
        <f t="shared" si="44"/>
        <v/>
      </c>
      <c r="N104" s="86" t="str">
        <f>IF($C104="","",VLOOKUP($J104,'1.年齢給'!$B$7:$C$54,2,FALSE))</f>
        <v/>
      </c>
      <c r="O104" s="86" t="str">
        <f>IF($C104="","",INDEX('3.段階号俸表・参照表'!$B$3:$T$188,MATCH(メインシート!$F104,'3.段階号俸表・参照表'!$B$3:$B$188,0),MATCH(メインシート!$E104,'3.段階号俸表・参照表'!$B$3:$T$3,0)))</f>
        <v/>
      </c>
      <c r="P104" s="490"/>
      <c r="Q104" s="86" t="str">
        <f t="shared" si="53"/>
        <v/>
      </c>
      <c r="R104" s="491"/>
      <c r="S104" s="491"/>
      <c r="T104" s="491"/>
      <c r="U104" s="491"/>
      <c r="V104" s="88" t="str">
        <f t="shared" si="54"/>
        <v/>
      </c>
      <c r="W104" s="89" t="str">
        <f t="shared" si="55"/>
        <v/>
      </c>
      <c r="X104" s="219" t="str">
        <f t="shared" si="45"/>
        <v/>
      </c>
      <c r="Y104" s="220" t="str">
        <f t="shared" si="46"/>
        <v/>
      </c>
      <c r="Z104" s="221" t="str">
        <f>IF($C104="","",IF($X104&gt;=$Y$7,0,VLOOKUP($X104,'1.年齢給'!$B$7:$C$54,2,FALSE)))</f>
        <v/>
      </c>
      <c r="AA104" s="221" t="str">
        <f t="shared" si="56"/>
        <v/>
      </c>
      <c r="AB104" s="492"/>
      <c r="AC104" s="223" t="str">
        <f t="shared" si="47"/>
        <v/>
      </c>
      <c r="AD104" s="223" t="str">
        <f t="shared" si="48"/>
        <v/>
      </c>
      <c r="AE104" s="223" t="str">
        <f>IF($AC104="","",VLOOKUP($AC104,'3.段階号俸表・参照表'!$V$4:$AH$13,12,FALSE))</f>
        <v/>
      </c>
      <c r="AF104" s="223" t="str">
        <f t="shared" si="57"/>
        <v/>
      </c>
      <c r="AG104" s="223" t="str">
        <f t="shared" si="58"/>
        <v/>
      </c>
      <c r="AH104" s="221" t="str">
        <f>IF($C104="","",INDEX('3.段階号俸表・参照表'!$B$3:$T$188,MATCH($AG104,'3.段階号俸表・参照表'!$B$3:$B$188,0),MATCH($AC104,'3.段階号俸表・参照表'!$B$3:$T$3,0)))</f>
        <v/>
      </c>
      <c r="AI104" s="221" t="str">
        <f t="shared" si="59"/>
        <v/>
      </c>
      <c r="AJ104" s="221" t="str">
        <f t="shared" si="60"/>
        <v/>
      </c>
      <c r="AK104" s="221" t="str">
        <f t="shared" si="61"/>
        <v/>
      </c>
      <c r="AL104" s="226" t="str">
        <f t="shared" si="62"/>
        <v/>
      </c>
      <c r="AM104" s="387" t="str">
        <f t="shared" si="49"/>
        <v/>
      </c>
      <c r="AN104" s="492"/>
      <c r="AO104" s="379" t="str">
        <f t="shared" si="63"/>
        <v/>
      </c>
      <c r="AP104" s="381">
        <f>IF(AM$10="","",IF($AN104="",0,VLOOKUP($AO104,'3.段階号俸表・参照表'!$V$20:$X$29,3,FALSE)-VLOOKUP($AM104,'3.段階号俸表・参照表'!$V$20:$X$29,3,FALSE)))</f>
        <v>0</v>
      </c>
      <c r="AQ104" s="370" t="str">
        <f t="shared" si="64"/>
        <v/>
      </c>
      <c r="AR104" s="370" t="str">
        <f>IF($C104="","",IF($AP104=0,0,($AQ104-VLOOKUP($AO104,'3.段階号俸表・参照表'!$V$4:$AH$13,2,FALSE))))</f>
        <v/>
      </c>
      <c r="AS104" s="370" t="str">
        <f>IF($C104="","",IF(AND($AN104&gt;0,$AR104=0),1,IF($AR104=0,0,IF($AR104&lt;0,1,ROUNDUP($AR104/VLOOKUP($AO104,'3.段階号俸表・参照表'!$V$4:$AH$13,4,FALSE),0)+1))))</f>
        <v/>
      </c>
      <c r="AT104" s="371" t="str">
        <f t="shared" si="65"/>
        <v/>
      </c>
      <c r="AU104" s="370" t="str">
        <f>IF($AO104="","",IF($AT104=0,0,($AT104-1)*VLOOKUP($AO104,'3.段階号俸表・参照表'!$V$4:$AH$13,4,FALSE)))</f>
        <v/>
      </c>
      <c r="AV104" s="370" t="str">
        <f t="shared" si="66"/>
        <v/>
      </c>
      <c r="AW104" s="371" t="str">
        <f>IF($C104="","",IF($AV104&lt;=0,0,ROUNDUP($AV104/VLOOKUP($AO104,'3.段階号俸表・参照表'!$V$4:$AH$13,8,FALSE),0)))</f>
        <v/>
      </c>
      <c r="AX104" s="371" t="str">
        <f t="shared" si="67"/>
        <v/>
      </c>
      <c r="AY104" s="379" t="str">
        <f t="shared" si="68"/>
        <v/>
      </c>
      <c r="AZ104" s="379" t="str">
        <f t="shared" si="69"/>
        <v/>
      </c>
      <c r="BA104" s="371" t="str">
        <f>IF($AO104="","",VLOOKUP($AO104,'3.段階号俸表・参照表'!$V$4:$AH$13,11,FALSE))</f>
        <v/>
      </c>
      <c r="BB104" s="371" t="str">
        <f>IF($AO104="","",VLOOKUP($AO104,'3.段階号俸表・参照表'!$V$4:$AH$13,12,FALSE))</f>
        <v/>
      </c>
      <c r="BC104" s="377" t="str">
        <f>IF($C104="","",INDEX('3.段階号俸表・参照表'!$B$3:$T$188,MATCH($AY104,'3.段階号俸表・参照表'!$B$3:$B$188,0),MATCH($AZ104,'3.段階号俸表・参照表'!$B$3:$T$3,0)))</f>
        <v/>
      </c>
      <c r="BD104" s="377" t="str">
        <f t="shared" si="70"/>
        <v/>
      </c>
      <c r="BE104" s="377" t="str">
        <f t="shared" si="71"/>
        <v/>
      </c>
      <c r="BF104" s="377" t="str">
        <f t="shared" si="72"/>
        <v/>
      </c>
      <c r="BG104" s="378" t="str">
        <f t="shared" si="73"/>
        <v/>
      </c>
      <c r="BH104" s="125"/>
      <c r="BI104" s="284" t="str">
        <f t="shared" si="74"/>
        <v/>
      </c>
      <c r="BJ104" s="284" t="str">
        <f t="shared" si="75"/>
        <v/>
      </c>
      <c r="BK104" s="231" t="str">
        <f>IF($C104="","",IF($BI104="","",INDEX('4.ベース改訂段階号俸表'!$B$4:$T$189,MATCH(メインシート!$BJ104,'4.ベース改訂段階号俸表'!$B$4:$B$189,0),MATCH(メインシート!$BI104,'4.ベース改訂段階号俸表'!$B$4:$T$4,0))))</f>
        <v/>
      </c>
      <c r="BL104" s="86" t="str">
        <f t="shared" si="50"/>
        <v/>
      </c>
      <c r="BM104" s="86" t="str">
        <f t="shared" si="76"/>
        <v/>
      </c>
      <c r="BN104" s="96" t="str">
        <f t="shared" si="51"/>
        <v/>
      </c>
      <c r="BO104" s="492"/>
      <c r="BP104" s="86" t="str">
        <f t="shared" si="77"/>
        <v/>
      </c>
      <c r="BQ104" s="86" t="str">
        <f t="shared" si="78"/>
        <v/>
      </c>
      <c r="BR104" s="229" t="str">
        <f t="shared" si="79"/>
        <v/>
      </c>
    </row>
    <row r="105" spans="1:70" x14ac:dyDescent="0.15">
      <c r="A105" s="30" t="str">
        <f>IF(C105="","",COUNTA($C$10:C105))</f>
        <v/>
      </c>
      <c r="B105" s="487"/>
      <c r="C105" s="487"/>
      <c r="D105" s="488"/>
      <c r="E105" s="488"/>
      <c r="F105" s="487"/>
      <c r="G105" s="487"/>
      <c r="H105" s="489"/>
      <c r="I105" s="489"/>
      <c r="J105" s="83" t="str">
        <f t="shared" si="52"/>
        <v/>
      </c>
      <c r="K105" s="83" t="str">
        <f t="shared" si="42"/>
        <v/>
      </c>
      <c r="L105" s="83" t="str">
        <f t="shared" si="43"/>
        <v/>
      </c>
      <c r="M105" s="83" t="str">
        <f t="shared" si="44"/>
        <v/>
      </c>
      <c r="N105" s="86" t="str">
        <f>IF($C105="","",VLOOKUP($J105,'1.年齢給'!$B$7:$C$54,2,FALSE))</f>
        <v/>
      </c>
      <c r="O105" s="86" t="str">
        <f>IF($C105="","",INDEX('3.段階号俸表・参照表'!$B$3:$T$188,MATCH(メインシート!$F105,'3.段階号俸表・参照表'!$B$3:$B$188,0),MATCH(メインシート!$E105,'3.段階号俸表・参照表'!$B$3:$T$3,0)))</f>
        <v/>
      </c>
      <c r="P105" s="490"/>
      <c r="Q105" s="86" t="str">
        <f t="shared" si="53"/>
        <v/>
      </c>
      <c r="R105" s="491"/>
      <c r="S105" s="491"/>
      <c r="T105" s="491"/>
      <c r="U105" s="491"/>
      <c r="V105" s="88" t="str">
        <f t="shared" si="54"/>
        <v/>
      </c>
      <c r="W105" s="89" t="str">
        <f t="shared" si="55"/>
        <v/>
      </c>
      <c r="X105" s="219" t="str">
        <f t="shared" si="45"/>
        <v/>
      </c>
      <c r="Y105" s="220" t="str">
        <f t="shared" si="46"/>
        <v/>
      </c>
      <c r="Z105" s="221" t="str">
        <f>IF($C105="","",IF($X105&gt;=$Y$7,0,VLOOKUP($X105,'1.年齢給'!$B$7:$C$54,2,FALSE)))</f>
        <v/>
      </c>
      <c r="AA105" s="221" t="str">
        <f t="shared" si="56"/>
        <v/>
      </c>
      <c r="AB105" s="492"/>
      <c r="AC105" s="223" t="str">
        <f t="shared" si="47"/>
        <v/>
      </c>
      <c r="AD105" s="223" t="str">
        <f t="shared" si="48"/>
        <v/>
      </c>
      <c r="AE105" s="223" t="str">
        <f>IF($AC105="","",VLOOKUP($AC105,'3.段階号俸表・参照表'!$V$4:$AH$13,12,FALSE))</f>
        <v/>
      </c>
      <c r="AF105" s="223" t="str">
        <f t="shared" si="57"/>
        <v/>
      </c>
      <c r="AG105" s="223" t="str">
        <f t="shared" si="58"/>
        <v/>
      </c>
      <c r="AH105" s="221" t="str">
        <f>IF($C105="","",INDEX('3.段階号俸表・参照表'!$B$3:$T$188,MATCH($AG105,'3.段階号俸表・参照表'!$B$3:$B$188,0),MATCH($AC105,'3.段階号俸表・参照表'!$B$3:$T$3,0)))</f>
        <v/>
      </c>
      <c r="AI105" s="221" t="str">
        <f t="shared" si="59"/>
        <v/>
      </c>
      <c r="AJ105" s="221" t="str">
        <f t="shared" si="60"/>
        <v/>
      </c>
      <c r="AK105" s="221" t="str">
        <f t="shared" si="61"/>
        <v/>
      </c>
      <c r="AL105" s="226" t="str">
        <f t="shared" si="62"/>
        <v/>
      </c>
      <c r="AM105" s="387" t="str">
        <f t="shared" si="49"/>
        <v/>
      </c>
      <c r="AN105" s="492"/>
      <c r="AO105" s="379" t="str">
        <f t="shared" si="63"/>
        <v/>
      </c>
      <c r="AP105" s="381">
        <f>IF(AM$10="","",IF($AN105="",0,VLOOKUP($AO105,'3.段階号俸表・参照表'!$V$20:$X$29,3,FALSE)-VLOOKUP($AM105,'3.段階号俸表・参照表'!$V$20:$X$29,3,FALSE)))</f>
        <v>0</v>
      </c>
      <c r="AQ105" s="370" t="str">
        <f t="shared" si="64"/>
        <v/>
      </c>
      <c r="AR105" s="370" t="str">
        <f>IF($C105="","",IF($AP105=0,0,($AQ105-VLOOKUP($AO105,'3.段階号俸表・参照表'!$V$4:$AH$13,2,FALSE))))</f>
        <v/>
      </c>
      <c r="AS105" s="370" t="str">
        <f>IF($C105="","",IF(AND($AN105&gt;0,$AR105=0),1,IF($AR105=0,0,IF($AR105&lt;0,1,ROUNDUP($AR105/VLOOKUP($AO105,'3.段階号俸表・参照表'!$V$4:$AH$13,4,FALSE),0)+1))))</f>
        <v/>
      </c>
      <c r="AT105" s="371" t="str">
        <f t="shared" si="65"/>
        <v/>
      </c>
      <c r="AU105" s="370" t="str">
        <f>IF($AO105="","",IF($AT105=0,0,($AT105-1)*VLOOKUP($AO105,'3.段階号俸表・参照表'!$V$4:$AH$13,4,FALSE)))</f>
        <v/>
      </c>
      <c r="AV105" s="370" t="str">
        <f t="shared" si="66"/>
        <v/>
      </c>
      <c r="AW105" s="371" t="str">
        <f>IF($C105="","",IF($AV105&lt;=0,0,ROUNDUP($AV105/VLOOKUP($AO105,'3.段階号俸表・参照表'!$V$4:$AH$13,8,FALSE),0)))</f>
        <v/>
      </c>
      <c r="AX105" s="371" t="str">
        <f t="shared" si="67"/>
        <v/>
      </c>
      <c r="AY105" s="379" t="str">
        <f t="shared" si="68"/>
        <v/>
      </c>
      <c r="AZ105" s="379" t="str">
        <f t="shared" si="69"/>
        <v/>
      </c>
      <c r="BA105" s="371" t="str">
        <f>IF($AO105="","",VLOOKUP($AO105,'3.段階号俸表・参照表'!$V$4:$AH$13,11,FALSE))</f>
        <v/>
      </c>
      <c r="BB105" s="371" t="str">
        <f>IF($AO105="","",VLOOKUP($AO105,'3.段階号俸表・参照表'!$V$4:$AH$13,12,FALSE))</f>
        <v/>
      </c>
      <c r="BC105" s="377" t="str">
        <f>IF($C105="","",INDEX('3.段階号俸表・参照表'!$B$3:$T$188,MATCH($AY105,'3.段階号俸表・参照表'!$B$3:$B$188,0),MATCH($AZ105,'3.段階号俸表・参照表'!$B$3:$T$3,0)))</f>
        <v/>
      </c>
      <c r="BD105" s="377" t="str">
        <f t="shared" si="70"/>
        <v/>
      </c>
      <c r="BE105" s="377" t="str">
        <f t="shared" si="71"/>
        <v/>
      </c>
      <c r="BF105" s="377" t="str">
        <f t="shared" si="72"/>
        <v/>
      </c>
      <c r="BG105" s="378" t="str">
        <f t="shared" si="73"/>
        <v/>
      </c>
      <c r="BH105" s="125"/>
      <c r="BI105" s="284" t="str">
        <f t="shared" si="74"/>
        <v/>
      </c>
      <c r="BJ105" s="284" t="str">
        <f t="shared" si="75"/>
        <v/>
      </c>
      <c r="BK105" s="231" t="str">
        <f>IF($C105="","",IF($BI105="","",INDEX('4.ベース改訂段階号俸表'!$B$4:$T$189,MATCH(メインシート!$BJ105,'4.ベース改訂段階号俸表'!$B$4:$B$189,0),MATCH(メインシート!$BI105,'4.ベース改訂段階号俸表'!$B$4:$T$4,0))))</f>
        <v/>
      </c>
      <c r="BL105" s="86" t="str">
        <f t="shared" si="50"/>
        <v/>
      </c>
      <c r="BM105" s="86" t="str">
        <f t="shared" si="76"/>
        <v/>
      </c>
      <c r="BN105" s="96" t="str">
        <f t="shared" si="51"/>
        <v/>
      </c>
      <c r="BO105" s="492"/>
      <c r="BP105" s="86" t="str">
        <f t="shared" si="77"/>
        <v/>
      </c>
      <c r="BQ105" s="86" t="str">
        <f t="shared" si="78"/>
        <v/>
      </c>
      <c r="BR105" s="229" t="str">
        <f t="shared" si="79"/>
        <v/>
      </c>
    </row>
    <row r="106" spans="1:70" x14ac:dyDescent="0.15">
      <c r="A106" s="30" t="str">
        <f>IF(C106="","",COUNTA($C$10:C106))</f>
        <v/>
      </c>
      <c r="B106" s="487"/>
      <c r="C106" s="487"/>
      <c r="D106" s="488"/>
      <c r="E106" s="488"/>
      <c r="F106" s="487"/>
      <c r="G106" s="487"/>
      <c r="H106" s="489"/>
      <c r="I106" s="489"/>
      <c r="J106" s="83" t="str">
        <f t="shared" si="52"/>
        <v/>
      </c>
      <c r="K106" s="83" t="str">
        <f t="shared" si="42"/>
        <v/>
      </c>
      <c r="L106" s="83" t="str">
        <f t="shared" si="43"/>
        <v/>
      </c>
      <c r="M106" s="83" t="str">
        <f t="shared" si="44"/>
        <v/>
      </c>
      <c r="N106" s="86" t="str">
        <f>IF($C106="","",VLOOKUP($J106,'1.年齢給'!$B$7:$C$54,2,FALSE))</f>
        <v/>
      </c>
      <c r="O106" s="86" t="str">
        <f>IF($C106="","",INDEX('3.段階号俸表・参照表'!$B$3:$T$188,MATCH(メインシート!$F106,'3.段階号俸表・参照表'!$B$3:$B$188,0),MATCH(メインシート!$E106,'3.段階号俸表・参照表'!$B$3:$T$3,0)))</f>
        <v/>
      </c>
      <c r="P106" s="490"/>
      <c r="Q106" s="86" t="str">
        <f t="shared" si="53"/>
        <v/>
      </c>
      <c r="R106" s="491"/>
      <c r="S106" s="491"/>
      <c r="T106" s="491"/>
      <c r="U106" s="491"/>
      <c r="V106" s="88" t="str">
        <f t="shared" si="54"/>
        <v/>
      </c>
      <c r="W106" s="89" t="str">
        <f t="shared" si="55"/>
        <v/>
      </c>
      <c r="X106" s="219" t="str">
        <f t="shared" ref="X106:X137" si="80">IF($H106="","",DATEDIF($H106-1,$X$5,"Y"))</f>
        <v/>
      </c>
      <c r="Y106" s="220" t="str">
        <f t="shared" ref="Y106:Y137" si="81">IF($H106="","",DATEDIF($H106-1,$X$5,"Ym"))</f>
        <v/>
      </c>
      <c r="Z106" s="221" t="str">
        <f>IF($C106="","",IF($X106&gt;=$Y$7,0,VLOOKUP($X106,'1.年齢給'!$B$7:$C$54,2,FALSE)))</f>
        <v/>
      </c>
      <c r="AA106" s="221" t="str">
        <f t="shared" si="56"/>
        <v/>
      </c>
      <c r="AB106" s="492"/>
      <c r="AC106" s="223" t="str">
        <f t="shared" si="47"/>
        <v/>
      </c>
      <c r="AD106" s="223" t="str">
        <f t="shared" si="48"/>
        <v/>
      </c>
      <c r="AE106" s="223" t="str">
        <f>IF($AC106="","",VLOOKUP($AC106,'3.段階号俸表・参照表'!$V$4:$AH$13,12,FALSE))</f>
        <v/>
      </c>
      <c r="AF106" s="223" t="str">
        <f t="shared" si="57"/>
        <v/>
      </c>
      <c r="AG106" s="223" t="str">
        <f t="shared" si="58"/>
        <v/>
      </c>
      <c r="AH106" s="221" t="str">
        <f>IF($C106="","",INDEX('3.段階号俸表・参照表'!$B$3:$T$188,MATCH($AG106,'3.段階号俸表・参照表'!$B$3:$B$188,0),MATCH($AC106,'3.段階号俸表・参照表'!$B$3:$T$3,0)))</f>
        <v/>
      </c>
      <c r="AI106" s="221" t="str">
        <f t="shared" si="59"/>
        <v/>
      </c>
      <c r="AJ106" s="221" t="str">
        <f t="shared" si="60"/>
        <v/>
      </c>
      <c r="AK106" s="221" t="str">
        <f t="shared" si="61"/>
        <v/>
      </c>
      <c r="AL106" s="226" t="str">
        <f t="shared" si="62"/>
        <v/>
      </c>
      <c r="AM106" s="387" t="str">
        <f t="shared" si="49"/>
        <v/>
      </c>
      <c r="AN106" s="492"/>
      <c r="AO106" s="379" t="str">
        <f t="shared" si="63"/>
        <v/>
      </c>
      <c r="AP106" s="381">
        <f>IF(AM$10="","",IF($AN106="",0,VLOOKUP($AO106,'3.段階号俸表・参照表'!$V$20:$X$29,3,FALSE)-VLOOKUP($AM106,'3.段階号俸表・参照表'!$V$20:$X$29,3,FALSE)))</f>
        <v>0</v>
      </c>
      <c r="AQ106" s="370" t="str">
        <f t="shared" si="64"/>
        <v/>
      </c>
      <c r="AR106" s="370" t="str">
        <f>IF($C106="","",IF($AP106=0,0,($AQ106-VLOOKUP($AO106,'3.段階号俸表・参照表'!$V$4:$AH$13,2,FALSE))))</f>
        <v/>
      </c>
      <c r="AS106" s="370" t="str">
        <f>IF($C106="","",IF(AND($AN106&gt;0,$AR106=0),1,IF($AR106=0,0,IF($AR106&lt;0,1,ROUNDUP($AR106/VLOOKUP($AO106,'3.段階号俸表・参照表'!$V$4:$AH$13,4,FALSE),0)+1))))</f>
        <v/>
      </c>
      <c r="AT106" s="371" t="str">
        <f t="shared" si="65"/>
        <v/>
      </c>
      <c r="AU106" s="370" t="str">
        <f>IF($AO106="","",IF($AT106=0,0,($AT106-1)*VLOOKUP($AO106,'3.段階号俸表・参照表'!$V$4:$AH$13,4,FALSE)))</f>
        <v/>
      </c>
      <c r="AV106" s="370" t="str">
        <f t="shared" si="66"/>
        <v/>
      </c>
      <c r="AW106" s="371" t="str">
        <f>IF($C106="","",IF($AV106&lt;=0,0,ROUNDUP($AV106/VLOOKUP($AO106,'3.段階号俸表・参照表'!$V$4:$AH$13,8,FALSE),0)))</f>
        <v/>
      </c>
      <c r="AX106" s="371" t="str">
        <f t="shared" si="67"/>
        <v/>
      </c>
      <c r="AY106" s="379" t="str">
        <f t="shared" si="68"/>
        <v/>
      </c>
      <c r="AZ106" s="379" t="str">
        <f t="shared" si="69"/>
        <v/>
      </c>
      <c r="BA106" s="371" t="str">
        <f>IF($AO106="","",VLOOKUP($AO106,'3.段階号俸表・参照表'!$V$4:$AH$13,11,FALSE))</f>
        <v/>
      </c>
      <c r="BB106" s="371" t="str">
        <f>IF($AO106="","",VLOOKUP($AO106,'3.段階号俸表・参照表'!$V$4:$AH$13,12,FALSE))</f>
        <v/>
      </c>
      <c r="BC106" s="377" t="str">
        <f>IF($C106="","",INDEX('3.段階号俸表・参照表'!$B$3:$T$188,MATCH($AY106,'3.段階号俸表・参照表'!$B$3:$B$188,0),MATCH($AZ106,'3.段階号俸表・参照表'!$B$3:$T$3,0)))</f>
        <v/>
      </c>
      <c r="BD106" s="377" t="str">
        <f t="shared" si="70"/>
        <v/>
      </c>
      <c r="BE106" s="377" t="str">
        <f t="shared" si="71"/>
        <v/>
      </c>
      <c r="BF106" s="377" t="str">
        <f t="shared" si="72"/>
        <v/>
      </c>
      <c r="BG106" s="378" t="str">
        <f t="shared" si="73"/>
        <v/>
      </c>
      <c r="BH106" s="125"/>
      <c r="BI106" s="284" t="str">
        <f t="shared" si="74"/>
        <v/>
      </c>
      <c r="BJ106" s="284" t="str">
        <f t="shared" si="75"/>
        <v/>
      </c>
      <c r="BK106" s="231" t="str">
        <f>IF($C106="","",IF($BI106="","",INDEX('4.ベース改訂段階号俸表'!$B$4:$T$189,MATCH(メインシート!$BJ106,'4.ベース改訂段階号俸表'!$B$4:$B$189,0),MATCH(メインシート!$BI106,'4.ベース改訂段階号俸表'!$B$4:$T$4,0))))</f>
        <v/>
      </c>
      <c r="BL106" s="86" t="str">
        <f t="shared" si="50"/>
        <v/>
      </c>
      <c r="BM106" s="86" t="str">
        <f t="shared" si="76"/>
        <v/>
      </c>
      <c r="BN106" s="96" t="str">
        <f t="shared" si="51"/>
        <v/>
      </c>
      <c r="BO106" s="492"/>
      <c r="BP106" s="86" t="str">
        <f t="shared" si="77"/>
        <v/>
      </c>
      <c r="BQ106" s="86" t="str">
        <f t="shared" si="78"/>
        <v/>
      </c>
      <c r="BR106" s="229" t="str">
        <f t="shared" si="79"/>
        <v/>
      </c>
    </row>
    <row r="107" spans="1:70" x14ac:dyDescent="0.15">
      <c r="A107" s="30" t="str">
        <f>IF(C107="","",COUNTA($C$10:C107))</f>
        <v/>
      </c>
      <c r="B107" s="487"/>
      <c r="C107" s="487"/>
      <c r="D107" s="488"/>
      <c r="E107" s="488"/>
      <c r="F107" s="487"/>
      <c r="G107" s="487"/>
      <c r="H107" s="489"/>
      <c r="I107" s="489"/>
      <c r="J107" s="83" t="str">
        <f t="shared" si="52"/>
        <v/>
      </c>
      <c r="K107" s="83" t="str">
        <f t="shared" si="42"/>
        <v/>
      </c>
      <c r="L107" s="83" t="str">
        <f t="shared" si="43"/>
        <v/>
      </c>
      <c r="M107" s="83" t="str">
        <f t="shared" si="44"/>
        <v/>
      </c>
      <c r="N107" s="86" t="str">
        <f>IF($C107="","",VLOOKUP($J107,'1.年齢給'!$B$7:$C$54,2,FALSE))</f>
        <v/>
      </c>
      <c r="O107" s="86" t="str">
        <f>IF($C107="","",INDEX('3.段階号俸表・参照表'!$B$3:$T$188,MATCH(メインシート!$F107,'3.段階号俸表・参照表'!$B$3:$B$188,0),MATCH(メインシート!$E107,'3.段階号俸表・参照表'!$B$3:$T$3,0)))</f>
        <v/>
      </c>
      <c r="P107" s="490"/>
      <c r="Q107" s="86" t="str">
        <f t="shared" si="53"/>
        <v/>
      </c>
      <c r="R107" s="491"/>
      <c r="S107" s="491"/>
      <c r="T107" s="491"/>
      <c r="U107" s="491"/>
      <c r="V107" s="88" t="str">
        <f t="shared" si="54"/>
        <v/>
      </c>
      <c r="W107" s="89" t="str">
        <f t="shared" si="55"/>
        <v/>
      </c>
      <c r="X107" s="219" t="str">
        <f t="shared" si="80"/>
        <v/>
      </c>
      <c r="Y107" s="220" t="str">
        <f t="shared" si="81"/>
        <v/>
      </c>
      <c r="Z107" s="221" t="str">
        <f>IF($C107="","",IF($X107&gt;=$Y$7,0,VLOOKUP($X107,'1.年齢給'!$B$7:$C$54,2,FALSE)))</f>
        <v/>
      </c>
      <c r="AA107" s="221" t="str">
        <f t="shared" si="56"/>
        <v/>
      </c>
      <c r="AB107" s="492"/>
      <c r="AC107" s="223" t="str">
        <f t="shared" si="47"/>
        <v/>
      </c>
      <c r="AD107" s="223" t="str">
        <f t="shared" si="48"/>
        <v/>
      </c>
      <c r="AE107" s="223" t="str">
        <f>IF($AC107="","",VLOOKUP($AC107,'3.段階号俸表・参照表'!$V$4:$AH$13,12,FALSE))</f>
        <v/>
      </c>
      <c r="AF107" s="223" t="str">
        <f t="shared" si="57"/>
        <v/>
      </c>
      <c r="AG107" s="223" t="str">
        <f t="shared" si="58"/>
        <v/>
      </c>
      <c r="AH107" s="221" t="str">
        <f>IF($C107="","",INDEX('3.段階号俸表・参照表'!$B$3:$T$188,MATCH($AG107,'3.段階号俸表・参照表'!$B$3:$B$188,0),MATCH($AC107,'3.段階号俸表・参照表'!$B$3:$T$3,0)))</f>
        <v/>
      </c>
      <c r="AI107" s="221" t="str">
        <f t="shared" si="59"/>
        <v/>
      </c>
      <c r="AJ107" s="221" t="str">
        <f t="shared" si="60"/>
        <v/>
      </c>
      <c r="AK107" s="221" t="str">
        <f t="shared" si="61"/>
        <v/>
      </c>
      <c r="AL107" s="226" t="str">
        <f t="shared" si="62"/>
        <v/>
      </c>
      <c r="AM107" s="387" t="str">
        <f t="shared" si="49"/>
        <v/>
      </c>
      <c r="AN107" s="492"/>
      <c r="AO107" s="379" t="str">
        <f t="shared" si="63"/>
        <v/>
      </c>
      <c r="AP107" s="381">
        <f>IF(AM$10="","",IF($AN107="",0,VLOOKUP($AO107,'3.段階号俸表・参照表'!$V$20:$X$29,3,FALSE)-VLOOKUP($AM107,'3.段階号俸表・参照表'!$V$20:$X$29,3,FALSE)))</f>
        <v>0</v>
      </c>
      <c r="AQ107" s="370" t="str">
        <f t="shared" si="64"/>
        <v/>
      </c>
      <c r="AR107" s="370" t="str">
        <f>IF($C107="","",IF($AP107=0,0,($AQ107-VLOOKUP($AO107,'3.段階号俸表・参照表'!$V$4:$AH$13,2,FALSE))))</f>
        <v/>
      </c>
      <c r="AS107" s="370" t="str">
        <f>IF($C107="","",IF(AND($AN107&gt;0,$AR107=0),1,IF($AR107=0,0,IF($AR107&lt;0,1,ROUNDUP($AR107/VLOOKUP($AO107,'3.段階号俸表・参照表'!$V$4:$AH$13,4,FALSE),0)+1))))</f>
        <v/>
      </c>
      <c r="AT107" s="371" t="str">
        <f t="shared" si="65"/>
        <v/>
      </c>
      <c r="AU107" s="370" t="str">
        <f>IF($AO107="","",IF($AT107=0,0,($AT107-1)*VLOOKUP($AO107,'3.段階号俸表・参照表'!$V$4:$AH$13,4,FALSE)))</f>
        <v/>
      </c>
      <c r="AV107" s="370" t="str">
        <f t="shared" si="66"/>
        <v/>
      </c>
      <c r="AW107" s="371" t="str">
        <f>IF($C107="","",IF($AV107&lt;=0,0,ROUNDUP($AV107/VLOOKUP($AO107,'3.段階号俸表・参照表'!$V$4:$AH$13,8,FALSE),0)))</f>
        <v/>
      </c>
      <c r="AX107" s="371" t="str">
        <f t="shared" si="67"/>
        <v/>
      </c>
      <c r="AY107" s="379" t="str">
        <f t="shared" si="68"/>
        <v/>
      </c>
      <c r="AZ107" s="379" t="str">
        <f t="shared" si="69"/>
        <v/>
      </c>
      <c r="BA107" s="371" t="str">
        <f>IF($AO107="","",VLOOKUP($AO107,'3.段階号俸表・参照表'!$V$4:$AH$13,11,FALSE))</f>
        <v/>
      </c>
      <c r="BB107" s="371" t="str">
        <f>IF($AO107="","",VLOOKUP($AO107,'3.段階号俸表・参照表'!$V$4:$AH$13,12,FALSE))</f>
        <v/>
      </c>
      <c r="BC107" s="377" t="str">
        <f>IF($C107="","",INDEX('3.段階号俸表・参照表'!$B$3:$T$188,MATCH($AY107,'3.段階号俸表・参照表'!$B$3:$B$188,0),MATCH($AZ107,'3.段階号俸表・参照表'!$B$3:$T$3,0)))</f>
        <v/>
      </c>
      <c r="BD107" s="377" t="str">
        <f t="shared" si="70"/>
        <v/>
      </c>
      <c r="BE107" s="377" t="str">
        <f t="shared" si="71"/>
        <v/>
      </c>
      <c r="BF107" s="377" t="str">
        <f t="shared" si="72"/>
        <v/>
      </c>
      <c r="BG107" s="378" t="str">
        <f t="shared" si="73"/>
        <v/>
      </c>
      <c r="BH107" s="125"/>
      <c r="BI107" s="284" t="str">
        <f t="shared" si="74"/>
        <v/>
      </c>
      <c r="BJ107" s="284" t="str">
        <f t="shared" si="75"/>
        <v/>
      </c>
      <c r="BK107" s="231" t="str">
        <f>IF($C107="","",IF($BI107="","",INDEX('4.ベース改訂段階号俸表'!$B$4:$T$189,MATCH(メインシート!$BJ107,'4.ベース改訂段階号俸表'!$B$4:$B$189,0),MATCH(メインシート!$BI107,'4.ベース改訂段階号俸表'!$B$4:$T$4,0))))</f>
        <v/>
      </c>
      <c r="BL107" s="86" t="str">
        <f t="shared" si="50"/>
        <v/>
      </c>
      <c r="BM107" s="86" t="str">
        <f t="shared" si="76"/>
        <v/>
      </c>
      <c r="BN107" s="96" t="str">
        <f t="shared" si="51"/>
        <v/>
      </c>
      <c r="BO107" s="492"/>
      <c r="BP107" s="86" t="str">
        <f t="shared" si="77"/>
        <v/>
      </c>
      <c r="BQ107" s="86" t="str">
        <f t="shared" si="78"/>
        <v/>
      </c>
      <c r="BR107" s="229" t="str">
        <f t="shared" si="79"/>
        <v/>
      </c>
    </row>
    <row r="108" spans="1:70" x14ac:dyDescent="0.15">
      <c r="A108" s="30" t="str">
        <f>IF(C108="","",COUNTA($C$10:C108))</f>
        <v/>
      </c>
      <c r="B108" s="487"/>
      <c r="C108" s="487"/>
      <c r="D108" s="488"/>
      <c r="E108" s="488"/>
      <c r="F108" s="487"/>
      <c r="G108" s="487"/>
      <c r="H108" s="489"/>
      <c r="I108" s="489"/>
      <c r="J108" s="83" t="str">
        <f t="shared" si="52"/>
        <v/>
      </c>
      <c r="K108" s="83" t="str">
        <f t="shared" si="42"/>
        <v/>
      </c>
      <c r="L108" s="83" t="str">
        <f t="shared" si="43"/>
        <v/>
      </c>
      <c r="M108" s="83" t="str">
        <f t="shared" si="44"/>
        <v/>
      </c>
      <c r="N108" s="86" t="str">
        <f>IF($C108="","",VLOOKUP($J108,'1.年齢給'!$B$7:$C$54,2,FALSE))</f>
        <v/>
      </c>
      <c r="O108" s="86" t="str">
        <f>IF($C108="","",INDEX('3.段階号俸表・参照表'!$B$3:$T$188,MATCH(メインシート!$F108,'3.段階号俸表・参照表'!$B$3:$B$188,0),MATCH(メインシート!$E108,'3.段階号俸表・参照表'!$B$3:$T$3,0)))</f>
        <v/>
      </c>
      <c r="P108" s="490"/>
      <c r="Q108" s="86" t="str">
        <f t="shared" si="53"/>
        <v/>
      </c>
      <c r="R108" s="491"/>
      <c r="S108" s="491"/>
      <c r="T108" s="491"/>
      <c r="U108" s="491"/>
      <c r="V108" s="88" t="str">
        <f t="shared" si="54"/>
        <v/>
      </c>
      <c r="W108" s="89" t="str">
        <f t="shared" si="55"/>
        <v/>
      </c>
      <c r="X108" s="219" t="str">
        <f t="shared" si="80"/>
        <v/>
      </c>
      <c r="Y108" s="220" t="str">
        <f t="shared" si="81"/>
        <v/>
      </c>
      <c r="Z108" s="221" t="str">
        <f>IF($C108="","",IF($X108&gt;=$Y$7,0,VLOOKUP($X108,'1.年齢給'!$B$7:$C$54,2,FALSE)))</f>
        <v/>
      </c>
      <c r="AA108" s="221" t="str">
        <f t="shared" si="56"/>
        <v/>
      </c>
      <c r="AB108" s="492"/>
      <c r="AC108" s="223" t="str">
        <f t="shared" si="47"/>
        <v/>
      </c>
      <c r="AD108" s="223" t="str">
        <f t="shared" si="48"/>
        <v/>
      </c>
      <c r="AE108" s="223" t="str">
        <f>IF($AC108="","",VLOOKUP($AC108,'3.段階号俸表・参照表'!$V$4:$AH$13,12,FALSE))</f>
        <v/>
      </c>
      <c r="AF108" s="223" t="str">
        <f t="shared" si="57"/>
        <v/>
      </c>
      <c r="AG108" s="223" t="str">
        <f t="shared" si="58"/>
        <v/>
      </c>
      <c r="AH108" s="221" t="str">
        <f>IF($C108="","",INDEX('3.段階号俸表・参照表'!$B$3:$T$188,MATCH($AG108,'3.段階号俸表・参照表'!$B$3:$B$188,0),MATCH($AC108,'3.段階号俸表・参照表'!$B$3:$T$3,0)))</f>
        <v/>
      </c>
      <c r="AI108" s="221" t="str">
        <f t="shared" si="59"/>
        <v/>
      </c>
      <c r="AJ108" s="221" t="str">
        <f t="shared" si="60"/>
        <v/>
      </c>
      <c r="AK108" s="221" t="str">
        <f t="shared" si="61"/>
        <v/>
      </c>
      <c r="AL108" s="226" t="str">
        <f t="shared" si="62"/>
        <v/>
      </c>
      <c r="AM108" s="387" t="str">
        <f t="shared" si="49"/>
        <v/>
      </c>
      <c r="AN108" s="492"/>
      <c r="AO108" s="379" t="str">
        <f t="shared" si="63"/>
        <v/>
      </c>
      <c r="AP108" s="381">
        <f>IF(AM$10="","",IF($AN108="",0,VLOOKUP($AO108,'3.段階号俸表・参照表'!$V$20:$X$29,3,FALSE)-VLOOKUP($AM108,'3.段階号俸表・参照表'!$V$20:$X$29,3,FALSE)))</f>
        <v>0</v>
      </c>
      <c r="AQ108" s="370" t="str">
        <f t="shared" si="64"/>
        <v/>
      </c>
      <c r="AR108" s="370" t="str">
        <f>IF($C108="","",IF($AP108=0,0,($AQ108-VLOOKUP($AO108,'3.段階号俸表・参照表'!$V$4:$AH$13,2,FALSE))))</f>
        <v/>
      </c>
      <c r="AS108" s="370" t="str">
        <f>IF($C108="","",IF(AND($AN108&gt;0,$AR108=0),1,IF($AR108=0,0,IF($AR108&lt;0,1,ROUNDUP($AR108/VLOOKUP($AO108,'3.段階号俸表・参照表'!$V$4:$AH$13,4,FALSE),0)+1))))</f>
        <v/>
      </c>
      <c r="AT108" s="371" t="str">
        <f t="shared" si="65"/>
        <v/>
      </c>
      <c r="AU108" s="370" t="str">
        <f>IF($AO108="","",IF($AT108=0,0,($AT108-1)*VLOOKUP($AO108,'3.段階号俸表・参照表'!$V$4:$AH$13,4,FALSE)))</f>
        <v/>
      </c>
      <c r="AV108" s="370" t="str">
        <f t="shared" si="66"/>
        <v/>
      </c>
      <c r="AW108" s="371" t="str">
        <f>IF($C108="","",IF($AV108&lt;=0,0,ROUNDUP($AV108/VLOOKUP($AO108,'3.段階号俸表・参照表'!$V$4:$AH$13,8,FALSE),0)))</f>
        <v/>
      </c>
      <c r="AX108" s="371" t="str">
        <f t="shared" si="67"/>
        <v/>
      </c>
      <c r="AY108" s="379" t="str">
        <f t="shared" si="68"/>
        <v/>
      </c>
      <c r="AZ108" s="379" t="str">
        <f t="shared" si="69"/>
        <v/>
      </c>
      <c r="BA108" s="371" t="str">
        <f>IF($AO108="","",VLOOKUP($AO108,'3.段階号俸表・参照表'!$V$4:$AH$13,11,FALSE))</f>
        <v/>
      </c>
      <c r="BB108" s="371" t="str">
        <f>IF($AO108="","",VLOOKUP($AO108,'3.段階号俸表・参照表'!$V$4:$AH$13,12,FALSE))</f>
        <v/>
      </c>
      <c r="BC108" s="377" t="str">
        <f>IF($C108="","",INDEX('3.段階号俸表・参照表'!$B$3:$T$188,MATCH($AY108,'3.段階号俸表・参照表'!$B$3:$B$188,0),MATCH($AZ108,'3.段階号俸表・参照表'!$B$3:$T$3,0)))</f>
        <v/>
      </c>
      <c r="BD108" s="377" t="str">
        <f t="shared" si="70"/>
        <v/>
      </c>
      <c r="BE108" s="377" t="str">
        <f t="shared" si="71"/>
        <v/>
      </c>
      <c r="BF108" s="377" t="str">
        <f t="shared" si="72"/>
        <v/>
      </c>
      <c r="BG108" s="378" t="str">
        <f t="shared" si="73"/>
        <v/>
      </c>
      <c r="BH108" s="125"/>
      <c r="BI108" s="284" t="str">
        <f t="shared" si="74"/>
        <v/>
      </c>
      <c r="BJ108" s="284" t="str">
        <f t="shared" si="75"/>
        <v/>
      </c>
      <c r="BK108" s="231" t="str">
        <f>IF($C108="","",IF($BI108="","",INDEX('4.ベース改訂段階号俸表'!$B$4:$T$189,MATCH(メインシート!$BJ108,'4.ベース改訂段階号俸表'!$B$4:$B$189,0),MATCH(メインシート!$BI108,'4.ベース改訂段階号俸表'!$B$4:$T$4,0))))</f>
        <v/>
      </c>
      <c r="BL108" s="86" t="str">
        <f t="shared" si="50"/>
        <v/>
      </c>
      <c r="BM108" s="86" t="str">
        <f t="shared" si="76"/>
        <v/>
      </c>
      <c r="BN108" s="96" t="str">
        <f t="shared" si="51"/>
        <v/>
      </c>
      <c r="BO108" s="492"/>
      <c r="BP108" s="86" t="str">
        <f t="shared" si="77"/>
        <v/>
      </c>
      <c r="BQ108" s="86" t="str">
        <f t="shared" si="78"/>
        <v/>
      </c>
      <c r="BR108" s="229" t="str">
        <f t="shared" si="79"/>
        <v/>
      </c>
    </row>
    <row r="109" spans="1:70" x14ac:dyDescent="0.15">
      <c r="A109" s="30" t="str">
        <f>IF(C109="","",COUNTA($C$10:C109))</f>
        <v/>
      </c>
      <c r="B109" s="487"/>
      <c r="C109" s="487"/>
      <c r="D109" s="488"/>
      <c r="E109" s="488"/>
      <c r="F109" s="487"/>
      <c r="G109" s="487"/>
      <c r="H109" s="489"/>
      <c r="I109" s="489"/>
      <c r="J109" s="83" t="str">
        <f t="shared" si="52"/>
        <v/>
      </c>
      <c r="K109" s="83" t="str">
        <f t="shared" si="42"/>
        <v/>
      </c>
      <c r="L109" s="83" t="str">
        <f t="shared" si="43"/>
        <v/>
      </c>
      <c r="M109" s="83" t="str">
        <f t="shared" si="44"/>
        <v/>
      </c>
      <c r="N109" s="86" t="str">
        <f>IF($C109="","",VLOOKUP($J109,'1.年齢給'!$B$7:$C$54,2,FALSE))</f>
        <v/>
      </c>
      <c r="O109" s="86" t="str">
        <f>IF($C109="","",INDEX('3.段階号俸表・参照表'!$B$3:$T$188,MATCH(メインシート!$F109,'3.段階号俸表・参照表'!$B$3:$B$188,0),MATCH(メインシート!$E109,'3.段階号俸表・参照表'!$B$3:$T$3,0)))</f>
        <v/>
      </c>
      <c r="P109" s="490"/>
      <c r="Q109" s="86" t="str">
        <f t="shared" si="53"/>
        <v/>
      </c>
      <c r="R109" s="491"/>
      <c r="S109" s="491"/>
      <c r="T109" s="491"/>
      <c r="U109" s="491"/>
      <c r="V109" s="88" t="str">
        <f t="shared" si="54"/>
        <v/>
      </c>
      <c r="W109" s="89" t="str">
        <f t="shared" si="55"/>
        <v/>
      </c>
      <c r="X109" s="219" t="str">
        <f t="shared" si="80"/>
        <v/>
      </c>
      <c r="Y109" s="220" t="str">
        <f t="shared" si="81"/>
        <v/>
      </c>
      <c r="Z109" s="221" t="str">
        <f>IF($C109="","",IF($X109&gt;=$Y$7,0,VLOOKUP($X109,'1.年齢給'!$B$7:$C$54,2,FALSE)))</f>
        <v/>
      </c>
      <c r="AA109" s="221" t="str">
        <f t="shared" si="56"/>
        <v/>
      </c>
      <c r="AB109" s="492"/>
      <c r="AC109" s="223" t="str">
        <f t="shared" si="47"/>
        <v/>
      </c>
      <c r="AD109" s="223" t="str">
        <f t="shared" si="48"/>
        <v/>
      </c>
      <c r="AE109" s="223" t="str">
        <f>IF($AC109="","",VLOOKUP($AC109,'3.段階号俸表・参照表'!$V$4:$AH$13,12,FALSE))</f>
        <v/>
      </c>
      <c r="AF109" s="223" t="str">
        <f t="shared" si="57"/>
        <v/>
      </c>
      <c r="AG109" s="223" t="str">
        <f t="shared" si="58"/>
        <v/>
      </c>
      <c r="AH109" s="221" t="str">
        <f>IF($C109="","",INDEX('3.段階号俸表・参照表'!$B$3:$T$188,MATCH($AG109,'3.段階号俸表・参照表'!$B$3:$B$188,0),MATCH($AC109,'3.段階号俸表・参照表'!$B$3:$T$3,0)))</f>
        <v/>
      </c>
      <c r="AI109" s="221" t="str">
        <f t="shared" si="59"/>
        <v/>
      </c>
      <c r="AJ109" s="221" t="str">
        <f t="shared" si="60"/>
        <v/>
      </c>
      <c r="AK109" s="221" t="str">
        <f t="shared" si="61"/>
        <v/>
      </c>
      <c r="AL109" s="226" t="str">
        <f t="shared" si="62"/>
        <v/>
      </c>
      <c r="AM109" s="387" t="str">
        <f t="shared" si="49"/>
        <v/>
      </c>
      <c r="AN109" s="492"/>
      <c r="AO109" s="379" t="str">
        <f t="shared" si="63"/>
        <v/>
      </c>
      <c r="AP109" s="381">
        <f>IF(AM$10="","",IF($AN109="",0,VLOOKUP($AO109,'3.段階号俸表・参照表'!$V$20:$X$29,3,FALSE)-VLOOKUP($AM109,'3.段階号俸表・参照表'!$V$20:$X$29,3,FALSE)))</f>
        <v>0</v>
      </c>
      <c r="AQ109" s="370" t="str">
        <f t="shared" si="64"/>
        <v/>
      </c>
      <c r="AR109" s="370" t="str">
        <f>IF($C109="","",IF($AP109=0,0,($AQ109-VLOOKUP($AO109,'3.段階号俸表・参照表'!$V$4:$AH$13,2,FALSE))))</f>
        <v/>
      </c>
      <c r="AS109" s="370" t="str">
        <f>IF($C109="","",IF(AND($AN109&gt;0,$AR109=0),1,IF($AR109=0,0,IF($AR109&lt;0,1,ROUNDUP($AR109/VLOOKUP($AO109,'3.段階号俸表・参照表'!$V$4:$AH$13,4,FALSE),0)+1))))</f>
        <v/>
      </c>
      <c r="AT109" s="371" t="str">
        <f t="shared" si="65"/>
        <v/>
      </c>
      <c r="AU109" s="370" t="str">
        <f>IF($AO109="","",IF($AT109=0,0,($AT109-1)*VLOOKUP($AO109,'3.段階号俸表・参照表'!$V$4:$AH$13,4,FALSE)))</f>
        <v/>
      </c>
      <c r="AV109" s="370" t="str">
        <f t="shared" si="66"/>
        <v/>
      </c>
      <c r="AW109" s="371" t="str">
        <f>IF($C109="","",IF($AV109&lt;=0,0,ROUNDUP($AV109/VLOOKUP($AO109,'3.段階号俸表・参照表'!$V$4:$AH$13,8,FALSE),0)))</f>
        <v/>
      </c>
      <c r="AX109" s="371" t="str">
        <f t="shared" si="67"/>
        <v/>
      </c>
      <c r="AY109" s="379" t="str">
        <f t="shared" si="68"/>
        <v/>
      </c>
      <c r="AZ109" s="379" t="str">
        <f t="shared" si="69"/>
        <v/>
      </c>
      <c r="BA109" s="371" t="str">
        <f>IF($AO109="","",VLOOKUP($AO109,'3.段階号俸表・参照表'!$V$4:$AH$13,11,FALSE))</f>
        <v/>
      </c>
      <c r="BB109" s="371" t="str">
        <f>IF($AO109="","",VLOOKUP($AO109,'3.段階号俸表・参照表'!$V$4:$AH$13,12,FALSE))</f>
        <v/>
      </c>
      <c r="BC109" s="377" t="str">
        <f>IF($C109="","",INDEX('3.段階号俸表・参照表'!$B$3:$T$188,MATCH($AY109,'3.段階号俸表・参照表'!$B$3:$B$188,0),MATCH($AZ109,'3.段階号俸表・参照表'!$B$3:$T$3,0)))</f>
        <v/>
      </c>
      <c r="BD109" s="377" t="str">
        <f t="shared" si="70"/>
        <v/>
      </c>
      <c r="BE109" s="377" t="str">
        <f t="shared" si="71"/>
        <v/>
      </c>
      <c r="BF109" s="377" t="str">
        <f t="shared" si="72"/>
        <v/>
      </c>
      <c r="BG109" s="378" t="str">
        <f t="shared" si="73"/>
        <v/>
      </c>
      <c r="BH109" s="125"/>
      <c r="BI109" s="284" t="str">
        <f t="shared" si="74"/>
        <v/>
      </c>
      <c r="BJ109" s="284" t="str">
        <f t="shared" si="75"/>
        <v/>
      </c>
      <c r="BK109" s="231" t="str">
        <f>IF($C109="","",IF($BI109="","",INDEX('4.ベース改訂段階号俸表'!$B$4:$T$189,MATCH(メインシート!$BJ109,'4.ベース改訂段階号俸表'!$B$4:$B$189,0),MATCH(メインシート!$BI109,'4.ベース改訂段階号俸表'!$B$4:$T$4,0))))</f>
        <v/>
      </c>
      <c r="BL109" s="86" t="str">
        <f t="shared" si="50"/>
        <v/>
      </c>
      <c r="BM109" s="86" t="str">
        <f t="shared" si="76"/>
        <v/>
      </c>
      <c r="BN109" s="96" t="str">
        <f t="shared" si="51"/>
        <v/>
      </c>
      <c r="BO109" s="492"/>
      <c r="BP109" s="86" t="str">
        <f t="shared" si="77"/>
        <v/>
      </c>
      <c r="BQ109" s="86" t="str">
        <f t="shared" si="78"/>
        <v/>
      </c>
      <c r="BR109" s="229" t="str">
        <f t="shared" si="79"/>
        <v/>
      </c>
    </row>
    <row r="110" spans="1:70" x14ac:dyDescent="0.15">
      <c r="A110" s="30" t="str">
        <f>IF(C110="","",COUNTA($C$10:C110))</f>
        <v/>
      </c>
      <c r="B110" s="487"/>
      <c r="C110" s="487"/>
      <c r="D110" s="488"/>
      <c r="E110" s="488"/>
      <c r="F110" s="487"/>
      <c r="G110" s="487"/>
      <c r="H110" s="489"/>
      <c r="I110" s="489"/>
      <c r="J110" s="83" t="str">
        <f t="shared" si="52"/>
        <v/>
      </c>
      <c r="K110" s="83" t="str">
        <f t="shared" si="42"/>
        <v/>
      </c>
      <c r="L110" s="83" t="str">
        <f t="shared" si="43"/>
        <v/>
      </c>
      <c r="M110" s="83" t="str">
        <f t="shared" si="44"/>
        <v/>
      </c>
      <c r="N110" s="86" t="str">
        <f>IF($C110="","",VLOOKUP($J110,'1.年齢給'!$B$7:$C$54,2,FALSE))</f>
        <v/>
      </c>
      <c r="O110" s="86" t="str">
        <f>IF($C110="","",INDEX('3.段階号俸表・参照表'!$B$3:$T$188,MATCH(メインシート!$F110,'3.段階号俸表・参照表'!$B$3:$B$188,0),MATCH(メインシート!$E110,'3.段階号俸表・参照表'!$B$3:$T$3,0)))</f>
        <v/>
      </c>
      <c r="P110" s="490"/>
      <c r="Q110" s="86" t="str">
        <f t="shared" si="53"/>
        <v/>
      </c>
      <c r="R110" s="491"/>
      <c r="S110" s="491"/>
      <c r="T110" s="491"/>
      <c r="U110" s="491"/>
      <c r="V110" s="88" t="str">
        <f t="shared" si="54"/>
        <v/>
      </c>
      <c r="W110" s="89" t="str">
        <f t="shared" si="55"/>
        <v/>
      </c>
      <c r="X110" s="219" t="str">
        <f t="shared" si="80"/>
        <v/>
      </c>
      <c r="Y110" s="220" t="str">
        <f t="shared" si="81"/>
        <v/>
      </c>
      <c r="Z110" s="221" t="str">
        <f>IF($C110="","",IF($X110&gt;=$Y$7,0,VLOOKUP($X110,'1.年齢給'!$B$7:$C$54,2,FALSE)))</f>
        <v/>
      </c>
      <c r="AA110" s="221" t="str">
        <f t="shared" si="56"/>
        <v/>
      </c>
      <c r="AB110" s="492"/>
      <c r="AC110" s="223" t="str">
        <f t="shared" si="47"/>
        <v/>
      </c>
      <c r="AD110" s="223" t="str">
        <f t="shared" si="48"/>
        <v/>
      </c>
      <c r="AE110" s="223" t="str">
        <f>IF($AC110="","",VLOOKUP($AC110,'3.段階号俸表・参照表'!$V$4:$AH$13,12,FALSE))</f>
        <v/>
      </c>
      <c r="AF110" s="223" t="str">
        <f t="shared" si="57"/>
        <v/>
      </c>
      <c r="AG110" s="223" t="str">
        <f t="shared" si="58"/>
        <v/>
      </c>
      <c r="AH110" s="221" t="str">
        <f>IF($C110="","",INDEX('3.段階号俸表・参照表'!$B$3:$T$188,MATCH($AG110,'3.段階号俸表・参照表'!$B$3:$B$188,0),MATCH($AC110,'3.段階号俸表・参照表'!$B$3:$T$3,0)))</f>
        <v/>
      </c>
      <c r="AI110" s="221" t="str">
        <f t="shared" si="59"/>
        <v/>
      </c>
      <c r="AJ110" s="221" t="str">
        <f t="shared" si="60"/>
        <v/>
      </c>
      <c r="AK110" s="221" t="str">
        <f t="shared" si="61"/>
        <v/>
      </c>
      <c r="AL110" s="226" t="str">
        <f t="shared" si="62"/>
        <v/>
      </c>
      <c r="AM110" s="387" t="str">
        <f t="shared" si="49"/>
        <v/>
      </c>
      <c r="AN110" s="492"/>
      <c r="AO110" s="379" t="str">
        <f t="shared" si="63"/>
        <v/>
      </c>
      <c r="AP110" s="381">
        <f>IF(AM$10="","",IF($AN110="",0,VLOOKUP($AO110,'3.段階号俸表・参照表'!$V$20:$X$29,3,FALSE)-VLOOKUP($AM110,'3.段階号俸表・参照表'!$V$20:$X$29,3,FALSE)))</f>
        <v>0</v>
      </c>
      <c r="AQ110" s="370" t="str">
        <f t="shared" si="64"/>
        <v/>
      </c>
      <c r="AR110" s="370" t="str">
        <f>IF($C110="","",IF($AP110=0,0,($AQ110-VLOOKUP($AO110,'3.段階号俸表・参照表'!$V$4:$AH$13,2,FALSE))))</f>
        <v/>
      </c>
      <c r="AS110" s="370" t="str">
        <f>IF($C110="","",IF(AND($AN110&gt;0,$AR110=0),1,IF($AR110=0,0,IF($AR110&lt;0,1,ROUNDUP($AR110/VLOOKUP($AO110,'3.段階号俸表・参照表'!$V$4:$AH$13,4,FALSE),0)+1))))</f>
        <v/>
      </c>
      <c r="AT110" s="371" t="str">
        <f t="shared" si="65"/>
        <v/>
      </c>
      <c r="AU110" s="370" t="str">
        <f>IF($AO110="","",IF($AT110=0,0,($AT110-1)*VLOOKUP($AO110,'3.段階号俸表・参照表'!$V$4:$AH$13,4,FALSE)))</f>
        <v/>
      </c>
      <c r="AV110" s="370" t="str">
        <f t="shared" si="66"/>
        <v/>
      </c>
      <c r="AW110" s="371" t="str">
        <f>IF($C110="","",IF($AV110&lt;=0,0,ROUNDUP($AV110/VLOOKUP($AO110,'3.段階号俸表・参照表'!$V$4:$AH$13,8,FALSE),0)))</f>
        <v/>
      </c>
      <c r="AX110" s="371" t="str">
        <f t="shared" si="67"/>
        <v/>
      </c>
      <c r="AY110" s="379" t="str">
        <f t="shared" si="68"/>
        <v/>
      </c>
      <c r="AZ110" s="379" t="str">
        <f t="shared" si="69"/>
        <v/>
      </c>
      <c r="BA110" s="371" t="str">
        <f>IF($AO110="","",VLOOKUP($AO110,'3.段階号俸表・参照表'!$V$4:$AH$13,11,FALSE))</f>
        <v/>
      </c>
      <c r="BB110" s="371" t="str">
        <f>IF($AO110="","",VLOOKUP($AO110,'3.段階号俸表・参照表'!$V$4:$AH$13,12,FALSE))</f>
        <v/>
      </c>
      <c r="BC110" s="377" t="str">
        <f>IF($C110="","",INDEX('3.段階号俸表・参照表'!$B$3:$T$188,MATCH($AY110,'3.段階号俸表・参照表'!$B$3:$B$188,0),MATCH($AZ110,'3.段階号俸表・参照表'!$B$3:$T$3,0)))</f>
        <v/>
      </c>
      <c r="BD110" s="377" t="str">
        <f t="shared" si="70"/>
        <v/>
      </c>
      <c r="BE110" s="377" t="str">
        <f t="shared" si="71"/>
        <v/>
      </c>
      <c r="BF110" s="377" t="str">
        <f t="shared" si="72"/>
        <v/>
      </c>
      <c r="BG110" s="378" t="str">
        <f t="shared" si="73"/>
        <v/>
      </c>
      <c r="BH110" s="125"/>
      <c r="BI110" s="284" t="str">
        <f t="shared" si="74"/>
        <v/>
      </c>
      <c r="BJ110" s="284" t="str">
        <f t="shared" si="75"/>
        <v/>
      </c>
      <c r="BK110" s="231" t="str">
        <f>IF($C110="","",IF($BI110="","",INDEX('4.ベース改訂段階号俸表'!$B$4:$T$189,MATCH(メインシート!$BJ110,'4.ベース改訂段階号俸表'!$B$4:$B$189,0),MATCH(メインシート!$BI110,'4.ベース改訂段階号俸表'!$B$4:$T$4,0))))</f>
        <v/>
      </c>
      <c r="BL110" s="86" t="str">
        <f t="shared" si="50"/>
        <v/>
      </c>
      <c r="BM110" s="86" t="str">
        <f t="shared" si="76"/>
        <v/>
      </c>
      <c r="BN110" s="96" t="str">
        <f t="shared" si="51"/>
        <v/>
      </c>
      <c r="BO110" s="492"/>
      <c r="BP110" s="86" t="str">
        <f t="shared" si="77"/>
        <v/>
      </c>
      <c r="BQ110" s="86" t="str">
        <f t="shared" si="78"/>
        <v/>
      </c>
      <c r="BR110" s="229" t="str">
        <f t="shared" si="79"/>
        <v/>
      </c>
    </row>
    <row r="111" spans="1:70" x14ac:dyDescent="0.15">
      <c r="A111" s="30" t="str">
        <f>IF(C111="","",COUNTA($C$10:C111))</f>
        <v/>
      </c>
      <c r="B111" s="487"/>
      <c r="C111" s="487"/>
      <c r="D111" s="488"/>
      <c r="E111" s="488"/>
      <c r="F111" s="487"/>
      <c r="G111" s="487"/>
      <c r="H111" s="489"/>
      <c r="I111" s="489"/>
      <c r="J111" s="83" t="str">
        <f t="shared" si="52"/>
        <v/>
      </c>
      <c r="K111" s="83" t="str">
        <f t="shared" si="42"/>
        <v/>
      </c>
      <c r="L111" s="83" t="str">
        <f t="shared" si="43"/>
        <v/>
      </c>
      <c r="M111" s="83" t="str">
        <f t="shared" si="44"/>
        <v/>
      </c>
      <c r="N111" s="86" t="str">
        <f>IF($C111="","",VLOOKUP($J111,'1.年齢給'!$B$7:$C$54,2,FALSE))</f>
        <v/>
      </c>
      <c r="O111" s="86" t="str">
        <f>IF($C111="","",INDEX('3.段階号俸表・参照表'!$B$3:$T$188,MATCH(メインシート!$F111,'3.段階号俸表・参照表'!$B$3:$B$188,0),MATCH(メインシート!$E111,'3.段階号俸表・参照表'!$B$3:$T$3,0)))</f>
        <v/>
      </c>
      <c r="P111" s="490"/>
      <c r="Q111" s="86" t="str">
        <f t="shared" si="53"/>
        <v/>
      </c>
      <c r="R111" s="491"/>
      <c r="S111" s="491"/>
      <c r="T111" s="491"/>
      <c r="U111" s="491"/>
      <c r="V111" s="88" t="str">
        <f t="shared" si="54"/>
        <v/>
      </c>
      <c r="W111" s="89" t="str">
        <f t="shared" si="55"/>
        <v/>
      </c>
      <c r="X111" s="219" t="str">
        <f t="shared" si="80"/>
        <v/>
      </c>
      <c r="Y111" s="220" t="str">
        <f t="shared" si="81"/>
        <v/>
      </c>
      <c r="Z111" s="221" t="str">
        <f>IF($C111="","",IF($X111&gt;=$Y$7,0,VLOOKUP($X111,'1.年齢給'!$B$7:$C$54,2,FALSE)))</f>
        <v/>
      </c>
      <c r="AA111" s="221" t="str">
        <f t="shared" si="56"/>
        <v/>
      </c>
      <c r="AB111" s="492"/>
      <c r="AC111" s="223" t="str">
        <f t="shared" si="47"/>
        <v/>
      </c>
      <c r="AD111" s="223" t="str">
        <f t="shared" si="48"/>
        <v/>
      </c>
      <c r="AE111" s="223" t="str">
        <f>IF($AC111="","",VLOOKUP($AC111,'3.段階号俸表・参照表'!$V$4:$AH$13,12,FALSE))</f>
        <v/>
      </c>
      <c r="AF111" s="223" t="str">
        <f t="shared" si="57"/>
        <v/>
      </c>
      <c r="AG111" s="223" t="str">
        <f t="shared" si="58"/>
        <v/>
      </c>
      <c r="AH111" s="221" t="str">
        <f>IF($C111="","",INDEX('3.段階号俸表・参照表'!$B$3:$T$188,MATCH($AG111,'3.段階号俸表・参照表'!$B$3:$B$188,0),MATCH($AC111,'3.段階号俸表・参照表'!$B$3:$T$3,0)))</f>
        <v/>
      </c>
      <c r="AI111" s="221" t="str">
        <f t="shared" si="59"/>
        <v/>
      </c>
      <c r="AJ111" s="221" t="str">
        <f t="shared" si="60"/>
        <v/>
      </c>
      <c r="AK111" s="221" t="str">
        <f t="shared" si="61"/>
        <v/>
      </c>
      <c r="AL111" s="226" t="str">
        <f t="shared" si="62"/>
        <v/>
      </c>
      <c r="AM111" s="387" t="str">
        <f t="shared" si="49"/>
        <v/>
      </c>
      <c r="AN111" s="492"/>
      <c r="AO111" s="379" t="str">
        <f t="shared" si="63"/>
        <v/>
      </c>
      <c r="AP111" s="381">
        <f>IF(AM$10="","",IF($AN111="",0,VLOOKUP($AO111,'3.段階号俸表・参照表'!$V$20:$X$29,3,FALSE)-VLOOKUP($AM111,'3.段階号俸表・参照表'!$V$20:$X$29,3,FALSE)))</f>
        <v>0</v>
      </c>
      <c r="AQ111" s="370" t="str">
        <f t="shared" si="64"/>
        <v/>
      </c>
      <c r="AR111" s="370" t="str">
        <f>IF($C111="","",IF($AP111=0,0,($AQ111-VLOOKUP($AO111,'3.段階号俸表・参照表'!$V$4:$AH$13,2,FALSE))))</f>
        <v/>
      </c>
      <c r="AS111" s="370" t="str">
        <f>IF($C111="","",IF(AND($AN111&gt;0,$AR111=0),1,IF($AR111=0,0,IF($AR111&lt;0,1,ROUNDUP($AR111/VLOOKUP($AO111,'3.段階号俸表・参照表'!$V$4:$AH$13,4,FALSE),0)+1))))</f>
        <v/>
      </c>
      <c r="AT111" s="371" t="str">
        <f t="shared" si="65"/>
        <v/>
      </c>
      <c r="AU111" s="370" t="str">
        <f>IF($AO111="","",IF($AT111=0,0,($AT111-1)*VLOOKUP($AO111,'3.段階号俸表・参照表'!$V$4:$AH$13,4,FALSE)))</f>
        <v/>
      </c>
      <c r="AV111" s="370" t="str">
        <f t="shared" si="66"/>
        <v/>
      </c>
      <c r="AW111" s="371" t="str">
        <f>IF($C111="","",IF($AV111&lt;=0,0,ROUNDUP($AV111/VLOOKUP($AO111,'3.段階号俸表・参照表'!$V$4:$AH$13,8,FALSE),0)))</f>
        <v/>
      </c>
      <c r="AX111" s="371" t="str">
        <f t="shared" si="67"/>
        <v/>
      </c>
      <c r="AY111" s="379" t="str">
        <f t="shared" si="68"/>
        <v/>
      </c>
      <c r="AZ111" s="379" t="str">
        <f t="shared" si="69"/>
        <v/>
      </c>
      <c r="BA111" s="371" t="str">
        <f>IF($AO111="","",VLOOKUP($AO111,'3.段階号俸表・参照表'!$V$4:$AH$13,11,FALSE))</f>
        <v/>
      </c>
      <c r="BB111" s="371" t="str">
        <f>IF($AO111="","",VLOOKUP($AO111,'3.段階号俸表・参照表'!$V$4:$AH$13,12,FALSE))</f>
        <v/>
      </c>
      <c r="BC111" s="377" t="str">
        <f>IF($C111="","",INDEX('3.段階号俸表・参照表'!$B$3:$T$188,MATCH($AY111,'3.段階号俸表・参照表'!$B$3:$B$188,0),MATCH($AZ111,'3.段階号俸表・参照表'!$B$3:$T$3,0)))</f>
        <v/>
      </c>
      <c r="BD111" s="377" t="str">
        <f t="shared" si="70"/>
        <v/>
      </c>
      <c r="BE111" s="377" t="str">
        <f t="shared" si="71"/>
        <v/>
      </c>
      <c r="BF111" s="377" t="str">
        <f t="shared" si="72"/>
        <v/>
      </c>
      <c r="BG111" s="378" t="str">
        <f t="shared" si="73"/>
        <v/>
      </c>
      <c r="BH111" s="125"/>
      <c r="BI111" s="284" t="str">
        <f t="shared" si="74"/>
        <v/>
      </c>
      <c r="BJ111" s="284" t="str">
        <f t="shared" si="75"/>
        <v/>
      </c>
      <c r="BK111" s="231" t="str">
        <f>IF($C111="","",IF($BI111="","",INDEX('4.ベース改訂段階号俸表'!$B$4:$T$189,MATCH(メインシート!$BJ111,'4.ベース改訂段階号俸表'!$B$4:$B$189,0),MATCH(メインシート!$BI111,'4.ベース改訂段階号俸表'!$B$4:$T$4,0))))</f>
        <v/>
      </c>
      <c r="BL111" s="86" t="str">
        <f t="shared" si="50"/>
        <v/>
      </c>
      <c r="BM111" s="86" t="str">
        <f t="shared" si="76"/>
        <v/>
      </c>
      <c r="BN111" s="96" t="str">
        <f t="shared" si="51"/>
        <v/>
      </c>
      <c r="BO111" s="492"/>
      <c r="BP111" s="86" t="str">
        <f t="shared" si="77"/>
        <v/>
      </c>
      <c r="BQ111" s="86" t="str">
        <f t="shared" si="78"/>
        <v/>
      </c>
      <c r="BR111" s="229" t="str">
        <f t="shared" si="79"/>
        <v/>
      </c>
    </row>
    <row r="112" spans="1:70" x14ac:dyDescent="0.15">
      <c r="A112" s="30" t="str">
        <f>IF(C112="","",COUNTA($C$10:C112))</f>
        <v/>
      </c>
      <c r="B112" s="487"/>
      <c r="C112" s="487"/>
      <c r="D112" s="488"/>
      <c r="E112" s="488"/>
      <c r="F112" s="487"/>
      <c r="G112" s="487"/>
      <c r="H112" s="489"/>
      <c r="I112" s="489"/>
      <c r="J112" s="83" t="str">
        <f t="shared" si="52"/>
        <v/>
      </c>
      <c r="K112" s="83" t="str">
        <f t="shared" si="42"/>
        <v/>
      </c>
      <c r="L112" s="83" t="str">
        <f t="shared" si="43"/>
        <v/>
      </c>
      <c r="M112" s="83" t="str">
        <f t="shared" si="44"/>
        <v/>
      </c>
      <c r="N112" s="86" t="str">
        <f>IF($C112="","",VLOOKUP($J112,'1.年齢給'!$B$7:$C$54,2,FALSE))</f>
        <v/>
      </c>
      <c r="O112" s="86" t="str">
        <f>IF($C112="","",INDEX('3.段階号俸表・参照表'!$B$3:$T$188,MATCH(メインシート!$F112,'3.段階号俸表・参照表'!$B$3:$B$188,0),MATCH(メインシート!$E112,'3.段階号俸表・参照表'!$B$3:$T$3,0)))</f>
        <v/>
      </c>
      <c r="P112" s="490"/>
      <c r="Q112" s="86" t="str">
        <f t="shared" si="53"/>
        <v/>
      </c>
      <c r="R112" s="491"/>
      <c r="S112" s="491"/>
      <c r="T112" s="491"/>
      <c r="U112" s="491"/>
      <c r="V112" s="88" t="str">
        <f t="shared" si="54"/>
        <v/>
      </c>
      <c r="W112" s="89" t="str">
        <f t="shared" si="55"/>
        <v/>
      </c>
      <c r="X112" s="219" t="str">
        <f t="shared" si="80"/>
        <v/>
      </c>
      <c r="Y112" s="220" t="str">
        <f t="shared" si="81"/>
        <v/>
      </c>
      <c r="Z112" s="221" t="str">
        <f>IF($C112="","",IF($X112&gt;=$Y$7,0,VLOOKUP($X112,'1.年齢給'!$B$7:$C$54,2,FALSE)))</f>
        <v/>
      </c>
      <c r="AA112" s="221" t="str">
        <f t="shared" si="56"/>
        <v/>
      </c>
      <c r="AB112" s="492"/>
      <c r="AC112" s="223" t="str">
        <f t="shared" si="47"/>
        <v/>
      </c>
      <c r="AD112" s="223" t="str">
        <f t="shared" si="48"/>
        <v/>
      </c>
      <c r="AE112" s="223" t="str">
        <f>IF($AC112="","",VLOOKUP($AC112,'3.段階号俸表・参照表'!$V$4:$AH$13,12,FALSE))</f>
        <v/>
      </c>
      <c r="AF112" s="223" t="str">
        <f t="shared" si="57"/>
        <v/>
      </c>
      <c r="AG112" s="223" t="str">
        <f t="shared" si="58"/>
        <v/>
      </c>
      <c r="AH112" s="221" t="str">
        <f>IF($C112="","",INDEX('3.段階号俸表・参照表'!$B$3:$T$188,MATCH($AG112,'3.段階号俸表・参照表'!$B$3:$B$188,0),MATCH($AC112,'3.段階号俸表・参照表'!$B$3:$T$3,0)))</f>
        <v/>
      </c>
      <c r="AI112" s="221" t="str">
        <f t="shared" si="59"/>
        <v/>
      </c>
      <c r="AJ112" s="221" t="str">
        <f t="shared" si="60"/>
        <v/>
      </c>
      <c r="AK112" s="221" t="str">
        <f t="shared" si="61"/>
        <v/>
      </c>
      <c r="AL112" s="226" t="str">
        <f t="shared" si="62"/>
        <v/>
      </c>
      <c r="AM112" s="387" t="str">
        <f t="shared" si="49"/>
        <v/>
      </c>
      <c r="AN112" s="492"/>
      <c r="AO112" s="379" t="str">
        <f t="shared" si="63"/>
        <v/>
      </c>
      <c r="AP112" s="381">
        <f>IF(AM$10="","",IF($AN112="",0,VLOOKUP($AO112,'3.段階号俸表・参照表'!$V$20:$X$29,3,FALSE)-VLOOKUP($AM112,'3.段階号俸表・参照表'!$V$20:$X$29,3,FALSE)))</f>
        <v>0</v>
      </c>
      <c r="AQ112" s="370" t="str">
        <f t="shared" si="64"/>
        <v/>
      </c>
      <c r="AR112" s="370" t="str">
        <f>IF($C112="","",IF($AP112=0,0,($AQ112-VLOOKUP($AO112,'3.段階号俸表・参照表'!$V$4:$AH$13,2,FALSE))))</f>
        <v/>
      </c>
      <c r="AS112" s="370" t="str">
        <f>IF($C112="","",IF(AND($AN112&gt;0,$AR112=0),1,IF($AR112=0,0,IF($AR112&lt;0,1,ROUNDUP($AR112/VLOOKUP($AO112,'3.段階号俸表・参照表'!$V$4:$AH$13,4,FALSE),0)+1))))</f>
        <v/>
      </c>
      <c r="AT112" s="371" t="str">
        <f t="shared" si="65"/>
        <v/>
      </c>
      <c r="AU112" s="370" t="str">
        <f>IF($AO112="","",IF($AT112=0,0,($AT112-1)*VLOOKUP($AO112,'3.段階号俸表・参照表'!$V$4:$AH$13,4,FALSE)))</f>
        <v/>
      </c>
      <c r="AV112" s="370" t="str">
        <f t="shared" si="66"/>
        <v/>
      </c>
      <c r="AW112" s="371" t="str">
        <f>IF($C112="","",IF($AV112&lt;=0,0,ROUNDUP($AV112/VLOOKUP($AO112,'3.段階号俸表・参照表'!$V$4:$AH$13,8,FALSE),0)))</f>
        <v/>
      </c>
      <c r="AX112" s="371" t="str">
        <f t="shared" si="67"/>
        <v/>
      </c>
      <c r="AY112" s="379" t="str">
        <f t="shared" si="68"/>
        <v/>
      </c>
      <c r="AZ112" s="379" t="str">
        <f t="shared" si="69"/>
        <v/>
      </c>
      <c r="BA112" s="371" t="str">
        <f>IF($AO112="","",VLOOKUP($AO112,'3.段階号俸表・参照表'!$V$4:$AH$13,11,FALSE))</f>
        <v/>
      </c>
      <c r="BB112" s="371" t="str">
        <f>IF($AO112="","",VLOOKUP($AO112,'3.段階号俸表・参照表'!$V$4:$AH$13,12,FALSE))</f>
        <v/>
      </c>
      <c r="BC112" s="377" t="str">
        <f>IF($C112="","",INDEX('3.段階号俸表・参照表'!$B$3:$T$188,MATCH($AY112,'3.段階号俸表・参照表'!$B$3:$B$188,0),MATCH($AZ112,'3.段階号俸表・参照表'!$B$3:$T$3,0)))</f>
        <v/>
      </c>
      <c r="BD112" s="377" t="str">
        <f t="shared" si="70"/>
        <v/>
      </c>
      <c r="BE112" s="377" t="str">
        <f t="shared" si="71"/>
        <v/>
      </c>
      <c r="BF112" s="377" t="str">
        <f t="shared" si="72"/>
        <v/>
      </c>
      <c r="BG112" s="378" t="str">
        <f t="shared" si="73"/>
        <v/>
      </c>
      <c r="BH112" s="125"/>
      <c r="BI112" s="284" t="str">
        <f t="shared" si="74"/>
        <v/>
      </c>
      <c r="BJ112" s="284" t="str">
        <f t="shared" si="75"/>
        <v/>
      </c>
      <c r="BK112" s="231" t="str">
        <f>IF($C112="","",IF($BI112="","",INDEX('4.ベース改訂段階号俸表'!$B$4:$T$189,MATCH(メインシート!$BJ112,'4.ベース改訂段階号俸表'!$B$4:$B$189,0),MATCH(メインシート!$BI112,'4.ベース改訂段階号俸表'!$B$4:$T$4,0))))</f>
        <v/>
      </c>
      <c r="BL112" s="86" t="str">
        <f t="shared" si="50"/>
        <v/>
      </c>
      <c r="BM112" s="86" t="str">
        <f t="shared" si="76"/>
        <v/>
      </c>
      <c r="BN112" s="96" t="str">
        <f t="shared" si="51"/>
        <v/>
      </c>
      <c r="BO112" s="492"/>
      <c r="BP112" s="86" t="str">
        <f t="shared" si="77"/>
        <v/>
      </c>
      <c r="BQ112" s="86" t="str">
        <f t="shared" si="78"/>
        <v/>
      </c>
      <c r="BR112" s="229" t="str">
        <f t="shared" si="79"/>
        <v/>
      </c>
    </row>
    <row r="113" spans="1:70" x14ac:dyDescent="0.15">
      <c r="A113" s="30" t="str">
        <f>IF(C113="","",COUNTA($C$10:C113))</f>
        <v/>
      </c>
      <c r="B113" s="487"/>
      <c r="C113" s="487"/>
      <c r="D113" s="488"/>
      <c r="E113" s="488"/>
      <c r="F113" s="487"/>
      <c r="G113" s="487"/>
      <c r="H113" s="489"/>
      <c r="I113" s="489"/>
      <c r="J113" s="83" t="str">
        <f t="shared" si="52"/>
        <v/>
      </c>
      <c r="K113" s="83" t="str">
        <f t="shared" si="42"/>
        <v/>
      </c>
      <c r="L113" s="83" t="str">
        <f t="shared" si="43"/>
        <v/>
      </c>
      <c r="M113" s="83" t="str">
        <f t="shared" si="44"/>
        <v/>
      </c>
      <c r="N113" s="86" t="str">
        <f>IF($C113="","",VLOOKUP($J113,'1.年齢給'!$B$7:$C$54,2,FALSE))</f>
        <v/>
      </c>
      <c r="O113" s="86" t="str">
        <f>IF($C113="","",INDEX('3.段階号俸表・参照表'!$B$3:$T$188,MATCH(メインシート!$F113,'3.段階号俸表・参照表'!$B$3:$B$188,0),MATCH(メインシート!$E113,'3.段階号俸表・参照表'!$B$3:$T$3,0)))</f>
        <v/>
      </c>
      <c r="P113" s="490"/>
      <c r="Q113" s="86" t="str">
        <f t="shared" si="53"/>
        <v/>
      </c>
      <c r="R113" s="491"/>
      <c r="S113" s="491"/>
      <c r="T113" s="491"/>
      <c r="U113" s="491"/>
      <c r="V113" s="88" t="str">
        <f t="shared" si="54"/>
        <v/>
      </c>
      <c r="W113" s="89" t="str">
        <f t="shared" si="55"/>
        <v/>
      </c>
      <c r="X113" s="219" t="str">
        <f t="shared" si="80"/>
        <v/>
      </c>
      <c r="Y113" s="220" t="str">
        <f t="shared" si="81"/>
        <v/>
      </c>
      <c r="Z113" s="221" t="str">
        <f>IF($C113="","",IF($X113&gt;=$Y$7,0,VLOOKUP($X113,'1.年齢給'!$B$7:$C$54,2,FALSE)))</f>
        <v/>
      </c>
      <c r="AA113" s="221" t="str">
        <f t="shared" si="56"/>
        <v/>
      </c>
      <c r="AB113" s="492"/>
      <c r="AC113" s="223" t="str">
        <f t="shared" si="47"/>
        <v/>
      </c>
      <c r="AD113" s="223" t="str">
        <f t="shared" si="48"/>
        <v/>
      </c>
      <c r="AE113" s="223" t="str">
        <f>IF($AC113="","",VLOOKUP($AC113,'3.段階号俸表・参照表'!$V$4:$AH$13,12,FALSE))</f>
        <v/>
      </c>
      <c r="AF113" s="223" t="str">
        <f t="shared" si="57"/>
        <v/>
      </c>
      <c r="AG113" s="223" t="str">
        <f t="shared" si="58"/>
        <v/>
      </c>
      <c r="AH113" s="221" t="str">
        <f>IF($C113="","",INDEX('3.段階号俸表・参照表'!$B$3:$T$188,MATCH($AG113,'3.段階号俸表・参照表'!$B$3:$B$188,0),MATCH($AC113,'3.段階号俸表・参照表'!$B$3:$T$3,0)))</f>
        <v/>
      </c>
      <c r="AI113" s="221" t="str">
        <f t="shared" si="59"/>
        <v/>
      </c>
      <c r="AJ113" s="221" t="str">
        <f t="shared" si="60"/>
        <v/>
      </c>
      <c r="AK113" s="221" t="str">
        <f t="shared" si="61"/>
        <v/>
      </c>
      <c r="AL113" s="226" t="str">
        <f t="shared" si="62"/>
        <v/>
      </c>
      <c r="AM113" s="387" t="str">
        <f t="shared" si="49"/>
        <v/>
      </c>
      <c r="AN113" s="492"/>
      <c r="AO113" s="379" t="str">
        <f t="shared" si="63"/>
        <v/>
      </c>
      <c r="AP113" s="381">
        <f>IF(AM$10="","",IF($AN113="",0,VLOOKUP($AO113,'3.段階号俸表・参照表'!$V$20:$X$29,3,FALSE)-VLOOKUP($AM113,'3.段階号俸表・参照表'!$V$20:$X$29,3,FALSE)))</f>
        <v>0</v>
      </c>
      <c r="AQ113" s="370" t="str">
        <f t="shared" si="64"/>
        <v/>
      </c>
      <c r="AR113" s="370" t="str">
        <f>IF($C113="","",IF($AP113=0,0,($AQ113-VLOOKUP($AO113,'3.段階号俸表・参照表'!$V$4:$AH$13,2,FALSE))))</f>
        <v/>
      </c>
      <c r="AS113" s="370" t="str">
        <f>IF($C113="","",IF(AND($AN113&gt;0,$AR113=0),1,IF($AR113=0,0,IF($AR113&lt;0,1,ROUNDUP($AR113/VLOOKUP($AO113,'3.段階号俸表・参照表'!$V$4:$AH$13,4,FALSE),0)+1))))</f>
        <v/>
      </c>
      <c r="AT113" s="371" t="str">
        <f t="shared" si="65"/>
        <v/>
      </c>
      <c r="AU113" s="370" t="str">
        <f>IF($AO113="","",IF($AT113=0,0,($AT113-1)*VLOOKUP($AO113,'3.段階号俸表・参照表'!$V$4:$AH$13,4,FALSE)))</f>
        <v/>
      </c>
      <c r="AV113" s="370" t="str">
        <f t="shared" si="66"/>
        <v/>
      </c>
      <c r="AW113" s="371" t="str">
        <f>IF($C113="","",IF($AV113&lt;=0,0,ROUNDUP($AV113/VLOOKUP($AO113,'3.段階号俸表・参照表'!$V$4:$AH$13,8,FALSE),0)))</f>
        <v/>
      </c>
      <c r="AX113" s="371" t="str">
        <f t="shared" si="67"/>
        <v/>
      </c>
      <c r="AY113" s="379" t="str">
        <f t="shared" si="68"/>
        <v/>
      </c>
      <c r="AZ113" s="379" t="str">
        <f t="shared" si="69"/>
        <v/>
      </c>
      <c r="BA113" s="371" t="str">
        <f>IF($AO113="","",VLOOKUP($AO113,'3.段階号俸表・参照表'!$V$4:$AH$13,11,FALSE))</f>
        <v/>
      </c>
      <c r="BB113" s="371" t="str">
        <f>IF($AO113="","",VLOOKUP($AO113,'3.段階号俸表・参照表'!$V$4:$AH$13,12,FALSE))</f>
        <v/>
      </c>
      <c r="BC113" s="377" t="str">
        <f>IF($C113="","",INDEX('3.段階号俸表・参照表'!$B$3:$T$188,MATCH($AY113,'3.段階号俸表・参照表'!$B$3:$B$188,0),MATCH($AZ113,'3.段階号俸表・参照表'!$B$3:$T$3,0)))</f>
        <v/>
      </c>
      <c r="BD113" s="377" t="str">
        <f t="shared" si="70"/>
        <v/>
      </c>
      <c r="BE113" s="377" t="str">
        <f t="shared" si="71"/>
        <v/>
      </c>
      <c r="BF113" s="377" t="str">
        <f t="shared" si="72"/>
        <v/>
      </c>
      <c r="BG113" s="378" t="str">
        <f t="shared" si="73"/>
        <v/>
      </c>
      <c r="BH113" s="125"/>
      <c r="BI113" s="284" t="str">
        <f t="shared" si="74"/>
        <v/>
      </c>
      <c r="BJ113" s="284" t="str">
        <f t="shared" si="75"/>
        <v/>
      </c>
      <c r="BK113" s="231" t="str">
        <f>IF($C113="","",IF($BI113="","",INDEX('4.ベース改訂段階号俸表'!$B$4:$T$189,MATCH(メインシート!$BJ113,'4.ベース改訂段階号俸表'!$B$4:$B$189,0),MATCH(メインシート!$BI113,'4.ベース改訂段階号俸表'!$B$4:$T$4,0))))</f>
        <v/>
      </c>
      <c r="BL113" s="86" t="str">
        <f t="shared" si="50"/>
        <v/>
      </c>
      <c r="BM113" s="86" t="str">
        <f t="shared" si="76"/>
        <v/>
      </c>
      <c r="BN113" s="96" t="str">
        <f t="shared" si="51"/>
        <v/>
      </c>
      <c r="BO113" s="492"/>
      <c r="BP113" s="86" t="str">
        <f t="shared" si="77"/>
        <v/>
      </c>
      <c r="BQ113" s="86" t="str">
        <f t="shared" si="78"/>
        <v/>
      </c>
      <c r="BR113" s="229" t="str">
        <f t="shared" si="79"/>
        <v/>
      </c>
    </row>
    <row r="114" spans="1:70" x14ac:dyDescent="0.15">
      <c r="A114" s="30" t="str">
        <f>IF(C114="","",COUNTA($C$10:C114))</f>
        <v/>
      </c>
      <c r="B114" s="487"/>
      <c r="C114" s="487"/>
      <c r="D114" s="488"/>
      <c r="E114" s="488"/>
      <c r="F114" s="487"/>
      <c r="G114" s="487"/>
      <c r="H114" s="489"/>
      <c r="I114" s="489"/>
      <c r="J114" s="83" t="str">
        <f t="shared" si="52"/>
        <v/>
      </c>
      <c r="K114" s="83" t="str">
        <f t="shared" si="42"/>
        <v/>
      </c>
      <c r="L114" s="83" t="str">
        <f t="shared" si="43"/>
        <v/>
      </c>
      <c r="M114" s="83" t="str">
        <f t="shared" si="44"/>
        <v/>
      </c>
      <c r="N114" s="86" t="str">
        <f>IF($C114="","",VLOOKUP($J114,'1.年齢給'!$B$7:$C$54,2,FALSE))</f>
        <v/>
      </c>
      <c r="O114" s="86" t="str">
        <f>IF($C114="","",INDEX('3.段階号俸表・参照表'!$B$3:$T$188,MATCH(メインシート!$F114,'3.段階号俸表・参照表'!$B$3:$B$188,0),MATCH(メインシート!$E114,'3.段階号俸表・参照表'!$B$3:$T$3,0)))</f>
        <v/>
      </c>
      <c r="P114" s="490"/>
      <c r="Q114" s="86" t="str">
        <f t="shared" si="53"/>
        <v/>
      </c>
      <c r="R114" s="491"/>
      <c r="S114" s="491"/>
      <c r="T114" s="491"/>
      <c r="U114" s="491"/>
      <c r="V114" s="88" t="str">
        <f t="shared" si="54"/>
        <v/>
      </c>
      <c r="W114" s="89" t="str">
        <f t="shared" si="55"/>
        <v/>
      </c>
      <c r="X114" s="219" t="str">
        <f t="shared" si="80"/>
        <v/>
      </c>
      <c r="Y114" s="220" t="str">
        <f t="shared" si="81"/>
        <v/>
      </c>
      <c r="Z114" s="221" t="str">
        <f>IF($C114="","",IF($X114&gt;=$Y$7,0,VLOOKUP($X114,'1.年齢給'!$B$7:$C$54,2,FALSE)))</f>
        <v/>
      </c>
      <c r="AA114" s="221" t="str">
        <f t="shared" si="56"/>
        <v/>
      </c>
      <c r="AB114" s="492"/>
      <c r="AC114" s="223" t="str">
        <f t="shared" si="47"/>
        <v/>
      </c>
      <c r="AD114" s="223" t="str">
        <f t="shared" si="48"/>
        <v/>
      </c>
      <c r="AE114" s="223" t="str">
        <f>IF($AC114="","",VLOOKUP($AC114,'3.段階号俸表・参照表'!$V$4:$AH$13,12,FALSE))</f>
        <v/>
      </c>
      <c r="AF114" s="223" t="str">
        <f t="shared" si="57"/>
        <v/>
      </c>
      <c r="AG114" s="223" t="str">
        <f t="shared" si="58"/>
        <v/>
      </c>
      <c r="AH114" s="221" t="str">
        <f>IF($C114="","",INDEX('3.段階号俸表・参照表'!$B$3:$T$188,MATCH($AG114,'3.段階号俸表・参照表'!$B$3:$B$188,0),MATCH($AC114,'3.段階号俸表・参照表'!$B$3:$T$3,0)))</f>
        <v/>
      </c>
      <c r="AI114" s="221" t="str">
        <f t="shared" si="59"/>
        <v/>
      </c>
      <c r="AJ114" s="221" t="str">
        <f t="shared" si="60"/>
        <v/>
      </c>
      <c r="AK114" s="221" t="str">
        <f t="shared" si="61"/>
        <v/>
      </c>
      <c r="AL114" s="226" t="str">
        <f t="shared" si="62"/>
        <v/>
      </c>
      <c r="AM114" s="387" t="str">
        <f t="shared" si="49"/>
        <v/>
      </c>
      <c r="AN114" s="492"/>
      <c r="AO114" s="379" t="str">
        <f t="shared" si="63"/>
        <v/>
      </c>
      <c r="AP114" s="381">
        <f>IF(AM$10="","",IF($AN114="",0,VLOOKUP($AO114,'3.段階号俸表・参照表'!$V$20:$X$29,3,FALSE)-VLOOKUP($AM114,'3.段階号俸表・参照表'!$V$20:$X$29,3,FALSE)))</f>
        <v>0</v>
      </c>
      <c r="AQ114" s="370" t="str">
        <f t="shared" si="64"/>
        <v/>
      </c>
      <c r="AR114" s="370" t="str">
        <f>IF($C114="","",IF($AP114=0,0,($AQ114-VLOOKUP($AO114,'3.段階号俸表・参照表'!$V$4:$AH$13,2,FALSE))))</f>
        <v/>
      </c>
      <c r="AS114" s="370" t="str">
        <f>IF($C114="","",IF(AND($AN114&gt;0,$AR114=0),1,IF($AR114=0,0,IF($AR114&lt;0,1,ROUNDUP($AR114/VLOOKUP($AO114,'3.段階号俸表・参照表'!$V$4:$AH$13,4,FALSE),0)+1))))</f>
        <v/>
      </c>
      <c r="AT114" s="371" t="str">
        <f t="shared" si="65"/>
        <v/>
      </c>
      <c r="AU114" s="370" t="str">
        <f>IF($AO114="","",IF($AT114=0,0,($AT114-1)*VLOOKUP($AO114,'3.段階号俸表・参照表'!$V$4:$AH$13,4,FALSE)))</f>
        <v/>
      </c>
      <c r="AV114" s="370" t="str">
        <f t="shared" si="66"/>
        <v/>
      </c>
      <c r="AW114" s="371" t="str">
        <f>IF($C114="","",IF($AV114&lt;=0,0,ROUNDUP($AV114/VLOOKUP($AO114,'3.段階号俸表・参照表'!$V$4:$AH$13,8,FALSE),0)))</f>
        <v/>
      </c>
      <c r="AX114" s="371" t="str">
        <f t="shared" si="67"/>
        <v/>
      </c>
      <c r="AY114" s="379" t="str">
        <f t="shared" si="68"/>
        <v/>
      </c>
      <c r="AZ114" s="379" t="str">
        <f t="shared" si="69"/>
        <v/>
      </c>
      <c r="BA114" s="371" t="str">
        <f>IF($AO114="","",VLOOKUP($AO114,'3.段階号俸表・参照表'!$V$4:$AH$13,11,FALSE))</f>
        <v/>
      </c>
      <c r="BB114" s="371" t="str">
        <f>IF($AO114="","",VLOOKUP($AO114,'3.段階号俸表・参照表'!$V$4:$AH$13,12,FALSE))</f>
        <v/>
      </c>
      <c r="BC114" s="377" t="str">
        <f>IF($C114="","",INDEX('3.段階号俸表・参照表'!$B$3:$T$188,MATCH($AY114,'3.段階号俸表・参照表'!$B$3:$B$188,0),MATCH($AZ114,'3.段階号俸表・参照表'!$B$3:$T$3,0)))</f>
        <v/>
      </c>
      <c r="BD114" s="377" t="str">
        <f t="shared" si="70"/>
        <v/>
      </c>
      <c r="BE114" s="377" t="str">
        <f t="shared" si="71"/>
        <v/>
      </c>
      <c r="BF114" s="377" t="str">
        <f t="shared" si="72"/>
        <v/>
      </c>
      <c r="BG114" s="378" t="str">
        <f t="shared" si="73"/>
        <v/>
      </c>
      <c r="BH114" s="125"/>
      <c r="BI114" s="284" t="str">
        <f t="shared" si="74"/>
        <v/>
      </c>
      <c r="BJ114" s="284" t="str">
        <f t="shared" si="75"/>
        <v/>
      </c>
      <c r="BK114" s="231" t="str">
        <f>IF($C114="","",IF($BI114="","",INDEX('4.ベース改訂段階号俸表'!$B$4:$T$189,MATCH(メインシート!$BJ114,'4.ベース改訂段階号俸表'!$B$4:$B$189,0),MATCH(メインシート!$BI114,'4.ベース改訂段階号俸表'!$B$4:$T$4,0))))</f>
        <v/>
      </c>
      <c r="BL114" s="86" t="str">
        <f t="shared" si="50"/>
        <v/>
      </c>
      <c r="BM114" s="86" t="str">
        <f t="shared" si="76"/>
        <v/>
      </c>
      <c r="BN114" s="96" t="str">
        <f t="shared" si="51"/>
        <v/>
      </c>
      <c r="BO114" s="492"/>
      <c r="BP114" s="86" t="str">
        <f t="shared" si="77"/>
        <v/>
      </c>
      <c r="BQ114" s="86" t="str">
        <f t="shared" si="78"/>
        <v/>
      </c>
      <c r="BR114" s="229" t="str">
        <f t="shared" si="79"/>
        <v/>
      </c>
    </row>
    <row r="115" spans="1:70" x14ac:dyDescent="0.15">
      <c r="A115" s="30" t="str">
        <f>IF(C115="","",COUNTA($C$10:C115))</f>
        <v/>
      </c>
      <c r="B115" s="487"/>
      <c r="C115" s="487"/>
      <c r="D115" s="488"/>
      <c r="E115" s="488"/>
      <c r="F115" s="487"/>
      <c r="G115" s="487"/>
      <c r="H115" s="489"/>
      <c r="I115" s="489"/>
      <c r="J115" s="83" t="str">
        <f t="shared" si="52"/>
        <v/>
      </c>
      <c r="K115" s="83" t="str">
        <f t="shared" si="42"/>
        <v/>
      </c>
      <c r="L115" s="83" t="str">
        <f t="shared" si="43"/>
        <v/>
      </c>
      <c r="M115" s="83" t="str">
        <f t="shared" si="44"/>
        <v/>
      </c>
      <c r="N115" s="86" t="str">
        <f>IF($C115="","",VLOOKUP($J115,'1.年齢給'!$B$7:$C$54,2,FALSE))</f>
        <v/>
      </c>
      <c r="O115" s="86" t="str">
        <f>IF($C115="","",INDEX('3.段階号俸表・参照表'!$B$3:$T$188,MATCH(メインシート!$F115,'3.段階号俸表・参照表'!$B$3:$B$188,0),MATCH(メインシート!$E115,'3.段階号俸表・参照表'!$B$3:$T$3,0)))</f>
        <v/>
      </c>
      <c r="P115" s="490"/>
      <c r="Q115" s="86" t="str">
        <f t="shared" si="53"/>
        <v/>
      </c>
      <c r="R115" s="491"/>
      <c r="S115" s="491"/>
      <c r="T115" s="491"/>
      <c r="U115" s="491"/>
      <c r="V115" s="88" t="str">
        <f t="shared" si="54"/>
        <v/>
      </c>
      <c r="W115" s="89" t="str">
        <f t="shared" si="55"/>
        <v/>
      </c>
      <c r="X115" s="219" t="str">
        <f t="shared" si="80"/>
        <v/>
      </c>
      <c r="Y115" s="220" t="str">
        <f t="shared" si="81"/>
        <v/>
      </c>
      <c r="Z115" s="221" t="str">
        <f>IF($C115="","",IF($X115&gt;=$Y$7,0,VLOOKUP($X115,'1.年齢給'!$B$7:$C$54,2,FALSE)))</f>
        <v/>
      </c>
      <c r="AA115" s="221" t="str">
        <f t="shared" si="56"/>
        <v/>
      </c>
      <c r="AB115" s="492"/>
      <c r="AC115" s="223" t="str">
        <f t="shared" si="47"/>
        <v/>
      </c>
      <c r="AD115" s="223" t="str">
        <f t="shared" si="48"/>
        <v/>
      </c>
      <c r="AE115" s="223" t="str">
        <f>IF($AC115="","",VLOOKUP($AC115,'3.段階号俸表・参照表'!$V$4:$AH$13,12,FALSE))</f>
        <v/>
      </c>
      <c r="AF115" s="223" t="str">
        <f t="shared" si="57"/>
        <v/>
      </c>
      <c r="AG115" s="223" t="str">
        <f t="shared" si="58"/>
        <v/>
      </c>
      <c r="AH115" s="221" t="str">
        <f>IF($C115="","",INDEX('3.段階号俸表・参照表'!$B$3:$T$188,MATCH($AG115,'3.段階号俸表・参照表'!$B$3:$B$188,0),MATCH($AC115,'3.段階号俸表・参照表'!$B$3:$T$3,0)))</f>
        <v/>
      </c>
      <c r="AI115" s="221" t="str">
        <f t="shared" si="59"/>
        <v/>
      </c>
      <c r="AJ115" s="221" t="str">
        <f t="shared" si="60"/>
        <v/>
      </c>
      <c r="AK115" s="221" t="str">
        <f t="shared" si="61"/>
        <v/>
      </c>
      <c r="AL115" s="226" t="str">
        <f t="shared" si="62"/>
        <v/>
      </c>
      <c r="AM115" s="387" t="str">
        <f t="shared" si="49"/>
        <v/>
      </c>
      <c r="AN115" s="492"/>
      <c r="AO115" s="379" t="str">
        <f t="shared" si="63"/>
        <v/>
      </c>
      <c r="AP115" s="381">
        <f>IF(AM$10="","",IF($AN115="",0,VLOOKUP($AO115,'3.段階号俸表・参照表'!$V$20:$X$29,3,FALSE)-VLOOKUP($AM115,'3.段階号俸表・参照表'!$V$20:$X$29,3,FALSE)))</f>
        <v>0</v>
      </c>
      <c r="AQ115" s="370" t="str">
        <f t="shared" si="64"/>
        <v/>
      </c>
      <c r="AR115" s="370" t="str">
        <f>IF($C115="","",IF($AP115=0,0,($AQ115-VLOOKUP($AO115,'3.段階号俸表・参照表'!$V$4:$AH$13,2,FALSE))))</f>
        <v/>
      </c>
      <c r="AS115" s="370" t="str">
        <f>IF($C115="","",IF(AND($AN115&gt;0,$AR115=0),1,IF($AR115=0,0,IF($AR115&lt;0,1,ROUNDUP($AR115/VLOOKUP($AO115,'3.段階号俸表・参照表'!$V$4:$AH$13,4,FALSE),0)+1))))</f>
        <v/>
      </c>
      <c r="AT115" s="371" t="str">
        <f t="shared" si="65"/>
        <v/>
      </c>
      <c r="AU115" s="370" t="str">
        <f>IF($AO115="","",IF($AT115=0,0,($AT115-1)*VLOOKUP($AO115,'3.段階号俸表・参照表'!$V$4:$AH$13,4,FALSE)))</f>
        <v/>
      </c>
      <c r="AV115" s="370" t="str">
        <f t="shared" si="66"/>
        <v/>
      </c>
      <c r="AW115" s="371" t="str">
        <f>IF($C115="","",IF($AV115&lt;=0,0,ROUNDUP($AV115/VLOOKUP($AO115,'3.段階号俸表・参照表'!$V$4:$AH$13,8,FALSE),0)))</f>
        <v/>
      </c>
      <c r="AX115" s="371" t="str">
        <f t="shared" si="67"/>
        <v/>
      </c>
      <c r="AY115" s="379" t="str">
        <f t="shared" si="68"/>
        <v/>
      </c>
      <c r="AZ115" s="379" t="str">
        <f t="shared" si="69"/>
        <v/>
      </c>
      <c r="BA115" s="371" t="str">
        <f>IF($AO115="","",VLOOKUP($AO115,'3.段階号俸表・参照表'!$V$4:$AH$13,11,FALSE))</f>
        <v/>
      </c>
      <c r="BB115" s="371" t="str">
        <f>IF($AO115="","",VLOOKUP($AO115,'3.段階号俸表・参照表'!$V$4:$AH$13,12,FALSE))</f>
        <v/>
      </c>
      <c r="BC115" s="377" t="str">
        <f>IF($C115="","",INDEX('3.段階号俸表・参照表'!$B$3:$T$188,MATCH($AY115,'3.段階号俸表・参照表'!$B$3:$B$188,0),MATCH($AZ115,'3.段階号俸表・参照表'!$B$3:$T$3,0)))</f>
        <v/>
      </c>
      <c r="BD115" s="377" t="str">
        <f t="shared" si="70"/>
        <v/>
      </c>
      <c r="BE115" s="377" t="str">
        <f t="shared" si="71"/>
        <v/>
      </c>
      <c r="BF115" s="377" t="str">
        <f t="shared" si="72"/>
        <v/>
      </c>
      <c r="BG115" s="378" t="str">
        <f t="shared" si="73"/>
        <v/>
      </c>
      <c r="BH115" s="125"/>
      <c r="BI115" s="284" t="str">
        <f t="shared" si="74"/>
        <v/>
      </c>
      <c r="BJ115" s="284" t="str">
        <f t="shared" si="75"/>
        <v/>
      </c>
      <c r="BK115" s="231" t="str">
        <f>IF($C115="","",IF($BI115="","",INDEX('4.ベース改訂段階号俸表'!$B$4:$T$189,MATCH(メインシート!$BJ115,'4.ベース改訂段階号俸表'!$B$4:$B$189,0),MATCH(メインシート!$BI115,'4.ベース改訂段階号俸表'!$B$4:$T$4,0))))</f>
        <v/>
      </c>
      <c r="BL115" s="86" t="str">
        <f t="shared" si="50"/>
        <v/>
      </c>
      <c r="BM115" s="86" t="str">
        <f t="shared" si="76"/>
        <v/>
      </c>
      <c r="BN115" s="96" t="str">
        <f t="shared" si="51"/>
        <v/>
      </c>
      <c r="BO115" s="492"/>
      <c r="BP115" s="86" t="str">
        <f t="shared" si="77"/>
        <v/>
      </c>
      <c r="BQ115" s="86" t="str">
        <f t="shared" si="78"/>
        <v/>
      </c>
      <c r="BR115" s="229" t="str">
        <f t="shared" si="79"/>
        <v/>
      </c>
    </row>
    <row r="116" spans="1:70" x14ac:dyDescent="0.15">
      <c r="A116" s="30" t="str">
        <f>IF(C116="","",COUNTA($C$10:C116))</f>
        <v/>
      </c>
      <c r="B116" s="487"/>
      <c r="C116" s="487"/>
      <c r="D116" s="488"/>
      <c r="E116" s="488"/>
      <c r="F116" s="487"/>
      <c r="G116" s="487"/>
      <c r="H116" s="489"/>
      <c r="I116" s="489"/>
      <c r="J116" s="83" t="str">
        <f t="shared" si="52"/>
        <v/>
      </c>
      <c r="K116" s="83" t="str">
        <f t="shared" si="42"/>
        <v/>
      </c>
      <c r="L116" s="83" t="str">
        <f t="shared" si="43"/>
        <v/>
      </c>
      <c r="M116" s="83" t="str">
        <f t="shared" si="44"/>
        <v/>
      </c>
      <c r="N116" s="86" t="str">
        <f>IF($C116="","",VLOOKUP($J116,'1.年齢給'!$B$7:$C$54,2,FALSE))</f>
        <v/>
      </c>
      <c r="O116" s="86" t="str">
        <f>IF($C116="","",INDEX('3.段階号俸表・参照表'!$B$3:$T$188,MATCH(メインシート!$F116,'3.段階号俸表・参照表'!$B$3:$B$188,0),MATCH(メインシート!$E116,'3.段階号俸表・参照表'!$B$3:$T$3,0)))</f>
        <v/>
      </c>
      <c r="P116" s="490"/>
      <c r="Q116" s="86" t="str">
        <f t="shared" si="53"/>
        <v/>
      </c>
      <c r="R116" s="491"/>
      <c r="S116" s="491"/>
      <c r="T116" s="491"/>
      <c r="U116" s="491"/>
      <c r="V116" s="88" t="str">
        <f t="shared" si="54"/>
        <v/>
      </c>
      <c r="W116" s="89" t="str">
        <f t="shared" si="55"/>
        <v/>
      </c>
      <c r="X116" s="219" t="str">
        <f t="shared" si="80"/>
        <v/>
      </c>
      <c r="Y116" s="220" t="str">
        <f t="shared" si="81"/>
        <v/>
      </c>
      <c r="Z116" s="221" t="str">
        <f>IF($C116="","",IF($X116&gt;=$Y$7,0,VLOOKUP($X116,'1.年齢給'!$B$7:$C$54,2,FALSE)))</f>
        <v/>
      </c>
      <c r="AA116" s="221" t="str">
        <f t="shared" si="56"/>
        <v/>
      </c>
      <c r="AB116" s="492"/>
      <c r="AC116" s="223" t="str">
        <f t="shared" si="47"/>
        <v/>
      </c>
      <c r="AD116" s="223" t="str">
        <f t="shared" si="48"/>
        <v/>
      </c>
      <c r="AE116" s="223" t="str">
        <f>IF($AC116="","",VLOOKUP($AC116,'3.段階号俸表・参照表'!$V$4:$AH$13,12,FALSE))</f>
        <v/>
      </c>
      <c r="AF116" s="223" t="str">
        <f t="shared" si="57"/>
        <v/>
      </c>
      <c r="AG116" s="223" t="str">
        <f t="shared" si="58"/>
        <v/>
      </c>
      <c r="AH116" s="221" t="str">
        <f>IF($C116="","",INDEX('3.段階号俸表・参照表'!$B$3:$T$188,MATCH($AG116,'3.段階号俸表・参照表'!$B$3:$B$188,0),MATCH($AC116,'3.段階号俸表・参照表'!$B$3:$T$3,0)))</f>
        <v/>
      </c>
      <c r="AI116" s="221" t="str">
        <f t="shared" si="59"/>
        <v/>
      </c>
      <c r="AJ116" s="221" t="str">
        <f t="shared" si="60"/>
        <v/>
      </c>
      <c r="AK116" s="221" t="str">
        <f t="shared" si="61"/>
        <v/>
      </c>
      <c r="AL116" s="226" t="str">
        <f t="shared" si="62"/>
        <v/>
      </c>
      <c r="AM116" s="387" t="str">
        <f t="shared" si="49"/>
        <v/>
      </c>
      <c r="AN116" s="492"/>
      <c r="AO116" s="379" t="str">
        <f t="shared" si="63"/>
        <v/>
      </c>
      <c r="AP116" s="381">
        <f>IF(AM$10="","",IF($AN116="",0,VLOOKUP($AO116,'3.段階号俸表・参照表'!$V$20:$X$29,3,FALSE)-VLOOKUP($AM116,'3.段階号俸表・参照表'!$V$20:$X$29,3,FALSE)))</f>
        <v>0</v>
      </c>
      <c r="AQ116" s="370" t="str">
        <f t="shared" si="64"/>
        <v/>
      </c>
      <c r="AR116" s="370" t="str">
        <f>IF($C116="","",IF($AP116=0,0,($AQ116-VLOOKUP($AO116,'3.段階号俸表・参照表'!$V$4:$AH$13,2,FALSE))))</f>
        <v/>
      </c>
      <c r="AS116" s="370" t="str">
        <f>IF($C116="","",IF(AND($AN116&gt;0,$AR116=0),1,IF($AR116=0,0,IF($AR116&lt;0,1,ROUNDUP($AR116/VLOOKUP($AO116,'3.段階号俸表・参照表'!$V$4:$AH$13,4,FALSE),0)+1))))</f>
        <v/>
      </c>
      <c r="AT116" s="371" t="str">
        <f t="shared" si="65"/>
        <v/>
      </c>
      <c r="AU116" s="370" t="str">
        <f>IF($AO116="","",IF($AT116=0,0,($AT116-1)*VLOOKUP($AO116,'3.段階号俸表・参照表'!$V$4:$AH$13,4,FALSE)))</f>
        <v/>
      </c>
      <c r="AV116" s="370" t="str">
        <f t="shared" si="66"/>
        <v/>
      </c>
      <c r="AW116" s="371" t="str">
        <f>IF($C116="","",IF($AV116&lt;=0,0,ROUNDUP($AV116/VLOOKUP($AO116,'3.段階号俸表・参照表'!$V$4:$AH$13,8,FALSE),0)))</f>
        <v/>
      </c>
      <c r="AX116" s="371" t="str">
        <f t="shared" si="67"/>
        <v/>
      </c>
      <c r="AY116" s="379" t="str">
        <f t="shared" si="68"/>
        <v/>
      </c>
      <c r="AZ116" s="379" t="str">
        <f t="shared" si="69"/>
        <v/>
      </c>
      <c r="BA116" s="371" t="str">
        <f>IF($AO116="","",VLOOKUP($AO116,'3.段階号俸表・参照表'!$V$4:$AH$13,11,FALSE))</f>
        <v/>
      </c>
      <c r="BB116" s="371" t="str">
        <f>IF($AO116="","",VLOOKUP($AO116,'3.段階号俸表・参照表'!$V$4:$AH$13,12,FALSE))</f>
        <v/>
      </c>
      <c r="BC116" s="377" t="str">
        <f>IF($C116="","",INDEX('3.段階号俸表・参照表'!$B$3:$T$188,MATCH($AY116,'3.段階号俸表・参照表'!$B$3:$B$188,0),MATCH($AZ116,'3.段階号俸表・参照表'!$B$3:$T$3,0)))</f>
        <v/>
      </c>
      <c r="BD116" s="377" t="str">
        <f t="shared" si="70"/>
        <v/>
      </c>
      <c r="BE116" s="377" t="str">
        <f t="shared" si="71"/>
        <v/>
      </c>
      <c r="BF116" s="377" t="str">
        <f t="shared" si="72"/>
        <v/>
      </c>
      <c r="BG116" s="378" t="str">
        <f t="shared" si="73"/>
        <v/>
      </c>
      <c r="BH116" s="125"/>
      <c r="BI116" s="284" t="str">
        <f t="shared" si="74"/>
        <v/>
      </c>
      <c r="BJ116" s="284" t="str">
        <f t="shared" si="75"/>
        <v/>
      </c>
      <c r="BK116" s="231" t="str">
        <f>IF($C116="","",IF($BI116="","",INDEX('4.ベース改訂段階号俸表'!$B$4:$T$189,MATCH(メインシート!$BJ116,'4.ベース改訂段階号俸表'!$B$4:$B$189,0),MATCH(メインシート!$BI116,'4.ベース改訂段階号俸表'!$B$4:$T$4,0))))</f>
        <v/>
      </c>
      <c r="BL116" s="86" t="str">
        <f t="shared" si="50"/>
        <v/>
      </c>
      <c r="BM116" s="86" t="str">
        <f t="shared" si="76"/>
        <v/>
      </c>
      <c r="BN116" s="96" t="str">
        <f t="shared" si="51"/>
        <v/>
      </c>
      <c r="BO116" s="492"/>
      <c r="BP116" s="86" t="str">
        <f t="shared" si="77"/>
        <v/>
      </c>
      <c r="BQ116" s="86" t="str">
        <f t="shared" si="78"/>
        <v/>
      </c>
      <c r="BR116" s="229" t="str">
        <f t="shared" si="79"/>
        <v/>
      </c>
    </row>
    <row r="117" spans="1:70" x14ac:dyDescent="0.15">
      <c r="A117" s="30" t="str">
        <f>IF(C117="","",COUNTA($C$10:C117))</f>
        <v/>
      </c>
      <c r="B117" s="487"/>
      <c r="C117" s="487"/>
      <c r="D117" s="488"/>
      <c r="E117" s="488"/>
      <c r="F117" s="487"/>
      <c r="G117" s="487"/>
      <c r="H117" s="489"/>
      <c r="I117" s="489"/>
      <c r="J117" s="83" t="str">
        <f t="shared" si="52"/>
        <v/>
      </c>
      <c r="K117" s="83" t="str">
        <f t="shared" si="42"/>
        <v/>
      </c>
      <c r="L117" s="83" t="str">
        <f t="shared" si="43"/>
        <v/>
      </c>
      <c r="M117" s="83" t="str">
        <f t="shared" si="44"/>
        <v/>
      </c>
      <c r="N117" s="86" t="str">
        <f>IF($C117="","",VLOOKUP($J117,'1.年齢給'!$B$7:$C$54,2,FALSE))</f>
        <v/>
      </c>
      <c r="O117" s="86" t="str">
        <f>IF($C117="","",INDEX('3.段階号俸表・参照表'!$B$3:$T$188,MATCH(メインシート!$F117,'3.段階号俸表・参照表'!$B$3:$B$188,0),MATCH(メインシート!$E117,'3.段階号俸表・参照表'!$B$3:$T$3,0)))</f>
        <v/>
      </c>
      <c r="P117" s="490"/>
      <c r="Q117" s="86" t="str">
        <f t="shared" si="53"/>
        <v/>
      </c>
      <c r="R117" s="491"/>
      <c r="S117" s="491"/>
      <c r="T117" s="491"/>
      <c r="U117" s="491"/>
      <c r="V117" s="88" t="str">
        <f t="shared" si="54"/>
        <v/>
      </c>
      <c r="W117" s="89" t="str">
        <f t="shared" si="55"/>
        <v/>
      </c>
      <c r="X117" s="219" t="str">
        <f t="shared" si="80"/>
        <v/>
      </c>
      <c r="Y117" s="220" t="str">
        <f t="shared" si="81"/>
        <v/>
      </c>
      <c r="Z117" s="221" t="str">
        <f>IF($C117="","",IF($X117&gt;=$Y$7,0,VLOOKUP($X117,'1.年齢給'!$B$7:$C$54,2,FALSE)))</f>
        <v/>
      </c>
      <c r="AA117" s="221" t="str">
        <f t="shared" si="56"/>
        <v/>
      </c>
      <c r="AB117" s="492"/>
      <c r="AC117" s="223" t="str">
        <f t="shared" si="47"/>
        <v/>
      </c>
      <c r="AD117" s="223" t="str">
        <f t="shared" si="48"/>
        <v/>
      </c>
      <c r="AE117" s="223" t="str">
        <f>IF($AC117="","",VLOOKUP($AC117,'3.段階号俸表・参照表'!$V$4:$AH$13,12,FALSE))</f>
        <v/>
      </c>
      <c r="AF117" s="223" t="str">
        <f t="shared" si="57"/>
        <v/>
      </c>
      <c r="AG117" s="223" t="str">
        <f t="shared" si="58"/>
        <v/>
      </c>
      <c r="AH117" s="221" t="str">
        <f>IF($C117="","",INDEX('3.段階号俸表・参照表'!$B$3:$T$188,MATCH($AG117,'3.段階号俸表・参照表'!$B$3:$B$188,0),MATCH($AC117,'3.段階号俸表・参照表'!$B$3:$T$3,0)))</f>
        <v/>
      </c>
      <c r="AI117" s="221" t="str">
        <f t="shared" si="59"/>
        <v/>
      </c>
      <c r="AJ117" s="221" t="str">
        <f t="shared" si="60"/>
        <v/>
      </c>
      <c r="AK117" s="221" t="str">
        <f t="shared" si="61"/>
        <v/>
      </c>
      <c r="AL117" s="226" t="str">
        <f t="shared" si="62"/>
        <v/>
      </c>
      <c r="AM117" s="387" t="str">
        <f t="shared" si="49"/>
        <v/>
      </c>
      <c r="AN117" s="492"/>
      <c r="AO117" s="379" t="str">
        <f t="shared" si="63"/>
        <v/>
      </c>
      <c r="AP117" s="381">
        <f>IF(AM$10="","",IF($AN117="",0,VLOOKUP($AO117,'3.段階号俸表・参照表'!$V$20:$X$29,3,FALSE)-VLOOKUP($AM117,'3.段階号俸表・参照表'!$V$20:$X$29,3,FALSE)))</f>
        <v>0</v>
      </c>
      <c r="AQ117" s="370" t="str">
        <f t="shared" si="64"/>
        <v/>
      </c>
      <c r="AR117" s="370" t="str">
        <f>IF($C117="","",IF($AP117=0,0,($AQ117-VLOOKUP($AO117,'3.段階号俸表・参照表'!$V$4:$AH$13,2,FALSE))))</f>
        <v/>
      </c>
      <c r="AS117" s="370" t="str">
        <f>IF($C117="","",IF(AND($AN117&gt;0,$AR117=0),1,IF($AR117=0,0,IF($AR117&lt;0,1,ROUNDUP($AR117/VLOOKUP($AO117,'3.段階号俸表・参照表'!$V$4:$AH$13,4,FALSE),0)+1))))</f>
        <v/>
      </c>
      <c r="AT117" s="371" t="str">
        <f t="shared" si="65"/>
        <v/>
      </c>
      <c r="AU117" s="370" t="str">
        <f>IF($AO117="","",IF($AT117=0,0,($AT117-1)*VLOOKUP($AO117,'3.段階号俸表・参照表'!$V$4:$AH$13,4,FALSE)))</f>
        <v/>
      </c>
      <c r="AV117" s="370" t="str">
        <f t="shared" si="66"/>
        <v/>
      </c>
      <c r="AW117" s="371" t="str">
        <f>IF($C117="","",IF($AV117&lt;=0,0,ROUNDUP($AV117/VLOOKUP($AO117,'3.段階号俸表・参照表'!$V$4:$AH$13,8,FALSE),0)))</f>
        <v/>
      </c>
      <c r="AX117" s="371" t="str">
        <f t="shared" si="67"/>
        <v/>
      </c>
      <c r="AY117" s="379" t="str">
        <f t="shared" si="68"/>
        <v/>
      </c>
      <c r="AZ117" s="379" t="str">
        <f t="shared" si="69"/>
        <v/>
      </c>
      <c r="BA117" s="371" t="str">
        <f>IF($AO117="","",VLOOKUP($AO117,'3.段階号俸表・参照表'!$V$4:$AH$13,11,FALSE))</f>
        <v/>
      </c>
      <c r="BB117" s="371" t="str">
        <f>IF($AO117="","",VLOOKUP($AO117,'3.段階号俸表・参照表'!$V$4:$AH$13,12,FALSE))</f>
        <v/>
      </c>
      <c r="BC117" s="377" t="str">
        <f>IF($C117="","",INDEX('3.段階号俸表・参照表'!$B$3:$T$188,MATCH($AY117,'3.段階号俸表・参照表'!$B$3:$B$188,0),MATCH($AZ117,'3.段階号俸表・参照表'!$B$3:$T$3,0)))</f>
        <v/>
      </c>
      <c r="BD117" s="377" t="str">
        <f t="shared" si="70"/>
        <v/>
      </c>
      <c r="BE117" s="377" t="str">
        <f t="shared" si="71"/>
        <v/>
      </c>
      <c r="BF117" s="377" t="str">
        <f t="shared" si="72"/>
        <v/>
      </c>
      <c r="BG117" s="378" t="str">
        <f t="shared" si="73"/>
        <v/>
      </c>
      <c r="BH117" s="125"/>
      <c r="BI117" s="284" t="str">
        <f t="shared" si="74"/>
        <v/>
      </c>
      <c r="BJ117" s="284" t="str">
        <f t="shared" si="75"/>
        <v/>
      </c>
      <c r="BK117" s="231" t="str">
        <f>IF($C117="","",IF($BI117="","",INDEX('4.ベース改訂段階号俸表'!$B$4:$T$189,MATCH(メインシート!$BJ117,'4.ベース改訂段階号俸表'!$B$4:$B$189,0),MATCH(メインシート!$BI117,'4.ベース改訂段階号俸表'!$B$4:$T$4,0))))</f>
        <v/>
      </c>
      <c r="BL117" s="86" t="str">
        <f t="shared" si="50"/>
        <v/>
      </c>
      <c r="BM117" s="86" t="str">
        <f t="shared" si="76"/>
        <v/>
      </c>
      <c r="BN117" s="96" t="str">
        <f t="shared" si="51"/>
        <v/>
      </c>
      <c r="BO117" s="492"/>
      <c r="BP117" s="86" t="str">
        <f t="shared" si="77"/>
        <v/>
      </c>
      <c r="BQ117" s="86" t="str">
        <f t="shared" si="78"/>
        <v/>
      </c>
      <c r="BR117" s="229" t="str">
        <f t="shared" si="79"/>
        <v/>
      </c>
    </row>
    <row r="118" spans="1:70" x14ac:dyDescent="0.15">
      <c r="A118" s="30" t="str">
        <f>IF(C118="","",COUNTA($C$10:C118))</f>
        <v/>
      </c>
      <c r="B118" s="487"/>
      <c r="C118" s="487"/>
      <c r="D118" s="488"/>
      <c r="E118" s="488"/>
      <c r="F118" s="487"/>
      <c r="G118" s="487"/>
      <c r="H118" s="489"/>
      <c r="I118" s="489"/>
      <c r="J118" s="83" t="str">
        <f t="shared" si="52"/>
        <v/>
      </c>
      <c r="K118" s="83" t="str">
        <f t="shared" si="42"/>
        <v/>
      </c>
      <c r="L118" s="83" t="str">
        <f t="shared" si="43"/>
        <v/>
      </c>
      <c r="M118" s="83" t="str">
        <f t="shared" si="44"/>
        <v/>
      </c>
      <c r="N118" s="86" t="str">
        <f>IF($C118="","",VLOOKUP($J118,'1.年齢給'!$B$7:$C$54,2,FALSE))</f>
        <v/>
      </c>
      <c r="O118" s="86" t="str">
        <f>IF($C118="","",INDEX('3.段階号俸表・参照表'!$B$3:$T$188,MATCH(メインシート!$F118,'3.段階号俸表・参照表'!$B$3:$B$188,0),MATCH(メインシート!$E118,'3.段階号俸表・参照表'!$B$3:$T$3,0)))</f>
        <v/>
      </c>
      <c r="P118" s="490"/>
      <c r="Q118" s="86" t="str">
        <f t="shared" si="53"/>
        <v/>
      </c>
      <c r="R118" s="491"/>
      <c r="S118" s="491"/>
      <c r="T118" s="491"/>
      <c r="U118" s="491"/>
      <c r="V118" s="88" t="str">
        <f t="shared" si="54"/>
        <v/>
      </c>
      <c r="W118" s="89" t="str">
        <f t="shared" si="55"/>
        <v/>
      </c>
      <c r="X118" s="219" t="str">
        <f t="shared" si="80"/>
        <v/>
      </c>
      <c r="Y118" s="220" t="str">
        <f t="shared" si="81"/>
        <v/>
      </c>
      <c r="Z118" s="221" t="str">
        <f>IF($C118="","",IF($X118&gt;=$Y$7,0,VLOOKUP($X118,'1.年齢給'!$B$7:$C$54,2,FALSE)))</f>
        <v/>
      </c>
      <c r="AA118" s="221" t="str">
        <f t="shared" si="56"/>
        <v/>
      </c>
      <c r="AB118" s="492"/>
      <c r="AC118" s="223" t="str">
        <f t="shared" si="47"/>
        <v/>
      </c>
      <c r="AD118" s="223" t="str">
        <f t="shared" si="48"/>
        <v/>
      </c>
      <c r="AE118" s="223" t="str">
        <f>IF($AC118="","",VLOOKUP($AC118,'3.段階号俸表・参照表'!$V$4:$AH$13,12,FALSE))</f>
        <v/>
      </c>
      <c r="AF118" s="223" t="str">
        <f t="shared" si="57"/>
        <v/>
      </c>
      <c r="AG118" s="223" t="str">
        <f t="shared" si="58"/>
        <v/>
      </c>
      <c r="AH118" s="221" t="str">
        <f>IF($C118="","",INDEX('3.段階号俸表・参照表'!$B$3:$T$188,MATCH($AG118,'3.段階号俸表・参照表'!$B$3:$B$188,0),MATCH($AC118,'3.段階号俸表・参照表'!$B$3:$T$3,0)))</f>
        <v/>
      </c>
      <c r="AI118" s="221" t="str">
        <f t="shared" si="59"/>
        <v/>
      </c>
      <c r="AJ118" s="221" t="str">
        <f t="shared" si="60"/>
        <v/>
      </c>
      <c r="AK118" s="221" t="str">
        <f t="shared" si="61"/>
        <v/>
      </c>
      <c r="AL118" s="226" t="str">
        <f t="shared" si="62"/>
        <v/>
      </c>
      <c r="AM118" s="387" t="str">
        <f t="shared" si="49"/>
        <v/>
      </c>
      <c r="AN118" s="492"/>
      <c r="AO118" s="379" t="str">
        <f t="shared" si="63"/>
        <v/>
      </c>
      <c r="AP118" s="381">
        <f>IF(AM$10="","",IF($AN118="",0,VLOOKUP($AO118,'3.段階号俸表・参照表'!$V$20:$X$29,3,FALSE)-VLOOKUP($AM118,'3.段階号俸表・参照表'!$V$20:$X$29,3,FALSE)))</f>
        <v>0</v>
      </c>
      <c r="AQ118" s="370" t="str">
        <f t="shared" si="64"/>
        <v/>
      </c>
      <c r="AR118" s="370" t="str">
        <f>IF($C118="","",IF($AP118=0,0,($AQ118-VLOOKUP($AO118,'3.段階号俸表・参照表'!$V$4:$AH$13,2,FALSE))))</f>
        <v/>
      </c>
      <c r="AS118" s="370" t="str">
        <f>IF($C118="","",IF(AND($AN118&gt;0,$AR118=0),1,IF($AR118=0,0,IF($AR118&lt;0,1,ROUNDUP($AR118/VLOOKUP($AO118,'3.段階号俸表・参照表'!$V$4:$AH$13,4,FALSE),0)+1))))</f>
        <v/>
      </c>
      <c r="AT118" s="371" t="str">
        <f t="shared" si="65"/>
        <v/>
      </c>
      <c r="AU118" s="370" t="str">
        <f>IF($AO118="","",IF($AT118=0,0,($AT118-1)*VLOOKUP($AO118,'3.段階号俸表・参照表'!$V$4:$AH$13,4,FALSE)))</f>
        <v/>
      </c>
      <c r="AV118" s="370" t="str">
        <f t="shared" si="66"/>
        <v/>
      </c>
      <c r="AW118" s="371" t="str">
        <f>IF($C118="","",IF($AV118&lt;=0,0,ROUNDUP($AV118/VLOOKUP($AO118,'3.段階号俸表・参照表'!$V$4:$AH$13,8,FALSE),0)))</f>
        <v/>
      </c>
      <c r="AX118" s="371" t="str">
        <f t="shared" si="67"/>
        <v/>
      </c>
      <c r="AY118" s="379" t="str">
        <f t="shared" si="68"/>
        <v/>
      </c>
      <c r="AZ118" s="379" t="str">
        <f t="shared" si="69"/>
        <v/>
      </c>
      <c r="BA118" s="371" t="str">
        <f>IF($AO118="","",VLOOKUP($AO118,'3.段階号俸表・参照表'!$V$4:$AH$13,11,FALSE))</f>
        <v/>
      </c>
      <c r="BB118" s="371" t="str">
        <f>IF($AO118="","",VLOOKUP($AO118,'3.段階号俸表・参照表'!$V$4:$AH$13,12,FALSE))</f>
        <v/>
      </c>
      <c r="BC118" s="377" t="str">
        <f>IF($C118="","",INDEX('3.段階号俸表・参照表'!$B$3:$T$188,MATCH($AY118,'3.段階号俸表・参照表'!$B$3:$B$188,0),MATCH($AZ118,'3.段階号俸表・参照表'!$B$3:$T$3,0)))</f>
        <v/>
      </c>
      <c r="BD118" s="377" t="str">
        <f t="shared" si="70"/>
        <v/>
      </c>
      <c r="BE118" s="377" t="str">
        <f t="shared" si="71"/>
        <v/>
      </c>
      <c r="BF118" s="377" t="str">
        <f t="shared" si="72"/>
        <v/>
      </c>
      <c r="BG118" s="378" t="str">
        <f t="shared" si="73"/>
        <v/>
      </c>
      <c r="BH118" s="125"/>
      <c r="BI118" s="284" t="str">
        <f t="shared" si="74"/>
        <v/>
      </c>
      <c r="BJ118" s="284" t="str">
        <f t="shared" si="75"/>
        <v/>
      </c>
      <c r="BK118" s="231" t="str">
        <f>IF($C118="","",IF($BI118="","",INDEX('4.ベース改訂段階号俸表'!$B$4:$T$189,MATCH(メインシート!$BJ118,'4.ベース改訂段階号俸表'!$B$4:$B$189,0),MATCH(メインシート!$BI118,'4.ベース改訂段階号俸表'!$B$4:$T$4,0))))</f>
        <v/>
      </c>
      <c r="BL118" s="86" t="str">
        <f t="shared" si="50"/>
        <v/>
      </c>
      <c r="BM118" s="86" t="str">
        <f t="shared" si="76"/>
        <v/>
      </c>
      <c r="BN118" s="96" t="str">
        <f t="shared" si="51"/>
        <v/>
      </c>
      <c r="BO118" s="492"/>
      <c r="BP118" s="86" t="str">
        <f t="shared" si="77"/>
        <v/>
      </c>
      <c r="BQ118" s="86" t="str">
        <f t="shared" si="78"/>
        <v/>
      </c>
      <c r="BR118" s="229" t="str">
        <f t="shared" si="79"/>
        <v/>
      </c>
    </row>
    <row r="119" spans="1:70" x14ac:dyDescent="0.15">
      <c r="A119" s="30" t="str">
        <f>IF(C119="","",COUNTA($C$10:C119))</f>
        <v/>
      </c>
      <c r="B119" s="487"/>
      <c r="C119" s="487"/>
      <c r="D119" s="488"/>
      <c r="E119" s="488"/>
      <c r="F119" s="487"/>
      <c r="G119" s="487"/>
      <c r="H119" s="489"/>
      <c r="I119" s="489"/>
      <c r="J119" s="83" t="str">
        <f t="shared" si="52"/>
        <v/>
      </c>
      <c r="K119" s="83" t="str">
        <f t="shared" si="42"/>
        <v/>
      </c>
      <c r="L119" s="83" t="str">
        <f t="shared" si="43"/>
        <v/>
      </c>
      <c r="M119" s="83" t="str">
        <f t="shared" si="44"/>
        <v/>
      </c>
      <c r="N119" s="86" t="str">
        <f>IF($C119="","",VLOOKUP($J119,'1.年齢給'!$B$7:$C$54,2,FALSE))</f>
        <v/>
      </c>
      <c r="O119" s="86" t="str">
        <f>IF($C119="","",INDEX('3.段階号俸表・参照表'!$B$3:$T$188,MATCH(メインシート!$F119,'3.段階号俸表・参照表'!$B$3:$B$188,0),MATCH(メインシート!$E119,'3.段階号俸表・参照表'!$B$3:$T$3,0)))</f>
        <v/>
      </c>
      <c r="P119" s="490"/>
      <c r="Q119" s="86" t="str">
        <f t="shared" si="53"/>
        <v/>
      </c>
      <c r="R119" s="491"/>
      <c r="S119" s="491"/>
      <c r="T119" s="491"/>
      <c r="U119" s="491"/>
      <c r="V119" s="88" t="str">
        <f t="shared" si="54"/>
        <v/>
      </c>
      <c r="W119" s="89" t="str">
        <f t="shared" si="55"/>
        <v/>
      </c>
      <c r="X119" s="219" t="str">
        <f t="shared" si="80"/>
        <v/>
      </c>
      <c r="Y119" s="220" t="str">
        <f t="shared" si="81"/>
        <v/>
      </c>
      <c r="Z119" s="221" t="str">
        <f>IF($C119="","",IF($X119&gt;=$Y$7,0,VLOOKUP($X119,'1.年齢給'!$B$7:$C$54,2,FALSE)))</f>
        <v/>
      </c>
      <c r="AA119" s="221" t="str">
        <f t="shared" si="56"/>
        <v/>
      </c>
      <c r="AB119" s="492"/>
      <c r="AC119" s="223" t="str">
        <f t="shared" si="47"/>
        <v/>
      </c>
      <c r="AD119" s="223" t="str">
        <f t="shared" si="48"/>
        <v/>
      </c>
      <c r="AE119" s="223" t="str">
        <f>IF($AC119="","",VLOOKUP($AC119,'3.段階号俸表・参照表'!$V$4:$AH$13,12,FALSE))</f>
        <v/>
      </c>
      <c r="AF119" s="223" t="str">
        <f t="shared" si="57"/>
        <v/>
      </c>
      <c r="AG119" s="223" t="str">
        <f t="shared" si="58"/>
        <v/>
      </c>
      <c r="AH119" s="221" t="str">
        <f>IF($C119="","",INDEX('3.段階号俸表・参照表'!$B$3:$T$188,MATCH($AG119,'3.段階号俸表・参照表'!$B$3:$B$188,0),MATCH($AC119,'3.段階号俸表・参照表'!$B$3:$T$3,0)))</f>
        <v/>
      </c>
      <c r="AI119" s="221" t="str">
        <f t="shared" si="59"/>
        <v/>
      </c>
      <c r="AJ119" s="221" t="str">
        <f t="shared" si="60"/>
        <v/>
      </c>
      <c r="AK119" s="221" t="str">
        <f t="shared" si="61"/>
        <v/>
      </c>
      <c r="AL119" s="226" t="str">
        <f t="shared" si="62"/>
        <v/>
      </c>
      <c r="AM119" s="387" t="str">
        <f t="shared" si="49"/>
        <v/>
      </c>
      <c r="AN119" s="492"/>
      <c r="AO119" s="379" t="str">
        <f t="shared" si="63"/>
        <v/>
      </c>
      <c r="AP119" s="381">
        <f>IF(AM$10="","",IF($AN119="",0,VLOOKUP($AO119,'3.段階号俸表・参照表'!$V$20:$X$29,3,FALSE)-VLOOKUP($AM119,'3.段階号俸表・参照表'!$V$20:$X$29,3,FALSE)))</f>
        <v>0</v>
      </c>
      <c r="AQ119" s="370" t="str">
        <f t="shared" si="64"/>
        <v/>
      </c>
      <c r="AR119" s="370" t="str">
        <f>IF($C119="","",IF($AP119=0,0,($AQ119-VLOOKUP($AO119,'3.段階号俸表・参照表'!$V$4:$AH$13,2,FALSE))))</f>
        <v/>
      </c>
      <c r="AS119" s="370" t="str">
        <f>IF($C119="","",IF(AND($AN119&gt;0,$AR119=0),1,IF($AR119=0,0,IF($AR119&lt;0,1,ROUNDUP($AR119/VLOOKUP($AO119,'3.段階号俸表・参照表'!$V$4:$AH$13,4,FALSE),0)+1))))</f>
        <v/>
      </c>
      <c r="AT119" s="371" t="str">
        <f t="shared" si="65"/>
        <v/>
      </c>
      <c r="AU119" s="370" t="str">
        <f>IF($AO119="","",IF($AT119=0,0,($AT119-1)*VLOOKUP($AO119,'3.段階号俸表・参照表'!$V$4:$AH$13,4,FALSE)))</f>
        <v/>
      </c>
      <c r="AV119" s="370" t="str">
        <f t="shared" si="66"/>
        <v/>
      </c>
      <c r="AW119" s="371" t="str">
        <f>IF($C119="","",IF($AV119&lt;=0,0,ROUNDUP($AV119/VLOOKUP($AO119,'3.段階号俸表・参照表'!$V$4:$AH$13,8,FALSE),0)))</f>
        <v/>
      </c>
      <c r="AX119" s="371" t="str">
        <f t="shared" si="67"/>
        <v/>
      </c>
      <c r="AY119" s="379" t="str">
        <f t="shared" si="68"/>
        <v/>
      </c>
      <c r="AZ119" s="379" t="str">
        <f t="shared" si="69"/>
        <v/>
      </c>
      <c r="BA119" s="371" t="str">
        <f>IF($AO119="","",VLOOKUP($AO119,'3.段階号俸表・参照表'!$V$4:$AH$13,11,FALSE))</f>
        <v/>
      </c>
      <c r="BB119" s="371" t="str">
        <f>IF($AO119="","",VLOOKUP($AO119,'3.段階号俸表・参照表'!$V$4:$AH$13,12,FALSE))</f>
        <v/>
      </c>
      <c r="BC119" s="377" t="str">
        <f>IF($C119="","",INDEX('3.段階号俸表・参照表'!$B$3:$T$188,MATCH($AY119,'3.段階号俸表・参照表'!$B$3:$B$188,0),MATCH($AZ119,'3.段階号俸表・参照表'!$B$3:$T$3,0)))</f>
        <v/>
      </c>
      <c r="BD119" s="377" t="str">
        <f t="shared" si="70"/>
        <v/>
      </c>
      <c r="BE119" s="377" t="str">
        <f t="shared" si="71"/>
        <v/>
      </c>
      <c r="BF119" s="377" t="str">
        <f t="shared" si="72"/>
        <v/>
      </c>
      <c r="BG119" s="378" t="str">
        <f t="shared" si="73"/>
        <v/>
      </c>
      <c r="BH119" s="125"/>
      <c r="BI119" s="284" t="str">
        <f t="shared" si="74"/>
        <v/>
      </c>
      <c r="BJ119" s="284" t="str">
        <f t="shared" si="75"/>
        <v/>
      </c>
      <c r="BK119" s="231" t="str">
        <f>IF($C119="","",IF($BI119="","",INDEX('4.ベース改訂段階号俸表'!$B$4:$T$189,MATCH(メインシート!$BJ119,'4.ベース改訂段階号俸表'!$B$4:$B$189,0),MATCH(メインシート!$BI119,'4.ベース改訂段階号俸表'!$B$4:$T$4,0))))</f>
        <v/>
      </c>
      <c r="BL119" s="86" t="str">
        <f t="shared" si="50"/>
        <v/>
      </c>
      <c r="BM119" s="86" t="str">
        <f t="shared" si="76"/>
        <v/>
      </c>
      <c r="BN119" s="96" t="str">
        <f t="shared" si="51"/>
        <v/>
      </c>
      <c r="BO119" s="492"/>
      <c r="BP119" s="86" t="str">
        <f t="shared" si="77"/>
        <v/>
      </c>
      <c r="BQ119" s="86" t="str">
        <f t="shared" si="78"/>
        <v/>
      </c>
      <c r="BR119" s="229" t="str">
        <f t="shared" si="79"/>
        <v/>
      </c>
    </row>
    <row r="120" spans="1:70" x14ac:dyDescent="0.15">
      <c r="A120" s="30" t="str">
        <f>IF(C120="","",COUNTA($C$10:C120))</f>
        <v/>
      </c>
      <c r="B120" s="487"/>
      <c r="C120" s="487"/>
      <c r="D120" s="488"/>
      <c r="E120" s="488"/>
      <c r="F120" s="487"/>
      <c r="G120" s="487"/>
      <c r="H120" s="489"/>
      <c r="I120" s="489"/>
      <c r="J120" s="83" t="str">
        <f t="shared" si="52"/>
        <v/>
      </c>
      <c r="K120" s="83" t="str">
        <f t="shared" si="42"/>
        <v/>
      </c>
      <c r="L120" s="83" t="str">
        <f t="shared" si="43"/>
        <v/>
      </c>
      <c r="M120" s="83" t="str">
        <f t="shared" si="44"/>
        <v/>
      </c>
      <c r="N120" s="86" t="str">
        <f>IF($C120="","",VLOOKUP($J120,'1.年齢給'!$B$7:$C$54,2,FALSE))</f>
        <v/>
      </c>
      <c r="O120" s="86" t="str">
        <f>IF($C120="","",INDEX('3.段階号俸表・参照表'!$B$3:$T$188,MATCH(メインシート!$F120,'3.段階号俸表・参照表'!$B$3:$B$188,0),MATCH(メインシート!$E120,'3.段階号俸表・参照表'!$B$3:$T$3,0)))</f>
        <v/>
      </c>
      <c r="P120" s="490"/>
      <c r="Q120" s="86" t="str">
        <f t="shared" si="53"/>
        <v/>
      </c>
      <c r="R120" s="491"/>
      <c r="S120" s="491"/>
      <c r="T120" s="491"/>
      <c r="U120" s="491"/>
      <c r="V120" s="88" t="str">
        <f t="shared" si="54"/>
        <v/>
      </c>
      <c r="W120" s="89" t="str">
        <f t="shared" si="55"/>
        <v/>
      </c>
      <c r="X120" s="219" t="str">
        <f t="shared" si="80"/>
        <v/>
      </c>
      <c r="Y120" s="220" t="str">
        <f t="shared" si="81"/>
        <v/>
      </c>
      <c r="Z120" s="221" t="str">
        <f>IF($C120="","",IF($X120&gt;=$Y$7,0,VLOOKUP($X120,'1.年齢給'!$B$7:$C$54,2,FALSE)))</f>
        <v/>
      </c>
      <c r="AA120" s="221" t="str">
        <f t="shared" si="56"/>
        <v/>
      </c>
      <c r="AB120" s="492"/>
      <c r="AC120" s="223" t="str">
        <f t="shared" si="47"/>
        <v/>
      </c>
      <c r="AD120" s="223" t="str">
        <f t="shared" si="48"/>
        <v/>
      </c>
      <c r="AE120" s="223" t="str">
        <f>IF($AC120="","",VLOOKUP($AC120,'3.段階号俸表・参照表'!$V$4:$AH$13,12,FALSE))</f>
        <v/>
      </c>
      <c r="AF120" s="223" t="str">
        <f t="shared" si="57"/>
        <v/>
      </c>
      <c r="AG120" s="223" t="str">
        <f t="shared" si="58"/>
        <v/>
      </c>
      <c r="AH120" s="221" t="str">
        <f>IF($C120="","",INDEX('3.段階号俸表・参照表'!$B$3:$T$188,MATCH($AG120,'3.段階号俸表・参照表'!$B$3:$B$188,0),MATCH($AC120,'3.段階号俸表・参照表'!$B$3:$T$3,0)))</f>
        <v/>
      </c>
      <c r="AI120" s="221" t="str">
        <f t="shared" si="59"/>
        <v/>
      </c>
      <c r="AJ120" s="221" t="str">
        <f t="shared" si="60"/>
        <v/>
      </c>
      <c r="AK120" s="221" t="str">
        <f t="shared" si="61"/>
        <v/>
      </c>
      <c r="AL120" s="226" t="str">
        <f t="shared" si="62"/>
        <v/>
      </c>
      <c r="AM120" s="387" t="str">
        <f t="shared" si="49"/>
        <v/>
      </c>
      <c r="AN120" s="492"/>
      <c r="AO120" s="379" t="str">
        <f t="shared" si="63"/>
        <v/>
      </c>
      <c r="AP120" s="381">
        <f>IF(AM$10="","",IF($AN120="",0,VLOOKUP($AO120,'3.段階号俸表・参照表'!$V$20:$X$29,3,FALSE)-VLOOKUP($AM120,'3.段階号俸表・参照表'!$V$20:$X$29,3,FALSE)))</f>
        <v>0</v>
      </c>
      <c r="AQ120" s="370" t="str">
        <f t="shared" si="64"/>
        <v/>
      </c>
      <c r="AR120" s="370" t="str">
        <f>IF($C120="","",IF($AP120=0,0,($AQ120-VLOOKUP($AO120,'3.段階号俸表・参照表'!$V$4:$AH$13,2,FALSE))))</f>
        <v/>
      </c>
      <c r="AS120" s="370" t="str">
        <f>IF($C120="","",IF(AND($AN120&gt;0,$AR120=0),1,IF($AR120=0,0,IF($AR120&lt;0,1,ROUNDUP($AR120/VLOOKUP($AO120,'3.段階号俸表・参照表'!$V$4:$AH$13,4,FALSE),0)+1))))</f>
        <v/>
      </c>
      <c r="AT120" s="371" t="str">
        <f t="shared" si="65"/>
        <v/>
      </c>
      <c r="AU120" s="370" t="str">
        <f>IF($AO120="","",IF($AT120=0,0,($AT120-1)*VLOOKUP($AO120,'3.段階号俸表・参照表'!$V$4:$AH$13,4,FALSE)))</f>
        <v/>
      </c>
      <c r="AV120" s="370" t="str">
        <f t="shared" si="66"/>
        <v/>
      </c>
      <c r="AW120" s="371" t="str">
        <f>IF($C120="","",IF($AV120&lt;=0,0,ROUNDUP($AV120/VLOOKUP($AO120,'3.段階号俸表・参照表'!$V$4:$AH$13,8,FALSE),0)))</f>
        <v/>
      </c>
      <c r="AX120" s="371" t="str">
        <f t="shared" si="67"/>
        <v/>
      </c>
      <c r="AY120" s="379" t="str">
        <f t="shared" si="68"/>
        <v/>
      </c>
      <c r="AZ120" s="379" t="str">
        <f t="shared" si="69"/>
        <v/>
      </c>
      <c r="BA120" s="371" t="str">
        <f>IF($AO120="","",VLOOKUP($AO120,'3.段階号俸表・参照表'!$V$4:$AH$13,11,FALSE))</f>
        <v/>
      </c>
      <c r="BB120" s="371" t="str">
        <f>IF($AO120="","",VLOOKUP($AO120,'3.段階号俸表・参照表'!$V$4:$AH$13,12,FALSE))</f>
        <v/>
      </c>
      <c r="BC120" s="377" t="str">
        <f>IF($C120="","",INDEX('3.段階号俸表・参照表'!$B$3:$T$188,MATCH($AY120,'3.段階号俸表・参照表'!$B$3:$B$188,0),MATCH($AZ120,'3.段階号俸表・参照表'!$B$3:$T$3,0)))</f>
        <v/>
      </c>
      <c r="BD120" s="377" t="str">
        <f t="shared" si="70"/>
        <v/>
      </c>
      <c r="BE120" s="377" t="str">
        <f t="shared" si="71"/>
        <v/>
      </c>
      <c r="BF120" s="377" t="str">
        <f t="shared" si="72"/>
        <v/>
      </c>
      <c r="BG120" s="378" t="str">
        <f t="shared" si="73"/>
        <v/>
      </c>
      <c r="BH120" s="125"/>
      <c r="BI120" s="284" t="str">
        <f t="shared" si="74"/>
        <v/>
      </c>
      <c r="BJ120" s="284" t="str">
        <f t="shared" si="75"/>
        <v/>
      </c>
      <c r="BK120" s="231" t="str">
        <f>IF($C120="","",IF($BI120="","",INDEX('4.ベース改訂段階号俸表'!$B$4:$T$189,MATCH(メインシート!$BJ120,'4.ベース改訂段階号俸表'!$B$4:$B$189,0),MATCH(メインシート!$BI120,'4.ベース改訂段階号俸表'!$B$4:$T$4,0))))</f>
        <v/>
      </c>
      <c r="BL120" s="86" t="str">
        <f t="shared" si="50"/>
        <v/>
      </c>
      <c r="BM120" s="86" t="str">
        <f t="shared" si="76"/>
        <v/>
      </c>
      <c r="BN120" s="96" t="str">
        <f t="shared" si="51"/>
        <v/>
      </c>
      <c r="BO120" s="492"/>
      <c r="BP120" s="86" t="str">
        <f t="shared" si="77"/>
        <v/>
      </c>
      <c r="BQ120" s="86" t="str">
        <f t="shared" si="78"/>
        <v/>
      </c>
      <c r="BR120" s="229" t="str">
        <f t="shared" si="79"/>
        <v/>
      </c>
    </row>
    <row r="121" spans="1:70" x14ac:dyDescent="0.15">
      <c r="A121" s="30" t="str">
        <f>IF(C121="","",COUNTA($C$10:C121))</f>
        <v/>
      </c>
      <c r="B121" s="487"/>
      <c r="C121" s="487"/>
      <c r="D121" s="488"/>
      <c r="E121" s="488"/>
      <c r="F121" s="487"/>
      <c r="G121" s="487"/>
      <c r="H121" s="489"/>
      <c r="I121" s="489"/>
      <c r="J121" s="83" t="str">
        <f t="shared" si="52"/>
        <v/>
      </c>
      <c r="K121" s="83" t="str">
        <f t="shared" si="42"/>
        <v/>
      </c>
      <c r="L121" s="83" t="str">
        <f t="shared" si="43"/>
        <v/>
      </c>
      <c r="M121" s="83" t="str">
        <f t="shared" si="44"/>
        <v/>
      </c>
      <c r="N121" s="86" t="str">
        <f>IF($C121="","",VLOOKUP($J121,'1.年齢給'!$B$7:$C$54,2,FALSE))</f>
        <v/>
      </c>
      <c r="O121" s="86" t="str">
        <f>IF($C121="","",INDEX('3.段階号俸表・参照表'!$B$3:$T$188,MATCH(メインシート!$F121,'3.段階号俸表・参照表'!$B$3:$B$188,0),MATCH(メインシート!$E121,'3.段階号俸表・参照表'!$B$3:$T$3,0)))</f>
        <v/>
      </c>
      <c r="P121" s="490"/>
      <c r="Q121" s="86" t="str">
        <f t="shared" si="53"/>
        <v/>
      </c>
      <c r="R121" s="491"/>
      <c r="S121" s="491"/>
      <c r="T121" s="491"/>
      <c r="U121" s="491"/>
      <c r="V121" s="88" t="str">
        <f t="shared" si="54"/>
        <v/>
      </c>
      <c r="W121" s="89" t="str">
        <f t="shared" si="55"/>
        <v/>
      </c>
      <c r="X121" s="219" t="str">
        <f t="shared" si="80"/>
        <v/>
      </c>
      <c r="Y121" s="220" t="str">
        <f t="shared" si="81"/>
        <v/>
      </c>
      <c r="Z121" s="221" t="str">
        <f>IF($C121="","",IF($X121&gt;=$Y$7,0,VLOOKUP($X121,'1.年齢給'!$B$7:$C$54,2,FALSE)))</f>
        <v/>
      </c>
      <c r="AA121" s="221" t="str">
        <f t="shared" si="56"/>
        <v/>
      </c>
      <c r="AB121" s="492"/>
      <c r="AC121" s="223" t="str">
        <f t="shared" si="47"/>
        <v/>
      </c>
      <c r="AD121" s="223" t="str">
        <f t="shared" si="48"/>
        <v/>
      </c>
      <c r="AE121" s="223" t="str">
        <f>IF($AC121="","",VLOOKUP($AC121,'3.段階号俸表・参照表'!$V$4:$AH$13,12,FALSE))</f>
        <v/>
      </c>
      <c r="AF121" s="223" t="str">
        <f t="shared" si="57"/>
        <v/>
      </c>
      <c r="AG121" s="223" t="str">
        <f t="shared" si="58"/>
        <v/>
      </c>
      <c r="AH121" s="221" t="str">
        <f>IF($C121="","",INDEX('3.段階号俸表・参照表'!$B$3:$T$188,MATCH($AG121,'3.段階号俸表・参照表'!$B$3:$B$188,0),MATCH($AC121,'3.段階号俸表・参照表'!$B$3:$T$3,0)))</f>
        <v/>
      </c>
      <c r="AI121" s="221" t="str">
        <f t="shared" si="59"/>
        <v/>
      </c>
      <c r="AJ121" s="221" t="str">
        <f t="shared" si="60"/>
        <v/>
      </c>
      <c r="AK121" s="221" t="str">
        <f t="shared" si="61"/>
        <v/>
      </c>
      <c r="AL121" s="226" t="str">
        <f t="shared" si="62"/>
        <v/>
      </c>
      <c r="AM121" s="387" t="str">
        <f t="shared" si="49"/>
        <v/>
      </c>
      <c r="AN121" s="492"/>
      <c r="AO121" s="379" t="str">
        <f t="shared" si="63"/>
        <v/>
      </c>
      <c r="AP121" s="381">
        <f>IF(AM$10="","",IF($AN121="",0,VLOOKUP($AO121,'3.段階号俸表・参照表'!$V$20:$X$29,3,FALSE)-VLOOKUP($AM121,'3.段階号俸表・参照表'!$V$20:$X$29,3,FALSE)))</f>
        <v>0</v>
      </c>
      <c r="AQ121" s="370" t="str">
        <f t="shared" si="64"/>
        <v/>
      </c>
      <c r="AR121" s="370" t="str">
        <f>IF($C121="","",IF($AP121=0,0,($AQ121-VLOOKUP($AO121,'3.段階号俸表・参照表'!$V$4:$AH$13,2,FALSE))))</f>
        <v/>
      </c>
      <c r="AS121" s="370" t="str">
        <f>IF($C121="","",IF(AND($AN121&gt;0,$AR121=0),1,IF($AR121=0,0,IF($AR121&lt;0,1,ROUNDUP($AR121/VLOOKUP($AO121,'3.段階号俸表・参照表'!$V$4:$AH$13,4,FALSE),0)+1))))</f>
        <v/>
      </c>
      <c r="AT121" s="371" t="str">
        <f t="shared" si="65"/>
        <v/>
      </c>
      <c r="AU121" s="370" t="str">
        <f>IF($AO121="","",IF($AT121=0,0,($AT121-1)*VLOOKUP($AO121,'3.段階号俸表・参照表'!$V$4:$AH$13,4,FALSE)))</f>
        <v/>
      </c>
      <c r="AV121" s="370" t="str">
        <f t="shared" si="66"/>
        <v/>
      </c>
      <c r="AW121" s="371" t="str">
        <f>IF($C121="","",IF($AV121&lt;=0,0,ROUNDUP($AV121/VLOOKUP($AO121,'3.段階号俸表・参照表'!$V$4:$AH$13,8,FALSE),0)))</f>
        <v/>
      </c>
      <c r="AX121" s="371" t="str">
        <f t="shared" si="67"/>
        <v/>
      </c>
      <c r="AY121" s="379" t="str">
        <f t="shared" si="68"/>
        <v/>
      </c>
      <c r="AZ121" s="379" t="str">
        <f t="shared" si="69"/>
        <v/>
      </c>
      <c r="BA121" s="371" t="str">
        <f>IF($AO121="","",VLOOKUP($AO121,'3.段階号俸表・参照表'!$V$4:$AH$13,11,FALSE))</f>
        <v/>
      </c>
      <c r="BB121" s="371" t="str">
        <f>IF($AO121="","",VLOOKUP($AO121,'3.段階号俸表・参照表'!$V$4:$AH$13,12,FALSE))</f>
        <v/>
      </c>
      <c r="BC121" s="377" t="str">
        <f>IF($C121="","",INDEX('3.段階号俸表・参照表'!$B$3:$T$188,MATCH($AY121,'3.段階号俸表・参照表'!$B$3:$B$188,0),MATCH($AZ121,'3.段階号俸表・参照表'!$B$3:$T$3,0)))</f>
        <v/>
      </c>
      <c r="BD121" s="377" t="str">
        <f t="shared" si="70"/>
        <v/>
      </c>
      <c r="BE121" s="377" t="str">
        <f t="shared" si="71"/>
        <v/>
      </c>
      <c r="BF121" s="377" t="str">
        <f t="shared" si="72"/>
        <v/>
      </c>
      <c r="BG121" s="378" t="str">
        <f t="shared" si="73"/>
        <v/>
      </c>
      <c r="BH121" s="125"/>
      <c r="BI121" s="284" t="str">
        <f t="shared" si="74"/>
        <v/>
      </c>
      <c r="BJ121" s="284" t="str">
        <f t="shared" si="75"/>
        <v/>
      </c>
      <c r="BK121" s="231" t="str">
        <f>IF($C121="","",IF($BI121="","",INDEX('4.ベース改訂段階号俸表'!$B$4:$T$189,MATCH(メインシート!$BJ121,'4.ベース改訂段階号俸表'!$B$4:$B$189,0),MATCH(メインシート!$BI121,'4.ベース改訂段階号俸表'!$B$4:$T$4,0))))</f>
        <v/>
      </c>
      <c r="BL121" s="86" t="str">
        <f t="shared" si="50"/>
        <v/>
      </c>
      <c r="BM121" s="86" t="str">
        <f t="shared" si="76"/>
        <v/>
      </c>
      <c r="BN121" s="96" t="str">
        <f t="shared" si="51"/>
        <v/>
      </c>
      <c r="BO121" s="492"/>
      <c r="BP121" s="86" t="str">
        <f t="shared" si="77"/>
        <v/>
      </c>
      <c r="BQ121" s="86" t="str">
        <f t="shared" si="78"/>
        <v/>
      </c>
      <c r="BR121" s="229" t="str">
        <f t="shared" si="79"/>
        <v/>
      </c>
    </row>
    <row r="122" spans="1:70" x14ac:dyDescent="0.15">
      <c r="A122" s="30" t="str">
        <f>IF(C122="","",COUNTA($C$10:C122))</f>
        <v/>
      </c>
      <c r="B122" s="487"/>
      <c r="C122" s="487"/>
      <c r="D122" s="488"/>
      <c r="E122" s="488"/>
      <c r="F122" s="487"/>
      <c r="G122" s="487"/>
      <c r="H122" s="489"/>
      <c r="I122" s="489"/>
      <c r="J122" s="83" t="str">
        <f t="shared" si="52"/>
        <v/>
      </c>
      <c r="K122" s="83" t="str">
        <f t="shared" si="42"/>
        <v/>
      </c>
      <c r="L122" s="83" t="str">
        <f t="shared" si="43"/>
        <v/>
      </c>
      <c r="M122" s="83" t="str">
        <f t="shared" si="44"/>
        <v/>
      </c>
      <c r="N122" s="86" t="str">
        <f>IF($C122="","",VLOOKUP($J122,'1.年齢給'!$B$7:$C$54,2,FALSE))</f>
        <v/>
      </c>
      <c r="O122" s="86" t="str">
        <f>IF($C122="","",INDEX('3.段階号俸表・参照表'!$B$3:$T$188,MATCH(メインシート!$F122,'3.段階号俸表・参照表'!$B$3:$B$188,0),MATCH(メインシート!$E122,'3.段階号俸表・参照表'!$B$3:$T$3,0)))</f>
        <v/>
      </c>
      <c r="P122" s="490"/>
      <c r="Q122" s="86" t="str">
        <f t="shared" si="53"/>
        <v/>
      </c>
      <c r="R122" s="491"/>
      <c r="S122" s="491"/>
      <c r="T122" s="491"/>
      <c r="U122" s="491"/>
      <c r="V122" s="88" t="str">
        <f t="shared" si="54"/>
        <v/>
      </c>
      <c r="W122" s="89" t="str">
        <f t="shared" si="55"/>
        <v/>
      </c>
      <c r="X122" s="219" t="str">
        <f t="shared" si="80"/>
        <v/>
      </c>
      <c r="Y122" s="220" t="str">
        <f t="shared" si="81"/>
        <v/>
      </c>
      <c r="Z122" s="221" t="str">
        <f>IF($C122="","",IF($X122&gt;=$Y$7,0,VLOOKUP($X122,'1.年齢給'!$B$7:$C$54,2,FALSE)))</f>
        <v/>
      </c>
      <c r="AA122" s="221" t="str">
        <f t="shared" si="56"/>
        <v/>
      </c>
      <c r="AB122" s="492"/>
      <c r="AC122" s="223" t="str">
        <f t="shared" si="47"/>
        <v/>
      </c>
      <c r="AD122" s="223" t="str">
        <f t="shared" si="48"/>
        <v/>
      </c>
      <c r="AE122" s="223" t="str">
        <f>IF($AC122="","",VLOOKUP($AC122,'3.段階号俸表・参照表'!$V$4:$AH$13,12,FALSE))</f>
        <v/>
      </c>
      <c r="AF122" s="223" t="str">
        <f t="shared" si="57"/>
        <v/>
      </c>
      <c r="AG122" s="223" t="str">
        <f t="shared" si="58"/>
        <v/>
      </c>
      <c r="AH122" s="221" t="str">
        <f>IF($C122="","",INDEX('3.段階号俸表・参照表'!$B$3:$T$188,MATCH($AG122,'3.段階号俸表・参照表'!$B$3:$B$188,0),MATCH($AC122,'3.段階号俸表・参照表'!$B$3:$T$3,0)))</f>
        <v/>
      </c>
      <c r="AI122" s="221" t="str">
        <f t="shared" si="59"/>
        <v/>
      </c>
      <c r="AJ122" s="221" t="str">
        <f t="shared" si="60"/>
        <v/>
      </c>
      <c r="AK122" s="221" t="str">
        <f t="shared" si="61"/>
        <v/>
      </c>
      <c r="AL122" s="226" t="str">
        <f t="shared" si="62"/>
        <v/>
      </c>
      <c r="AM122" s="387" t="str">
        <f t="shared" si="49"/>
        <v/>
      </c>
      <c r="AN122" s="492"/>
      <c r="AO122" s="379" t="str">
        <f t="shared" si="63"/>
        <v/>
      </c>
      <c r="AP122" s="381">
        <f>IF(AM$10="","",IF($AN122="",0,VLOOKUP($AO122,'3.段階号俸表・参照表'!$V$20:$X$29,3,FALSE)-VLOOKUP($AM122,'3.段階号俸表・参照表'!$V$20:$X$29,3,FALSE)))</f>
        <v>0</v>
      </c>
      <c r="AQ122" s="370" t="str">
        <f t="shared" si="64"/>
        <v/>
      </c>
      <c r="AR122" s="370" t="str">
        <f>IF($C122="","",IF($AP122=0,0,($AQ122-VLOOKUP($AO122,'3.段階号俸表・参照表'!$V$4:$AH$13,2,FALSE))))</f>
        <v/>
      </c>
      <c r="AS122" s="370" t="str">
        <f>IF($C122="","",IF(AND($AN122&gt;0,$AR122=0),1,IF($AR122=0,0,IF($AR122&lt;0,1,ROUNDUP($AR122/VLOOKUP($AO122,'3.段階号俸表・参照表'!$V$4:$AH$13,4,FALSE),0)+1))))</f>
        <v/>
      </c>
      <c r="AT122" s="371" t="str">
        <f t="shared" si="65"/>
        <v/>
      </c>
      <c r="AU122" s="370" t="str">
        <f>IF($AO122="","",IF($AT122=0,0,($AT122-1)*VLOOKUP($AO122,'3.段階号俸表・参照表'!$V$4:$AH$13,4,FALSE)))</f>
        <v/>
      </c>
      <c r="AV122" s="370" t="str">
        <f t="shared" si="66"/>
        <v/>
      </c>
      <c r="AW122" s="371" t="str">
        <f>IF($C122="","",IF($AV122&lt;=0,0,ROUNDUP($AV122/VLOOKUP($AO122,'3.段階号俸表・参照表'!$V$4:$AH$13,8,FALSE),0)))</f>
        <v/>
      </c>
      <c r="AX122" s="371" t="str">
        <f t="shared" si="67"/>
        <v/>
      </c>
      <c r="AY122" s="379" t="str">
        <f t="shared" si="68"/>
        <v/>
      </c>
      <c r="AZ122" s="379" t="str">
        <f t="shared" si="69"/>
        <v/>
      </c>
      <c r="BA122" s="371" t="str">
        <f>IF($AO122="","",VLOOKUP($AO122,'3.段階号俸表・参照表'!$V$4:$AH$13,11,FALSE))</f>
        <v/>
      </c>
      <c r="BB122" s="371" t="str">
        <f>IF($AO122="","",VLOOKUP($AO122,'3.段階号俸表・参照表'!$V$4:$AH$13,12,FALSE))</f>
        <v/>
      </c>
      <c r="BC122" s="377" t="str">
        <f>IF($C122="","",INDEX('3.段階号俸表・参照表'!$B$3:$T$188,MATCH($AY122,'3.段階号俸表・参照表'!$B$3:$B$188,0),MATCH($AZ122,'3.段階号俸表・参照表'!$B$3:$T$3,0)))</f>
        <v/>
      </c>
      <c r="BD122" s="377" t="str">
        <f t="shared" si="70"/>
        <v/>
      </c>
      <c r="BE122" s="377" t="str">
        <f t="shared" si="71"/>
        <v/>
      </c>
      <c r="BF122" s="377" t="str">
        <f t="shared" si="72"/>
        <v/>
      </c>
      <c r="BG122" s="378" t="str">
        <f t="shared" si="73"/>
        <v/>
      </c>
      <c r="BH122" s="125"/>
      <c r="BI122" s="284" t="str">
        <f t="shared" si="74"/>
        <v/>
      </c>
      <c r="BJ122" s="284" t="str">
        <f t="shared" si="75"/>
        <v/>
      </c>
      <c r="BK122" s="231" t="str">
        <f>IF($C122="","",IF($BI122="","",INDEX('4.ベース改訂段階号俸表'!$B$4:$T$189,MATCH(メインシート!$BJ122,'4.ベース改訂段階号俸表'!$B$4:$B$189,0),MATCH(メインシート!$BI122,'4.ベース改訂段階号俸表'!$B$4:$T$4,0))))</f>
        <v/>
      </c>
      <c r="BL122" s="86" t="str">
        <f t="shared" si="50"/>
        <v/>
      </c>
      <c r="BM122" s="86" t="str">
        <f t="shared" si="76"/>
        <v/>
      </c>
      <c r="BN122" s="96" t="str">
        <f t="shared" si="51"/>
        <v/>
      </c>
      <c r="BO122" s="492"/>
      <c r="BP122" s="86" t="str">
        <f t="shared" si="77"/>
        <v/>
      </c>
      <c r="BQ122" s="86" t="str">
        <f t="shared" si="78"/>
        <v/>
      </c>
      <c r="BR122" s="229" t="str">
        <f t="shared" si="79"/>
        <v/>
      </c>
    </row>
    <row r="123" spans="1:70" x14ac:dyDescent="0.15">
      <c r="A123" s="30" t="str">
        <f>IF(C123="","",COUNTA($C$10:C123))</f>
        <v/>
      </c>
      <c r="B123" s="487"/>
      <c r="C123" s="487"/>
      <c r="D123" s="488"/>
      <c r="E123" s="488"/>
      <c r="F123" s="487"/>
      <c r="G123" s="487"/>
      <c r="H123" s="489"/>
      <c r="I123" s="489"/>
      <c r="J123" s="83" t="str">
        <f t="shared" si="52"/>
        <v/>
      </c>
      <c r="K123" s="83" t="str">
        <f t="shared" si="42"/>
        <v/>
      </c>
      <c r="L123" s="83" t="str">
        <f t="shared" si="43"/>
        <v/>
      </c>
      <c r="M123" s="83" t="str">
        <f t="shared" si="44"/>
        <v/>
      </c>
      <c r="N123" s="86" t="str">
        <f>IF($C123="","",VLOOKUP($J123,'1.年齢給'!$B$7:$C$54,2,FALSE))</f>
        <v/>
      </c>
      <c r="O123" s="86" t="str">
        <f>IF($C123="","",INDEX('3.段階号俸表・参照表'!$B$3:$T$188,MATCH(メインシート!$F123,'3.段階号俸表・参照表'!$B$3:$B$188,0),MATCH(メインシート!$E123,'3.段階号俸表・参照表'!$B$3:$T$3,0)))</f>
        <v/>
      </c>
      <c r="P123" s="490"/>
      <c r="Q123" s="86" t="str">
        <f t="shared" si="53"/>
        <v/>
      </c>
      <c r="R123" s="491"/>
      <c r="S123" s="491"/>
      <c r="T123" s="491"/>
      <c r="U123" s="491"/>
      <c r="V123" s="88" t="str">
        <f t="shared" si="54"/>
        <v/>
      </c>
      <c r="W123" s="89" t="str">
        <f t="shared" si="55"/>
        <v/>
      </c>
      <c r="X123" s="219" t="str">
        <f t="shared" si="80"/>
        <v/>
      </c>
      <c r="Y123" s="220" t="str">
        <f t="shared" si="81"/>
        <v/>
      </c>
      <c r="Z123" s="221" t="str">
        <f>IF($C123="","",IF($X123&gt;=$Y$7,0,VLOOKUP($X123,'1.年齢給'!$B$7:$C$54,2,FALSE)))</f>
        <v/>
      </c>
      <c r="AA123" s="221" t="str">
        <f t="shared" si="56"/>
        <v/>
      </c>
      <c r="AB123" s="492"/>
      <c r="AC123" s="223" t="str">
        <f t="shared" si="47"/>
        <v/>
      </c>
      <c r="AD123" s="223" t="str">
        <f t="shared" si="48"/>
        <v/>
      </c>
      <c r="AE123" s="223" t="str">
        <f>IF($AC123="","",VLOOKUP($AC123,'3.段階号俸表・参照表'!$V$4:$AH$13,12,FALSE))</f>
        <v/>
      </c>
      <c r="AF123" s="223" t="str">
        <f t="shared" si="57"/>
        <v/>
      </c>
      <c r="AG123" s="223" t="str">
        <f t="shared" si="58"/>
        <v/>
      </c>
      <c r="AH123" s="221" t="str">
        <f>IF($C123="","",INDEX('3.段階号俸表・参照表'!$B$3:$T$188,MATCH($AG123,'3.段階号俸表・参照表'!$B$3:$B$188,0),MATCH($AC123,'3.段階号俸表・参照表'!$B$3:$T$3,0)))</f>
        <v/>
      </c>
      <c r="AI123" s="221" t="str">
        <f t="shared" si="59"/>
        <v/>
      </c>
      <c r="AJ123" s="221" t="str">
        <f t="shared" si="60"/>
        <v/>
      </c>
      <c r="AK123" s="221" t="str">
        <f t="shared" si="61"/>
        <v/>
      </c>
      <c r="AL123" s="226" t="str">
        <f t="shared" si="62"/>
        <v/>
      </c>
      <c r="AM123" s="387" t="str">
        <f t="shared" si="49"/>
        <v/>
      </c>
      <c r="AN123" s="492"/>
      <c r="AO123" s="379" t="str">
        <f t="shared" si="63"/>
        <v/>
      </c>
      <c r="AP123" s="381">
        <f>IF(AM$10="","",IF($AN123="",0,VLOOKUP($AO123,'3.段階号俸表・参照表'!$V$20:$X$29,3,FALSE)-VLOOKUP($AM123,'3.段階号俸表・参照表'!$V$20:$X$29,3,FALSE)))</f>
        <v>0</v>
      </c>
      <c r="AQ123" s="370" t="str">
        <f t="shared" si="64"/>
        <v/>
      </c>
      <c r="AR123" s="370" t="str">
        <f>IF($C123="","",IF($AP123=0,0,($AQ123-VLOOKUP($AO123,'3.段階号俸表・参照表'!$V$4:$AH$13,2,FALSE))))</f>
        <v/>
      </c>
      <c r="AS123" s="370" t="str">
        <f>IF($C123="","",IF(AND($AN123&gt;0,$AR123=0),1,IF($AR123=0,0,IF($AR123&lt;0,1,ROUNDUP($AR123/VLOOKUP($AO123,'3.段階号俸表・参照表'!$V$4:$AH$13,4,FALSE),0)+1))))</f>
        <v/>
      </c>
      <c r="AT123" s="371" t="str">
        <f t="shared" si="65"/>
        <v/>
      </c>
      <c r="AU123" s="370" t="str">
        <f>IF($AO123="","",IF($AT123=0,0,($AT123-1)*VLOOKUP($AO123,'3.段階号俸表・参照表'!$V$4:$AH$13,4,FALSE)))</f>
        <v/>
      </c>
      <c r="AV123" s="370" t="str">
        <f t="shared" si="66"/>
        <v/>
      </c>
      <c r="AW123" s="371" t="str">
        <f>IF($C123="","",IF($AV123&lt;=0,0,ROUNDUP($AV123/VLOOKUP($AO123,'3.段階号俸表・参照表'!$V$4:$AH$13,8,FALSE),0)))</f>
        <v/>
      </c>
      <c r="AX123" s="371" t="str">
        <f t="shared" si="67"/>
        <v/>
      </c>
      <c r="AY123" s="379" t="str">
        <f t="shared" si="68"/>
        <v/>
      </c>
      <c r="AZ123" s="379" t="str">
        <f t="shared" si="69"/>
        <v/>
      </c>
      <c r="BA123" s="371" t="str">
        <f>IF($AO123="","",VLOOKUP($AO123,'3.段階号俸表・参照表'!$V$4:$AH$13,11,FALSE))</f>
        <v/>
      </c>
      <c r="BB123" s="371" t="str">
        <f>IF($AO123="","",VLOOKUP($AO123,'3.段階号俸表・参照表'!$V$4:$AH$13,12,FALSE))</f>
        <v/>
      </c>
      <c r="BC123" s="377" t="str">
        <f>IF($C123="","",INDEX('3.段階号俸表・参照表'!$B$3:$T$188,MATCH($AY123,'3.段階号俸表・参照表'!$B$3:$B$188,0),MATCH($AZ123,'3.段階号俸表・参照表'!$B$3:$T$3,0)))</f>
        <v/>
      </c>
      <c r="BD123" s="377" t="str">
        <f t="shared" si="70"/>
        <v/>
      </c>
      <c r="BE123" s="377" t="str">
        <f t="shared" si="71"/>
        <v/>
      </c>
      <c r="BF123" s="377" t="str">
        <f t="shared" si="72"/>
        <v/>
      </c>
      <c r="BG123" s="378" t="str">
        <f t="shared" si="73"/>
        <v/>
      </c>
      <c r="BH123" s="125"/>
      <c r="BI123" s="284" t="str">
        <f t="shared" si="74"/>
        <v/>
      </c>
      <c r="BJ123" s="284" t="str">
        <f t="shared" si="75"/>
        <v/>
      </c>
      <c r="BK123" s="231" t="str">
        <f>IF($C123="","",IF($BI123="","",INDEX('4.ベース改訂段階号俸表'!$B$4:$T$189,MATCH(メインシート!$BJ123,'4.ベース改訂段階号俸表'!$B$4:$B$189,0),MATCH(メインシート!$BI123,'4.ベース改訂段階号俸表'!$B$4:$T$4,0))))</f>
        <v/>
      </c>
      <c r="BL123" s="86" t="str">
        <f t="shared" si="50"/>
        <v/>
      </c>
      <c r="BM123" s="86" t="str">
        <f t="shared" si="76"/>
        <v/>
      </c>
      <c r="BN123" s="96" t="str">
        <f t="shared" si="51"/>
        <v/>
      </c>
      <c r="BO123" s="492"/>
      <c r="BP123" s="86" t="str">
        <f t="shared" si="77"/>
        <v/>
      </c>
      <c r="BQ123" s="86" t="str">
        <f t="shared" si="78"/>
        <v/>
      </c>
      <c r="BR123" s="229" t="str">
        <f t="shared" si="79"/>
        <v/>
      </c>
    </row>
    <row r="124" spans="1:70" x14ac:dyDescent="0.15">
      <c r="A124" s="30" t="str">
        <f>IF(C124="","",COUNTA($C$10:C124))</f>
        <v/>
      </c>
      <c r="B124" s="487"/>
      <c r="C124" s="487"/>
      <c r="D124" s="488"/>
      <c r="E124" s="488"/>
      <c r="F124" s="487"/>
      <c r="G124" s="487"/>
      <c r="H124" s="489"/>
      <c r="I124" s="489"/>
      <c r="J124" s="83" t="str">
        <f t="shared" si="52"/>
        <v/>
      </c>
      <c r="K124" s="83" t="str">
        <f t="shared" si="42"/>
        <v/>
      </c>
      <c r="L124" s="83" t="str">
        <f t="shared" si="43"/>
        <v/>
      </c>
      <c r="M124" s="83" t="str">
        <f t="shared" si="44"/>
        <v/>
      </c>
      <c r="N124" s="86" t="str">
        <f>IF($C124="","",VLOOKUP($J124,'1.年齢給'!$B$7:$C$54,2,FALSE))</f>
        <v/>
      </c>
      <c r="O124" s="86" t="str">
        <f>IF($C124="","",INDEX('3.段階号俸表・参照表'!$B$3:$T$188,MATCH(メインシート!$F124,'3.段階号俸表・参照表'!$B$3:$B$188,0),MATCH(メインシート!$E124,'3.段階号俸表・参照表'!$B$3:$T$3,0)))</f>
        <v/>
      </c>
      <c r="P124" s="490"/>
      <c r="Q124" s="86" t="str">
        <f t="shared" si="53"/>
        <v/>
      </c>
      <c r="R124" s="491"/>
      <c r="S124" s="491"/>
      <c r="T124" s="491"/>
      <c r="U124" s="491"/>
      <c r="V124" s="88" t="str">
        <f t="shared" si="54"/>
        <v/>
      </c>
      <c r="W124" s="89" t="str">
        <f t="shared" si="55"/>
        <v/>
      </c>
      <c r="X124" s="219" t="str">
        <f t="shared" si="80"/>
        <v/>
      </c>
      <c r="Y124" s="220" t="str">
        <f t="shared" si="81"/>
        <v/>
      </c>
      <c r="Z124" s="221" t="str">
        <f>IF($C124="","",IF($X124&gt;=$Y$7,0,VLOOKUP($X124,'1.年齢給'!$B$7:$C$54,2,FALSE)))</f>
        <v/>
      </c>
      <c r="AA124" s="221" t="str">
        <f t="shared" si="56"/>
        <v/>
      </c>
      <c r="AB124" s="492"/>
      <c r="AC124" s="223" t="str">
        <f t="shared" si="47"/>
        <v/>
      </c>
      <c r="AD124" s="223" t="str">
        <f t="shared" si="48"/>
        <v/>
      </c>
      <c r="AE124" s="223" t="str">
        <f>IF($AC124="","",VLOOKUP($AC124,'3.段階号俸表・参照表'!$V$4:$AH$13,12,FALSE))</f>
        <v/>
      </c>
      <c r="AF124" s="223" t="str">
        <f t="shared" si="57"/>
        <v/>
      </c>
      <c r="AG124" s="223" t="str">
        <f t="shared" si="58"/>
        <v/>
      </c>
      <c r="AH124" s="221" t="str">
        <f>IF($C124="","",INDEX('3.段階号俸表・参照表'!$B$3:$T$188,MATCH($AG124,'3.段階号俸表・参照表'!$B$3:$B$188,0),MATCH($AC124,'3.段階号俸表・参照表'!$B$3:$T$3,0)))</f>
        <v/>
      </c>
      <c r="AI124" s="221" t="str">
        <f t="shared" si="59"/>
        <v/>
      </c>
      <c r="AJ124" s="221" t="str">
        <f t="shared" si="60"/>
        <v/>
      </c>
      <c r="AK124" s="221" t="str">
        <f t="shared" si="61"/>
        <v/>
      </c>
      <c r="AL124" s="226" t="str">
        <f t="shared" si="62"/>
        <v/>
      </c>
      <c r="AM124" s="387" t="str">
        <f t="shared" si="49"/>
        <v/>
      </c>
      <c r="AN124" s="492"/>
      <c r="AO124" s="379" t="str">
        <f t="shared" si="63"/>
        <v/>
      </c>
      <c r="AP124" s="381">
        <f>IF(AM$10="","",IF($AN124="",0,VLOOKUP($AO124,'3.段階号俸表・参照表'!$V$20:$X$29,3,FALSE)-VLOOKUP($AM124,'3.段階号俸表・参照表'!$V$20:$X$29,3,FALSE)))</f>
        <v>0</v>
      </c>
      <c r="AQ124" s="370" t="str">
        <f t="shared" si="64"/>
        <v/>
      </c>
      <c r="AR124" s="370" t="str">
        <f>IF($C124="","",IF($AP124=0,0,($AQ124-VLOOKUP($AO124,'3.段階号俸表・参照表'!$V$4:$AH$13,2,FALSE))))</f>
        <v/>
      </c>
      <c r="AS124" s="370" t="str">
        <f>IF($C124="","",IF(AND($AN124&gt;0,$AR124=0),1,IF($AR124=0,0,IF($AR124&lt;0,1,ROUNDUP($AR124/VLOOKUP($AO124,'3.段階号俸表・参照表'!$V$4:$AH$13,4,FALSE),0)+1))))</f>
        <v/>
      </c>
      <c r="AT124" s="371" t="str">
        <f t="shared" si="65"/>
        <v/>
      </c>
      <c r="AU124" s="370" t="str">
        <f>IF($AO124="","",IF($AT124=0,0,($AT124-1)*VLOOKUP($AO124,'3.段階号俸表・参照表'!$V$4:$AH$13,4,FALSE)))</f>
        <v/>
      </c>
      <c r="AV124" s="370" t="str">
        <f t="shared" si="66"/>
        <v/>
      </c>
      <c r="AW124" s="371" t="str">
        <f>IF($C124="","",IF($AV124&lt;=0,0,ROUNDUP($AV124/VLOOKUP($AO124,'3.段階号俸表・参照表'!$V$4:$AH$13,8,FALSE),0)))</f>
        <v/>
      </c>
      <c r="AX124" s="371" t="str">
        <f t="shared" si="67"/>
        <v/>
      </c>
      <c r="AY124" s="379" t="str">
        <f t="shared" si="68"/>
        <v/>
      </c>
      <c r="AZ124" s="379" t="str">
        <f t="shared" si="69"/>
        <v/>
      </c>
      <c r="BA124" s="371" t="str">
        <f>IF($AO124="","",VLOOKUP($AO124,'3.段階号俸表・参照表'!$V$4:$AH$13,11,FALSE))</f>
        <v/>
      </c>
      <c r="BB124" s="371" t="str">
        <f>IF($AO124="","",VLOOKUP($AO124,'3.段階号俸表・参照表'!$V$4:$AH$13,12,FALSE))</f>
        <v/>
      </c>
      <c r="BC124" s="377" t="str">
        <f>IF($C124="","",INDEX('3.段階号俸表・参照表'!$B$3:$T$188,MATCH($AY124,'3.段階号俸表・参照表'!$B$3:$B$188,0),MATCH($AZ124,'3.段階号俸表・参照表'!$B$3:$T$3,0)))</f>
        <v/>
      </c>
      <c r="BD124" s="377" t="str">
        <f t="shared" si="70"/>
        <v/>
      </c>
      <c r="BE124" s="377" t="str">
        <f t="shared" si="71"/>
        <v/>
      </c>
      <c r="BF124" s="377" t="str">
        <f t="shared" si="72"/>
        <v/>
      </c>
      <c r="BG124" s="378" t="str">
        <f t="shared" si="73"/>
        <v/>
      </c>
      <c r="BH124" s="125"/>
      <c r="BI124" s="284" t="str">
        <f t="shared" si="74"/>
        <v/>
      </c>
      <c r="BJ124" s="284" t="str">
        <f t="shared" si="75"/>
        <v/>
      </c>
      <c r="BK124" s="231" t="str">
        <f>IF($C124="","",IF($BI124="","",INDEX('4.ベース改訂段階号俸表'!$B$4:$T$189,MATCH(メインシート!$BJ124,'4.ベース改訂段階号俸表'!$B$4:$B$189,0),MATCH(メインシート!$BI124,'4.ベース改訂段階号俸表'!$B$4:$T$4,0))))</f>
        <v/>
      </c>
      <c r="BL124" s="86" t="str">
        <f t="shared" si="50"/>
        <v/>
      </c>
      <c r="BM124" s="86" t="str">
        <f t="shared" si="76"/>
        <v/>
      </c>
      <c r="BN124" s="96" t="str">
        <f t="shared" si="51"/>
        <v/>
      </c>
      <c r="BO124" s="492"/>
      <c r="BP124" s="86" t="str">
        <f t="shared" si="77"/>
        <v/>
      </c>
      <c r="BQ124" s="86" t="str">
        <f t="shared" si="78"/>
        <v/>
      </c>
      <c r="BR124" s="229" t="str">
        <f t="shared" si="79"/>
        <v/>
      </c>
    </row>
    <row r="125" spans="1:70" x14ac:dyDescent="0.15">
      <c r="A125" s="30" t="str">
        <f>IF(C125="","",COUNTA($C$10:C125))</f>
        <v/>
      </c>
      <c r="B125" s="487"/>
      <c r="C125" s="487"/>
      <c r="D125" s="488"/>
      <c r="E125" s="488"/>
      <c r="F125" s="487"/>
      <c r="G125" s="487"/>
      <c r="H125" s="489"/>
      <c r="I125" s="489"/>
      <c r="J125" s="83" t="str">
        <f t="shared" si="52"/>
        <v/>
      </c>
      <c r="K125" s="83" t="str">
        <f t="shared" si="42"/>
        <v/>
      </c>
      <c r="L125" s="83" t="str">
        <f t="shared" si="43"/>
        <v/>
      </c>
      <c r="M125" s="83" t="str">
        <f t="shared" si="44"/>
        <v/>
      </c>
      <c r="N125" s="86" t="str">
        <f>IF($C125="","",VLOOKUP($J125,'1.年齢給'!$B$7:$C$54,2,FALSE))</f>
        <v/>
      </c>
      <c r="O125" s="86" t="str">
        <f>IF($C125="","",INDEX('3.段階号俸表・参照表'!$B$3:$T$188,MATCH(メインシート!$F125,'3.段階号俸表・参照表'!$B$3:$B$188,0),MATCH(メインシート!$E125,'3.段階号俸表・参照表'!$B$3:$T$3,0)))</f>
        <v/>
      </c>
      <c r="P125" s="490"/>
      <c r="Q125" s="86" t="str">
        <f t="shared" si="53"/>
        <v/>
      </c>
      <c r="R125" s="491"/>
      <c r="S125" s="491"/>
      <c r="T125" s="491"/>
      <c r="U125" s="491"/>
      <c r="V125" s="88" t="str">
        <f t="shared" si="54"/>
        <v/>
      </c>
      <c r="W125" s="89" t="str">
        <f t="shared" si="55"/>
        <v/>
      </c>
      <c r="X125" s="219" t="str">
        <f t="shared" si="80"/>
        <v/>
      </c>
      <c r="Y125" s="220" t="str">
        <f t="shared" si="81"/>
        <v/>
      </c>
      <c r="Z125" s="221" t="str">
        <f>IF($C125="","",IF($X125&gt;=$Y$7,0,VLOOKUP($X125,'1.年齢給'!$B$7:$C$54,2,FALSE)))</f>
        <v/>
      </c>
      <c r="AA125" s="221" t="str">
        <f t="shared" si="56"/>
        <v/>
      </c>
      <c r="AB125" s="492"/>
      <c r="AC125" s="223" t="str">
        <f t="shared" si="47"/>
        <v/>
      </c>
      <c r="AD125" s="223" t="str">
        <f t="shared" si="48"/>
        <v/>
      </c>
      <c r="AE125" s="223" t="str">
        <f>IF($AC125="","",VLOOKUP($AC125,'3.段階号俸表・参照表'!$V$4:$AH$13,12,FALSE))</f>
        <v/>
      </c>
      <c r="AF125" s="223" t="str">
        <f t="shared" si="57"/>
        <v/>
      </c>
      <c r="AG125" s="223" t="str">
        <f t="shared" si="58"/>
        <v/>
      </c>
      <c r="AH125" s="221" t="str">
        <f>IF($C125="","",INDEX('3.段階号俸表・参照表'!$B$3:$T$188,MATCH($AG125,'3.段階号俸表・参照表'!$B$3:$B$188,0),MATCH($AC125,'3.段階号俸表・参照表'!$B$3:$T$3,0)))</f>
        <v/>
      </c>
      <c r="AI125" s="221" t="str">
        <f t="shared" si="59"/>
        <v/>
      </c>
      <c r="AJ125" s="221" t="str">
        <f t="shared" si="60"/>
        <v/>
      </c>
      <c r="AK125" s="221" t="str">
        <f t="shared" si="61"/>
        <v/>
      </c>
      <c r="AL125" s="226" t="str">
        <f t="shared" si="62"/>
        <v/>
      </c>
      <c r="AM125" s="387" t="str">
        <f t="shared" si="49"/>
        <v/>
      </c>
      <c r="AN125" s="492"/>
      <c r="AO125" s="379" t="str">
        <f t="shared" si="63"/>
        <v/>
      </c>
      <c r="AP125" s="381">
        <f>IF(AM$10="","",IF($AN125="",0,VLOOKUP($AO125,'3.段階号俸表・参照表'!$V$20:$X$29,3,FALSE)-VLOOKUP($AM125,'3.段階号俸表・参照表'!$V$20:$X$29,3,FALSE)))</f>
        <v>0</v>
      </c>
      <c r="AQ125" s="370" t="str">
        <f t="shared" si="64"/>
        <v/>
      </c>
      <c r="AR125" s="370" t="str">
        <f>IF($C125="","",IF($AP125=0,0,($AQ125-VLOOKUP($AO125,'3.段階号俸表・参照表'!$V$4:$AH$13,2,FALSE))))</f>
        <v/>
      </c>
      <c r="AS125" s="370" t="str">
        <f>IF($C125="","",IF(AND($AN125&gt;0,$AR125=0),1,IF($AR125=0,0,IF($AR125&lt;0,1,ROUNDUP($AR125/VLOOKUP($AO125,'3.段階号俸表・参照表'!$V$4:$AH$13,4,FALSE),0)+1))))</f>
        <v/>
      </c>
      <c r="AT125" s="371" t="str">
        <f t="shared" si="65"/>
        <v/>
      </c>
      <c r="AU125" s="370" t="str">
        <f>IF($AO125="","",IF($AT125=0,0,($AT125-1)*VLOOKUP($AO125,'3.段階号俸表・参照表'!$V$4:$AH$13,4,FALSE)))</f>
        <v/>
      </c>
      <c r="AV125" s="370" t="str">
        <f t="shared" si="66"/>
        <v/>
      </c>
      <c r="AW125" s="371" t="str">
        <f>IF($C125="","",IF($AV125&lt;=0,0,ROUNDUP($AV125/VLOOKUP($AO125,'3.段階号俸表・参照表'!$V$4:$AH$13,8,FALSE),0)))</f>
        <v/>
      </c>
      <c r="AX125" s="371" t="str">
        <f t="shared" si="67"/>
        <v/>
      </c>
      <c r="AY125" s="379" t="str">
        <f t="shared" si="68"/>
        <v/>
      </c>
      <c r="AZ125" s="379" t="str">
        <f t="shared" si="69"/>
        <v/>
      </c>
      <c r="BA125" s="371" t="str">
        <f>IF($AO125="","",VLOOKUP($AO125,'3.段階号俸表・参照表'!$V$4:$AH$13,11,FALSE))</f>
        <v/>
      </c>
      <c r="BB125" s="371" t="str">
        <f>IF($AO125="","",VLOOKUP($AO125,'3.段階号俸表・参照表'!$V$4:$AH$13,12,FALSE))</f>
        <v/>
      </c>
      <c r="BC125" s="377" t="str">
        <f>IF($C125="","",INDEX('3.段階号俸表・参照表'!$B$3:$T$188,MATCH($AY125,'3.段階号俸表・参照表'!$B$3:$B$188,0),MATCH($AZ125,'3.段階号俸表・参照表'!$B$3:$T$3,0)))</f>
        <v/>
      </c>
      <c r="BD125" s="377" t="str">
        <f t="shared" si="70"/>
        <v/>
      </c>
      <c r="BE125" s="377" t="str">
        <f t="shared" si="71"/>
        <v/>
      </c>
      <c r="BF125" s="377" t="str">
        <f t="shared" si="72"/>
        <v/>
      </c>
      <c r="BG125" s="378" t="str">
        <f t="shared" si="73"/>
        <v/>
      </c>
      <c r="BH125" s="125"/>
      <c r="BI125" s="284" t="str">
        <f t="shared" si="74"/>
        <v/>
      </c>
      <c r="BJ125" s="284" t="str">
        <f t="shared" si="75"/>
        <v/>
      </c>
      <c r="BK125" s="231" t="str">
        <f>IF($C125="","",IF($BI125="","",INDEX('4.ベース改訂段階号俸表'!$B$4:$T$189,MATCH(メインシート!$BJ125,'4.ベース改訂段階号俸表'!$B$4:$B$189,0),MATCH(メインシート!$BI125,'4.ベース改訂段階号俸表'!$B$4:$T$4,0))))</f>
        <v/>
      </c>
      <c r="BL125" s="86" t="str">
        <f t="shared" si="50"/>
        <v/>
      </c>
      <c r="BM125" s="86" t="str">
        <f t="shared" si="76"/>
        <v/>
      </c>
      <c r="BN125" s="96" t="str">
        <f t="shared" si="51"/>
        <v/>
      </c>
      <c r="BO125" s="492"/>
      <c r="BP125" s="86" t="str">
        <f t="shared" si="77"/>
        <v/>
      </c>
      <c r="BQ125" s="86" t="str">
        <f t="shared" si="78"/>
        <v/>
      </c>
      <c r="BR125" s="229" t="str">
        <f t="shared" si="79"/>
        <v/>
      </c>
    </row>
    <row r="126" spans="1:70" x14ac:dyDescent="0.15">
      <c r="A126" s="30" t="str">
        <f>IF(C126="","",COUNTA($C$10:C126))</f>
        <v/>
      </c>
      <c r="B126" s="487"/>
      <c r="C126" s="487"/>
      <c r="D126" s="488"/>
      <c r="E126" s="488"/>
      <c r="F126" s="487"/>
      <c r="G126" s="487"/>
      <c r="H126" s="489"/>
      <c r="I126" s="489"/>
      <c r="J126" s="83" t="str">
        <f t="shared" si="52"/>
        <v/>
      </c>
      <c r="K126" s="83" t="str">
        <f t="shared" si="42"/>
        <v/>
      </c>
      <c r="L126" s="83" t="str">
        <f t="shared" si="43"/>
        <v/>
      </c>
      <c r="M126" s="83" t="str">
        <f t="shared" si="44"/>
        <v/>
      </c>
      <c r="N126" s="86" t="str">
        <f>IF($C126="","",VLOOKUP($J126,'1.年齢給'!$B$7:$C$54,2,FALSE))</f>
        <v/>
      </c>
      <c r="O126" s="86" t="str">
        <f>IF($C126="","",INDEX('3.段階号俸表・参照表'!$B$3:$T$188,MATCH(メインシート!$F126,'3.段階号俸表・参照表'!$B$3:$B$188,0),MATCH(メインシート!$E126,'3.段階号俸表・参照表'!$B$3:$T$3,0)))</f>
        <v/>
      </c>
      <c r="P126" s="490"/>
      <c r="Q126" s="86" t="str">
        <f t="shared" si="53"/>
        <v/>
      </c>
      <c r="R126" s="491"/>
      <c r="S126" s="491"/>
      <c r="T126" s="491"/>
      <c r="U126" s="491"/>
      <c r="V126" s="88" t="str">
        <f t="shared" si="54"/>
        <v/>
      </c>
      <c r="W126" s="89" t="str">
        <f t="shared" si="55"/>
        <v/>
      </c>
      <c r="X126" s="219" t="str">
        <f t="shared" si="80"/>
        <v/>
      </c>
      <c r="Y126" s="220" t="str">
        <f t="shared" si="81"/>
        <v/>
      </c>
      <c r="Z126" s="221" t="str">
        <f>IF($C126="","",IF($X126&gt;=$Y$7,0,VLOOKUP($X126,'1.年齢給'!$B$7:$C$54,2,FALSE)))</f>
        <v/>
      </c>
      <c r="AA126" s="221" t="str">
        <f t="shared" si="56"/>
        <v/>
      </c>
      <c r="AB126" s="492"/>
      <c r="AC126" s="223" t="str">
        <f t="shared" si="47"/>
        <v/>
      </c>
      <c r="AD126" s="223" t="str">
        <f t="shared" si="48"/>
        <v/>
      </c>
      <c r="AE126" s="223" t="str">
        <f>IF($AC126="","",VLOOKUP($AC126,'3.段階号俸表・参照表'!$V$4:$AH$13,12,FALSE))</f>
        <v/>
      </c>
      <c r="AF126" s="223" t="str">
        <f t="shared" si="57"/>
        <v/>
      </c>
      <c r="AG126" s="223" t="str">
        <f t="shared" si="58"/>
        <v/>
      </c>
      <c r="AH126" s="221" t="str">
        <f>IF($C126="","",INDEX('3.段階号俸表・参照表'!$B$3:$T$188,MATCH($AG126,'3.段階号俸表・参照表'!$B$3:$B$188,0),MATCH($AC126,'3.段階号俸表・参照表'!$B$3:$T$3,0)))</f>
        <v/>
      </c>
      <c r="AI126" s="221" t="str">
        <f t="shared" si="59"/>
        <v/>
      </c>
      <c r="AJ126" s="221" t="str">
        <f t="shared" si="60"/>
        <v/>
      </c>
      <c r="AK126" s="221" t="str">
        <f t="shared" si="61"/>
        <v/>
      </c>
      <c r="AL126" s="226" t="str">
        <f t="shared" si="62"/>
        <v/>
      </c>
      <c r="AM126" s="387" t="str">
        <f t="shared" si="49"/>
        <v/>
      </c>
      <c r="AN126" s="492"/>
      <c r="AO126" s="379" t="str">
        <f t="shared" si="63"/>
        <v/>
      </c>
      <c r="AP126" s="381">
        <f>IF(AM$10="","",IF($AN126="",0,VLOOKUP($AO126,'3.段階号俸表・参照表'!$V$20:$X$29,3,FALSE)-VLOOKUP($AM126,'3.段階号俸表・参照表'!$V$20:$X$29,3,FALSE)))</f>
        <v>0</v>
      </c>
      <c r="AQ126" s="370" t="str">
        <f t="shared" si="64"/>
        <v/>
      </c>
      <c r="AR126" s="370" t="str">
        <f>IF($C126="","",IF($AP126=0,0,($AQ126-VLOOKUP($AO126,'3.段階号俸表・参照表'!$V$4:$AH$13,2,FALSE))))</f>
        <v/>
      </c>
      <c r="AS126" s="370" t="str">
        <f>IF($C126="","",IF(AND($AN126&gt;0,$AR126=0),1,IF($AR126=0,0,IF($AR126&lt;0,1,ROUNDUP($AR126/VLOOKUP($AO126,'3.段階号俸表・参照表'!$V$4:$AH$13,4,FALSE),0)+1))))</f>
        <v/>
      </c>
      <c r="AT126" s="371" t="str">
        <f t="shared" si="65"/>
        <v/>
      </c>
      <c r="AU126" s="370" t="str">
        <f>IF($AO126="","",IF($AT126=0,0,($AT126-1)*VLOOKUP($AO126,'3.段階号俸表・参照表'!$V$4:$AH$13,4,FALSE)))</f>
        <v/>
      </c>
      <c r="AV126" s="370" t="str">
        <f t="shared" si="66"/>
        <v/>
      </c>
      <c r="AW126" s="371" t="str">
        <f>IF($C126="","",IF($AV126&lt;=0,0,ROUNDUP($AV126/VLOOKUP($AO126,'3.段階号俸表・参照表'!$V$4:$AH$13,8,FALSE),0)))</f>
        <v/>
      </c>
      <c r="AX126" s="371" t="str">
        <f t="shared" si="67"/>
        <v/>
      </c>
      <c r="AY126" s="379" t="str">
        <f t="shared" si="68"/>
        <v/>
      </c>
      <c r="AZ126" s="379" t="str">
        <f t="shared" si="69"/>
        <v/>
      </c>
      <c r="BA126" s="371" t="str">
        <f>IF($AO126="","",VLOOKUP($AO126,'3.段階号俸表・参照表'!$V$4:$AH$13,11,FALSE))</f>
        <v/>
      </c>
      <c r="BB126" s="371" t="str">
        <f>IF($AO126="","",VLOOKUP($AO126,'3.段階号俸表・参照表'!$V$4:$AH$13,12,FALSE))</f>
        <v/>
      </c>
      <c r="BC126" s="377" t="str">
        <f>IF($C126="","",INDEX('3.段階号俸表・参照表'!$B$3:$T$188,MATCH($AY126,'3.段階号俸表・参照表'!$B$3:$B$188,0),MATCH($AZ126,'3.段階号俸表・参照表'!$B$3:$T$3,0)))</f>
        <v/>
      </c>
      <c r="BD126" s="377" t="str">
        <f t="shared" si="70"/>
        <v/>
      </c>
      <c r="BE126" s="377" t="str">
        <f t="shared" si="71"/>
        <v/>
      </c>
      <c r="BF126" s="377" t="str">
        <f t="shared" si="72"/>
        <v/>
      </c>
      <c r="BG126" s="378" t="str">
        <f t="shared" si="73"/>
        <v/>
      </c>
      <c r="BH126" s="125"/>
      <c r="BI126" s="284" t="str">
        <f t="shared" si="74"/>
        <v/>
      </c>
      <c r="BJ126" s="284" t="str">
        <f t="shared" si="75"/>
        <v/>
      </c>
      <c r="BK126" s="231" t="str">
        <f>IF($C126="","",IF($BI126="","",INDEX('4.ベース改訂段階号俸表'!$B$4:$T$189,MATCH(メインシート!$BJ126,'4.ベース改訂段階号俸表'!$B$4:$B$189,0),MATCH(メインシート!$BI126,'4.ベース改訂段階号俸表'!$B$4:$T$4,0))))</f>
        <v/>
      </c>
      <c r="BL126" s="86" t="str">
        <f t="shared" si="50"/>
        <v/>
      </c>
      <c r="BM126" s="86" t="str">
        <f t="shared" si="76"/>
        <v/>
      </c>
      <c r="BN126" s="96" t="str">
        <f t="shared" si="51"/>
        <v/>
      </c>
      <c r="BO126" s="492"/>
      <c r="BP126" s="86" t="str">
        <f t="shared" si="77"/>
        <v/>
      </c>
      <c r="BQ126" s="86" t="str">
        <f t="shared" si="78"/>
        <v/>
      </c>
      <c r="BR126" s="229" t="str">
        <f t="shared" si="79"/>
        <v/>
      </c>
    </row>
    <row r="127" spans="1:70" x14ac:dyDescent="0.15">
      <c r="A127" s="30" t="str">
        <f>IF(C127="","",COUNTA($C$10:C127))</f>
        <v/>
      </c>
      <c r="B127" s="487"/>
      <c r="C127" s="487"/>
      <c r="D127" s="488"/>
      <c r="E127" s="488"/>
      <c r="F127" s="487"/>
      <c r="G127" s="487"/>
      <c r="H127" s="489"/>
      <c r="I127" s="489"/>
      <c r="J127" s="83" t="str">
        <f t="shared" si="52"/>
        <v/>
      </c>
      <c r="K127" s="83" t="str">
        <f t="shared" si="42"/>
        <v/>
      </c>
      <c r="L127" s="83" t="str">
        <f t="shared" si="43"/>
        <v/>
      </c>
      <c r="M127" s="83" t="str">
        <f t="shared" si="44"/>
        <v/>
      </c>
      <c r="N127" s="86" t="str">
        <f>IF($C127="","",VLOOKUP($J127,'1.年齢給'!$B$7:$C$54,2,FALSE))</f>
        <v/>
      </c>
      <c r="O127" s="86" t="str">
        <f>IF($C127="","",INDEX('3.段階号俸表・参照表'!$B$3:$T$188,MATCH(メインシート!$F127,'3.段階号俸表・参照表'!$B$3:$B$188,0),MATCH(メインシート!$E127,'3.段階号俸表・参照表'!$B$3:$T$3,0)))</f>
        <v/>
      </c>
      <c r="P127" s="490"/>
      <c r="Q127" s="86" t="str">
        <f t="shared" si="53"/>
        <v/>
      </c>
      <c r="R127" s="491"/>
      <c r="S127" s="491"/>
      <c r="T127" s="491"/>
      <c r="U127" s="491"/>
      <c r="V127" s="88" t="str">
        <f t="shared" si="54"/>
        <v/>
      </c>
      <c r="W127" s="89" t="str">
        <f t="shared" si="55"/>
        <v/>
      </c>
      <c r="X127" s="219" t="str">
        <f t="shared" si="80"/>
        <v/>
      </c>
      <c r="Y127" s="220" t="str">
        <f t="shared" si="81"/>
        <v/>
      </c>
      <c r="Z127" s="221" t="str">
        <f>IF($C127="","",IF($X127&gt;=$Y$7,0,VLOOKUP($X127,'1.年齢給'!$B$7:$C$54,2,FALSE)))</f>
        <v/>
      </c>
      <c r="AA127" s="221" t="str">
        <f t="shared" si="56"/>
        <v/>
      </c>
      <c r="AB127" s="492"/>
      <c r="AC127" s="223" t="str">
        <f t="shared" si="47"/>
        <v/>
      </c>
      <c r="AD127" s="223" t="str">
        <f t="shared" si="48"/>
        <v/>
      </c>
      <c r="AE127" s="223" t="str">
        <f>IF($AC127="","",VLOOKUP($AC127,'3.段階号俸表・参照表'!$V$4:$AH$13,12,FALSE))</f>
        <v/>
      </c>
      <c r="AF127" s="223" t="str">
        <f t="shared" si="57"/>
        <v/>
      </c>
      <c r="AG127" s="223" t="str">
        <f t="shared" si="58"/>
        <v/>
      </c>
      <c r="AH127" s="221" t="str">
        <f>IF($C127="","",INDEX('3.段階号俸表・参照表'!$B$3:$T$188,MATCH($AG127,'3.段階号俸表・参照表'!$B$3:$B$188,0),MATCH($AC127,'3.段階号俸表・参照表'!$B$3:$T$3,0)))</f>
        <v/>
      </c>
      <c r="AI127" s="221" t="str">
        <f t="shared" si="59"/>
        <v/>
      </c>
      <c r="AJ127" s="221" t="str">
        <f t="shared" si="60"/>
        <v/>
      </c>
      <c r="AK127" s="221" t="str">
        <f t="shared" si="61"/>
        <v/>
      </c>
      <c r="AL127" s="226" t="str">
        <f t="shared" si="62"/>
        <v/>
      </c>
      <c r="AM127" s="387" t="str">
        <f t="shared" si="49"/>
        <v/>
      </c>
      <c r="AN127" s="492"/>
      <c r="AO127" s="379" t="str">
        <f t="shared" si="63"/>
        <v/>
      </c>
      <c r="AP127" s="381">
        <f>IF(AM$10="","",IF($AN127="",0,VLOOKUP($AO127,'3.段階号俸表・参照表'!$V$20:$X$29,3,FALSE)-VLOOKUP($AM127,'3.段階号俸表・参照表'!$V$20:$X$29,3,FALSE)))</f>
        <v>0</v>
      </c>
      <c r="AQ127" s="370" t="str">
        <f t="shared" si="64"/>
        <v/>
      </c>
      <c r="AR127" s="370" t="str">
        <f>IF($C127="","",IF($AP127=0,0,($AQ127-VLOOKUP($AO127,'3.段階号俸表・参照表'!$V$4:$AH$13,2,FALSE))))</f>
        <v/>
      </c>
      <c r="AS127" s="370" t="str">
        <f>IF($C127="","",IF(AND($AN127&gt;0,$AR127=0),1,IF($AR127=0,0,IF($AR127&lt;0,1,ROUNDUP($AR127/VLOOKUP($AO127,'3.段階号俸表・参照表'!$V$4:$AH$13,4,FALSE),0)+1))))</f>
        <v/>
      </c>
      <c r="AT127" s="371" t="str">
        <f t="shared" si="65"/>
        <v/>
      </c>
      <c r="AU127" s="370" t="str">
        <f>IF($AO127="","",IF($AT127=0,0,($AT127-1)*VLOOKUP($AO127,'3.段階号俸表・参照表'!$V$4:$AH$13,4,FALSE)))</f>
        <v/>
      </c>
      <c r="AV127" s="370" t="str">
        <f t="shared" si="66"/>
        <v/>
      </c>
      <c r="AW127" s="371" t="str">
        <f>IF($C127="","",IF($AV127&lt;=0,0,ROUNDUP($AV127/VLOOKUP($AO127,'3.段階号俸表・参照表'!$V$4:$AH$13,8,FALSE),0)))</f>
        <v/>
      </c>
      <c r="AX127" s="371" t="str">
        <f t="shared" si="67"/>
        <v/>
      </c>
      <c r="AY127" s="379" t="str">
        <f t="shared" si="68"/>
        <v/>
      </c>
      <c r="AZ127" s="379" t="str">
        <f t="shared" si="69"/>
        <v/>
      </c>
      <c r="BA127" s="371" t="str">
        <f>IF($AO127="","",VLOOKUP($AO127,'3.段階号俸表・参照表'!$V$4:$AH$13,11,FALSE))</f>
        <v/>
      </c>
      <c r="BB127" s="371" t="str">
        <f>IF($AO127="","",VLOOKUP($AO127,'3.段階号俸表・参照表'!$V$4:$AH$13,12,FALSE))</f>
        <v/>
      </c>
      <c r="BC127" s="377" t="str">
        <f>IF($C127="","",INDEX('3.段階号俸表・参照表'!$B$3:$T$188,MATCH($AY127,'3.段階号俸表・参照表'!$B$3:$B$188,0),MATCH($AZ127,'3.段階号俸表・参照表'!$B$3:$T$3,0)))</f>
        <v/>
      </c>
      <c r="BD127" s="377" t="str">
        <f t="shared" si="70"/>
        <v/>
      </c>
      <c r="BE127" s="377" t="str">
        <f t="shared" si="71"/>
        <v/>
      </c>
      <c r="BF127" s="377" t="str">
        <f t="shared" si="72"/>
        <v/>
      </c>
      <c r="BG127" s="378" t="str">
        <f t="shared" si="73"/>
        <v/>
      </c>
      <c r="BH127" s="125"/>
      <c r="BI127" s="284" t="str">
        <f t="shared" si="74"/>
        <v/>
      </c>
      <c r="BJ127" s="284" t="str">
        <f t="shared" si="75"/>
        <v/>
      </c>
      <c r="BK127" s="231" t="str">
        <f>IF($C127="","",IF($BI127="","",INDEX('4.ベース改訂段階号俸表'!$B$4:$T$189,MATCH(メインシート!$BJ127,'4.ベース改訂段階号俸表'!$B$4:$B$189,0),MATCH(メインシート!$BI127,'4.ベース改訂段階号俸表'!$B$4:$T$4,0))))</f>
        <v/>
      </c>
      <c r="BL127" s="86" t="str">
        <f t="shared" si="50"/>
        <v/>
      </c>
      <c r="BM127" s="86" t="str">
        <f t="shared" si="76"/>
        <v/>
      </c>
      <c r="BN127" s="96" t="str">
        <f t="shared" si="51"/>
        <v/>
      </c>
      <c r="BO127" s="492"/>
      <c r="BP127" s="86" t="str">
        <f t="shared" si="77"/>
        <v/>
      </c>
      <c r="BQ127" s="86" t="str">
        <f t="shared" si="78"/>
        <v/>
      </c>
      <c r="BR127" s="229" t="str">
        <f t="shared" si="79"/>
        <v/>
      </c>
    </row>
    <row r="128" spans="1:70" x14ac:dyDescent="0.15">
      <c r="A128" s="30" t="str">
        <f>IF(C128="","",COUNTA($C$10:C128))</f>
        <v/>
      </c>
      <c r="B128" s="487"/>
      <c r="C128" s="487"/>
      <c r="D128" s="488"/>
      <c r="E128" s="488"/>
      <c r="F128" s="487"/>
      <c r="G128" s="487"/>
      <c r="H128" s="489"/>
      <c r="I128" s="489"/>
      <c r="J128" s="83" t="str">
        <f t="shared" si="52"/>
        <v/>
      </c>
      <c r="K128" s="83" t="str">
        <f t="shared" si="42"/>
        <v/>
      </c>
      <c r="L128" s="83" t="str">
        <f t="shared" si="43"/>
        <v/>
      </c>
      <c r="M128" s="83" t="str">
        <f t="shared" si="44"/>
        <v/>
      </c>
      <c r="N128" s="86" t="str">
        <f>IF($C128="","",VLOOKUP($J128,'1.年齢給'!$B$7:$C$54,2,FALSE))</f>
        <v/>
      </c>
      <c r="O128" s="86" t="str">
        <f>IF($C128="","",INDEX('3.段階号俸表・参照表'!$B$3:$T$188,MATCH(メインシート!$F128,'3.段階号俸表・参照表'!$B$3:$B$188,0),MATCH(メインシート!$E128,'3.段階号俸表・参照表'!$B$3:$T$3,0)))</f>
        <v/>
      </c>
      <c r="P128" s="490"/>
      <c r="Q128" s="86" t="str">
        <f t="shared" si="53"/>
        <v/>
      </c>
      <c r="R128" s="491"/>
      <c r="S128" s="491"/>
      <c r="T128" s="491"/>
      <c r="U128" s="491"/>
      <c r="V128" s="88" t="str">
        <f t="shared" si="54"/>
        <v/>
      </c>
      <c r="W128" s="89" t="str">
        <f t="shared" si="55"/>
        <v/>
      </c>
      <c r="X128" s="219" t="str">
        <f t="shared" si="80"/>
        <v/>
      </c>
      <c r="Y128" s="220" t="str">
        <f t="shared" si="81"/>
        <v/>
      </c>
      <c r="Z128" s="221" t="str">
        <f>IF($C128="","",IF($X128&gt;=$Y$7,0,VLOOKUP($X128,'1.年齢給'!$B$7:$C$54,2,FALSE)))</f>
        <v/>
      </c>
      <c r="AA128" s="221" t="str">
        <f t="shared" si="56"/>
        <v/>
      </c>
      <c r="AB128" s="492"/>
      <c r="AC128" s="223" t="str">
        <f t="shared" si="47"/>
        <v/>
      </c>
      <c r="AD128" s="223" t="str">
        <f t="shared" si="48"/>
        <v/>
      </c>
      <c r="AE128" s="223" t="str">
        <f>IF($AC128="","",VLOOKUP($AC128,'3.段階号俸表・参照表'!$V$4:$AH$13,12,FALSE))</f>
        <v/>
      </c>
      <c r="AF128" s="223" t="str">
        <f t="shared" si="57"/>
        <v/>
      </c>
      <c r="AG128" s="223" t="str">
        <f t="shared" si="58"/>
        <v/>
      </c>
      <c r="AH128" s="221" t="str">
        <f>IF($C128="","",INDEX('3.段階号俸表・参照表'!$B$3:$T$188,MATCH($AG128,'3.段階号俸表・参照表'!$B$3:$B$188,0),MATCH($AC128,'3.段階号俸表・参照表'!$B$3:$T$3,0)))</f>
        <v/>
      </c>
      <c r="AI128" s="221" t="str">
        <f t="shared" si="59"/>
        <v/>
      </c>
      <c r="AJ128" s="221" t="str">
        <f t="shared" si="60"/>
        <v/>
      </c>
      <c r="AK128" s="221" t="str">
        <f t="shared" si="61"/>
        <v/>
      </c>
      <c r="AL128" s="226" t="str">
        <f t="shared" si="62"/>
        <v/>
      </c>
      <c r="AM128" s="387" t="str">
        <f t="shared" si="49"/>
        <v/>
      </c>
      <c r="AN128" s="492"/>
      <c r="AO128" s="379" t="str">
        <f t="shared" si="63"/>
        <v/>
      </c>
      <c r="AP128" s="381">
        <f>IF(AM$10="","",IF($AN128="",0,VLOOKUP($AO128,'3.段階号俸表・参照表'!$V$20:$X$29,3,FALSE)-VLOOKUP($AM128,'3.段階号俸表・参照表'!$V$20:$X$29,3,FALSE)))</f>
        <v>0</v>
      </c>
      <c r="AQ128" s="370" t="str">
        <f t="shared" si="64"/>
        <v/>
      </c>
      <c r="AR128" s="370" t="str">
        <f>IF($C128="","",IF($AP128=0,0,($AQ128-VLOOKUP($AO128,'3.段階号俸表・参照表'!$V$4:$AH$13,2,FALSE))))</f>
        <v/>
      </c>
      <c r="AS128" s="370" t="str">
        <f>IF($C128="","",IF(AND($AN128&gt;0,$AR128=0),1,IF($AR128=0,0,IF($AR128&lt;0,1,ROUNDUP($AR128/VLOOKUP($AO128,'3.段階号俸表・参照表'!$V$4:$AH$13,4,FALSE),0)+1))))</f>
        <v/>
      </c>
      <c r="AT128" s="371" t="str">
        <f t="shared" si="65"/>
        <v/>
      </c>
      <c r="AU128" s="370" t="str">
        <f>IF($AO128="","",IF($AT128=0,0,($AT128-1)*VLOOKUP($AO128,'3.段階号俸表・参照表'!$V$4:$AH$13,4,FALSE)))</f>
        <v/>
      </c>
      <c r="AV128" s="370" t="str">
        <f t="shared" si="66"/>
        <v/>
      </c>
      <c r="AW128" s="371" t="str">
        <f>IF($C128="","",IF($AV128&lt;=0,0,ROUNDUP($AV128/VLOOKUP($AO128,'3.段階号俸表・参照表'!$V$4:$AH$13,8,FALSE),0)))</f>
        <v/>
      </c>
      <c r="AX128" s="371" t="str">
        <f t="shared" si="67"/>
        <v/>
      </c>
      <c r="AY128" s="379" t="str">
        <f t="shared" si="68"/>
        <v/>
      </c>
      <c r="AZ128" s="379" t="str">
        <f t="shared" si="69"/>
        <v/>
      </c>
      <c r="BA128" s="371" t="str">
        <f>IF($AO128="","",VLOOKUP($AO128,'3.段階号俸表・参照表'!$V$4:$AH$13,11,FALSE))</f>
        <v/>
      </c>
      <c r="BB128" s="371" t="str">
        <f>IF($AO128="","",VLOOKUP($AO128,'3.段階号俸表・参照表'!$V$4:$AH$13,12,FALSE))</f>
        <v/>
      </c>
      <c r="BC128" s="377" t="str">
        <f>IF($C128="","",INDEX('3.段階号俸表・参照表'!$B$3:$T$188,MATCH($AY128,'3.段階号俸表・参照表'!$B$3:$B$188,0),MATCH($AZ128,'3.段階号俸表・参照表'!$B$3:$T$3,0)))</f>
        <v/>
      </c>
      <c r="BD128" s="377" t="str">
        <f t="shared" si="70"/>
        <v/>
      </c>
      <c r="BE128" s="377" t="str">
        <f t="shared" si="71"/>
        <v/>
      </c>
      <c r="BF128" s="377" t="str">
        <f t="shared" si="72"/>
        <v/>
      </c>
      <c r="BG128" s="378" t="str">
        <f t="shared" si="73"/>
        <v/>
      </c>
      <c r="BH128" s="125"/>
      <c r="BI128" s="284" t="str">
        <f t="shared" si="74"/>
        <v/>
      </c>
      <c r="BJ128" s="284" t="str">
        <f t="shared" si="75"/>
        <v/>
      </c>
      <c r="BK128" s="231" t="str">
        <f>IF($C128="","",IF($BI128="","",INDEX('4.ベース改訂段階号俸表'!$B$4:$T$189,MATCH(メインシート!$BJ128,'4.ベース改訂段階号俸表'!$B$4:$B$189,0),MATCH(メインシート!$BI128,'4.ベース改訂段階号俸表'!$B$4:$T$4,0))))</f>
        <v/>
      </c>
      <c r="BL128" s="86" t="str">
        <f t="shared" si="50"/>
        <v/>
      </c>
      <c r="BM128" s="86" t="str">
        <f t="shared" si="76"/>
        <v/>
      </c>
      <c r="BN128" s="96" t="str">
        <f t="shared" si="51"/>
        <v/>
      </c>
      <c r="BO128" s="492"/>
      <c r="BP128" s="86" t="str">
        <f t="shared" si="77"/>
        <v/>
      </c>
      <c r="BQ128" s="86" t="str">
        <f t="shared" si="78"/>
        <v/>
      </c>
      <c r="BR128" s="229" t="str">
        <f t="shared" si="79"/>
        <v/>
      </c>
    </row>
    <row r="129" spans="1:70" x14ac:dyDescent="0.15">
      <c r="A129" s="30" t="str">
        <f>IF(C129="","",COUNTA($C$10:C129))</f>
        <v/>
      </c>
      <c r="B129" s="487"/>
      <c r="C129" s="487"/>
      <c r="D129" s="488"/>
      <c r="E129" s="488"/>
      <c r="F129" s="487"/>
      <c r="G129" s="487"/>
      <c r="H129" s="489"/>
      <c r="I129" s="489"/>
      <c r="J129" s="83" t="str">
        <f t="shared" si="52"/>
        <v/>
      </c>
      <c r="K129" s="83" t="str">
        <f t="shared" si="42"/>
        <v/>
      </c>
      <c r="L129" s="83" t="str">
        <f t="shared" si="43"/>
        <v/>
      </c>
      <c r="M129" s="83" t="str">
        <f t="shared" si="44"/>
        <v/>
      </c>
      <c r="N129" s="86" t="str">
        <f>IF($C129="","",VLOOKUP($J129,'1.年齢給'!$B$7:$C$54,2,FALSE))</f>
        <v/>
      </c>
      <c r="O129" s="86" t="str">
        <f>IF($C129="","",INDEX('3.段階号俸表・参照表'!$B$3:$T$188,MATCH(メインシート!$F129,'3.段階号俸表・参照表'!$B$3:$B$188,0),MATCH(メインシート!$E129,'3.段階号俸表・参照表'!$B$3:$T$3,0)))</f>
        <v/>
      </c>
      <c r="P129" s="490"/>
      <c r="Q129" s="86" t="str">
        <f t="shared" si="53"/>
        <v/>
      </c>
      <c r="R129" s="491"/>
      <c r="S129" s="491"/>
      <c r="T129" s="491"/>
      <c r="U129" s="491"/>
      <c r="V129" s="88" t="str">
        <f t="shared" si="54"/>
        <v/>
      </c>
      <c r="W129" s="89" t="str">
        <f t="shared" si="55"/>
        <v/>
      </c>
      <c r="X129" s="219" t="str">
        <f t="shared" si="80"/>
        <v/>
      </c>
      <c r="Y129" s="220" t="str">
        <f t="shared" si="81"/>
        <v/>
      </c>
      <c r="Z129" s="221" t="str">
        <f>IF($C129="","",IF($X129&gt;=$Y$7,0,VLOOKUP($X129,'1.年齢給'!$B$7:$C$54,2,FALSE)))</f>
        <v/>
      </c>
      <c r="AA129" s="221" t="str">
        <f t="shared" si="56"/>
        <v/>
      </c>
      <c r="AB129" s="492"/>
      <c r="AC129" s="223" t="str">
        <f t="shared" si="47"/>
        <v/>
      </c>
      <c r="AD129" s="223" t="str">
        <f t="shared" si="48"/>
        <v/>
      </c>
      <c r="AE129" s="223" t="str">
        <f>IF($AC129="","",VLOOKUP($AC129,'3.段階号俸表・参照表'!$V$4:$AH$13,12,FALSE))</f>
        <v/>
      </c>
      <c r="AF129" s="223" t="str">
        <f t="shared" si="57"/>
        <v/>
      </c>
      <c r="AG129" s="223" t="str">
        <f t="shared" si="58"/>
        <v/>
      </c>
      <c r="AH129" s="221" t="str">
        <f>IF($C129="","",INDEX('3.段階号俸表・参照表'!$B$3:$T$188,MATCH($AG129,'3.段階号俸表・参照表'!$B$3:$B$188,0),MATCH($AC129,'3.段階号俸表・参照表'!$B$3:$T$3,0)))</f>
        <v/>
      </c>
      <c r="AI129" s="221" t="str">
        <f t="shared" si="59"/>
        <v/>
      </c>
      <c r="AJ129" s="221" t="str">
        <f t="shared" si="60"/>
        <v/>
      </c>
      <c r="AK129" s="221" t="str">
        <f t="shared" si="61"/>
        <v/>
      </c>
      <c r="AL129" s="226" t="str">
        <f t="shared" si="62"/>
        <v/>
      </c>
      <c r="AM129" s="387" t="str">
        <f t="shared" si="49"/>
        <v/>
      </c>
      <c r="AN129" s="492"/>
      <c r="AO129" s="379" t="str">
        <f t="shared" si="63"/>
        <v/>
      </c>
      <c r="AP129" s="381">
        <f>IF(AM$10="","",IF($AN129="",0,VLOOKUP($AO129,'3.段階号俸表・参照表'!$V$20:$X$29,3,FALSE)-VLOOKUP($AM129,'3.段階号俸表・参照表'!$V$20:$X$29,3,FALSE)))</f>
        <v>0</v>
      </c>
      <c r="AQ129" s="370" t="str">
        <f t="shared" si="64"/>
        <v/>
      </c>
      <c r="AR129" s="370" t="str">
        <f>IF($C129="","",IF($AP129=0,0,($AQ129-VLOOKUP($AO129,'3.段階号俸表・参照表'!$V$4:$AH$13,2,FALSE))))</f>
        <v/>
      </c>
      <c r="AS129" s="370" t="str">
        <f>IF($C129="","",IF(AND($AN129&gt;0,$AR129=0),1,IF($AR129=0,0,IF($AR129&lt;0,1,ROUNDUP($AR129/VLOOKUP($AO129,'3.段階号俸表・参照表'!$V$4:$AH$13,4,FALSE),0)+1))))</f>
        <v/>
      </c>
      <c r="AT129" s="371" t="str">
        <f t="shared" si="65"/>
        <v/>
      </c>
      <c r="AU129" s="370" t="str">
        <f>IF($AO129="","",IF($AT129=0,0,($AT129-1)*VLOOKUP($AO129,'3.段階号俸表・参照表'!$V$4:$AH$13,4,FALSE)))</f>
        <v/>
      </c>
      <c r="AV129" s="370" t="str">
        <f t="shared" si="66"/>
        <v/>
      </c>
      <c r="AW129" s="371" t="str">
        <f>IF($C129="","",IF($AV129&lt;=0,0,ROUNDUP($AV129/VLOOKUP($AO129,'3.段階号俸表・参照表'!$V$4:$AH$13,8,FALSE),0)))</f>
        <v/>
      </c>
      <c r="AX129" s="371" t="str">
        <f t="shared" si="67"/>
        <v/>
      </c>
      <c r="AY129" s="379" t="str">
        <f t="shared" si="68"/>
        <v/>
      </c>
      <c r="AZ129" s="379" t="str">
        <f t="shared" si="69"/>
        <v/>
      </c>
      <c r="BA129" s="371" t="str">
        <f>IF($AO129="","",VLOOKUP($AO129,'3.段階号俸表・参照表'!$V$4:$AH$13,11,FALSE))</f>
        <v/>
      </c>
      <c r="BB129" s="371" t="str">
        <f>IF($AO129="","",VLOOKUP($AO129,'3.段階号俸表・参照表'!$V$4:$AH$13,12,FALSE))</f>
        <v/>
      </c>
      <c r="BC129" s="377" t="str">
        <f>IF($C129="","",INDEX('3.段階号俸表・参照表'!$B$3:$T$188,MATCH($AY129,'3.段階号俸表・参照表'!$B$3:$B$188,0),MATCH($AZ129,'3.段階号俸表・参照表'!$B$3:$T$3,0)))</f>
        <v/>
      </c>
      <c r="BD129" s="377" t="str">
        <f t="shared" si="70"/>
        <v/>
      </c>
      <c r="BE129" s="377" t="str">
        <f t="shared" si="71"/>
        <v/>
      </c>
      <c r="BF129" s="377" t="str">
        <f t="shared" si="72"/>
        <v/>
      </c>
      <c r="BG129" s="378" t="str">
        <f t="shared" si="73"/>
        <v/>
      </c>
      <c r="BH129" s="125"/>
      <c r="BI129" s="284" t="str">
        <f t="shared" si="74"/>
        <v/>
      </c>
      <c r="BJ129" s="284" t="str">
        <f t="shared" si="75"/>
        <v/>
      </c>
      <c r="BK129" s="231" t="str">
        <f>IF($C129="","",IF($BI129="","",INDEX('4.ベース改訂段階号俸表'!$B$4:$T$189,MATCH(メインシート!$BJ129,'4.ベース改訂段階号俸表'!$B$4:$B$189,0),MATCH(メインシート!$BI129,'4.ベース改訂段階号俸表'!$B$4:$T$4,0))))</f>
        <v/>
      </c>
      <c r="BL129" s="86" t="str">
        <f t="shared" si="50"/>
        <v/>
      </c>
      <c r="BM129" s="86" t="str">
        <f t="shared" si="76"/>
        <v/>
      </c>
      <c r="BN129" s="96" t="str">
        <f t="shared" si="51"/>
        <v/>
      </c>
      <c r="BO129" s="492"/>
      <c r="BP129" s="86" t="str">
        <f t="shared" si="77"/>
        <v/>
      </c>
      <c r="BQ129" s="86" t="str">
        <f t="shared" si="78"/>
        <v/>
      </c>
      <c r="BR129" s="229" t="str">
        <f t="shared" si="79"/>
        <v/>
      </c>
    </row>
    <row r="130" spans="1:70" x14ac:dyDescent="0.15">
      <c r="A130" s="30" t="str">
        <f>IF(C130="","",COUNTA($C$10:C130))</f>
        <v/>
      </c>
      <c r="B130" s="487"/>
      <c r="C130" s="487"/>
      <c r="D130" s="488"/>
      <c r="E130" s="488"/>
      <c r="F130" s="487"/>
      <c r="G130" s="487"/>
      <c r="H130" s="489"/>
      <c r="I130" s="489"/>
      <c r="J130" s="83" t="str">
        <f t="shared" si="52"/>
        <v/>
      </c>
      <c r="K130" s="83" t="str">
        <f t="shared" si="42"/>
        <v/>
      </c>
      <c r="L130" s="83" t="str">
        <f t="shared" si="43"/>
        <v/>
      </c>
      <c r="M130" s="83" t="str">
        <f t="shared" si="44"/>
        <v/>
      </c>
      <c r="N130" s="86" t="str">
        <f>IF($C130="","",VLOOKUP($J130,'1.年齢給'!$B$7:$C$54,2,FALSE))</f>
        <v/>
      </c>
      <c r="O130" s="86" t="str">
        <f>IF($C130="","",INDEX('3.段階号俸表・参照表'!$B$3:$T$188,MATCH(メインシート!$F130,'3.段階号俸表・参照表'!$B$3:$B$188,0),MATCH(メインシート!$E130,'3.段階号俸表・参照表'!$B$3:$T$3,0)))</f>
        <v/>
      </c>
      <c r="P130" s="490"/>
      <c r="Q130" s="86" t="str">
        <f t="shared" si="53"/>
        <v/>
      </c>
      <c r="R130" s="491"/>
      <c r="S130" s="491"/>
      <c r="T130" s="491"/>
      <c r="U130" s="491"/>
      <c r="V130" s="88" t="str">
        <f t="shared" si="54"/>
        <v/>
      </c>
      <c r="W130" s="89" t="str">
        <f t="shared" si="55"/>
        <v/>
      </c>
      <c r="X130" s="219" t="str">
        <f t="shared" si="80"/>
        <v/>
      </c>
      <c r="Y130" s="220" t="str">
        <f t="shared" si="81"/>
        <v/>
      </c>
      <c r="Z130" s="221" t="str">
        <f>IF($C130="","",IF($X130&gt;=$Y$7,0,VLOOKUP($X130,'1.年齢給'!$B$7:$C$54,2,FALSE)))</f>
        <v/>
      </c>
      <c r="AA130" s="221" t="str">
        <f t="shared" si="56"/>
        <v/>
      </c>
      <c r="AB130" s="492"/>
      <c r="AC130" s="223" t="str">
        <f t="shared" si="47"/>
        <v/>
      </c>
      <c r="AD130" s="223" t="str">
        <f t="shared" si="48"/>
        <v/>
      </c>
      <c r="AE130" s="223" t="str">
        <f>IF($AC130="","",VLOOKUP($AC130,'3.段階号俸表・参照表'!$V$4:$AH$13,12,FALSE))</f>
        <v/>
      </c>
      <c r="AF130" s="223" t="str">
        <f t="shared" si="57"/>
        <v/>
      </c>
      <c r="AG130" s="223" t="str">
        <f t="shared" si="58"/>
        <v/>
      </c>
      <c r="AH130" s="221" t="str">
        <f>IF($C130="","",INDEX('3.段階号俸表・参照表'!$B$3:$T$188,MATCH($AG130,'3.段階号俸表・参照表'!$B$3:$B$188,0),MATCH($AC130,'3.段階号俸表・参照表'!$B$3:$T$3,0)))</f>
        <v/>
      </c>
      <c r="AI130" s="221" t="str">
        <f t="shared" si="59"/>
        <v/>
      </c>
      <c r="AJ130" s="221" t="str">
        <f t="shared" si="60"/>
        <v/>
      </c>
      <c r="AK130" s="221" t="str">
        <f t="shared" si="61"/>
        <v/>
      </c>
      <c r="AL130" s="226" t="str">
        <f t="shared" si="62"/>
        <v/>
      </c>
      <c r="AM130" s="387" t="str">
        <f t="shared" si="49"/>
        <v/>
      </c>
      <c r="AN130" s="492"/>
      <c r="AO130" s="379" t="str">
        <f t="shared" si="63"/>
        <v/>
      </c>
      <c r="AP130" s="381">
        <f>IF(AM$10="","",IF($AN130="",0,VLOOKUP($AO130,'3.段階号俸表・参照表'!$V$20:$X$29,3,FALSE)-VLOOKUP($AM130,'3.段階号俸表・参照表'!$V$20:$X$29,3,FALSE)))</f>
        <v>0</v>
      </c>
      <c r="AQ130" s="370" t="str">
        <f t="shared" si="64"/>
        <v/>
      </c>
      <c r="AR130" s="370" t="str">
        <f>IF($C130="","",IF($AP130=0,0,($AQ130-VLOOKUP($AO130,'3.段階号俸表・参照表'!$V$4:$AH$13,2,FALSE))))</f>
        <v/>
      </c>
      <c r="AS130" s="370" t="str">
        <f>IF($C130="","",IF(AND($AN130&gt;0,$AR130=0),1,IF($AR130=0,0,IF($AR130&lt;0,1,ROUNDUP($AR130/VLOOKUP($AO130,'3.段階号俸表・参照表'!$V$4:$AH$13,4,FALSE),0)+1))))</f>
        <v/>
      </c>
      <c r="AT130" s="371" t="str">
        <f t="shared" si="65"/>
        <v/>
      </c>
      <c r="AU130" s="370" t="str">
        <f>IF($AO130="","",IF($AT130=0,0,($AT130-1)*VLOOKUP($AO130,'3.段階号俸表・参照表'!$V$4:$AH$13,4,FALSE)))</f>
        <v/>
      </c>
      <c r="AV130" s="370" t="str">
        <f t="shared" si="66"/>
        <v/>
      </c>
      <c r="AW130" s="371" t="str">
        <f>IF($C130="","",IF($AV130&lt;=0,0,ROUNDUP($AV130/VLOOKUP($AO130,'3.段階号俸表・参照表'!$V$4:$AH$13,8,FALSE),0)))</f>
        <v/>
      </c>
      <c r="AX130" s="371" t="str">
        <f t="shared" si="67"/>
        <v/>
      </c>
      <c r="AY130" s="379" t="str">
        <f t="shared" si="68"/>
        <v/>
      </c>
      <c r="AZ130" s="379" t="str">
        <f t="shared" si="69"/>
        <v/>
      </c>
      <c r="BA130" s="371" t="str">
        <f>IF($AO130="","",VLOOKUP($AO130,'3.段階号俸表・参照表'!$V$4:$AH$13,11,FALSE))</f>
        <v/>
      </c>
      <c r="BB130" s="371" t="str">
        <f>IF($AO130="","",VLOOKUP($AO130,'3.段階号俸表・参照表'!$V$4:$AH$13,12,FALSE))</f>
        <v/>
      </c>
      <c r="BC130" s="377" t="str">
        <f>IF($C130="","",INDEX('3.段階号俸表・参照表'!$B$3:$T$188,MATCH($AY130,'3.段階号俸表・参照表'!$B$3:$B$188,0),MATCH($AZ130,'3.段階号俸表・参照表'!$B$3:$T$3,0)))</f>
        <v/>
      </c>
      <c r="BD130" s="377" t="str">
        <f t="shared" si="70"/>
        <v/>
      </c>
      <c r="BE130" s="377" t="str">
        <f t="shared" si="71"/>
        <v/>
      </c>
      <c r="BF130" s="377" t="str">
        <f t="shared" si="72"/>
        <v/>
      </c>
      <c r="BG130" s="378" t="str">
        <f t="shared" si="73"/>
        <v/>
      </c>
      <c r="BH130" s="125"/>
      <c r="BI130" s="284" t="str">
        <f t="shared" si="74"/>
        <v/>
      </c>
      <c r="BJ130" s="284" t="str">
        <f t="shared" si="75"/>
        <v/>
      </c>
      <c r="BK130" s="231" t="str">
        <f>IF($C130="","",IF($BI130="","",INDEX('4.ベース改訂段階号俸表'!$B$4:$T$189,MATCH(メインシート!$BJ130,'4.ベース改訂段階号俸表'!$B$4:$B$189,0),MATCH(メインシート!$BI130,'4.ベース改訂段階号俸表'!$B$4:$T$4,0))))</f>
        <v/>
      </c>
      <c r="BL130" s="86" t="str">
        <f t="shared" si="50"/>
        <v/>
      </c>
      <c r="BM130" s="86" t="str">
        <f t="shared" si="76"/>
        <v/>
      </c>
      <c r="BN130" s="96" t="str">
        <f t="shared" si="51"/>
        <v/>
      </c>
      <c r="BO130" s="492"/>
      <c r="BP130" s="86" t="str">
        <f t="shared" si="77"/>
        <v/>
      </c>
      <c r="BQ130" s="86" t="str">
        <f t="shared" si="78"/>
        <v/>
      </c>
      <c r="BR130" s="229" t="str">
        <f t="shared" si="79"/>
        <v/>
      </c>
    </row>
    <row r="131" spans="1:70" x14ac:dyDescent="0.15">
      <c r="A131" s="30" t="str">
        <f>IF(C131="","",COUNTA($C$10:C131))</f>
        <v/>
      </c>
      <c r="B131" s="487"/>
      <c r="C131" s="487"/>
      <c r="D131" s="488"/>
      <c r="E131" s="488"/>
      <c r="F131" s="487"/>
      <c r="G131" s="487"/>
      <c r="H131" s="489"/>
      <c r="I131" s="489"/>
      <c r="J131" s="83" t="str">
        <f t="shared" si="52"/>
        <v/>
      </c>
      <c r="K131" s="83" t="str">
        <f t="shared" si="42"/>
        <v/>
      </c>
      <c r="L131" s="83" t="str">
        <f t="shared" si="43"/>
        <v/>
      </c>
      <c r="M131" s="83" t="str">
        <f t="shared" si="44"/>
        <v/>
      </c>
      <c r="N131" s="86" t="str">
        <f>IF($C131="","",VLOOKUP($J131,'1.年齢給'!$B$7:$C$54,2,FALSE))</f>
        <v/>
      </c>
      <c r="O131" s="86" t="str">
        <f>IF($C131="","",INDEX('3.段階号俸表・参照表'!$B$3:$T$188,MATCH(メインシート!$F131,'3.段階号俸表・参照表'!$B$3:$B$188,0),MATCH(メインシート!$E131,'3.段階号俸表・参照表'!$B$3:$T$3,0)))</f>
        <v/>
      </c>
      <c r="P131" s="490"/>
      <c r="Q131" s="86" t="str">
        <f t="shared" si="53"/>
        <v/>
      </c>
      <c r="R131" s="491"/>
      <c r="S131" s="491"/>
      <c r="T131" s="491"/>
      <c r="U131" s="491"/>
      <c r="V131" s="88" t="str">
        <f t="shared" si="54"/>
        <v/>
      </c>
      <c r="W131" s="89" t="str">
        <f t="shared" si="55"/>
        <v/>
      </c>
      <c r="X131" s="219" t="str">
        <f t="shared" si="80"/>
        <v/>
      </c>
      <c r="Y131" s="220" t="str">
        <f t="shared" si="81"/>
        <v/>
      </c>
      <c r="Z131" s="221" t="str">
        <f>IF($C131="","",IF($X131&gt;=$Y$7,0,VLOOKUP($X131,'1.年齢給'!$B$7:$C$54,2,FALSE)))</f>
        <v/>
      </c>
      <c r="AA131" s="221" t="str">
        <f t="shared" si="56"/>
        <v/>
      </c>
      <c r="AB131" s="492"/>
      <c r="AC131" s="223" t="str">
        <f t="shared" si="47"/>
        <v/>
      </c>
      <c r="AD131" s="223" t="str">
        <f t="shared" si="48"/>
        <v/>
      </c>
      <c r="AE131" s="223" t="str">
        <f>IF($AC131="","",VLOOKUP($AC131,'3.段階号俸表・参照表'!$V$4:$AH$13,12,FALSE))</f>
        <v/>
      </c>
      <c r="AF131" s="223" t="str">
        <f t="shared" si="57"/>
        <v/>
      </c>
      <c r="AG131" s="223" t="str">
        <f t="shared" si="58"/>
        <v/>
      </c>
      <c r="AH131" s="221" t="str">
        <f>IF($C131="","",INDEX('3.段階号俸表・参照表'!$B$3:$T$188,MATCH($AG131,'3.段階号俸表・参照表'!$B$3:$B$188,0),MATCH($AC131,'3.段階号俸表・参照表'!$B$3:$T$3,0)))</f>
        <v/>
      </c>
      <c r="AI131" s="221" t="str">
        <f t="shared" si="59"/>
        <v/>
      </c>
      <c r="AJ131" s="221" t="str">
        <f t="shared" si="60"/>
        <v/>
      </c>
      <c r="AK131" s="221" t="str">
        <f t="shared" si="61"/>
        <v/>
      </c>
      <c r="AL131" s="226" t="str">
        <f t="shared" si="62"/>
        <v/>
      </c>
      <c r="AM131" s="387" t="str">
        <f t="shared" si="49"/>
        <v/>
      </c>
      <c r="AN131" s="492"/>
      <c r="AO131" s="379" t="str">
        <f t="shared" si="63"/>
        <v/>
      </c>
      <c r="AP131" s="381">
        <f>IF(AM$10="","",IF($AN131="",0,VLOOKUP($AO131,'3.段階号俸表・参照表'!$V$20:$X$29,3,FALSE)-VLOOKUP($AM131,'3.段階号俸表・参照表'!$V$20:$X$29,3,FALSE)))</f>
        <v>0</v>
      </c>
      <c r="AQ131" s="370" t="str">
        <f t="shared" si="64"/>
        <v/>
      </c>
      <c r="AR131" s="370" t="str">
        <f>IF($C131="","",IF($AP131=0,0,($AQ131-VLOOKUP($AO131,'3.段階号俸表・参照表'!$V$4:$AH$13,2,FALSE))))</f>
        <v/>
      </c>
      <c r="AS131" s="370" t="str">
        <f>IF($C131="","",IF(AND($AN131&gt;0,$AR131=0),1,IF($AR131=0,0,IF($AR131&lt;0,1,ROUNDUP($AR131/VLOOKUP($AO131,'3.段階号俸表・参照表'!$V$4:$AH$13,4,FALSE),0)+1))))</f>
        <v/>
      </c>
      <c r="AT131" s="371" t="str">
        <f t="shared" si="65"/>
        <v/>
      </c>
      <c r="AU131" s="370" t="str">
        <f>IF($AO131="","",IF($AT131=0,0,($AT131-1)*VLOOKUP($AO131,'3.段階号俸表・参照表'!$V$4:$AH$13,4,FALSE)))</f>
        <v/>
      </c>
      <c r="AV131" s="370" t="str">
        <f t="shared" si="66"/>
        <v/>
      </c>
      <c r="AW131" s="371" t="str">
        <f>IF($C131="","",IF($AV131&lt;=0,0,ROUNDUP($AV131/VLOOKUP($AO131,'3.段階号俸表・参照表'!$V$4:$AH$13,8,FALSE),0)))</f>
        <v/>
      </c>
      <c r="AX131" s="371" t="str">
        <f t="shared" si="67"/>
        <v/>
      </c>
      <c r="AY131" s="379" t="str">
        <f t="shared" si="68"/>
        <v/>
      </c>
      <c r="AZ131" s="379" t="str">
        <f t="shared" si="69"/>
        <v/>
      </c>
      <c r="BA131" s="371" t="str">
        <f>IF($AO131="","",VLOOKUP($AO131,'3.段階号俸表・参照表'!$V$4:$AH$13,11,FALSE))</f>
        <v/>
      </c>
      <c r="BB131" s="371" t="str">
        <f>IF($AO131="","",VLOOKUP($AO131,'3.段階号俸表・参照表'!$V$4:$AH$13,12,FALSE))</f>
        <v/>
      </c>
      <c r="BC131" s="377" t="str">
        <f>IF($C131="","",INDEX('3.段階号俸表・参照表'!$B$3:$T$188,MATCH($AY131,'3.段階号俸表・参照表'!$B$3:$B$188,0),MATCH($AZ131,'3.段階号俸表・参照表'!$B$3:$T$3,0)))</f>
        <v/>
      </c>
      <c r="BD131" s="377" t="str">
        <f t="shared" si="70"/>
        <v/>
      </c>
      <c r="BE131" s="377" t="str">
        <f t="shared" si="71"/>
        <v/>
      </c>
      <c r="BF131" s="377" t="str">
        <f t="shared" si="72"/>
        <v/>
      </c>
      <c r="BG131" s="378" t="str">
        <f t="shared" si="73"/>
        <v/>
      </c>
      <c r="BH131" s="125"/>
      <c r="BI131" s="284" t="str">
        <f t="shared" si="74"/>
        <v/>
      </c>
      <c r="BJ131" s="284" t="str">
        <f t="shared" si="75"/>
        <v/>
      </c>
      <c r="BK131" s="231" t="str">
        <f>IF($C131="","",IF($BI131="","",INDEX('4.ベース改訂段階号俸表'!$B$4:$T$189,MATCH(メインシート!$BJ131,'4.ベース改訂段階号俸表'!$B$4:$B$189,0),MATCH(メインシート!$BI131,'4.ベース改訂段階号俸表'!$B$4:$T$4,0))))</f>
        <v/>
      </c>
      <c r="BL131" s="86" t="str">
        <f t="shared" si="50"/>
        <v/>
      </c>
      <c r="BM131" s="86" t="str">
        <f t="shared" si="76"/>
        <v/>
      </c>
      <c r="BN131" s="96" t="str">
        <f t="shared" si="51"/>
        <v/>
      </c>
      <c r="BO131" s="492"/>
      <c r="BP131" s="86" t="str">
        <f t="shared" si="77"/>
        <v/>
      </c>
      <c r="BQ131" s="86" t="str">
        <f t="shared" si="78"/>
        <v/>
      </c>
      <c r="BR131" s="229" t="str">
        <f t="shared" si="79"/>
        <v/>
      </c>
    </row>
    <row r="132" spans="1:70" x14ac:dyDescent="0.15">
      <c r="A132" s="30" t="str">
        <f>IF(C132="","",COUNTA($C$10:C132))</f>
        <v/>
      </c>
      <c r="B132" s="487"/>
      <c r="C132" s="487"/>
      <c r="D132" s="488"/>
      <c r="E132" s="488"/>
      <c r="F132" s="487"/>
      <c r="G132" s="487"/>
      <c r="H132" s="489"/>
      <c r="I132" s="489"/>
      <c r="J132" s="83" t="str">
        <f t="shared" si="52"/>
        <v/>
      </c>
      <c r="K132" s="83" t="str">
        <f t="shared" si="42"/>
        <v/>
      </c>
      <c r="L132" s="83" t="str">
        <f t="shared" si="43"/>
        <v/>
      </c>
      <c r="M132" s="83" t="str">
        <f t="shared" si="44"/>
        <v/>
      </c>
      <c r="N132" s="86" t="str">
        <f>IF($C132="","",VLOOKUP($J132,'1.年齢給'!$B$7:$C$54,2,FALSE))</f>
        <v/>
      </c>
      <c r="O132" s="86" t="str">
        <f>IF($C132="","",INDEX('3.段階号俸表・参照表'!$B$3:$T$188,MATCH(メインシート!$F132,'3.段階号俸表・参照表'!$B$3:$B$188,0),MATCH(メインシート!$E132,'3.段階号俸表・参照表'!$B$3:$T$3,0)))</f>
        <v/>
      </c>
      <c r="P132" s="490"/>
      <c r="Q132" s="86" t="str">
        <f t="shared" si="53"/>
        <v/>
      </c>
      <c r="R132" s="491"/>
      <c r="S132" s="491"/>
      <c r="T132" s="491"/>
      <c r="U132" s="491"/>
      <c r="V132" s="88" t="str">
        <f t="shared" si="54"/>
        <v/>
      </c>
      <c r="W132" s="89" t="str">
        <f t="shared" si="55"/>
        <v/>
      </c>
      <c r="X132" s="219" t="str">
        <f t="shared" si="80"/>
        <v/>
      </c>
      <c r="Y132" s="220" t="str">
        <f t="shared" si="81"/>
        <v/>
      </c>
      <c r="Z132" s="221" t="str">
        <f>IF($C132="","",IF($X132&gt;=$Y$7,0,VLOOKUP($X132,'1.年齢給'!$B$7:$C$54,2,FALSE)))</f>
        <v/>
      </c>
      <c r="AA132" s="221" t="str">
        <f t="shared" si="56"/>
        <v/>
      </c>
      <c r="AB132" s="492"/>
      <c r="AC132" s="223" t="str">
        <f t="shared" si="47"/>
        <v/>
      </c>
      <c r="AD132" s="223" t="str">
        <f t="shared" si="48"/>
        <v/>
      </c>
      <c r="AE132" s="223" t="str">
        <f>IF($AC132="","",VLOOKUP($AC132,'3.段階号俸表・参照表'!$V$4:$AH$13,12,FALSE))</f>
        <v/>
      </c>
      <c r="AF132" s="223" t="str">
        <f t="shared" si="57"/>
        <v/>
      </c>
      <c r="AG132" s="223" t="str">
        <f t="shared" si="58"/>
        <v/>
      </c>
      <c r="AH132" s="221" t="str">
        <f>IF($C132="","",INDEX('3.段階号俸表・参照表'!$B$3:$T$188,MATCH($AG132,'3.段階号俸表・参照表'!$B$3:$B$188,0),MATCH($AC132,'3.段階号俸表・参照表'!$B$3:$T$3,0)))</f>
        <v/>
      </c>
      <c r="AI132" s="221" t="str">
        <f t="shared" si="59"/>
        <v/>
      </c>
      <c r="AJ132" s="221" t="str">
        <f t="shared" si="60"/>
        <v/>
      </c>
      <c r="AK132" s="221" t="str">
        <f t="shared" si="61"/>
        <v/>
      </c>
      <c r="AL132" s="226" t="str">
        <f t="shared" si="62"/>
        <v/>
      </c>
      <c r="AM132" s="387" t="str">
        <f t="shared" si="49"/>
        <v/>
      </c>
      <c r="AN132" s="492"/>
      <c r="AO132" s="379" t="str">
        <f t="shared" si="63"/>
        <v/>
      </c>
      <c r="AP132" s="381">
        <f>IF(AM$10="","",IF($AN132="",0,VLOOKUP($AO132,'3.段階号俸表・参照表'!$V$20:$X$29,3,FALSE)-VLOOKUP($AM132,'3.段階号俸表・参照表'!$V$20:$X$29,3,FALSE)))</f>
        <v>0</v>
      </c>
      <c r="AQ132" s="370" t="str">
        <f t="shared" si="64"/>
        <v/>
      </c>
      <c r="AR132" s="370" t="str">
        <f>IF($C132="","",IF($AP132=0,0,($AQ132-VLOOKUP($AO132,'3.段階号俸表・参照表'!$V$4:$AH$13,2,FALSE))))</f>
        <v/>
      </c>
      <c r="AS132" s="370" t="str">
        <f>IF($C132="","",IF(AND($AN132&gt;0,$AR132=0),1,IF($AR132=0,0,IF($AR132&lt;0,1,ROUNDUP($AR132/VLOOKUP($AO132,'3.段階号俸表・参照表'!$V$4:$AH$13,4,FALSE),0)+1))))</f>
        <v/>
      </c>
      <c r="AT132" s="371" t="str">
        <f t="shared" si="65"/>
        <v/>
      </c>
      <c r="AU132" s="370" t="str">
        <f>IF($AO132="","",IF($AT132=0,0,($AT132-1)*VLOOKUP($AO132,'3.段階号俸表・参照表'!$V$4:$AH$13,4,FALSE)))</f>
        <v/>
      </c>
      <c r="AV132" s="370" t="str">
        <f t="shared" si="66"/>
        <v/>
      </c>
      <c r="AW132" s="371" t="str">
        <f>IF($C132="","",IF($AV132&lt;=0,0,ROUNDUP($AV132/VLOOKUP($AO132,'3.段階号俸表・参照表'!$V$4:$AH$13,8,FALSE),0)))</f>
        <v/>
      </c>
      <c r="AX132" s="371" t="str">
        <f t="shared" si="67"/>
        <v/>
      </c>
      <c r="AY132" s="379" t="str">
        <f t="shared" si="68"/>
        <v/>
      </c>
      <c r="AZ132" s="379" t="str">
        <f t="shared" si="69"/>
        <v/>
      </c>
      <c r="BA132" s="371" t="str">
        <f>IF($AO132="","",VLOOKUP($AO132,'3.段階号俸表・参照表'!$V$4:$AH$13,11,FALSE))</f>
        <v/>
      </c>
      <c r="BB132" s="371" t="str">
        <f>IF($AO132="","",VLOOKUP($AO132,'3.段階号俸表・参照表'!$V$4:$AH$13,12,FALSE))</f>
        <v/>
      </c>
      <c r="BC132" s="377" t="str">
        <f>IF($C132="","",INDEX('3.段階号俸表・参照表'!$B$3:$T$188,MATCH($AY132,'3.段階号俸表・参照表'!$B$3:$B$188,0),MATCH($AZ132,'3.段階号俸表・参照表'!$B$3:$T$3,0)))</f>
        <v/>
      </c>
      <c r="BD132" s="377" t="str">
        <f t="shared" si="70"/>
        <v/>
      </c>
      <c r="BE132" s="377" t="str">
        <f t="shared" si="71"/>
        <v/>
      </c>
      <c r="BF132" s="377" t="str">
        <f t="shared" si="72"/>
        <v/>
      </c>
      <c r="BG132" s="378" t="str">
        <f t="shared" si="73"/>
        <v/>
      </c>
      <c r="BH132" s="125"/>
      <c r="BI132" s="284" t="str">
        <f t="shared" si="74"/>
        <v/>
      </c>
      <c r="BJ132" s="284" t="str">
        <f t="shared" si="75"/>
        <v/>
      </c>
      <c r="BK132" s="231" t="str">
        <f>IF($C132="","",IF($BI132="","",INDEX('4.ベース改訂段階号俸表'!$B$4:$T$189,MATCH(メインシート!$BJ132,'4.ベース改訂段階号俸表'!$B$4:$B$189,0),MATCH(メインシート!$BI132,'4.ベース改訂段階号俸表'!$B$4:$T$4,0))))</f>
        <v/>
      </c>
      <c r="BL132" s="86" t="str">
        <f t="shared" si="50"/>
        <v/>
      </c>
      <c r="BM132" s="86" t="str">
        <f t="shared" si="76"/>
        <v/>
      </c>
      <c r="BN132" s="96" t="str">
        <f t="shared" si="51"/>
        <v/>
      </c>
      <c r="BO132" s="492"/>
      <c r="BP132" s="86" t="str">
        <f t="shared" si="77"/>
        <v/>
      </c>
      <c r="BQ132" s="86" t="str">
        <f t="shared" si="78"/>
        <v/>
      </c>
      <c r="BR132" s="229" t="str">
        <f t="shared" si="79"/>
        <v/>
      </c>
    </row>
    <row r="133" spans="1:70" x14ac:dyDescent="0.15">
      <c r="A133" s="30" t="str">
        <f>IF(C133="","",COUNTA($C$10:C133))</f>
        <v/>
      </c>
      <c r="B133" s="487"/>
      <c r="C133" s="487"/>
      <c r="D133" s="488"/>
      <c r="E133" s="488"/>
      <c r="F133" s="487"/>
      <c r="G133" s="487"/>
      <c r="H133" s="489"/>
      <c r="I133" s="489"/>
      <c r="J133" s="83" t="str">
        <f t="shared" si="52"/>
        <v/>
      </c>
      <c r="K133" s="83" t="str">
        <f t="shared" si="42"/>
        <v/>
      </c>
      <c r="L133" s="83" t="str">
        <f t="shared" si="43"/>
        <v/>
      </c>
      <c r="M133" s="83" t="str">
        <f t="shared" si="44"/>
        <v/>
      </c>
      <c r="N133" s="86" t="str">
        <f>IF($C133="","",VLOOKUP($J133,'1.年齢給'!$B$7:$C$54,2,FALSE))</f>
        <v/>
      </c>
      <c r="O133" s="86" t="str">
        <f>IF($C133="","",INDEX('3.段階号俸表・参照表'!$B$3:$T$188,MATCH(メインシート!$F133,'3.段階号俸表・参照表'!$B$3:$B$188,0),MATCH(メインシート!$E133,'3.段階号俸表・参照表'!$B$3:$T$3,0)))</f>
        <v/>
      </c>
      <c r="P133" s="490"/>
      <c r="Q133" s="86" t="str">
        <f t="shared" si="53"/>
        <v/>
      </c>
      <c r="R133" s="491"/>
      <c r="S133" s="491"/>
      <c r="T133" s="491"/>
      <c r="U133" s="491"/>
      <c r="V133" s="88" t="str">
        <f t="shared" si="54"/>
        <v/>
      </c>
      <c r="W133" s="89" t="str">
        <f t="shared" si="55"/>
        <v/>
      </c>
      <c r="X133" s="219" t="str">
        <f t="shared" si="80"/>
        <v/>
      </c>
      <c r="Y133" s="220" t="str">
        <f t="shared" si="81"/>
        <v/>
      </c>
      <c r="Z133" s="221" t="str">
        <f>IF($C133="","",IF($X133&gt;=$Y$7,0,VLOOKUP($X133,'1.年齢給'!$B$7:$C$54,2,FALSE)))</f>
        <v/>
      </c>
      <c r="AA133" s="221" t="str">
        <f t="shared" si="56"/>
        <v/>
      </c>
      <c r="AB133" s="492"/>
      <c r="AC133" s="223" t="str">
        <f t="shared" si="47"/>
        <v/>
      </c>
      <c r="AD133" s="223" t="str">
        <f t="shared" si="48"/>
        <v/>
      </c>
      <c r="AE133" s="223" t="str">
        <f>IF($AC133="","",VLOOKUP($AC133,'3.段階号俸表・参照表'!$V$4:$AH$13,12,FALSE))</f>
        <v/>
      </c>
      <c r="AF133" s="223" t="str">
        <f t="shared" si="57"/>
        <v/>
      </c>
      <c r="AG133" s="223" t="str">
        <f t="shared" si="58"/>
        <v/>
      </c>
      <c r="AH133" s="221" t="str">
        <f>IF($C133="","",INDEX('3.段階号俸表・参照表'!$B$3:$T$188,MATCH($AG133,'3.段階号俸表・参照表'!$B$3:$B$188,0),MATCH($AC133,'3.段階号俸表・参照表'!$B$3:$T$3,0)))</f>
        <v/>
      </c>
      <c r="AI133" s="221" t="str">
        <f t="shared" si="59"/>
        <v/>
      </c>
      <c r="AJ133" s="221" t="str">
        <f t="shared" si="60"/>
        <v/>
      </c>
      <c r="AK133" s="221" t="str">
        <f t="shared" si="61"/>
        <v/>
      </c>
      <c r="AL133" s="226" t="str">
        <f t="shared" si="62"/>
        <v/>
      </c>
      <c r="AM133" s="387" t="str">
        <f t="shared" si="49"/>
        <v/>
      </c>
      <c r="AN133" s="492"/>
      <c r="AO133" s="379" t="str">
        <f t="shared" si="63"/>
        <v/>
      </c>
      <c r="AP133" s="381">
        <f>IF(AM$10="","",IF($AN133="",0,VLOOKUP($AO133,'3.段階号俸表・参照表'!$V$20:$X$29,3,FALSE)-VLOOKUP($AM133,'3.段階号俸表・参照表'!$V$20:$X$29,3,FALSE)))</f>
        <v>0</v>
      </c>
      <c r="AQ133" s="370" t="str">
        <f t="shared" si="64"/>
        <v/>
      </c>
      <c r="AR133" s="370" t="str">
        <f>IF($C133="","",IF($AP133=0,0,($AQ133-VLOOKUP($AO133,'3.段階号俸表・参照表'!$V$4:$AH$13,2,FALSE))))</f>
        <v/>
      </c>
      <c r="AS133" s="370" t="str">
        <f>IF($C133="","",IF(AND($AN133&gt;0,$AR133=0),1,IF($AR133=0,0,IF($AR133&lt;0,1,ROUNDUP($AR133/VLOOKUP($AO133,'3.段階号俸表・参照表'!$V$4:$AH$13,4,FALSE),0)+1))))</f>
        <v/>
      </c>
      <c r="AT133" s="371" t="str">
        <f t="shared" si="65"/>
        <v/>
      </c>
      <c r="AU133" s="370" t="str">
        <f>IF($AO133="","",IF($AT133=0,0,($AT133-1)*VLOOKUP($AO133,'3.段階号俸表・参照表'!$V$4:$AH$13,4,FALSE)))</f>
        <v/>
      </c>
      <c r="AV133" s="370" t="str">
        <f t="shared" si="66"/>
        <v/>
      </c>
      <c r="AW133" s="371" t="str">
        <f>IF($C133="","",IF($AV133&lt;=0,0,ROUNDUP($AV133/VLOOKUP($AO133,'3.段階号俸表・参照表'!$V$4:$AH$13,8,FALSE),0)))</f>
        <v/>
      </c>
      <c r="AX133" s="371" t="str">
        <f t="shared" si="67"/>
        <v/>
      </c>
      <c r="AY133" s="379" t="str">
        <f t="shared" si="68"/>
        <v/>
      </c>
      <c r="AZ133" s="379" t="str">
        <f t="shared" si="69"/>
        <v/>
      </c>
      <c r="BA133" s="371" t="str">
        <f>IF($AO133="","",VLOOKUP($AO133,'3.段階号俸表・参照表'!$V$4:$AH$13,11,FALSE))</f>
        <v/>
      </c>
      <c r="BB133" s="371" t="str">
        <f>IF($AO133="","",VLOOKUP($AO133,'3.段階号俸表・参照表'!$V$4:$AH$13,12,FALSE))</f>
        <v/>
      </c>
      <c r="BC133" s="377" t="str">
        <f>IF($C133="","",INDEX('3.段階号俸表・参照表'!$B$3:$T$188,MATCH($AY133,'3.段階号俸表・参照表'!$B$3:$B$188,0),MATCH($AZ133,'3.段階号俸表・参照表'!$B$3:$T$3,0)))</f>
        <v/>
      </c>
      <c r="BD133" s="377" t="str">
        <f t="shared" si="70"/>
        <v/>
      </c>
      <c r="BE133" s="377" t="str">
        <f t="shared" si="71"/>
        <v/>
      </c>
      <c r="BF133" s="377" t="str">
        <f t="shared" si="72"/>
        <v/>
      </c>
      <c r="BG133" s="378" t="str">
        <f t="shared" si="73"/>
        <v/>
      </c>
      <c r="BH133" s="125"/>
      <c r="BI133" s="284" t="str">
        <f t="shared" si="74"/>
        <v/>
      </c>
      <c r="BJ133" s="284" t="str">
        <f t="shared" si="75"/>
        <v/>
      </c>
      <c r="BK133" s="231" t="str">
        <f>IF($C133="","",IF($BI133="","",INDEX('4.ベース改訂段階号俸表'!$B$4:$T$189,MATCH(メインシート!$BJ133,'4.ベース改訂段階号俸表'!$B$4:$B$189,0),MATCH(メインシート!$BI133,'4.ベース改訂段階号俸表'!$B$4:$T$4,0))))</f>
        <v/>
      </c>
      <c r="BL133" s="86" t="str">
        <f t="shared" si="50"/>
        <v/>
      </c>
      <c r="BM133" s="86" t="str">
        <f t="shared" si="76"/>
        <v/>
      </c>
      <c r="BN133" s="96" t="str">
        <f t="shared" si="51"/>
        <v/>
      </c>
      <c r="BO133" s="492"/>
      <c r="BP133" s="86" t="str">
        <f t="shared" si="77"/>
        <v/>
      </c>
      <c r="BQ133" s="86" t="str">
        <f t="shared" si="78"/>
        <v/>
      </c>
      <c r="BR133" s="229" t="str">
        <f t="shared" si="79"/>
        <v/>
      </c>
    </row>
    <row r="134" spans="1:70" x14ac:dyDescent="0.15">
      <c r="A134" s="30" t="str">
        <f>IF(C134="","",COUNTA($C$10:C134))</f>
        <v/>
      </c>
      <c r="B134" s="487"/>
      <c r="C134" s="487"/>
      <c r="D134" s="488"/>
      <c r="E134" s="488"/>
      <c r="F134" s="487"/>
      <c r="G134" s="487"/>
      <c r="H134" s="489"/>
      <c r="I134" s="489"/>
      <c r="J134" s="83" t="str">
        <f t="shared" si="52"/>
        <v/>
      </c>
      <c r="K134" s="83" t="str">
        <f t="shared" si="42"/>
        <v/>
      </c>
      <c r="L134" s="83" t="str">
        <f t="shared" si="43"/>
        <v/>
      </c>
      <c r="M134" s="83" t="str">
        <f t="shared" si="44"/>
        <v/>
      </c>
      <c r="N134" s="86" t="str">
        <f>IF($C134="","",VLOOKUP($J134,'1.年齢給'!$B$7:$C$54,2,FALSE))</f>
        <v/>
      </c>
      <c r="O134" s="86" t="str">
        <f>IF($C134="","",INDEX('3.段階号俸表・参照表'!$B$3:$T$188,MATCH(メインシート!$F134,'3.段階号俸表・参照表'!$B$3:$B$188,0),MATCH(メインシート!$E134,'3.段階号俸表・参照表'!$B$3:$T$3,0)))</f>
        <v/>
      </c>
      <c r="P134" s="490"/>
      <c r="Q134" s="86" t="str">
        <f t="shared" si="53"/>
        <v/>
      </c>
      <c r="R134" s="491"/>
      <c r="S134" s="491"/>
      <c r="T134" s="491"/>
      <c r="U134" s="491"/>
      <c r="V134" s="88" t="str">
        <f t="shared" si="54"/>
        <v/>
      </c>
      <c r="W134" s="89" t="str">
        <f t="shared" si="55"/>
        <v/>
      </c>
      <c r="X134" s="219" t="str">
        <f t="shared" si="80"/>
        <v/>
      </c>
      <c r="Y134" s="220" t="str">
        <f t="shared" si="81"/>
        <v/>
      </c>
      <c r="Z134" s="221" t="str">
        <f>IF($C134="","",IF($X134&gt;=$Y$7,0,VLOOKUP($X134,'1.年齢給'!$B$7:$C$54,2,FALSE)))</f>
        <v/>
      </c>
      <c r="AA134" s="221" t="str">
        <f t="shared" si="56"/>
        <v/>
      </c>
      <c r="AB134" s="492"/>
      <c r="AC134" s="223" t="str">
        <f t="shared" si="47"/>
        <v/>
      </c>
      <c r="AD134" s="223" t="str">
        <f t="shared" si="48"/>
        <v/>
      </c>
      <c r="AE134" s="223" t="str">
        <f>IF($AC134="","",VLOOKUP($AC134,'3.段階号俸表・参照表'!$V$4:$AH$13,12,FALSE))</f>
        <v/>
      </c>
      <c r="AF134" s="223" t="str">
        <f t="shared" si="57"/>
        <v/>
      </c>
      <c r="AG134" s="223" t="str">
        <f t="shared" si="58"/>
        <v/>
      </c>
      <c r="AH134" s="221" t="str">
        <f>IF($C134="","",INDEX('3.段階号俸表・参照表'!$B$3:$T$188,MATCH($AG134,'3.段階号俸表・参照表'!$B$3:$B$188,0),MATCH($AC134,'3.段階号俸表・参照表'!$B$3:$T$3,0)))</f>
        <v/>
      </c>
      <c r="AI134" s="221" t="str">
        <f t="shared" si="59"/>
        <v/>
      </c>
      <c r="AJ134" s="221" t="str">
        <f t="shared" si="60"/>
        <v/>
      </c>
      <c r="AK134" s="221" t="str">
        <f t="shared" si="61"/>
        <v/>
      </c>
      <c r="AL134" s="226" t="str">
        <f t="shared" si="62"/>
        <v/>
      </c>
      <c r="AM134" s="387" t="str">
        <f t="shared" si="49"/>
        <v/>
      </c>
      <c r="AN134" s="492"/>
      <c r="AO134" s="379" t="str">
        <f t="shared" si="63"/>
        <v/>
      </c>
      <c r="AP134" s="381">
        <f>IF(AM$10="","",IF($AN134="",0,VLOOKUP($AO134,'3.段階号俸表・参照表'!$V$20:$X$29,3,FALSE)-VLOOKUP($AM134,'3.段階号俸表・参照表'!$V$20:$X$29,3,FALSE)))</f>
        <v>0</v>
      </c>
      <c r="AQ134" s="370" t="str">
        <f t="shared" si="64"/>
        <v/>
      </c>
      <c r="AR134" s="370" t="str">
        <f>IF($C134="","",IF($AP134=0,0,($AQ134-VLOOKUP($AO134,'3.段階号俸表・参照表'!$V$4:$AH$13,2,FALSE))))</f>
        <v/>
      </c>
      <c r="AS134" s="370" t="str">
        <f>IF($C134="","",IF(AND($AN134&gt;0,$AR134=0),1,IF($AR134=0,0,IF($AR134&lt;0,1,ROUNDUP($AR134/VLOOKUP($AO134,'3.段階号俸表・参照表'!$V$4:$AH$13,4,FALSE),0)+1))))</f>
        <v/>
      </c>
      <c r="AT134" s="371" t="str">
        <f t="shared" si="65"/>
        <v/>
      </c>
      <c r="AU134" s="370" t="str">
        <f>IF($AO134="","",IF($AT134=0,0,($AT134-1)*VLOOKUP($AO134,'3.段階号俸表・参照表'!$V$4:$AH$13,4,FALSE)))</f>
        <v/>
      </c>
      <c r="AV134" s="370" t="str">
        <f t="shared" si="66"/>
        <v/>
      </c>
      <c r="AW134" s="371" t="str">
        <f>IF($C134="","",IF($AV134&lt;=0,0,ROUNDUP($AV134/VLOOKUP($AO134,'3.段階号俸表・参照表'!$V$4:$AH$13,8,FALSE),0)))</f>
        <v/>
      </c>
      <c r="AX134" s="371" t="str">
        <f t="shared" si="67"/>
        <v/>
      </c>
      <c r="AY134" s="379" t="str">
        <f t="shared" si="68"/>
        <v/>
      </c>
      <c r="AZ134" s="379" t="str">
        <f t="shared" si="69"/>
        <v/>
      </c>
      <c r="BA134" s="371" t="str">
        <f>IF($AO134="","",VLOOKUP($AO134,'3.段階号俸表・参照表'!$V$4:$AH$13,11,FALSE))</f>
        <v/>
      </c>
      <c r="BB134" s="371" t="str">
        <f>IF($AO134="","",VLOOKUP($AO134,'3.段階号俸表・参照表'!$V$4:$AH$13,12,FALSE))</f>
        <v/>
      </c>
      <c r="BC134" s="377" t="str">
        <f>IF($C134="","",INDEX('3.段階号俸表・参照表'!$B$3:$T$188,MATCH($AY134,'3.段階号俸表・参照表'!$B$3:$B$188,0),MATCH($AZ134,'3.段階号俸表・参照表'!$B$3:$T$3,0)))</f>
        <v/>
      </c>
      <c r="BD134" s="377" t="str">
        <f t="shared" si="70"/>
        <v/>
      </c>
      <c r="BE134" s="377" t="str">
        <f t="shared" si="71"/>
        <v/>
      </c>
      <c r="BF134" s="377" t="str">
        <f t="shared" si="72"/>
        <v/>
      </c>
      <c r="BG134" s="378" t="str">
        <f t="shared" si="73"/>
        <v/>
      </c>
      <c r="BH134" s="125"/>
      <c r="BI134" s="284" t="str">
        <f t="shared" si="74"/>
        <v/>
      </c>
      <c r="BJ134" s="284" t="str">
        <f t="shared" si="75"/>
        <v/>
      </c>
      <c r="BK134" s="231" t="str">
        <f>IF($C134="","",IF($BI134="","",INDEX('4.ベース改訂段階号俸表'!$B$4:$T$189,MATCH(メインシート!$BJ134,'4.ベース改訂段階号俸表'!$B$4:$B$189,0),MATCH(メインシート!$BI134,'4.ベース改訂段階号俸表'!$B$4:$T$4,0))))</f>
        <v/>
      </c>
      <c r="BL134" s="86" t="str">
        <f t="shared" si="50"/>
        <v/>
      </c>
      <c r="BM134" s="86" t="str">
        <f t="shared" si="76"/>
        <v/>
      </c>
      <c r="BN134" s="96" t="str">
        <f t="shared" si="51"/>
        <v/>
      </c>
      <c r="BO134" s="492"/>
      <c r="BP134" s="86" t="str">
        <f t="shared" si="77"/>
        <v/>
      </c>
      <c r="BQ134" s="86" t="str">
        <f t="shared" si="78"/>
        <v/>
      </c>
      <c r="BR134" s="229" t="str">
        <f t="shared" si="79"/>
        <v/>
      </c>
    </row>
    <row r="135" spans="1:70" x14ac:dyDescent="0.15">
      <c r="A135" s="30" t="str">
        <f>IF(C135="","",COUNTA($C$10:C135))</f>
        <v/>
      </c>
      <c r="B135" s="487"/>
      <c r="C135" s="487"/>
      <c r="D135" s="488"/>
      <c r="E135" s="488"/>
      <c r="F135" s="487"/>
      <c r="G135" s="487"/>
      <c r="H135" s="489"/>
      <c r="I135" s="489"/>
      <c r="J135" s="83" t="str">
        <f t="shared" si="52"/>
        <v/>
      </c>
      <c r="K135" s="83" t="str">
        <f t="shared" si="42"/>
        <v/>
      </c>
      <c r="L135" s="83" t="str">
        <f t="shared" si="43"/>
        <v/>
      </c>
      <c r="M135" s="83" t="str">
        <f t="shared" si="44"/>
        <v/>
      </c>
      <c r="N135" s="86" t="str">
        <f>IF($C135="","",VLOOKUP($J135,'1.年齢給'!$B$7:$C$54,2,FALSE))</f>
        <v/>
      </c>
      <c r="O135" s="86" t="str">
        <f>IF($C135="","",INDEX('3.段階号俸表・参照表'!$B$3:$T$188,MATCH(メインシート!$F135,'3.段階号俸表・参照表'!$B$3:$B$188,0),MATCH(メインシート!$E135,'3.段階号俸表・参照表'!$B$3:$T$3,0)))</f>
        <v/>
      </c>
      <c r="P135" s="490"/>
      <c r="Q135" s="86" t="str">
        <f t="shared" si="53"/>
        <v/>
      </c>
      <c r="R135" s="491"/>
      <c r="S135" s="491"/>
      <c r="T135" s="491"/>
      <c r="U135" s="491"/>
      <c r="V135" s="88" t="str">
        <f t="shared" si="54"/>
        <v/>
      </c>
      <c r="W135" s="89" t="str">
        <f t="shared" si="55"/>
        <v/>
      </c>
      <c r="X135" s="219" t="str">
        <f t="shared" si="80"/>
        <v/>
      </c>
      <c r="Y135" s="220" t="str">
        <f t="shared" si="81"/>
        <v/>
      </c>
      <c r="Z135" s="221" t="str">
        <f>IF($C135="","",IF($X135&gt;=$Y$7,0,VLOOKUP($X135,'1.年齢給'!$B$7:$C$54,2,FALSE)))</f>
        <v/>
      </c>
      <c r="AA135" s="221" t="str">
        <f t="shared" si="56"/>
        <v/>
      </c>
      <c r="AB135" s="492"/>
      <c r="AC135" s="223" t="str">
        <f t="shared" si="47"/>
        <v/>
      </c>
      <c r="AD135" s="223" t="str">
        <f t="shared" si="48"/>
        <v/>
      </c>
      <c r="AE135" s="223" t="str">
        <f>IF($AC135="","",VLOOKUP($AC135,'3.段階号俸表・参照表'!$V$4:$AH$13,12,FALSE))</f>
        <v/>
      </c>
      <c r="AF135" s="223" t="str">
        <f t="shared" si="57"/>
        <v/>
      </c>
      <c r="AG135" s="223" t="str">
        <f t="shared" si="58"/>
        <v/>
      </c>
      <c r="AH135" s="221" t="str">
        <f>IF($C135="","",INDEX('3.段階号俸表・参照表'!$B$3:$T$188,MATCH($AG135,'3.段階号俸表・参照表'!$B$3:$B$188,0),MATCH($AC135,'3.段階号俸表・参照表'!$B$3:$T$3,0)))</f>
        <v/>
      </c>
      <c r="AI135" s="221" t="str">
        <f t="shared" si="59"/>
        <v/>
      </c>
      <c r="AJ135" s="221" t="str">
        <f t="shared" si="60"/>
        <v/>
      </c>
      <c r="AK135" s="221" t="str">
        <f t="shared" si="61"/>
        <v/>
      </c>
      <c r="AL135" s="226" t="str">
        <f t="shared" si="62"/>
        <v/>
      </c>
      <c r="AM135" s="387" t="str">
        <f t="shared" si="49"/>
        <v/>
      </c>
      <c r="AN135" s="492"/>
      <c r="AO135" s="379" t="str">
        <f t="shared" si="63"/>
        <v/>
      </c>
      <c r="AP135" s="381">
        <f>IF(AM$10="","",IF($AN135="",0,VLOOKUP($AO135,'3.段階号俸表・参照表'!$V$20:$X$29,3,FALSE)-VLOOKUP($AM135,'3.段階号俸表・参照表'!$V$20:$X$29,3,FALSE)))</f>
        <v>0</v>
      </c>
      <c r="AQ135" s="370" t="str">
        <f t="shared" si="64"/>
        <v/>
      </c>
      <c r="AR135" s="370" t="str">
        <f>IF($C135="","",IF($AP135=0,0,($AQ135-VLOOKUP($AO135,'3.段階号俸表・参照表'!$V$4:$AH$13,2,FALSE))))</f>
        <v/>
      </c>
      <c r="AS135" s="370" t="str">
        <f>IF($C135="","",IF(AND($AN135&gt;0,$AR135=0),1,IF($AR135=0,0,IF($AR135&lt;0,1,ROUNDUP($AR135/VLOOKUP($AO135,'3.段階号俸表・参照表'!$V$4:$AH$13,4,FALSE),0)+1))))</f>
        <v/>
      </c>
      <c r="AT135" s="371" t="str">
        <f t="shared" si="65"/>
        <v/>
      </c>
      <c r="AU135" s="370" t="str">
        <f>IF($AO135="","",IF($AT135=0,0,($AT135-1)*VLOOKUP($AO135,'3.段階号俸表・参照表'!$V$4:$AH$13,4,FALSE)))</f>
        <v/>
      </c>
      <c r="AV135" s="370" t="str">
        <f t="shared" si="66"/>
        <v/>
      </c>
      <c r="AW135" s="371" t="str">
        <f>IF($C135="","",IF($AV135&lt;=0,0,ROUNDUP($AV135/VLOOKUP($AO135,'3.段階号俸表・参照表'!$V$4:$AH$13,8,FALSE),0)))</f>
        <v/>
      </c>
      <c r="AX135" s="371" t="str">
        <f t="shared" si="67"/>
        <v/>
      </c>
      <c r="AY135" s="379" t="str">
        <f t="shared" si="68"/>
        <v/>
      </c>
      <c r="AZ135" s="379" t="str">
        <f t="shared" si="69"/>
        <v/>
      </c>
      <c r="BA135" s="371" t="str">
        <f>IF($AO135="","",VLOOKUP($AO135,'3.段階号俸表・参照表'!$V$4:$AH$13,11,FALSE))</f>
        <v/>
      </c>
      <c r="BB135" s="371" t="str">
        <f>IF($AO135="","",VLOOKUP($AO135,'3.段階号俸表・参照表'!$V$4:$AH$13,12,FALSE))</f>
        <v/>
      </c>
      <c r="BC135" s="377" t="str">
        <f>IF($C135="","",INDEX('3.段階号俸表・参照表'!$B$3:$T$188,MATCH($AY135,'3.段階号俸表・参照表'!$B$3:$B$188,0),MATCH($AZ135,'3.段階号俸表・参照表'!$B$3:$T$3,0)))</f>
        <v/>
      </c>
      <c r="BD135" s="377" t="str">
        <f t="shared" si="70"/>
        <v/>
      </c>
      <c r="BE135" s="377" t="str">
        <f t="shared" si="71"/>
        <v/>
      </c>
      <c r="BF135" s="377" t="str">
        <f t="shared" si="72"/>
        <v/>
      </c>
      <c r="BG135" s="378" t="str">
        <f t="shared" si="73"/>
        <v/>
      </c>
      <c r="BH135" s="125"/>
      <c r="BI135" s="284" t="str">
        <f t="shared" si="74"/>
        <v/>
      </c>
      <c r="BJ135" s="284" t="str">
        <f t="shared" si="75"/>
        <v/>
      </c>
      <c r="BK135" s="231" t="str">
        <f>IF($C135="","",IF($BI135="","",INDEX('4.ベース改訂段階号俸表'!$B$4:$T$189,MATCH(メインシート!$BJ135,'4.ベース改訂段階号俸表'!$B$4:$B$189,0),MATCH(メインシート!$BI135,'4.ベース改訂段階号俸表'!$B$4:$T$4,0))))</f>
        <v/>
      </c>
      <c r="BL135" s="86" t="str">
        <f t="shared" si="50"/>
        <v/>
      </c>
      <c r="BM135" s="86" t="str">
        <f t="shared" si="76"/>
        <v/>
      </c>
      <c r="BN135" s="96" t="str">
        <f t="shared" si="51"/>
        <v/>
      </c>
      <c r="BO135" s="492"/>
      <c r="BP135" s="86" t="str">
        <f t="shared" si="77"/>
        <v/>
      </c>
      <c r="BQ135" s="86" t="str">
        <f t="shared" si="78"/>
        <v/>
      </c>
      <c r="BR135" s="229" t="str">
        <f t="shared" si="79"/>
        <v/>
      </c>
    </row>
    <row r="136" spans="1:70" x14ac:dyDescent="0.15">
      <c r="A136" s="30" t="str">
        <f>IF(C136="","",COUNTA($C$10:C136))</f>
        <v/>
      </c>
      <c r="B136" s="487"/>
      <c r="C136" s="487"/>
      <c r="D136" s="488"/>
      <c r="E136" s="488"/>
      <c r="F136" s="487"/>
      <c r="G136" s="487"/>
      <c r="H136" s="489"/>
      <c r="I136" s="489"/>
      <c r="J136" s="83" t="str">
        <f t="shared" si="52"/>
        <v/>
      </c>
      <c r="K136" s="83" t="str">
        <f t="shared" si="42"/>
        <v/>
      </c>
      <c r="L136" s="83" t="str">
        <f t="shared" si="43"/>
        <v/>
      </c>
      <c r="M136" s="83" t="str">
        <f t="shared" si="44"/>
        <v/>
      </c>
      <c r="N136" s="86" t="str">
        <f>IF($C136="","",VLOOKUP($J136,'1.年齢給'!$B$7:$C$54,2,FALSE))</f>
        <v/>
      </c>
      <c r="O136" s="86" t="str">
        <f>IF($C136="","",INDEX('3.段階号俸表・参照表'!$B$3:$T$188,MATCH(メインシート!$F136,'3.段階号俸表・参照表'!$B$3:$B$188,0),MATCH(メインシート!$E136,'3.段階号俸表・参照表'!$B$3:$T$3,0)))</f>
        <v/>
      </c>
      <c r="P136" s="490"/>
      <c r="Q136" s="86" t="str">
        <f t="shared" si="53"/>
        <v/>
      </c>
      <c r="R136" s="491"/>
      <c r="S136" s="491"/>
      <c r="T136" s="491"/>
      <c r="U136" s="491"/>
      <c r="V136" s="88" t="str">
        <f t="shared" si="54"/>
        <v/>
      </c>
      <c r="W136" s="89" t="str">
        <f t="shared" si="55"/>
        <v/>
      </c>
      <c r="X136" s="219" t="str">
        <f t="shared" si="80"/>
        <v/>
      </c>
      <c r="Y136" s="220" t="str">
        <f t="shared" si="81"/>
        <v/>
      </c>
      <c r="Z136" s="221" t="str">
        <f>IF($C136="","",IF($X136&gt;=$Y$7,0,VLOOKUP($X136,'1.年齢給'!$B$7:$C$54,2,FALSE)))</f>
        <v/>
      </c>
      <c r="AA136" s="221" t="str">
        <f t="shared" si="56"/>
        <v/>
      </c>
      <c r="AB136" s="492"/>
      <c r="AC136" s="223" t="str">
        <f t="shared" si="47"/>
        <v/>
      </c>
      <c r="AD136" s="223" t="str">
        <f t="shared" si="48"/>
        <v/>
      </c>
      <c r="AE136" s="223" t="str">
        <f>IF($AC136="","",VLOOKUP($AC136,'3.段階号俸表・参照表'!$V$4:$AH$13,12,FALSE))</f>
        <v/>
      </c>
      <c r="AF136" s="223" t="str">
        <f t="shared" si="57"/>
        <v/>
      </c>
      <c r="AG136" s="223" t="str">
        <f t="shared" si="58"/>
        <v/>
      </c>
      <c r="AH136" s="221" t="str">
        <f>IF($C136="","",INDEX('3.段階号俸表・参照表'!$B$3:$T$188,MATCH($AG136,'3.段階号俸表・参照表'!$B$3:$B$188,0),MATCH($AC136,'3.段階号俸表・参照表'!$B$3:$T$3,0)))</f>
        <v/>
      </c>
      <c r="AI136" s="221" t="str">
        <f t="shared" si="59"/>
        <v/>
      </c>
      <c r="AJ136" s="221" t="str">
        <f t="shared" si="60"/>
        <v/>
      </c>
      <c r="AK136" s="221" t="str">
        <f t="shared" si="61"/>
        <v/>
      </c>
      <c r="AL136" s="226" t="str">
        <f t="shared" si="62"/>
        <v/>
      </c>
      <c r="AM136" s="387" t="str">
        <f t="shared" si="49"/>
        <v/>
      </c>
      <c r="AN136" s="492"/>
      <c r="AO136" s="379" t="str">
        <f t="shared" si="63"/>
        <v/>
      </c>
      <c r="AP136" s="381">
        <f>IF(AM$10="","",IF($AN136="",0,VLOOKUP($AO136,'3.段階号俸表・参照表'!$V$20:$X$29,3,FALSE)-VLOOKUP($AM136,'3.段階号俸表・参照表'!$V$20:$X$29,3,FALSE)))</f>
        <v>0</v>
      </c>
      <c r="AQ136" s="370" t="str">
        <f t="shared" si="64"/>
        <v/>
      </c>
      <c r="AR136" s="370" t="str">
        <f>IF($C136="","",IF($AP136=0,0,($AQ136-VLOOKUP($AO136,'3.段階号俸表・参照表'!$V$4:$AH$13,2,FALSE))))</f>
        <v/>
      </c>
      <c r="AS136" s="370" t="str">
        <f>IF($C136="","",IF(AND($AN136&gt;0,$AR136=0),1,IF($AR136=0,0,IF($AR136&lt;0,1,ROUNDUP($AR136/VLOOKUP($AO136,'3.段階号俸表・参照表'!$V$4:$AH$13,4,FALSE),0)+1))))</f>
        <v/>
      </c>
      <c r="AT136" s="371" t="str">
        <f t="shared" si="65"/>
        <v/>
      </c>
      <c r="AU136" s="370" t="str">
        <f>IF($AO136="","",IF($AT136=0,0,($AT136-1)*VLOOKUP($AO136,'3.段階号俸表・参照表'!$V$4:$AH$13,4,FALSE)))</f>
        <v/>
      </c>
      <c r="AV136" s="370" t="str">
        <f t="shared" si="66"/>
        <v/>
      </c>
      <c r="AW136" s="371" t="str">
        <f>IF($C136="","",IF($AV136&lt;=0,0,ROUNDUP($AV136/VLOOKUP($AO136,'3.段階号俸表・参照表'!$V$4:$AH$13,8,FALSE),0)))</f>
        <v/>
      </c>
      <c r="AX136" s="371" t="str">
        <f t="shared" si="67"/>
        <v/>
      </c>
      <c r="AY136" s="379" t="str">
        <f t="shared" si="68"/>
        <v/>
      </c>
      <c r="AZ136" s="379" t="str">
        <f t="shared" si="69"/>
        <v/>
      </c>
      <c r="BA136" s="371" t="str">
        <f>IF($AO136="","",VLOOKUP($AO136,'3.段階号俸表・参照表'!$V$4:$AH$13,11,FALSE))</f>
        <v/>
      </c>
      <c r="BB136" s="371" t="str">
        <f>IF($AO136="","",VLOOKUP($AO136,'3.段階号俸表・参照表'!$V$4:$AH$13,12,FALSE))</f>
        <v/>
      </c>
      <c r="BC136" s="377" t="str">
        <f>IF($C136="","",INDEX('3.段階号俸表・参照表'!$B$3:$T$188,MATCH($AY136,'3.段階号俸表・参照表'!$B$3:$B$188,0),MATCH($AZ136,'3.段階号俸表・参照表'!$B$3:$T$3,0)))</f>
        <v/>
      </c>
      <c r="BD136" s="377" t="str">
        <f t="shared" si="70"/>
        <v/>
      </c>
      <c r="BE136" s="377" t="str">
        <f t="shared" si="71"/>
        <v/>
      </c>
      <c r="BF136" s="377" t="str">
        <f t="shared" si="72"/>
        <v/>
      </c>
      <c r="BG136" s="378" t="str">
        <f t="shared" si="73"/>
        <v/>
      </c>
      <c r="BH136" s="125"/>
      <c r="BI136" s="284" t="str">
        <f t="shared" si="74"/>
        <v/>
      </c>
      <c r="BJ136" s="284" t="str">
        <f t="shared" si="75"/>
        <v/>
      </c>
      <c r="BK136" s="231" t="str">
        <f>IF($C136="","",IF($BI136="","",INDEX('4.ベース改訂段階号俸表'!$B$4:$T$189,MATCH(メインシート!$BJ136,'4.ベース改訂段階号俸表'!$B$4:$B$189,0),MATCH(メインシート!$BI136,'4.ベース改訂段階号俸表'!$B$4:$T$4,0))))</f>
        <v/>
      </c>
      <c r="BL136" s="86" t="str">
        <f t="shared" si="50"/>
        <v/>
      </c>
      <c r="BM136" s="86" t="str">
        <f t="shared" si="76"/>
        <v/>
      </c>
      <c r="BN136" s="96" t="str">
        <f t="shared" si="51"/>
        <v/>
      </c>
      <c r="BO136" s="492"/>
      <c r="BP136" s="86" t="str">
        <f t="shared" si="77"/>
        <v/>
      </c>
      <c r="BQ136" s="86" t="str">
        <f t="shared" si="78"/>
        <v/>
      </c>
      <c r="BR136" s="229" t="str">
        <f t="shared" si="79"/>
        <v/>
      </c>
    </row>
    <row r="137" spans="1:70" x14ac:dyDescent="0.15">
      <c r="A137" s="30" t="str">
        <f>IF(C137="","",COUNTA($C$10:C137))</f>
        <v/>
      </c>
      <c r="B137" s="487"/>
      <c r="C137" s="487"/>
      <c r="D137" s="488"/>
      <c r="E137" s="488"/>
      <c r="F137" s="487"/>
      <c r="G137" s="487"/>
      <c r="H137" s="489"/>
      <c r="I137" s="489"/>
      <c r="J137" s="83" t="str">
        <f t="shared" si="52"/>
        <v/>
      </c>
      <c r="K137" s="83" t="str">
        <f t="shared" si="42"/>
        <v/>
      </c>
      <c r="L137" s="83" t="str">
        <f t="shared" si="43"/>
        <v/>
      </c>
      <c r="M137" s="83" t="str">
        <f t="shared" si="44"/>
        <v/>
      </c>
      <c r="N137" s="86" t="str">
        <f>IF($C137="","",VLOOKUP($J137,'1.年齢給'!$B$7:$C$54,2,FALSE))</f>
        <v/>
      </c>
      <c r="O137" s="86" t="str">
        <f>IF($C137="","",INDEX('3.段階号俸表・参照表'!$B$3:$T$188,MATCH(メインシート!$F137,'3.段階号俸表・参照表'!$B$3:$B$188,0),MATCH(メインシート!$E137,'3.段階号俸表・参照表'!$B$3:$T$3,0)))</f>
        <v/>
      </c>
      <c r="P137" s="490"/>
      <c r="Q137" s="86" t="str">
        <f t="shared" si="53"/>
        <v/>
      </c>
      <c r="R137" s="491"/>
      <c r="S137" s="491"/>
      <c r="T137" s="491"/>
      <c r="U137" s="491"/>
      <c r="V137" s="88" t="str">
        <f t="shared" si="54"/>
        <v/>
      </c>
      <c r="W137" s="89" t="str">
        <f t="shared" si="55"/>
        <v/>
      </c>
      <c r="X137" s="219" t="str">
        <f t="shared" si="80"/>
        <v/>
      </c>
      <c r="Y137" s="220" t="str">
        <f t="shared" si="81"/>
        <v/>
      </c>
      <c r="Z137" s="221" t="str">
        <f>IF($C137="","",IF($X137&gt;=$Y$7,0,VLOOKUP($X137,'1.年齢給'!$B$7:$C$54,2,FALSE)))</f>
        <v/>
      </c>
      <c r="AA137" s="221" t="str">
        <f t="shared" si="56"/>
        <v/>
      </c>
      <c r="AB137" s="492"/>
      <c r="AC137" s="223" t="str">
        <f t="shared" si="47"/>
        <v/>
      </c>
      <c r="AD137" s="223" t="str">
        <f t="shared" si="48"/>
        <v/>
      </c>
      <c r="AE137" s="223" t="str">
        <f>IF($AC137="","",VLOOKUP($AC137,'3.段階号俸表・参照表'!$V$4:$AH$13,12,FALSE))</f>
        <v/>
      </c>
      <c r="AF137" s="223" t="str">
        <f t="shared" si="57"/>
        <v/>
      </c>
      <c r="AG137" s="223" t="str">
        <f t="shared" si="58"/>
        <v/>
      </c>
      <c r="AH137" s="221" t="str">
        <f>IF($C137="","",INDEX('3.段階号俸表・参照表'!$B$3:$T$188,MATCH($AG137,'3.段階号俸表・参照表'!$B$3:$B$188,0),MATCH($AC137,'3.段階号俸表・参照表'!$B$3:$T$3,0)))</f>
        <v/>
      </c>
      <c r="AI137" s="221" t="str">
        <f t="shared" si="59"/>
        <v/>
      </c>
      <c r="AJ137" s="221" t="str">
        <f t="shared" si="60"/>
        <v/>
      </c>
      <c r="AK137" s="221" t="str">
        <f t="shared" si="61"/>
        <v/>
      </c>
      <c r="AL137" s="226" t="str">
        <f t="shared" si="62"/>
        <v/>
      </c>
      <c r="AM137" s="387" t="str">
        <f t="shared" si="49"/>
        <v/>
      </c>
      <c r="AN137" s="492"/>
      <c r="AO137" s="379" t="str">
        <f t="shared" si="63"/>
        <v/>
      </c>
      <c r="AP137" s="381">
        <f>IF(AM$10="","",IF($AN137="",0,VLOOKUP($AO137,'3.段階号俸表・参照表'!$V$20:$X$29,3,FALSE)-VLOOKUP($AM137,'3.段階号俸表・参照表'!$V$20:$X$29,3,FALSE)))</f>
        <v>0</v>
      </c>
      <c r="AQ137" s="370" t="str">
        <f t="shared" si="64"/>
        <v/>
      </c>
      <c r="AR137" s="370" t="str">
        <f>IF($C137="","",IF($AP137=0,0,($AQ137-VLOOKUP($AO137,'3.段階号俸表・参照表'!$V$4:$AH$13,2,FALSE))))</f>
        <v/>
      </c>
      <c r="AS137" s="370" t="str">
        <f>IF($C137="","",IF(AND($AN137&gt;0,$AR137=0),1,IF($AR137=0,0,IF($AR137&lt;0,1,ROUNDUP($AR137/VLOOKUP($AO137,'3.段階号俸表・参照表'!$V$4:$AH$13,4,FALSE),0)+1))))</f>
        <v/>
      </c>
      <c r="AT137" s="371" t="str">
        <f t="shared" si="65"/>
        <v/>
      </c>
      <c r="AU137" s="370" t="str">
        <f>IF($AO137="","",IF($AT137=0,0,($AT137-1)*VLOOKUP($AO137,'3.段階号俸表・参照表'!$V$4:$AH$13,4,FALSE)))</f>
        <v/>
      </c>
      <c r="AV137" s="370" t="str">
        <f t="shared" si="66"/>
        <v/>
      </c>
      <c r="AW137" s="371" t="str">
        <f>IF($C137="","",IF($AV137&lt;=0,0,ROUNDUP($AV137/VLOOKUP($AO137,'3.段階号俸表・参照表'!$V$4:$AH$13,8,FALSE),0)))</f>
        <v/>
      </c>
      <c r="AX137" s="371" t="str">
        <f t="shared" si="67"/>
        <v/>
      </c>
      <c r="AY137" s="379" t="str">
        <f t="shared" si="68"/>
        <v/>
      </c>
      <c r="AZ137" s="379" t="str">
        <f t="shared" si="69"/>
        <v/>
      </c>
      <c r="BA137" s="371" t="str">
        <f>IF($AO137="","",VLOOKUP($AO137,'3.段階号俸表・参照表'!$V$4:$AH$13,11,FALSE))</f>
        <v/>
      </c>
      <c r="BB137" s="371" t="str">
        <f>IF($AO137="","",VLOOKUP($AO137,'3.段階号俸表・参照表'!$V$4:$AH$13,12,FALSE))</f>
        <v/>
      </c>
      <c r="BC137" s="377" t="str">
        <f>IF($C137="","",INDEX('3.段階号俸表・参照表'!$B$3:$T$188,MATCH($AY137,'3.段階号俸表・参照表'!$B$3:$B$188,0),MATCH($AZ137,'3.段階号俸表・参照表'!$B$3:$T$3,0)))</f>
        <v/>
      </c>
      <c r="BD137" s="377" t="str">
        <f t="shared" si="70"/>
        <v/>
      </c>
      <c r="BE137" s="377" t="str">
        <f t="shared" si="71"/>
        <v/>
      </c>
      <c r="BF137" s="377" t="str">
        <f t="shared" si="72"/>
        <v/>
      </c>
      <c r="BG137" s="378" t="str">
        <f t="shared" si="73"/>
        <v/>
      </c>
      <c r="BH137" s="125"/>
      <c r="BI137" s="284" t="str">
        <f t="shared" si="74"/>
        <v/>
      </c>
      <c r="BJ137" s="284" t="str">
        <f t="shared" si="75"/>
        <v/>
      </c>
      <c r="BK137" s="231" t="str">
        <f>IF($C137="","",IF($BI137="","",INDEX('4.ベース改訂段階号俸表'!$B$4:$T$189,MATCH(メインシート!$BJ137,'4.ベース改訂段階号俸表'!$B$4:$B$189,0),MATCH(メインシート!$BI137,'4.ベース改訂段階号俸表'!$B$4:$T$4,0))))</f>
        <v/>
      </c>
      <c r="BL137" s="86" t="str">
        <f t="shared" si="50"/>
        <v/>
      </c>
      <c r="BM137" s="86" t="str">
        <f t="shared" si="76"/>
        <v/>
      </c>
      <c r="BN137" s="96" t="str">
        <f t="shared" si="51"/>
        <v/>
      </c>
      <c r="BO137" s="492"/>
      <c r="BP137" s="86" t="str">
        <f t="shared" si="77"/>
        <v/>
      </c>
      <c r="BQ137" s="86" t="str">
        <f t="shared" si="78"/>
        <v/>
      </c>
      <c r="BR137" s="229" t="str">
        <f t="shared" si="79"/>
        <v/>
      </c>
    </row>
    <row r="138" spans="1:70" x14ac:dyDescent="0.15">
      <c r="A138" s="30" t="str">
        <f>IF(C138="","",COUNTA($C$10:C138))</f>
        <v/>
      </c>
      <c r="B138" s="487"/>
      <c r="C138" s="487"/>
      <c r="D138" s="488"/>
      <c r="E138" s="488"/>
      <c r="F138" s="487"/>
      <c r="G138" s="487"/>
      <c r="H138" s="489"/>
      <c r="I138" s="489"/>
      <c r="J138" s="83" t="str">
        <f t="shared" si="52"/>
        <v/>
      </c>
      <c r="K138" s="83" t="str">
        <f t="shared" ref="K138:K201" si="82">IF(H138="","",DATEDIF(H138-1,$J$6,"YM"))</f>
        <v/>
      </c>
      <c r="L138" s="83" t="str">
        <f t="shared" ref="L138:L201" si="83">IF(I138="","",DATEDIF(I138-1,$J$6,"Y"))</f>
        <v/>
      </c>
      <c r="M138" s="83" t="str">
        <f t="shared" ref="M138:M201" si="84">IF(I138="","",DATEDIF(I138-1,$J$6,"YM"))</f>
        <v/>
      </c>
      <c r="N138" s="86" t="str">
        <f>IF($C138="","",VLOOKUP($J138,'1.年齢給'!$B$7:$C$54,2,FALSE))</f>
        <v/>
      </c>
      <c r="O138" s="86" t="str">
        <f>IF($C138="","",INDEX('3.段階号俸表・参照表'!$B$3:$T$188,MATCH(メインシート!$F138,'3.段階号俸表・参照表'!$B$3:$B$188,0),MATCH(メインシート!$E138,'3.段階号俸表・参照表'!$B$3:$T$3,0)))</f>
        <v/>
      </c>
      <c r="P138" s="490"/>
      <c r="Q138" s="86" t="str">
        <f t="shared" si="53"/>
        <v/>
      </c>
      <c r="R138" s="491"/>
      <c r="S138" s="491"/>
      <c r="T138" s="491"/>
      <c r="U138" s="491"/>
      <c r="V138" s="88" t="str">
        <f t="shared" si="54"/>
        <v/>
      </c>
      <c r="W138" s="89" t="str">
        <f t="shared" si="55"/>
        <v/>
      </c>
      <c r="X138" s="219" t="str">
        <f t="shared" ref="X138:X169" si="85">IF($H138="","",DATEDIF($H138-1,$X$5,"Y"))</f>
        <v/>
      </c>
      <c r="Y138" s="220" t="str">
        <f t="shared" ref="Y138:Y169" si="86">IF($H138="","",DATEDIF($H138-1,$X$5,"Ym"))</f>
        <v/>
      </c>
      <c r="Z138" s="221" t="str">
        <f>IF($C138="","",IF($X138&gt;=$Y$7,0,VLOOKUP($X138,'1.年齢給'!$B$7:$C$54,2,FALSE)))</f>
        <v/>
      </c>
      <c r="AA138" s="221" t="str">
        <f t="shared" si="56"/>
        <v/>
      </c>
      <c r="AB138" s="492"/>
      <c r="AC138" s="223" t="str">
        <f t="shared" ref="AC138:AC201" si="87">IF($X138&gt;=$Y$7,"",$E138)</f>
        <v/>
      </c>
      <c r="AD138" s="223" t="str">
        <f t="shared" ref="AD138:AD201" si="88">IF($X138&gt;=$Y$7,"",$F138)</f>
        <v/>
      </c>
      <c r="AE138" s="223" t="str">
        <f>IF($AC138="","",VLOOKUP($AC138,'3.段階号俸表・参照表'!$V$4:$AH$13,12,FALSE))</f>
        <v/>
      </c>
      <c r="AF138" s="223" t="str">
        <f t="shared" si="57"/>
        <v/>
      </c>
      <c r="AG138" s="223" t="str">
        <f t="shared" si="58"/>
        <v/>
      </c>
      <c r="AH138" s="221" t="str">
        <f>IF($C138="","",INDEX('3.段階号俸表・参照表'!$B$3:$T$188,MATCH($AG138,'3.段階号俸表・参照表'!$B$3:$B$188,0),MATCH($AC138,'3.段階号俸表・参照表'!$B$3:$T$3,0)))</f>
        <v/>
      </c>
      <c r="AI138" s="221" t="str">
        <f t="shared" si="59"/>
        <v/>
      </c>
      <c r="AJ138" s="221" t="str">
        <f t="shared" si="60"/>
        <v/>
      </c>
      <c r="AK138" s="221" t="str">
        <f t="shared" si="61"/>
        <v/>
      </c>
      <c r="AL138" s="226" t="str">
        <f t="shared" si="62"/>
        <v/>
      </c>
      <c r="AM138" s="387" t="str">
        <f t="shared" ref="AM138:AM201" si="89">$AC138</f>
        <v/>
      </c>
      <c r="AN138" s="492"/>
      <c r="AO138" s="379" t="str">
        <f t="shared" si="63"/>
        <v/>
      </c>
      <c r="AP138" s="381">
        <f>IF(AM$10="","",IF($AN138="",0,VLOOKUP($AO138,'3.段階号俸表・参照表'!$V$20:$X$29,3,FALSE)-VLOOKUP($AM138,'3.段階号俸表・参照表'!$V$20:$X$29,3,FALSE)))</f>
        <v>0</v>
      </c>
      <c r="AQ138" s="370" t="str">
        <f t="shared" si="64"/>
        <v/>
      </c>
      <c r="AR138" s="370" t="str">
        <f>IF($C138="","",IF($AP138=0,0,($AQ138-VLOOKUP($AO138,'3.段階号俸表・参照表'!$V$4:$AH$13,2,FALSE))))</f>
        <v/>
      </c>
      <c r="AS138" s="370" t="str">
        <f>IF($C138="","",IF(AND($AN138&gt;0,$AR138=0),1,IF($AR138=0,0,IF($AR138&lt;0,1,ROUNDUP($AR138/VLOOKUP($AO138,'3.段階号俸表・参照表'!$V$4:$AH$13,4,FALSE),0)+1))))</f>
        <v/>
      </c>
      <c r="AT138" s="371" t="str">
        <f t="shared" si="65"/>
        <v/>
      </c>
      <c r="AU138" s="370" t="str">
        <f>IF($AO138="","",IF($AT138=0,0,($AT138-1)*VLOOKUP($AO138,'3.段階号俸表・参照表'!$V$4:$AH$13,4,FALSE)))</f>
        <v/>
      </c>
      <c r="AV138" s="370" t="str">
        <f t="shared" si="66"/>
        <v/>
      </c>
      <c r="AW138" s="371" t="str">
        <f>IF($C138="","",IF($AV138&lt;=0,0,ROUNDUP($AV138/VLOOKUP($AO138,'3.段階号俸表・参照表'!$V$4:$AH$13,8,FALSE),0)))</f>
        <v/>
      </c>
      <c r="AX138" s="371" t="str">
        <f t="shared" si="67"/>
        <v/>
      </c>
      <c r="AY138" s="379" t="str">
        <f t="shared" si="68"/>
        <v/>
      </c>
      <c r="AZ138" s="379" t="str">
        <f t="shared" si="69"/>
        <v/>
      </c>
      <c r="BA138" s="371" t="str">
        <f>IF($AO138="","",VLOOKUP($AO138,'3.段階号俸表・参照表'!$V$4:$AH$13,11,FALSE))</f>
        <v/>
      </c>
      <c r="BB138" s="371" t="str">
        <f>IF($AO138="","",VLOOKUP($AO138,'3.段階号俸表・参照表'!$V$4:$AH$13,12,FALSE))</f>
        <v/>
      </c>
      <c r="BC138" s="377" t="str">
        <f>IF($C138="","",INDEX('3.段階号俸表・参照表'!$B$3:$T$188,MATCH($AY138,'3.段階号俸表・参照表'!$B$3:$B$188,0),MATCH($AZ138,'3.段階号俸表・参照表'!$B$3:$T$3,0)))</f>
        <v/>
      </c>
      <c r="BD138" s="377" t="str">
        <f t="shared" si="70"/>
        <v/>
      </c>
      <c r="BE138" s="377" t="str">
        <f t="shared" si="71"/>
        <v/>
      </c>
      <c r="BF138" s="377" t="str">
        <f t="shared" si="72"/>
        <v/>
      </c>
      <c r="BG138" s="378" t="str">
        <f t="shared" si="73"/>
        <v/>
      </c>
      <c r="BH138" s="125"/>
      <c r="BI138" s="284" t="str">
        <f t="shared" si="74"/>
        <v/>
      </c>
      <c r="BJ138" s="284" t="str">
        <f t="shared" si="75"/>
        <v/>
      </c>
      <c r="BK138" s="231" t="str">
        <f>IF($C138="","",IF($BI138="","",INDEX('4.ベース改訂段階号俸表'!$B$4:$T$189,MATCH(メインシート!$BJ138,'4.ベース改訂段階号俸表'!$B$4:$B$189,0),MATCH(メインシート!$BI138,'4.ベース改訂段階号俸表'!$B$4:$T$4,0))))</f>
        <v/>
      </c>
      <c r="BL138" s="86" t="str">
        <f t="shared" ref="BL138:BL201" si="90">$Z138</f>
        <v/>
      </c>
      <c r="BM138" s="86" t="str">
        <f t="shared" si="76"/>
        <v/>
      </c>
      <c r="BN138" s="96" t="str">
        <f t="shared" ref="BN138:BN201" si="91">IF($C138="","",IF($X138&gt;=$Y$7,"",($BM138-$Q138)))</f>
        <v/>
      </c>
      <c r="BO138" s="492"/>
      <c r="BP138" s="86" t="str">
        <f t="shared" si="77"/>
        <v/>
      </c>
      <c r="BQ138" s="86" t="str">
        <f t="shared" si="78"/>
        <v/>
      </c>
      <c r="BR138" s="229" t="str">
        <f t="shared" si="79"/>
        <v/>
      </c>
    </row>
    <row r="139" spans="1:70" x14ac:dyDescent="0.15">
      <c r="A139" s="30" t="str">
        <f>IF(C139="","",COUNTA($C$10:C139))</f>
        <v/>
      </c>
      <c r="B139" s="487"/>
      <c r="C139" s="487"/>
      <c r="D139" s="488"/>
      <c r="E139" s="488"/>
      <c r="F139" s="487"/>
      <c r="G139" s="487"/>
      <c r="H139" s="489"/>
      <c r="I139" s="489"/>
      <c r="J139" s="83" t="str">
        <f t="shared" ref="J139:J202" si="92">IF(H139="","",DATEDIF(H139-1,$J$6,"Y"))</f>
        <v/>
      </c>
      <c r="K139" s="83" t="str">
        <f t="shared" si="82"/>
        <v/>
      </c>
      <c r="L139" s="83" t="str">
        <f t="shared" si="83"/>
        <v/>
      </c>
      <c r="M139" s="83" t="str">
        <f t="shared" si="84"/>
        <v/>
      </c>
      <c r="N139" s="86" t="str">
        <f>IF($C139="","",VLOOKUP($J139,'1.年齢給'!$B$7:$C$54,2,FALSE))</f>
        <v/>
      </c>
      <c r="O139" s="86" t="str">
        <f>IF($C139="","",INDEX('3.段階号俸表・参照表'!$B$3:$T$188,MATCH(メインシート!$F139,'3.段階号俸表・参照表'!$B$3:$B$188,0),MATCH(メインシート!$E139,'3.段階号俸表・参照表'!$B$3:$T$3,0)))</f>
        <v/>
      </c>
      <c r="P139" s="490"/>
      <c r="Q139" s="86" t="str">
        <f t="shared" ref="Q139:Q202" si="93">IF($C139="","",SUM($N139:$P139))</f>
        <v/>
      </c>
      <c r="R139" s="491"/>
      <c r="S139" s="491"/>
      <c r="T139" s="491"/>
      <c r="U139" s="491"/>
      <c r="V139" s="88" t="str">
        <f t="shared" ref="V139:V202" si="94">IF($C139="","",SUM($R139:$U139))</f>
        <v/>
      </c>
      <c r="W139" s="89" t="str">
        <f t="shared" ref="W139:W202" si="95">IF($C139="","",$Q139+$V139)</f>
        <v/>
      </c>
      <c r="X139" s="219" t="str">
        <f t="shared" si="85"/>
        <v/>
      </c>
      <c r="Y139" s="220" t="str">
        <f t="shared" si="86"/>
        <v/>
      </c>
      <c r="Z139" s="221" t="str">
        <f>IF($C139="","",IF($X139&gt;=$Y$7,0,VLOOKUP($X139,'1.年齢給'!$B$7:$C$54,2,FALSE)))</f>
        <v/>
      </c>
      <c r="AA139" s="221" t="str">
        <f t="shared" ref="AA139:AA202" si="96">IF($C139="","",IF($X139&gt;=$Y$7,"",$Z139-$N139))</f>
        <v/>
      </c>
      <c r="AB139" s="492"/>
      <c r="AC139" s="223" t="str">
        <f t="shared" si="87"/>
        <v/>
      </c>
      <c r="AD139" s="223" t="str">
        <f t="shared" si="88"/>
        <v/>
      </c>
      <c r="AE139" s="223" t="str">
        <f>IF($AC139="","",VLOOKUP($AC139,'3.段階号俸表・参照表'!$V$4:$AH$13,12,FALSE))</f>
        <v/>
      </c>
      <c r="AF139" s="223" t="str">
        <f t="shared" ref="AF139:AF202" si="97">IF($AC139="","",IF($X139&lt;$X$7,HLOOKUP($AB139,$AB$2:$AF$3,2,FALSE),IF(AND($X139&gt;=$X$7,$X139&lt;$Y$7),HLOOKUP($AB139,$AB$2:$AF$4,3,FALSE))))</f>
        <v/>
      </c>
      <c r="AG139" s="223" t="str">
        <f t="shared" ref="AG139:AG202" si="98">IF($AC139="","",IF(($AD139+$AF139)&gt;$AE139,$AE139,$AD139+$AF139))</f>
        <v/>
      </c>
      <c r="AH139" s="221" t="str">
        <f>IF($C139="","",INDEX('3.段階号俸表・参照表'!$B$3:$T$188,MATCH($AG139,'3.段階号俸表・参照表'!$B$3:$B$188,0),MATCH($AC139,'3.段階号俸表・参照表'!$B$3:$T$3,0)))</f>
        <v/>
      </c>
      <c r="AI139" s="221" t="str">
        <f t="shared" ref="AI139:AI202" si="99">IF($C139="","",IF($X139&gt;=$Y$7,"",$AH139-$O139))</f>
        <v/>
      </c>
      <c r="AJ139" s="221" t="str">
        <f t="shared" ref="AJ139:AJ202" si="100">IF($C139="","",IF($X139&gt;=$Y$7,"",($Z139+$AH139)))</f>
        <v/>
      </c>
      <c r="AK139" s="221" t="str">
        <f t="shared" ref="AK139:AK202" si="101">IF($C139="","",IF($X139&gt;=$Y$7,"",($AJ139-$Q139)))</f>
        <v/>
      </c>
      <c r="AL139" s="226" t="str">
        <f t="shared" ref="AL139:AL202" si="102">IF($C139="","",IF($X139&gt;=$Y$7,"",$AK139/$Q139))</f>
        <v/>
      </c>
      <c r="AM139" s="387" t="str">
        <f t="shared" si="89"/>
        <v/>
      </c>
      <c r="AN139" s="492"/>
      <c r="AO139" s="379" t="str">
        <f t="shared" ref="AO139:AO202" si="103">IF($AM139="","",IF($AN139="",$AM139,$AN139))</f>
        <v/>
      </c>
      <c r="AP139" s="381">
        <f>IF(AM$10="","",IF($AN139="",0,VLOOKUP($AO139,'3.段階号俸表・参照表'!$V$20:$X$29,3,FALSE)-VLOOKUP($AM139,'3.段階号俸表・参照表'!$V$20:$X$29,3,FALSE)))</f>
        <v>0</v>
      </c>
      <c r="AQ139" s="370" t="str">
        <f t="shared" ref="AQ139:AQ202" si="104">IF($AM139="","",$AH139+AP139)</f>
        <v/>
      </c>
      <c r="AR139" s="370" t="str">
        <f>IF($C139="","",IF($AP139=0,0,($AQ139-VLOOKUP($AO139,'3.段階号俸表・参照表'!$V$4:$AH$13,2,FALSE))))</f>
        <v/>
      </c>
      <c r="AS139" s="370" t="str">
        <f>IF($C139="","",IF(AND($AN139&gt;0,$AR139=0),1,IF($AR139=0,0,IF($AR139&lt;0,1,ROUNDUP($AR139/VLOOKUP($AO139,'3.段階号俸表・参照表'!$V$4:$AH$13,4,FALSE),0)+1))))</f>
        <v/>
      </c>
      <c r="AT139" s="371" t="str">
        <f t="shared" ref="AT139:AT202" si="105">IF($C139="","",IF(AND($AR139=0,$AS139=0),0,IF($AS139&gt;=$BA139,$BA139,$AS139)))</f>
        <v/>
      </c>
      <c r="AU139" s="370" t="str">
        <f>IF($AO139="","",IF($AT139=0,0,($AT139-1)*VLOOKUP($AO139,'3.段階号俸表・参照表'!$V$4:$AH$13,4,FALSE)))</f>
        <v/>
      </c>
      <c r="AV139" s="370" t="str">
        <f t="shared" ref="AV139:AV202" si="106">IF($AQ139="","",IF($AU139=0,0,$AR139-$AU139))</f>
        <v/>
      </c>
      <c r="AW139" s="371" t="str">
        <f>IF($C139="","",IF($AV139&lt;=0,0,ROUNDUP($AV139/VLOOKUP($AO139,'3.段階号俸表・参照表'!$V$4:$AH$13,8,FALSE),0)))</f>
        <v/>
      </c>
      <c r="AX139" s="371" t="str">
        <f t="shared" ref="AX139:AX202" si="107">IF($C139="","",IF($AO139="","",IF($AT139+$AW139&gt;=$BB139,$BB139,$AT139+$AW139)))</f>
        <v/>
      </c>
      <c r="AY139" s="379" t="str">
        <f t="shared" ref="AY139:AY202" si="108">IF($C139="","",IF($AN139="",$AG139,$AX139))</f>
        <v/>
      </c>
      <c r="AZ139" s="379" t="str">
        <f t="shared" ref="AZ139:AZ202" si="109">IF($AO139="","",$AO139)</f>
        <v/>
      </c>
      <c r="BA139" s="371" t="str">
        <f>IF($AO139="","",VLOOKUP($AO139,'3.段階号俸表・参照表'!$V$4:$AH$13,11,FALSE))</f>
        <v/>
      </c>
      <c r="BB139" s="371" t="str">
        <f>IF($AO139="","",VLOOKUP($AO139,'3.段階号俸表・参照表'!$V$4:$AH$13,12,FALSE))</f>
        <v/>
      </c>
      <c r="BC139" s="377" t="str">
        <f>IF($C139="","",INDEX('3.段階号俸表・参照表'!$B$3:$T$188,MATCH($AY139,'3.段階号俸表・参照表'!$B$3:$B$188,0),MATCH($AZ139,'3.段階号俸表・参照表'!$B$3:$T$3,0)))</f>
        <v/>
      </c>
      <c r="BD139" s="377" t="str">
        <f t="shared" ref="BD139:BD202" si="110">$Z139</f>
        <v/>
      </c>
      <c r="BE139" s="377" t="str">
        <f t="shared" ref="BE139:BE202" si="111">IF($C139="","",IF($X139&gt;=$Y$7,"",SUM(BC139:BD139)))</f>
        <v/>
      </c>
      <c r="BF139" s="377" t="str">
        <f t="shared" ref="BF139:BF202" si="112">IF($C139="","",IF($X139&gt;=$Y$7,"",($BE139-$Q139)))</f>
        <v/>
      </c>
      <c r="BG139" s="378" t="str">
        <f t="shared" ref="BG139:BG202" si="113">IF($C139="","",IF($X139&gt;=$Y$7,"",BF139/$Q139))</f>
        <v/>
      </c>
      <c r="BH139" s="125"/>
      <c r="BI139" s="284" t="str">
        <f t="shared" ref="BI139:BI202" si="114">IF($AO139="","",$AO139)</f>
        <v/>
      </c>
      <c r="BJ139" s="284" t="str">
        <f t="shared" ref="BJ139:BJ202" si="115">IF($AY139="","",$AY139)</f>
        <v/>
      </c>
      <c r="BK139" s="231" t="str">
        <f>IF($C139="","",IF($BI139="","",INDEX('4.ベース改訂段階号俸表'!$B$4:$T$189,MATCH(メインシート!$BJ139,'4.ベース改訂段階号俸表'!$B$4:$B$189,0),MATCH(メインシート!$BI139,'4.ベース改訂段階号俸表'!$B$4:$T$4,0))))</f>
        <v/>
      </c>
      <c r="BL139" s="86" t="str">
        <f t="shared" si="90"/>
        <v/>
      </c>
      <c r="BM139" s="86" t="str">
        <f t="shared" ref="BM139:BM202" si="116">IF($C139="","",IF($X139&gt;=$Y$7,"",SUM($BK139:$BL139)))</f>
        <v/>
      </c>
      <c r="BN139" s="96" t="str">
        <f t="shared" si="91"/>
        <v/>
      </c>
      <c r="BO139" s="492"/>
      <c r="BP139" s="86" t="str">
        <f t="shared" ref="BP139:BP202" si="117">IF($C139="","",IF($X139&gt;=$Y$7,"",(BM139+BO139)))</f>
        <v/>
      </c>
      <c r="BQ139" s="86" t="str">
        <f t="shared" ref="BQ139:BQ202" si="118">IF($C139="","",IF($X139&gt;=$Y$7,"",(BN139+BO139)))</f>
        <v/>
      </c>
      <c r="BR139" s="229" t="str">
        <f t="shared" ref="BR139:BR202" si="119">IF($C139="","",IF($X139&gt;=$Y$7,"",BQ139/$Q139))</f>
        <v/>
      </c>
    </row>
    <row r="140" spans="1:70" x14ac:dyDescent="0.15">
      <c r="A140" s="30" t="str">
        <f>IF(C140="","",COUNTA($C$10:C140))</f>
        <v/>
      </c>
      <c r="B140" s="487"/>
      <c r="C140" s="487"/>
      <c r="D140" s="488"/>
      <c r="E140" s="488"/>
      <c r="F140" s="487"/>
      <c r="G140" s="487"/>
      <c r="H140" s="489"/>
      <c r="I140" s="489"/>
      <c r="J140" s="83" t="str">
        <f t="shared" si="92"/>
        <v/>
      </c>
      <c r="K140" s="83" t="str">
        <f t="shared" si="82"/>
        <v/>
      </c>
      <c r="L140" s="83" t="str">
        <f t="shared" si="83"/>
        <v/>
      </c>
      <c r="M140" s="83" t="str">
        <f t="shared" si="84"/>
        <v/>
      </c>
      <c r="N140" s="86" t="str">
        <f>IF($C140="","",VLOOKUP($J140,'1.年齢給'!$B$7:$C$54,2,FALSE))</f>
        <v/>
      </c>
      <c r="O140" s="86" t="str">
        <f>IF($C140="","",INDEX('3.段階号俸表・参照表'!$B$3:$T$188,MATCH(メインシート!$F140,'3.段階号俸表・参照表'!$B$3:$B$188,0),MATCH(メインシート!$E140,'3.段階号俸表・参照表'!$B$3:$T$3,0)))</f>
        <v/>
      </c>
      <c r="P140" s="490"/>
      <c r="Q140" s="86" t="str">
        <f t="shared" si="93"/>
        <v/>
      </c>
      <c r="R140" s="491"/>
      <c r="S140" s="491"/>
      <c r="T140" s="491"/>
      <c r="U140" s="491"/>
      <c r="V140" s="88" t="str">
        <f t="shared" si="94"/>
        <v/>
      </c>
      <c r="W140" s="89" t="str">
        <f t="shared" si="95"/>
        <v/>
      </c>
      <c r="X140" s="219" t="str">
        <f t="shared" si="85"/>
        <v/>
      </c>
      <c r="Y140" s="220" t="str">
        <f t="shared" si="86"/>
        <v/>
      </c>
      <c r="Z140" s="221" t="str">
        <f>IF($C140="","",IF($X140&gt;=$Y$7,0,VLOOKUP($X140,'1.年齢給'!$B$7:$C$54,2,FALSE)))</f>
        <v/>
      </c>
      <c r="AA140" s="221" t="str">
        <f t="shared" si="96"/>
        <v/>
      </c>
      <c r="AB140" s="492"/>
      <c r="AC140" s="223" t="str">
        <f t="shared" si="87"/>
        <v/>
      </c>
      <c r="AD140" s="223" t="str">
        <f t="shared" si="88"/>
        <v/>
      </c>
      <c r="AE140" s="223" t="str">
        <f>IF($AC140="","",VLOOKUP($AC140,'3.段階号俸表・参照表'!$V$4:$AH$13,12,FALSE))</f>
        <v/>
      </c>
      <c r="AF140" s="223" t="str">
        <f t="shared" si="97"/>
        <v/>
      </c>
      <c r="AG140" s="223" t="str">
        <f t="shared" si="98"/>
        <v/>
      </c>
      <c r="AH140" s="221" t="str">
        <f>IF($C140="","",INDEX('3.段階号俸表・参照表'!$B$3:$T$188,MATCH($AG140,'3.段階号俸表・参照表'!$B$3:$B$188,0),MATCH($AC140,'3.段階号俸表・参照表'!$B$3:$T$3,0)))</f>
        <v/>
      </c>
      <c r="AI140" s="221" t="str">
        <f t="shared" si="99"/>
        <v/>
      </c>
      <c r="AJ140" s="221" t="str">
        <f t="shared" si="100"/>
        <v/>
      </c>
      <c r="AK140" s="221" t="str">
        <f t="shared" si="101"/>
        <v/>
      </c>
      <c r="AL140" s="226" t="str">
        <f t="shared" si="102"/>
        <v/>
      </c>
      <c r="AM140" s="387" t="str">
        <f t="shared" si="89"/>
        <v/>
      </c>
      <c r="AN140" s="492"/>
      <c r="AO140" s="379" t="str">
        <f t="shared" si="103"/>
        <v/>
      </c>
      <c r="AP140" s="381">
        <f>IF(AM$10="","",IF($AN140="",0,VLOOKUP($AO140,'3.段階号俸表・参照表'!$V$20:$X$29,3,FALSE)-VLOOKUP($AM140,'3.段階号俸表・参照表'!$V$20:$X$29,3,FALSE)))</f>
        <v>0</v>
      </c>
      <c r="AQ140" s="370" t="str">
        <f t="shared" si="104"/>
        <v/>
      </c>
      <c r="AR140" s="370" t="str">
        <f>IF($C140="","",IF($AP140=0,0,($AQ140-VLOOKUP($AO140,'3.段階号俸表・参照表'!$V$4:$AH$13,2,FALSE))))</f>
        <v/>
      </c>
      <c r="AS140" s="370" t="str">
        <f>IF($C140="","",IF(AND($AN140&gt;0,$AR140=0),1,IF($AR140=0,0,IF($AR140&lt;0,1,ROUNDUP($AR140/VLOOKUP($AO140,'3.段階号俸表・参照表'!$V$4:$AH$13,4,FALSE),0)+1))))</f>
        <v/>
      </c>
      <c r="AT140" s="371" t="str">
        <f t="shared" si="105"/>
        <v/>
      </c>
      <c r="AU140" s="370" t="str">
        <f>IF($AO140="","",IF($AT140=0,0,($AT140-1)*VLOOKUP($AO140,'3.段階号俸表・参照表'!$V$4:$AH$13,4,FALSE)))</f>
        <v/>
      </c>
      <c r="AV140" s="370" t="str">
        <f t="shared" si="106"/>
        <v/>
      </c>
      <c r="AW140" s="371" t="str">
        <f>IF($C140="","",IF($AV140&lt;=0,0,ROUNDUP($AV140/VLOOKUP($AO140,'3.段階号俸表・参照表'!$V$4:$AH$13,8,FALSE),0)))</f>
        <v/>
      </c>
      <c r="AX140" s="371" t="str">
        <f t="shared" si="107"/>
        <v/>
      </c>
      <c r="AY140" s="379" t="str">
        <f t="shared" si="108"/>
        <v/>
      </c>
      <c r="AZ140" s="379" t="str">
        <f t="shared" si="109"/>
        <v/>
      </c>
      <c r="BA140" s="371" t="str">
        <f>IF($AO140="","",VLOOKUP($AO140,'3.段階号俸表・参照表'!$V$4:$AH$13,11,FALSE))</f>
        <v/>
      </c>
      <c r="BB140" s="371" t="str">
        <f>IF($AO140="","",VLOOKUP($AO140,'3.段階号俸表・参照表'!$V$4:$AH$13,12,FALSE))</f>
        <v/>
      </c>
      <c r="BC140" s="377" t="str">
        <f>IF($C140="","",INDEX('3.段階号俸表・参照表'!$B$3:$T$188,MATCH($AY140,'3.段階号俸表・参照表'!$B$3:$B$188,0),MATCH($AZ140,'3.段階号俸表・参照表'!$B$3:$T$3,0)))</f>
        <v/>
      </c>
      <c r="BD140" s="377" t="str">
        <f t="shared" si="110"/>
        <v/>
      </c>
      <c r="BE140" s="377" t="str">
        <f t="shared" si="111"/>
        <v/>
      </c>
      <c r="BF140" s="377" t="str">
        <f t="shared" si="112"/>
        <v/>
      </c>
      <c r="BG140" s="378" t="str">
        <f t="shared" si="113"/>
        <v/>
      </c>
      <c r="BH140" s="125"/>
      <c r="BI140" s="284" t="str">
        <f t="shared" si="114"/>
        <v/>
      </c>
      <c r="BJ140" s="284" t="str">
        <f t="shared" si="115"/>
        <v/>
      </c>
      <c r="BK140" s="231" t="str">
        <f>IF($C140="","",IF($BI140="","",INDEX('4.ベース改訂段階号俸表'!$B$4:$T$189,MATCH(メインシート!$BJ140,'4.ベース改訂段階号俸表'!$B$4:$B$189,0),MATCH(メインシート!$BI140,'4.ベース改訂段階号俸表'!$B$4:$T$4,0))))</f>
        <v/>
      </c>
      <c r="BL140" s="86" t="str">
        <f t="shared" si="90"/>
        <v/>
      </c>
      <c r="BM140" s="86" t="str">
        <f t="shared" si="116"/>
        <v/>
      </c>
      <c r="BN140" s="96" t="str">
        <f t="shared" si="91"/>
        <v/>
      </c>
      <c r="BO140" s="492"/>
      <c r="BP140" s="86" t="str">
        <f t="shared" si="117"/>
        <v/>
      </c>
      <c r="BQ140" s="86" t="str">
        <f t="shared" si="118"/>
        <v/>
      </c>
      <c r="BR140" s="229" t="str">
        <f t="shared" si="119"/>
        <v/>
      </c>
    </row>
    <row r="141" spans="1:70" x14ac:dyDescent="0.15">
      <c r="A141" s="30" t="str">
        <f>IF(C141="","",COUNTA($C$10:C141))</f>
        <v/>
      </c>
      <c r="B141" s="487"/>
      <c r="C141" s="487"/>
      <c r="D141" s="488"/>
      <c r="E141" s="488"/>
      <c r="F141" s="487"/>
      <c r="G141" s="487"/>
      <c r="H141" s="489"/>
      <c r="I141" s="489"/>
      <c r="J141" s="83" t="str">
        <f t="shared" si="92"/>
        <v/>
      </c>
      <c r="K141" s="83" t="str">
        <f t="shared" si="82"/>
        <v/>
      </c>
      <c r="L141" s="83" t="str">
        <f t="shared" si="83"/>
        <v/>
      </c>
      <c r="M141" s="83" t="str">
        <f t="shared" si="84"/>
        <v/>
      </c>
      <c r="N141" s="86" t="str">
        <f>IF($C141="","",VLOOKUP($J141,'1.年齢給'!$B$7:$C$54,2,FALSE))</f>
        <v/>
      </c>
      <c r="O141" s="86" t="str">
        <f>IF($C141="","",INDEX('3.段階号俸表・参照表'!$B$3:$T$188,MATCH(メインシート!$F141,'3.段階号俸表・参照表'!$B$3:$B$188,0),MATCH(メインシート!$E141,'3.段階号俸表・参照表'!$B$3:$T$3,0)))</f>
        <v/>
      </c>
      <c r="P141" s="490"/>
      <c r="Q141" s="86" t="str">
        <f t="shared" si="93"/>
        <v/>
      </c>
      <c r="R141" s="491"/>
      <c r="S141" s="491"/>
      <c r="T141" s="491"/>
      <c r="U141" s="491"/>
      <c r="V141" s="88" t="str">
        <f t="shared" si="94"/>
        <v/>
      </c>
      <c r="W141" s="89" t="str">
        <f t="shared" si="95"/>
        <v/>
      </c>
      <c r="X141" s="219" t="str">
        <f t="shared" si="85"/>
        <v/>
      </c>
      <c r="Y141" s="220" t="str">
        <f t="shared" si="86"/>
        <v/>
      </c>
      <c r="Z141" s="221" t="str">
        <f>IF($C141="","",IF($X141&gt;=$Y$7,0,VLOOKUP($X141,'1.年齢給'!$B$7:$C$54,2,FALSE)))</f>
        <v/>
      </c>
      <c r="AA141" s="221" t="str">
        <f t="shared" si="96"/>
        <v/>
      </c>
      <c r="AB141" s="492"/>
      <c r="AC141" s="223" t="str">
        <f t="shared" si="87"/>
        <v/>
      </c>
      <c r="AD141" s="223" t="str">
        <f t="shared" si="88"/>
        <v/>
      </c>
      <c r="AE141" s="223" t="str">
        <f>IF($AC141="","",VLOOKUP($AC141,'3.段階号俸表・参照表'!$V$4:$AH$13,12,FALSE))</f>
        <v/>
      </c>
      <c r="AF141" s="223" t="str">
        <f t="shared" si="97"/>
        <v/>
      </c>
      <c r="AG141" s="223" t="str">
        <f t="shared" si="98"/>
        <v/>
      </c>
      <c r="AH141" s="221" t="str">
        <f>IF($C141="","",INDEX('3.段階号俸表・参照表'!$B$3:$T$188,MATCH($AG141,'3.段階号俸表・参照表'!$B$3:$B$188,0),MATCH($AC141,'3.段階号俸表・参照表'!$B$3:$T$3,0)))</f>
        <v/>
      </c>
      <c r="AI141" s="221" t="str">
        <f t="shared" si="99"/>
        <v/>
      </c>
      <c r="AJ141" s="221" t="str">
        <f t="shared" si="100"/>
        <v/>
      </c>
      <c r="AK141" s="221" t="str">
        <f t="shared" si="101"/>
        <v/>
      </c>
      <c r="AL141" s="226" t="str">
        <f t="shared" si="102"/>
        <v/>
      </c>
      <c r="AM141" s="387" t="str">
        <f t="shared" si="89"/>
        <v/>
      </c>
      <c r="AN141" s="492"/>
      <c r="AO141" s="379" t="str">
        <f t="shared" si="103"/>
        <v/>
      </c>
      <c r="AP141" s="381">
        <f>IF(AM$10="","",IF($AN141="",0,VLOOKUP($AO141,'3.段階号俸表・参照表'!$V$20:$X$29,3,FALSE)-VLOOKUP($AM141,'3.段階号俸表・参照表'!$V$20:$X$29,3,FALSE)))</f>
        <v>0</v>
      </c>
      <c r="AQ141" s="370" t="str">
        <f t="shared" si="104"/>
        <v/>
      </c>
      <c r="AR141" s="370" t="str">
        <f>IF($C141="","",IF($AP141=0,0,($AQ141-VLOOKUP($AO141,'3.段階号俸表・参照表'!$V$4:$AH$13,2,FALSE))))</f>
        <v/>
      </c>
      <c r="AS141" s="370" t="str">
        <f>IF($C141="","",IF(AND($AN141&gt;0,$AR141=0),1,IF($AR141=0,0,IF($AR141&lt;0,1,ROUNDUP($AR141/VLOOKUP($AO141,'3.段階号俸表・参照表'!$V$4:$AH$13,4,FALSE),0)+1))))</f>
        <v/>
      </c>
      <c r="AT141" s="371" t="str">
        <f t="shared" si="105"/>
        <v/>
      </c>
      <c r="AU141" s="370" t="str">
        <f>IF($AO141="","",IF($AT141=0,0,($AT141-1)*VLOOKUP($AO141,'3.段階号俸表・参照表'!$V$4:$AH$13,4,FALSE)))</f>
        <v/>
      </c>
      <c r="AV141" s="370" t="str">
        <f t="shared" si="106"/>
        <v/>
      </c>
      <c r="AW141" s="371" t="str">
        <f>IF($C141="","",IF($AV141&lt;=0,0,ROUNDUP($AV141/VLOOKUP($AO141,'3.段階号俸表・参照表'!$V$4:$AH$13,8,FALSE),0)))</f>
        <v/>
      </c>
      <c r="AX141" s="371" t="str">
        <f t="shared" si="107"/>
        <v/>
      </c>
      <c r="AY141" s="379" t="str">
        <f t="shared" si="108"/>
        <v/>
      </c>
      <c r="AZ141" s="379" t="str">
        <f t="shared" si="109"/>
        <v/>
      </c>
      <c r="BA141" s="371" t="str">
        <f>IF($AO141="","",VLOOKUP($AO141,'3.段階号俸表・参照表'!$V$4:$AH$13,11,FALSE))</f>
        <v/>
      </c>
      <c r="BB141" s="371" t="str">
        <f>IF($AO141="","",VLOOKUP($AO141,'3.段階号俸表・参照表'!$V$4:$AH$13,12,FALSE))</f>
        <v/>
      </c>
      <c r="BC141" s="377" t="str">
        <f>IF($C141="","",INDEX('3.段階号俸表・参照表'!$B$3:$T$188,MATCH($AY141,'3.段階号俸表・参照表'!$B$3:$B$188,0),MATCH($AZ141,'3.段階号俸表・参照表'!$B$3:$T$3,0)))</f>
        <v/>
      </c>
      <c r="BD141" s="377" t="str">
        <f t="shared" si="110"/>
        <v/>
      </c>
      <c r="BE141" s="377" t="str">
        <f t="shared" si="111"/>
        <v/>
      </c>
      <c r="BF141" s="377" t="str">
        <f t="shared" si="112"/>
        <v/>
      </c>
      <c r="BG141" s="378" t="str">
        <f t="shared" si="113"/>
        <v/>
      </c>
      <c r="BH141" s="125"/>
      <c r="BI141" s="284" t="str">
        <f t="shared" si="114"/>
        <v/>
      </c>
      <c r="BJ141" s="284" t="str">
        <f t="shared" si="115"/>
        <v/>
      </c>
      <c r="BK141" s="231" t="str">
        <f>IF($C141="","",IF($BI141="","",INDEX('4.ベース改訂段階号俸表'!$B$4:$T$189,MATCH(メインシート!$BJ141,'4.ベース改訂段階号俸表'!$B$4:$B$189,0),MATCH(メインシート!$BI141,'4.ベース改訂段階号俸表'!$B$4:$T$4,0))))</f>
        <v/>
      </c>
      <c r="BL141" s="86" t="str">
        <f t="shared" si="90"/>
        <v/>
      </c>
      <c r="BM141" s="86" t="str">
        <f t="shared" si="116"/>
        <v/>
      </c>
      <c r="BN141" s="96" t="str">
        <f t="shared" si="91"/>
        <v/>
      </c>
      <c r="BO141" s="492"/>
      <c r="BP141" s="86" t="str">
        <f t="shared" si="117"/>
        <v/>
      </c>
      <c r="BQ141" s="86" t="str">
        <f t="shared" si="118"/>
        <v/>
      </c>
      <c r="BR141" s="229" t="str">
        <f t="shared" si="119"/>
        <v/>
      </c>
    </row>
    <row r="142" spans="1:70" x14ac:dyDescent="0.15">
      <c r="A142" s="30" t="str">
        <f>IF(C142="","",COUNTA($C$10:C142))</f>
        <v/>
      </c>
      <c r="B142" s="487"/>
      <c r="C142" s="487"/>
      <c r="D142" s="488"/>
      <c r="E142" s="488"/>
      <c r="F142" s="487"/>
      <c r="G142" s="487"/>
      <c r="H142" s="489"/>
      <c r="I142" s="489"/>
      <c r="J142" s="83" t="str">
        <f t="shared" si="92"/>
        <v/>
      </c>
      <c r="K142" s="83" t="str">
        <f t="shared" si="82"/>
        <v/>
      </c>
      <c r="L142" s="83" t="str">
        <f t="shared" si="83"/>
        <v/>
      </c>
      <c r="M142" s="83" t="str">
        <f t="shared" si="84"/>
        <v/>
      </c>
      <c r="N142" s="86" t="str">
        <f>IF($C142="","",VLOOKUP($J142,'1.年齢給'!$B$7:$C$54,2,FALSE))</f>
        <v/>
      </c>
      <c r="O142" s="86" t="str">
        <f>IF($C142="","",INDEX('3.段階号俸表・参照表'!$B$3:$T$188,MATCH(メインシート!$F142,'3.段階号俸表・参照表'!$B$3:$B$188,0),MATCH(メインシート!$E142,'3.段階号俸表・参照表'!$B$3:$T$3,0)))</f>
        <v/>
      </c>
      <c r="P142" s="490"/>
      <c r="Q142" s="86" t="str">
        <f t="shared" si="93"/>
        <v/>
      </c>
      <c r="R142" s="491"/>
      <c r="S142" s="491"/>
      <c r="T142" s="491"/>
      <c r="U142" s="491"/>
      <c r="V142" s="88" t="str">
        <f t="shared" si="94"/>
        <v/>
      </c>
      <c r="W142" s="89" t="str">
        <f t="shared" si="95"/>
        <v/>
      </c>
      <c r="X142" s="219" t="str">
        <f t="shared" si="85"/>
        <v/>
      </c>
      <c r="Y142" s="220" t="str">
        <f t="shared" si="86"/>
        <v/>
      </c>
      <c r="Z142" s="221" t="str">
        <f>IF($C142="","",IF($X142&gt;=$Y$7,0,VLOOKUP($X142,'1.年齢給'!$B$7:$C$54,2,FALSE)))</f>
        <v/>
      </c>
      <c r="AA142" s="221" t="str">
        <f t="shared" si="96"/>
        <v/>
      </c>
      <c r="AB142" s="492"/>
      <c r="AC142" s="223" t="str">
        <f t="shared" si="87"/>
        <v/>
      </c>
      <c r="AD142" s="223" t="str">
        <f t="shared" si="88"/>
        <v/>
      </c>
      <c r="AE142" s="223" t="str">
        <f>IF($AC142="","",VLOOKUP($AC142,'3.段階号俸表・参照表'!$V$4:$AH$13,12,FALSE))</f>
        <v/>
      </c>
      <c r="AF142" s="223" t="str">
        <f t="shared" si="97"/>
        <v/>
      </c>
      <c r="AG142" s="223" t="str">
        <f t="shared" si="98"/>
        <v/>
      </c>
      <c r="AH142" s="221" t="str">
        <f>IF($C142="","",INDEX('3.段階号俸表・参照表'!$B$3:$T$188,MATCH($AG142,'3.段階号俸表・参照表'!$B$3:$B$188,0),MATCH($AC142,'3.段階号俸表・参照表'!$B$3:$T$3,0)))</f>
        <v/>
      </c>
      <c r="AI142" s="221" t="str">
        <f t="shared" si="99"/>
        <v/>
      </c>
      <c r="AJ142" s="221" t="str">
        <f t="shared" si="100"/>
        <v/>
      </c>
      <c r="AK142" s="221" t="str">
        <f t="shared" si="101"/>
        <v/>
      </c>
      <c r="AL142" s="226" t="str">
        <f t="shared" si="102"/>
        <v/>
      </c>
      <c r="AM142" s="387" t="str">
        <f t="shared" si="89"/>
        <v/>
      </c>
      <c r="AN142" s="492"/>
      <c r="AO142" s="379" t="str">
        <f t="shared" si="103"/>
        <v/>
      </c>
      <c r="AP142" s="381">
        <f>IF(AM$10="","",IF($AN142="",0,VLOOKUP($AO142,'3.段階号俸表・参照表'!$V$20:$X$29,3,FALSE)-VLOOKUP($AM142,'3.段階号俸表・参照表'!$V$20:$X$29,3,FALSE)))</f>
        <v>0</v>
      </c>
      <c r="AQ142" s="370" t="str">
        <f t="shared" si="104"/>
        <v/>
      </c>
      <c r="AR142" s="370" t="str">
        <f>IF($C142="","",IF($AP142=0,0,($AQ142-VLOOKUP($AO142,'3.段階号俸表・参照表'!$V$4:$AH$13,2,FALSE))))</f>
        <v/>
      </c>
      <c r="AS142" s="370" t="str">
        <f>IF($C142="","",IF(AND($AN142&gt;0,$AR142=0),1,IF($AR142=0,0,IF($AR142&lt;0,1,ROUNDUP($AR142/VLOOKUP($AO142,'3.段階号俸表・参照表'!$V$4:$AH$13,4,FALSE),0)+1))))</f>
        <v/>
      </c>
      <c r="AT142" s="371" t="str">
        <f t="shared" si="105"/>
        <v/>
      </c>
      <c r="AU142" s="370" t="str">
        <f>IF($AO142="","",IF($AT142=0,0,($AT142-1)*VLOOKUP($AO142,'3.段階号俸表・参照表'!$V$4:$AH$13,4,FALSE)))</f>
        <v/>
      </c>
      <c r="AV142" s="370" t="str">
        <f t="shared" si="106"/>
        <v/>
      </c>
      <c r="AW142" s="371" t="str">
        <f>IF($C142="","",IF($AV142&lt;=0,0,ROUNDUP($AV142/VLOOKUP($AO142,'3.段階号俸表・参照表'!$V$4:$AH$13,8,FALSE),0)))</f>
        <v/>
      </c>
      <c r="AX142" s="371" t="str">
        <f t="shared" si="107"/>
        <v/>
      </c>
      <c r="AY142" s="379" t="str">
        <f t="shared" si="108"/>
        <v/>
      </c>
      <c r="AZ142" s="379" t="str">
        <f t="shared" si="109"/>
        <v/>
      </c>
      <c r="BA142" s="371" t="str">
        <f>IF($AO142="","",VLOOKUP($AO142,'3.段階号俸表・参照表'!$V$4:$AH$13,11,FALSE))</f>
        <v/>
      </c>
      <c r="BB142" s="371" t="str">
        <f>IF($AO142="","",VLOOKUP($AO142,'3.段階号俸表・参照表'!$V$4:$AH$13,12,FALSE))</f>
        <v/>
      </c>
      <c r="BC142" s="377" t="str">
        <f>IF($C142="","",INDEX('3.段階号俸表・参照表'!$B$3:$T$188,MATCH($AY142,'3.段階号俸表・参照表'!$B$3:$B$188,0),MATCH($AZ142,'3.段階号俸表・参照表'!$B$3:$T$3,0)))</f>
        <v/>
      </c>
      <c r="BD142" s="377" t="str">
        <f t="shared" si="110"/>
        <v/>
      </c>
      <c r="BE142" s="377" t="str">
        <f t="shared" si="111"/>
        <v/>
      </c>
      <c r="BF142" s="377" t="str">
        <f t="shared" si="112"/>
        <v/>
      </c>
      <c r="BG142" s="378" t="str">
        <f t="shared" si="113"/>
        <v/>
      </c>
      <c r="BH142" s="125"/>
      <c r="BI142" s="284" t="str">
        <f t="shared" si="114"/>
        <v/>
      </c>
      <c r="BJ142" s="284" t="str">
        <f t="shared" si="115"/>
        <v/>
      </c>
      <c r="BK142" s="231" t="str">
        <f>IF($C142="","",IF($BI142="","",INDEX('4.ベース改訂段階号俸表'!$B$4:$T$189,MATCH(メインシート!$BJ142,'4.ベース改訂段階号俸表'!$B$4:$B$189,0),MATCH(メインシート!$BI142,'4.ベース改訂段階号俸表'!$B$4:$T$4,0))))</f>
        <v/>
      </c>
      <c r="BL142" s="86" t="str">
        <f t="shared" si="90"/>
        <v/>
      </c>
      <c r="BM142" s="86" t="str">
        <f t="shared" si="116"/>
        <v/>
      </c>
      <c r="BN142" s="96" t="str">
        <f t="shared" si="91"/>
        <v/>
      </c>
      <c r="BO142" s="492"/>
      <c r="BP142" s="86" t="str">
        <f t="shared" si="117"/>
        <v/>
      </c>
      <c r="BQ142" s="86" t="str">
        <f t="shared" si="118"/>
        <v/>
      </c>
      <c r="BR142" s="229" t="str">
        <f t="shared" si="119"/>
        <v/>
      </c>
    </row>
    <row r="143" spans="1:70" x14ac:dyDescent="0.15">
      <c r="A143" s="30" t="str">
        <f>IF(C143="","",COUNTA($C$10:C143))</f>
        <v/>
      </c>
      <c r="B143" s="487"/>
      <c r="C143" s="487"/>
      <c r="D143" s="488"/>
      <c r="E143" s="488"/>
      <c r="F143" s="487"/>
      <c r="G143" s="487"/>
      <c r="H143" s="489"/>
      <c r="I143" s="489"/>
      <c r="J143" s="83" t="str">
        <f t="shared" si="92"/>
        <v/>
      </c>
      <c r="K143" s="83" t="str">
        <f t="shared" si="82"/>
        <v/>
      </c>
      <c r="L143" s="83" t="str">
        <f t="shared" si="83"/>
        <v/>
      </c>
      <c r="M143" s="83" t="str">
        <f t="shared" si="84"/>
        <v/>
      </c>
      <c r="N143" s="86" t="str">
        <f>IF($C143="","",VLOOKUP($J143,'1.年齢給'!$B$7:$C$54,2,FALSE))</f>
        <v/>
      </c>
      <c r="O143" s="86" t="str">
        <f>IF($C143="","",INDEX('3.段階号俸表・参照表'!$B$3:$T$188,MATCH(メインシート!$F143,'3.段階号俸表・参照表'!$B$3:$B$188,0),MATCH(メインシート!$E143,'3.段階号俸表・参照表'!$B$3:$T$3,0)))</f>
        <v/>
      </c>
      <c r="P143" s="490"/>
      <c r="Q143" s="86" t="str">
        <f t="shared" si="93"/>
        <v/>
      </c>
      <c r="R143" s="491"/>
      <c r="S143" s="491"/>
      <c r="T143" s="491"/>
      <c r="U143" s="491"/>
      <c r="V143" s="88" t="str">
        <f t="shared" si="94"/>
        <v/>
      </c>
      <c r="W143" s="89" t="str">
        <f t="shared" si="95"/>
        <v/>
      </c>
      <c r="X143" s="219" t="str">
        <f t="shared" si="85"/>
        <v/>
      </c>
      <c r="Y143" s="220" t="str">
        <f t="shared" si="86"/>
        <v/>
      </c>
      <c r="Z143" s="221" t="str">
        <f>IF($C143="","",IF($X143&gt;=$Y$7,0,VLOOKUP($X143,'1.年齢給'!$B$7:$C$54,2,FALSE)))</f>
        <v/>
      </c>
      <c r="AA143" s="221" t="str">
        <f t="shared" si="96"/>
        <v/>
      </c>
      <c r="AB143" s="492"/>
      <c r="AC143" s="223" t="str">
        <f t="shared" si="87"/>
        <v/>
      </c>
      <c r="AD143" s="223" t="str">
        <f t="shared" si="88"/>
        <v/>
      </c>
      <c r="AE143" s="223" t="str">
        <f>IF($AC143="","",VLOOKUP($AC143,'3.段階号俸表・参照表'!$V$4:$AH$13,12,FALSE))</f>
        <v/>
      </c>
      <c r="AF143" s="223" t="str">
        <f t="shared" si="97"/>
        <v/>
      </c>
      <c r="AG143" s="223" t="str">
        <f t="shared" si="98"/>
        <v/>
      </c>
      <c r="AH143" s="221" t="str">
        <f>IF($C143="","",INDEX('3.段階号俸表・参照表'!$B$3:$T$188,MATCH($AG143,'3.段階号俸表・参照表'!$B$3:$B$188,0),MATCH($AC143,'3.段階号俸表・参照表'!$B$3:$T$3,0)))</f>
        <v/>
      </c>
      <c r="AI143" s="221" t="str">
        <f t="shared" si="99"/>
        <v/>
      </c>
      <c r="AJ143" s="221" t="str">
        <f t="shared" si="100"/>
        <v/>
      </c>
      <c r="AK143" s="221" t="str">
        <f t="shared" si="101"/>
        <v/>
      </c>
      <c r="AL143" s="226" t="str">
        <f t="shared" si="102"/>
        <v/>
      </c>
      <c r="AM143" s="387" t="str">
        <f t="shared" si="89"/>
        <v/>
      </c>
      <c r="AN143" s="492"/>
      <c r="AO143" s="379" t="str">
        <f t="shared" si="103"/>
        <v/>
      </c>
      <c r="AP143" s="381">
        <f>IF(AM$10="","",IF($AN143="",0,VLOOKUP($AO143,'3.段階号俸表・参照表'!$V$20:$X$29,3,FALSE)-VLOOKUP($AM143,'3.段階号俸表・参照表'!$V$20:$X$29,3,FALSE)))</f>
        <v>0</v>
      </c>
      <c r="AQ143" s="370" t="str">
        <f t="shared" si="104"/>
        <v/>
      </c>
      <c r="AR143" s="370" t="str">
        <f>IF($C143="","",IF($AP143=0,0,($AQ143-VLOOKUP($AO143,'3.段階号俸表・参照表'!$V$4:$AH$13,2,FALSE))))</f>
        <v/>
      </c>
      <c r="AS143" s="370" t="str">
        <f>IF($C143="","",IF(AND($AN143&gt;0,$AR143=0),1,IF($AR143=0,0,IF($AR143&lt;0,1,ROUNDUP($AR143/VLOOKUP($AO143,'3.段階号俸表・参照表'!$V$4:$AH$13,4,FALSE),0)+1))))</f>
        <v/>
      </c>
      <c r="AT143" s="371" t="str">
        <f t="shared" si="105"/>
        <v/>
      </c>
      <c r="AU143" s="370" t="str">
        <f>IF($AO143="","",IF($AT143=0,0,($AT143-1)*VLOOKUP($AO143,'3.段階号俸表・参照表'!$V$4:$AH$13,4,FALSE)))</f>
        <v/>
      </c>
      <c r="AV143" s="370" t="str">
        <f t="shared" si="106"/>
        <v/>
      </c>
      <c r="AW143" s="371" t="str">
        <f>IF($C143="","",IF($AV143&lt;=0,0,ROUNDUP($AV143/VLOOKUP($AO143,'3.段階号俸表・参照表'!$V$4:$AH$13,8,FALSE),0)))</f>
        <v/>
      </c>
      <c r="AX143" s="371" t="str">
        <f t="shared" si="107"/>
        <v/>
      </c>
      <c r="AY143" s="379" t="str">
        <f t="shared" si="108"/>
        <v/>
      </c>
      <c r="AZ143" s="379" t="str">
        <f t="shared" si="109"/>
        <v/>
      </c>
      <c r="BA143" s="371" t="str">
        <f>IF($AO143="","",VLOOKUP($AO143,'3.段階号俸表・参照表'!$V$4:$AH$13,11,FALSE))</f>
        <v/>
      </c>
      <c r="BB143" s="371" t="str">
        <f>IF($AO143="","",VLOOKUP($AO143,'3.段階号俸表・参照表'!$V$4:$AH$13,12,FALSE))</f>
        <v/>
      </c>
      <c r="BC143" s="377" t="str">
        <f>IF($C143="","",INDEX('3.段階号俸表・参照表'!$B$3:$T$188,MATCH($AY143,'3.段階号俸表・参照表'!$B$3:$B$188,0),MATCH($AZ143,'3.段階号俸表・参照表'!$B$3:$T$3,0)))</f>
        <v/>
      </c>
      <c r="BD143" s="377" t="str">
        <f t="shared" si="110"/>
        <v/>
      </c>
      <c r="BE143" s="377" t="str">
        <f t="shared" si="111"/>
        <v/>
      </c>
      <c r="BF143" s="377" t="str">
        <f t="shared" si="112"/>
        <v/>
      </c>
      <c r="BG143" s="378" t="str">
        <f t="shared" si="113"/>
        <v/>
      </c>
      <c r="BH143" s="125"/>
      <c r="BI143" s="284" t="str">
        <f t="shared" si="114"/>
        <v/>
      </c>
      <c r="BJ143" s="284" t="str">
        <f t="shared" si="115"/>
        <v/>
      </c>
      <c r="BK143" s="231" t="str">
        <f>IF($C143="","",IF($BI143="","",INDEX('4.ベース改訂段階号俸表'!$B$4:$T$189,MATCH(メインシート!$BJ143,'4.ベース改訂段階号俸表'!$B$4:$B$189,0),MATCH(メインシート!$BI143,'4.ベース改訂段階号俸表'!$B$4:$T$4,0))))</f>
        <v/>
      </c>
      <c r="BL143" s="86" t="str">
        <f t="shared" si="90"/>
        <v/>
      </c>
      <c r="BM143" s="86" t="str">
        <f t="shared" si="116"/>
        <v/>
      </c>
      <c r="BN143" s="96" t="str">
        <f t="shared" si="91"/>
        <v/>
      </c>
      <c r="BO143" s="492"/>
      <c r="BP143" s="86" t="str">
        <f t="shared" si="117"/>
        <v/>
      </c>
      <c r="BQ143" s="86" t="str">
        <f t="shared" si="118"/>
        <v/>
      </c>
      <c r="BR143" s="229" t="str">
        <f t="shared" si="119"/>
        <v/>
      </c>
    </row>
    <row r="144" spans="1:70" x14ac:dyDescent="0.15">
      <c r="A144" s="30" t="str">
        <f>IF(C144="","",COUNTA($C$10:C144))</f>
        <v/>
      </c>
      <c r="B144" s="487"/>
      <c r="C144" s="487"/>
      <c r="D144" s="488"/>
      <c r="E144" s="488"/>
      <c r="F144" s="487"/>
      <c r="G144" s="487"/>
      <c r="H144" s="489"/>
      <c r="I144" s="489"/>
      <c r="J144" s="83" t="str">
        <f t="shared" si="92"/>
        <v/>
      </c>
      <c r="K144" s="83" t="str">
        <f t="shared" si="82"/>
        <v/>
      </c>
      <c r="L144" s="83" t="str">
        <f t="shared" si="83"/>
        <v/>
      </c>
      <c r="M144" s="83" t="str">
        <f t="shared" si="84"/>
        <v/>
      </c>
      <c r="N144" s="86" t="str">
        <f>IF($C144="","",VLOOKUP($J144,'1.年齢給'!$B$7:$C$54,2,FALSE))</f>
        <v/>
      </c>
      <c r="O144" s="86" t="str">
        <f>IF($C144="","",INDEX('3.段階号俸表・参照表'!$B$3:$T$188,MATCH(メインシート!$F144,'3.段階号俸表・参照表'!$B$3:$B$188,0),MATCH(メインシート!$E144,'3.段階号俸表・参照表'!$B$3:$T$3,0)))</f>
        <v/>
      </c>
      <c r="P144" s="490"/>
      <c r="Q144" s="86" t="str">
        <f t="shared" si="93"/>
        <v/>
      </c>
      <c r="R144" s="491"/>
      <c r="S144" s="491"/>
      <c r="T144" s="491"/>
      <c r="U144" s="491"/>
      <c r="V144" s="88" t="str">
        <f t="shared" si="94"/>
        <v/>
      </c>
      <c r="W144" s="89" t="str">
        <f t="shared" si="95"/>
        <v/>
      </c>
      <c r="X144" s="219" t="str">
        <f t="shared" si="85"/>
        <v/>
      </c>
      <c r="Y144" s="220" t="str">
        <f t="shared" si="86"/>
        <v/>
      </c>
      <c r="Z144" s="221" t="str">
        <f>IF($C144="","",IF($X144&gt;=$Y$7,0,VLOOKUP($X144,'1.年齢給'!$B$7:$C$54,2,FALSE)))</f>
        <v/>
      </c>
      <c r="AA144" s="221" t="str">
        <f t="shared" si="96"/>
        <v/>
      </c>
      <c r="AB144" s="492"/>
      <c r="AC144" s="223" t="str">
        <f t="shared" si="87"/>
        <v/>
      </c>
      <c r="AD144" s="223" t="str">
        <f t="shared" si="88"/>
        <v/>
      </c>
      <c r="AE144" s="223" t="str">
        <f>IF($AC144="","",VLOOKUP($AC144,'3.段階号俸表・参照表'!$V$4:$AH$13,12,FALSE))</f>
        <v/>
      </c>
      <c r="AF144" s="223" t="str">
        <f t="shared" si="97"/>
        <v/>
      </c>
      <c r="AG144" s="223" t="str">
        <f t="shared" si="98"/>
        <v/>
      </c>
      <c r="AH144" s="221" t="str">
        <f>IF($C144="","",INDEX('3.段階号俸表・参照表'!$B$3:$T$188,MATCH($AG144,'3.段階号俸表・参照表'!$B$3:$B$188,0),MATCH($AC144,'3.段階号俸表・参照表'!$B$3:$T$3,0)))</f>
        <v/>
      </c>
      <c r="AI144" s="221" t="str">
        <f t="shared" si="99"/>
        <v/>
      </c>
      <c r="AJ144" s="221" t="str">
        <f t="shared" si="100"/>
        <v/>
      </c>
      <c r="AK144" s="221" t="str">
        <f t="shared" si="101"/>
        <v/>
      </c>
      <c r="AL144" s="226" t="str">
        <f t="shared" si="102"/>
        <v/>
      </c>
      <c r="AM144" s="387" t="str">
        <f t="shared" si="89"/>
        <v/>
      </c>
      <c r="AN144" s="492"/>
      <c r="AO144" s="379" t="str">
        <f t="shared" si="103"/>
        <v/>
      </c>
      <c r="AP144" s="381">
        <f>IF(AM$10="","",IF($AN144="",0,VLOOKUP($AO144,'3.段階号俸表・参照表'!$V$20:$X$29,3,FALSE)-VLOOKUP($AM144,'3.段階号俸表・参照表'!$V$20:$X$29,3,FALSE)))</f>
        <v>0</v>
      </c>
      <c r="AQ144" s="370" t="str">
        <f t="shared" si="104"/>
        <v/>
      </c>
      <c r="AR144" s="370" t="str">
        <f>IF($C144="","",IF($AP144=0,0,($AQ144-VLOOKUP($AO144,'3.段階号俸表・参照表'!$V$4:$AH$13,2,FALSE))))</f>
        <v/>
      </c>
      <c r="AS144" s="370" t="str">
        <f>IF($C144="","",IF(AND($AN144&gt;0,$AR144=0),1,IF($AR144=0,0,IF($AR144&lt;0,1,ROUNDUP($AR144/VLOOKUP($AO144,'3.段階号俸表・参照表'!$V$4:$AH$13,4,FALSE),0)+1))))</f>
        <v/>
      </c>
      <c r="AT144" s="371" t="str">
        <f t="shared" si="105"/>
        <v/>
      </c>
      <c r="AU144" s="370" t="str">
        <f>IF($AO144="","",IF($AT144=0,0,($AT144-1)*VLOOKUP($AO144,'3.段階号俸表・参照表'!$V$4:$AH$13,4,FALSE)))</f>
        <v/>
      </c>
      <c r="AV144" s="370" t="str">
        <f t="shared" si="106"/>
        <v/>
      </c>
      <c r="AW144" s="371" t="str">
        <f>IF($C144="","",IF($AV144&lt;=0,0,ROUNDUP($AV144/VLOOKUP($AO144,'3.段階号俸表・参照表'!$V$4:$AH$13,8,FALSE),0)))</f>
        <v/>
      </c>
      <c r="AX144" s="371" t="str">
        <f t="shared" si="107"/>
        <v/>
      </c>
      <c r="AY144" s="379" t="str">
        <f t="shared" si="108"/>
        <v/>
      </c>
      <c r="AZ144" s="379" t="str">
        <f t="shared" si="109"/>
        <v/>
      </c>
      <c r="BA144" s="371" t="str">
        <f>IF($AO144="","",VLOOKUP($AO144,'3.段階号俸表・参照表'!$V$4:$AH$13,11,FALSE))</f>
        <v/>
      </c>
      <c r="BB144" s="371" t="str">
        <f>IF($AO144="","",VLOOKUP($AO144,'3.段階号俸表・参照表'!$V$4:$AH$13,12,FALSE))</f>
        <v/>
      </c>
      <c r="BC144" s="377" t="str">
        <f>IF($C144="","",INDEX('3.段階号俸表・参照表'!$B$3:$T$188,MATCH($AY144,'3.段階号俸表・参照表'!$B$3:$B$188,0),MATCH($AZ144,'3.段階号俸表・参照表'!$B$3:$T$3,0)))</f>
        <v/>
      </c>
      <c r="BD144" s="377" t="str">
        <f t="shared" si="110"/>
        <v/>
      </c>
      <c r="BE144" s="377" t="str">
        <f t="shared" si="111"/>
        <v/>
      </c>
      <c r="BF144" s="377" t="str">
        <f t="shared" si="112"/>
        <v/>
      </c>
      <c r="BG144" s="378" t="str">
        <f t="shared" si="113"/>
        <v/>
      </c>
      <c r="BH144" s="125"/>
      <c r="BI144" s="284" t="str">
        <f t="shared" si="114"/>
        <v/>
      </c>
      <c r="BJ144" s="284" t="str">
        <f t="shared" si="115"/>
        <v/>
      </c>
      <c r="BK144" s="231" t="str">
        <f>IF($C144="","",IF($BI144="","",INDEX('4.ベース改訂段階号俸表'!$B$4:$T$189,MATCH(メインシート!$BJ144,'4.ベース改訂段階号俸表'!$B$4:$B$189,0),MATCH(メインシート!$BI144,'4.ベース改訂段階号俸表'!$B$4:$T$4,0))))</f>
        <v/>
      </c>
      <c r="BL144" s="86" t="str">
        <f t="shared" si="90"/>
        <v/>
      </c>
      <c r="BM144" s="86" t="str">
        <f t="shared" si="116"/>
        <v/>
      </c>
      <c r="BN144" s="96" t="str">
        <f t="shared" si="91"/>
        <v/>
      </c>
      <c r="BO144" s="492"/>
      <c r="BP144" s="86" t="str">
        <f t="shared" si="117"/>
        <v/>
      </c>
      <c r="BQ144" s="86" t="str">
        <f t="shared" si="118"/>
        <v/>
      </c>
      <c r="BR144" s="229" t="str">
        <f t="shared" si="119"/>
        <v/>
      </c>
    </row>
    <row r="145" spans="1:70" x14ac:dyDescent="0.15">
      <c r="A145" s="30" t="str">
        <f>IF(C145="","",COUNTA($C$10:C145))</f>
        <v/>
      </c>
      <c r="B145" s="487"/>
      <c r="C145" s="487"/>
      <c r="D145" s="488"/>
      <c r="E145" s="488"/>
      <c r="F145" s="487"/>
      <c r="G145" s="487"/>
      <c r="H145" s="489"/>
      <c r="I145" s="489"/>
      <c r="J145" s="83" t="str">
        <f t="shared" si="92"/>
        <v/>
      </c>
      <c r="K145" s="83" t="str">
        <f t="shared" si="82"/>
        <v/>
      </c>
      <c r="L145" s="83" t="str">
        <f t="shared" si="83"/>
        <v/>
      </c>
      <c r="M145" s="83" t="str">
        <f t="shared" si="84"/>
        <v/>
      </c>
      <c r="N145" s="86" t="str">
        <f>IF($C145="","",VLOOKUP($J145,'1.年齢給'!$B$7:$C$54,2,FALSE))</f>
        <v/>
      </c>
      <c r="O145" s="86" t="str">
        <f>IF($C145="","",INDEX('3.段階号俸表・参照表'!$B$3:$T$188,MATCH(メインシート!$F145,'3.段階号俸表・参照表'!$B$3:$B$188,0),MATCH(メインシート!$E145,'3.段階号俸表・参照表'!$B$3:$T$3,0)))</f>
        <v/>
      </c>
      <c r="P145" s="490"/>
      <c r="Q145" s="86" t="str">
        <f t="shared" si="93"/>
        <v/>
      </c>
      <c r="R145" s="491"/>
      <c r="S145" s="491"/>
      <c r="T145" s="491"/>
      <c r="U145" s="491"/>
      <c r="V145" s="88" t="str">
        <f t="shared" si="94"/>
        <v/>
      </c>
      <c r="W145" s="89" t="str">
        <f t="shared" si="95"/>
        <v/>
      </c>
      <c r="X145" s="219" t="str">
        <f t="shared" si="85"/>
        <v/>
      </c>
      <c r="Y145" s="220" t="str">
        <f t="shared" si="86"/>
        <v/>
      </c>
      <c r="Z145" s="221" t="str">
        <f>IF($C145="","",IF($X145&gt;=$Y$7,0,VLOOKUP($X145,'1.年齢給'!$B$7:$C$54,2,FALSE)))</f>
        <v/>
      </c>
      <c r="AA145" s="221" t="str">
        <f t="shared" si="96"/>
        <v/>
      </c>
      <c r="AB145" s="492"/>
      <c r="AC145" s="223" t="str">
        <f t="shared" si="87"/>
        <v/>
      </c>
      <c r="AD145" s="223" t="str">
        <f t="shared" si="88"/>
        <v/>
      </c>
      <c r="AE145" s="223" t="str">
        <f>IF($AC145="","",VLOOKUP($AC145,'3.段階号俸表・参照表'!$V$4:$AH$13,12,FALSE))</f>
        <v/>
      </c>
      <c r="AF145" s="223" t="str">
        <f t="shared" si="97"/>
        <v/>
      </c>
      <c r="AG145" s="223" t="str">
        <f t="shared" si="98"/>
        <v/>
      </c>
      <c r="AH145" s="221" t="str">
        <f>IF($C145="","",INDEX('3.段階号俸表・参照表'!$B$3:$T$188,MATCH($AG145,'3.段階号俸表・参照表'!$B$3:$B$188,0),MATCH($AC145,'3.段階号俸表・参照表'!$B$3:$T$3,0)))</f>
        <v/>
      </c>
      <c r="AI145" s="221" t="str">
        <f t="shared" si="99"/>
        <v/>
      </c>
      <c r="AJ145" s="221" t="str">
        <f t="shared" si="100"/>
        <v/>
      </c>
      <c r="AK145" s="221" t="str">
        <f t="shared" si="101"/>
        <v/>
      </c>
      <c r="AL145" s="226" t="str">
        <f t="shared" si="102"/>
        <v/>
      </c>
      <c r="AM145" s="387" t="str">
        <f t="shared" si="89"/>
        <v/>
      </c>
      <c r="AN145" s="492"/>
      <c r="AO145" s="379" t="str">
        <f t="shared" si="103"/>
        <v/>
      </c>
      <c r="AP145" s="381">
        <f>IF(AM$10="","",IF($AN145="",0,VLOOKUP($AO145,'3.段階号俸表・参照表'!$V$20:$X$29,3,FALSE)-VLOOKUP($AM145,'3.段階号俸表・参照表'!$V$20:$X$29,3,FALSE)))</f>
        <v>0</v>
      </c>
      <c r="AQ145" s="370" t="str">
        <f t="shared" si="104"/>
        <v/>
      </c>
      <c r="AR145" s="370" t="str">
        <f>IF($C145="","",IF($AP145=0,0,($AQ145-VLOOKUP($AO145,'3.段階号俸表・参照表'!$V$4:$AH$13,2,FALSE))))</f>
        <v/>
      </c>
      <c r="AS145" s="370" t="str">
        <f>IF($C145="","",IF(AND($AN145&gt;0,$AR145=0),1,IF($AR145=0,0,IF($AR145&lt;0,1,ROUNDUP($AR145/VLOOKUP($AO145,'3.段階号俸表・参照表'!$V$4:$AH$13,4,FALSE),0)+1))))</f>
        <v/>
      </c>
      <c r="AT145" s="371" t="str">
        <f t="shared" si="105"/>
        <v/>
      </c>
      <c r="AU145" s="370" t="str">
        <f>IF($AO145="","",IF($AT145=0,0,($AT145-1)*VLOOKUP($AO145,'3.段階号俸表・参照表'!$V$4:$AH$13,4,FALSE)))</f>
        <v/>
      </c>
      <c r="AV145" s="370" t="str">
        <f t="shared" si="106"/>
        <v/>
      </c>
      <c r="AW145" s="371" t="str">
        <f>IF($C145="","",IF($AV145&lt;=0,0,ROUNDUP($AV145/VLOOKUP($AO145,'3.段階号俸表・参照表'!$V$4:$AH$13,8,FALSE),0)))</f>
        <v/>
      </c>
      <c r="AX145" s="371" t="str">
        <f t="shared" si="107"/>
        <v/>
      </c>
      <c r="AY145" s="379" t="str">
        <f t="shared" si="108"/>
        <v/>
      </c>
      <c r="AZ145" s="379" t="str">
        <f t="shared" si="109"/>
        <v/>
      </c>
      <c r="BA145" s="371" t="str">
        <f>IF($AO145="","",VLOOKUP($AO145,'3.段階号俸表・参照表'!$V$4:$AH$13,11,FALSE))</f>
        <v/>
      </c>
      <c r="BB145" s="371" t="str">
        <f>IF($AO145="","",VLOOKUP($AO145,'3.段階号俸表・参照表'!$V$4:$AH$13,12,FALSE))</f>
        <v/>
      </c>
      <c r="BC145" s="377" t="str">
        <f>IF($C145="","",INDEX('3.段階号俸表・参照表'!$B$3:$T$188,MATCH($AY145,'3.段階号俸表・参照表'!$B$3:$B$188,0),MATCH($AZ145,'3.段階号俸表・参照表'!$B$3:$T$3,0)))</f>
        <v/>
      </c>
      <c r="BD145" s="377" t="str">
        <f t="shared" si="110"/>
        <v/>
      </c>
      <c r="BE145" s="377" t="str">
        <f t="shared" si="111"/>
        <v/>
      </c>
      <c r="BF145" s="377" t="str">
        <f t="shared" si="112"/>
        <v/>
      </c>
      <c r="BG145" s="378" t="str">
        <f t="shared" si="113"/>
        <v/>
      </c>
      <c r="BH145" s="125"/>
      <c r="BI145" s="284" t="str">
        <f t="shared" si="114"/>
        <v/>
      </c>
      <c r="BJ145" s="284" t="str">
        <f t="shared" si="115"/>
        <v/>
      </c>
      <c r="BK145" s="231" t="str">
        <f>IF($C145="","",IF($BI145="","",INDEX('4.ベース改訂段階号俸表'!$B$4:$T$189,MATCH(メインシート!$BJ145,'4.ベース改訂段階号俸表'!$B$4:$B$189,0),MATCH(メインシート!$BI145,'4.ベース改訂段階号俸表'!$B$4:$T$4,0))))</f>
        <v/>
      </c>
      <c r="BL145" s="86" t="str">
        <f t="shared" si="90"/>
        <v/>
      </c>
      <c r="BM145" s="86" t="str">
        <f t="shared" si="116"/>
        <v/>
      </c>
      <c r="BN145" s="96" t="str">
        <f t="shared" si="91"/>
        <v/>
      </c>
      <c r="BO145" s="492"/>
      <c r="BP145" s="86" t="str">
        <f t="shared" si="117"/>
        <v/>
      </c>
      <c r="BQ145" s="86" t="str">
        <f t="shared" si="118"/>
        <v/>
      </c>
      <c r="BR145" s="229" t="str">
        <f t="shared" si="119"/>
        <v/>
      </c>
    </row>
    <row r="146" spans="1:70" x14ac:dyDescent="0.15">
      <c r="A146" s="30" t="str">
        <f>IF(C146="","",COUNTA($C$10:C146))</f>
        <v/>
      </c>
      <c r="B146" s="487"/>
      <c r="C146" s="487"/>
      <c r="D146" s="488"/>
      <c r="E146" s="488"/>
      <c r="F146" s="487"/>
      <c r="G146" s="487"/>
      <c r="H146" s="489"/>
      <c r="I146" s="489"/>
      <c r="J146" s="83" t="str">
        <f t="shared" si="92"/>
        <v/>
      </c>
      <c r="K146" s="83" t="str">
        <f t="shared" si="82"/>
        <v/>
      </c>
      <c r="L146" s="83" t="str">
        <f t="shared" si="83"/>
        <v/>
      </c>
      <c r="M146" s="83" t="str">
        <f t="shared" si="84"/>
        <v/>
      </c>
      <c r="N146" s="86" t="str">
        <f>IF($C146="","",VLOOKUP($J146,'1.年齢給'!$B$7:$C$54,2,FALSE))</f>
        <v/>
      </c>
      <c r="O146" s="86" t="str">
        <f>IF($C146="","",INDEX('3.段階号俸表・参照表'!$B$3:$T$188,MATCH(メインシート!$F146,'3.段階号俸表・参照表'!$B$3:$B$188,0),MATCH(メインシート!$E146,'3.段階号俸表・参照表'!$B$3:$T$3,0)))</f>
        <v/>
      </c>
      <c r="P146" s="490"/>
      <c r="Q146" s="86" t="str">
        <f t="shared" si="93"/>
        <v/>
      </c>
      <c r="R146" s="491"/>
      <c r="S146" s="491"/>
      <c r="T146" s="491"/>
      <c r="U146" s="491"/>
      <c r="V146" s="88" t="str">
        <f t="shared" si="94"/>
        <v/>
      </c>
      <c r="W146" s="89" t="str">
        <f t="shared" si="95"/>
        <v/>
      </c>
      <c r="X146" s="219" t="str">
        <f t="shared" si="85"/>
        <v/>
      </c>
      <c r="Y146" s="220" t="str">
        <f t="shared" si="86"/>
        <v/>
      </c>
      <c r="Z146" s="221" t="str">
        <f>IF($C146="","",IF($X146&gt;=$Y$7,0,VLOOKUP($X146,'1.年齢給'!$B$7:$C$54,2,FALSE)))</f>
        <v/>
      </c>
      <c r="AA146" s="221" t="str">
        <f t="shared" si="96"/>
        <v/>
      </c>
      <c r="AB146" s="492"/>
      <c r="AC146" s="223" t="str">
        <f t="shared" si="87"/>
        <v/>
      </c>
      <c r="AD146" s="223" t="str">
        <f t="shared" si="88"/>
        <v/>
      </c>
      <c r="AE146" s="223" t="str">
        <f>IF($AC146="","",VLOOKUP($AC146,'3.段階号俸表・参照表'!$V$4:$AH$13,12,FALSE))</f>
        <v/>
      </c>
      <c r="AF146" s="223" t="str">
        <f t="shared" si="97"/>
        <v/>
      </c>
      <c r="AG146" s="223" t="str">
        <f t="shared" si="98"/>
        <v/>
      </c>
      <c r="AH146" s="221" t="str">
        <f>IF($C146="","",INDEX('3.段階号俸表・参照表'!$B$3:$T$188,MATCH($AG146,'3.段階号俸表・参照表'!$B$3:$B$188,0),MATCH($AC146,'3.段階号俸表・参照表'!$B$3:$T$3,0)))</f>
        <v/>
      </c>
      <c r="AI146" s="221" t="str">
        <f t="shared" si="99"/>
        <v/>
      </c>
      <c r="AJ146" s="221" t="str">
        <f t="shared" si="100"/>
        <v/>
      </c>
      <c r="AK146" s="221" t="str">
        <f t="shared" si="101"/>
        <v/>
      </c>
      <c r="AL146" s="226" t="str">
        <f t="shared" si="102"/>
        <v/>
      </c>
      <c r="AM146" s="387" t="str">
        <f t="shared" si="89"/>
        <v/>
      </c>
      <c r="AN146" s="492"/>
      <c r="AO146" s="379" t="str">
        <f t="shared" si="103"/>
        <v/>
      </c>
      <c r="AP146" s="381">
        <f>IF(AM$10="","",IF($AN146="",0,VLOOKUP($AO146,'3.段階号俸表・参照表'!$V$20:$X$29,3,FALSE)-VLOOKUP($AM146,'3.段階号俸表・参照表'!$V$20:$X$29,3,FALSE)))</f>
        <v>0</v>
      </c>
      <c r="AQ146" s="370" t="str">
        <f t="shared" si="104"/>
        <v/>
      </c>
      <c r="AR146" s="370" t="str">
        <f>IF($C146="","",IF($AP146=0,0,($AQ146-VLOOKUP($AO146,'3.段階号俸表・参照表'!$V$4:$AH$13,2,FALSE))))</f>
        <v/>
      </c>
      <c r="AS146" s="370" t="str">
        <f>IF($C146="","",IF(AND($AN146&gt;0,$AR146=0),1,IF($AR146=0,0,IF($AR146&lt;0,1,ROUNDUP($AR146/VLOOKUP($AO146,'3.段階号俸表・参照表'!$V$4:$AH$13,4,FALSE),0)+1))))</f>
        <v/>
      </c>
      <c r="AT146" s="371" t="str">
        <f t="shared" si="105"/>
        <v/>
      </c>
      <c r="AU146" s="370" t="str">
        <f>IF($AO146="","",IF($AT146=0,0,($AT146-1)*VLOOKUP($AO146,'3.段階号俸表・参照表'!$V$4:$AH$13,4,FALSE)))</f>
        <v/>
      </c>
      <c r="AV146" s="370" t="str">
        <f t="shared" si="106"/>
        <v/>
      </c>
      <c r="AW146" s="371" t="str">
        <f>IF($C146="","",IF($AV146&lt;=0,0,ROUNDUP($AV146/VLOOKUP($AO146,'3.段階号俸表・参照表'!$V$4:$AH$13,8,FALSE),0)))</f>
        <v/>
      </c>
      <c r="AX146" s="371" t="str">
        <f t="shared" si="107"/>
        <v/>
      </c>
      <c r="AY146" s="379" t="str">
        <f t="shared" si="108"/>
        <v/>
      </c>
      <c r="AZ146" s="379" t="str">
        <f t="shared" si="109"/>
        <v/>
      </c>
      <c r="BA146" s="371" t="str">
        <f>IF($AO146="","",VLOOKUP($AO146,'3.段階号俸表・参照表'!$V$4:$AH$13,11,FALSE))</f>
        <v/>
      </c>
      <c r="BB146" s="371" t="str">
        <f>IF($AO146="","",VLOOKUP($AO146,'3.段階号俸表・参照表'!$V$4:$AH$13,12,FALSE))</f>
        <v/>
      </c>
      <c r="BC146" s="377" t="str">
        <f>IF($C146="","",INDEX('3.段階号俸表・参照表'!$B$3:$T$188,MATCH($AY146,'3.段階号俸表・参照表'!$B$3:$B$188,0),MATCH($AZ146,'3.段階号俸表・参照表'!$B$3:$T$3,0)))</f>
        <v/>
      </c>
      <c r="BD146" s="377" t="str">
        <f t="shared" si="110"/>
        <v/>
      </c>
      <c r="BE146" s="377" t="str">
        <f t="shared" si="111"/>
        <v/>
      </c>
      <c r="BF146" s="377" t="str">
        <f t="shared" si="112"/>
        <v/>
      </c>
      <c r="BG146" s="378" t="str">
        <f t="shared" si="113"/>
        <v/>
      </c>
      <c r="BH146" s="125"/>
      <c r="BI146" s="284" t="str">
        <f t="shared" si="114"/>
        <v/>
      </c>
      <c r="BJ146" s="284" t="str">
        <f t="shared" si="115"/>
        <v/>
      </c>
      <c r="BK146" s="231" t="str">
        <f>IF($C146="","",IF($BI146="","",INDEX('4.ベース改訂段階号俸表'!$B$4:$T$189,MATCH(メインシート!$BJ146,'4.ベース改訂段階号俸表'!$B$4:$B$189,0),MATCH(メインシート!$BI146,'4.ベース改訂段階号俸表'!$B$4:$T$4,0))))</f>
        <v/>
      </c>
      <c r="BL146" s="86" t="str">
        <f t="shared" si="90"/>
        <v/>
      </c>
      <c r="BM146" s="86" t="str">
        <f t="shared" si="116"/>
        <v/>
      </c>
      <c r="BN146" s="96" t="str">
        <f t="shared" si="91"/>
        <v/>
      </c>
      <c r="BO146" s="492"/>
      <c r="BP146" s="86" t="str">
        <f t="shared" si="117"/>
        <v/>
      </c>
      <c r="BQ146" s="86" t="str">
        <f t="shared" si="118"/>
        <v/>
      </c>
      <c r="BR146" s="229" t="str">
        <f t="shared" si="119"/>
        <v/>
      </c>
    </row>
    <row r="147" spans="1:70" x14ac:dyDescent="0.15">
      <c r="A147" s="30" t="str">
        <f>IF(C147="","",COUNTA($C$10:C147))</f>
        <v/>
      </c>
      <c r="B147" s="487"/>
      <c r="C147" s="487"/>
      <c r="D147" s="488"/>
      <c r="E147" s="488"/>
      <c r="F147" s="487"/>
      <c r="G147" s="487"/>
      <c r="H147" s="489"/>
      <c r="I147" s="489"/>
      <c r="J147" s="83" t="str">
        <f t="shared" si="92"/>
        <v/>
      </c>
      <c r="K147" s="83" t="str">
        <f t="shared" si="82"/>
        <v/>
      </c>
      <c r="L147" s="83" t="str">
        <f t="shared" si="83"/>
        <v/>
      </c>
      <c r="M147" s="83" t="str">
        <f t="shared" si="84"/>
        <v/>
      </c>
      <c r="N147" s="86" t="str">
        <f>IF($C147="","",VLOOKUP($J147,'1.年齢給'!$B$7:$C$54,2,FALSE))</f>
        <v/>
      </c>
      <c r="O147" s="86" t="str">
        <f>IF($C147="","",INDEX('3.段階号俸表・参照表'!$B$3:$T$188,MATCH(メインシート!$F147,'3.段階号俸表・参照表'!$B$3:$B$188,0),MATCH(メインシート!$E147,'3.段階号俸表・参照表'!$B$3:$T$3,0)))</f>
        <v/>
      </c>
      <c r="P147" s="490"/>
      <c r="Q147" s="86" t="str">
        <f t="shared" si="93"/>
        <v/>
      </c>
      <c r="R147" s="491"/>
      <c r="S147" s="491"/>
      <c r="T147" s="491"/>
      <c r="U147" s="491"/>
      <c r="V147" s="88" t="str">
        <f t="shared" si="94"/>
        <v/>
      </c>
      <c r="W147" s="89" t="str">
        <f t="shared" si="95"/>
        <v/>
      </c>
      <c r="X147" s="219" t="str">
        <f t="shared" si="85"/>
        <v/>
      </c>
      <c r="Y147" s="220" t="str">
        <f t="shared" si="86"/>
        <v/>
      </c>
      <c r="Z147" s="221" t="str">
        <f>IF($C147="","",IF($X147&gt;=$Y$7,0,VLOOKUP($X147,'1.年齢給'!$B$7:$C$54,2,FALSE)))</f>
        <v/>
      </c>
      <c r="AA147" s="221" t="str">
        <f t="shared" si="96"/>
        <v/>
      </c>
      <c r="AB147" s="492"/>
      <c r="AC147" s="223" t="str">
        <f t="shared" si="87"/>
        <v/>
      </c>
      <c r="AD147" s="223" t="str">
        <f t="shared" si="88"/>
        <v/>
      </c>
      <c r="AE147" s="223" t="str">
        <f>IF($AC147="","",VLOOKUP($AC147,'3.段階号俸表・参照表'!$V$4:$AH$13,12,FALSE))</f>
        <v/>
      </c>
      <c r="AF147" s="223" t="str">
        <f t="shared" si="97"/>
        <v/>
      </c>
      <c r="AG147" s="223" t="str">
        <f t="shared" si="98"/>
        <v/>
      </c>
      <c r="AH147" s="221" t="str">
        <f>IF($C147="","",INDEX('3.段階号俸表・参照表'!$B$3:$T$188,MATCH($AG147,'3.段階号俸表・参照表'!$B$3:$B$188,0),MATCH($AC147,'3.段階号俸表・参照表'!$B$3:$T$3,0)))</f>
        <v/>
      </c>
      <c r="AI147" s="221" t="str">
        <f t="shared" si="99"/>
        <v/>
      </c>
      <c r="AJ147" s="221" t="str">
        <f t="shared" si="100"/>
        <v/>
      </c>
      <c r="AK147" s="221" t="str">
        <f t="shared" si="101"/>
        <v/>
      </c>
      <c r="AL147" s="226" t="str">
        <f t="shared" si="102"/>
        <v/>
      </c>
      <c r="AM147" s="387" t="str">
        <f t="shared" si="89"/>
        <v/>
      </c>
      <c r="AN147" s="492"/>
      <c r="AO147" s="379" t="str">
        <f t="shared" si="103"/>
        <v/>
      </c>
      <c r="AP147" s="381">
        <f>IF(AM$10="","",IF($AN147="",0,VLOOKUP($AO147,'3.段階号俸表・参照表'!$V$20:$X$29,3,FALSE)-VLOOKUP($AM147,'3.段階号俸表・参照表'!$V$20:$X$29,3,FALSE)))</f>
        <v>0</v>
      </c>
      <c r="AQ147" s="370" t="str">
        <f t="shared" si="104"/>
        <v/>
      </c>
      <c r="AR147" s="370" t="str">
        <f>IF($C147="","",IF($AP147=0,0,($AQ147-VLOOKUP($AO147,'3.段階号俸表・参照表'!$V$4:$AH$13,2,FALSE))))</f>
        <v/>
      </c>
      <c r="AS147" s="370" t="str">
        <f>IF($C147="","",IF(AND($AN147&gt;0,$AR147=0),1,IF($AR147=0,0,IF($AR147&lt;0,1,ROUNDUP($AR147/VLOOKUP($AO147,'3.段階号俸表・参照表'!$V$4:$AH$13,4,FALSE),0)+1))))</f>
        <v/>
      </c>
      <c r="AT147" s="371" t="str">
        <f t="shared" si="105"/>
        <v/>
      </c>
      <c r="AU147" s="370" t="str">
        <f>IF($AO147="","",IF($AT147=0,0,($AT147-1)*VLOOKUP($AO147,'3.段階号俸表・参照表'!$V$4:$AH$13,4,FALSE)))</f>
        <v/>
      </c>
      <c r="AV147" s="370" t="str">
        <f t="shared" si="106"/>
        <v/>
      </c>
      <c r="AW147" s="371" t="str">
        <f>IF($C147="","",IF($AV147&lt;=0,0,ROUNDUP($AV147/VLOOKUP($AO147,'3.段階号俸表・参照表'!$V$4:$AH$13,8,FALSE),0)))</f>
        <v/>
      </c>
      <c r="AX147" s="371" t="str">
        <f t="shared" si="107"/>
        <v/>
      </c>
      <c r="AY147" s="379" t="str">
        <f t="shared" si="108"/>
        <v/>
      </c>
      <c r="AZ147" s="379" t="str">
        <f t="shared" si="109"/>
        <v/>
      </c>
      <c r="BA147" s="371" t="str">
        <f>IF($AO147="","",VLOOKUP($AO147,'3.段階号俸表・参照表'!$V$4:$AH$13,11,FALSE))</f>
        <v/>
      </c>
      <c r="BB147" s="371" t="str">
        <f>IF($AO147="","",VLOOKUP($AO147,'3.段階号俸表・参照表'!$V$4:$AH$13,12,FALSE))</f>
        <v/>
      </c>
      <c r="BC147" s="377" t="str">
        <f>IF($C147="","",INDEX('3.段階号俸表・参照表'!$B$3:$T$188,MATCH($AY147,'3.段階号俸表・参照表'!$B$3:$B$188,0),MATCH($AZ147,'3.段階号俸表・参照表'!$B$3:$T$3,0)))</f>
        <v/>
      </c>
      <c r="BD147" s="377" t="str">
        <f t="shared" si="110"/>
        <v/>
      </c>
      <c r="BE147" s="377" t="str">
        <f t="shared" si="111"/>
        <v/>
      </c>
      <c r="BF147" s="377" t="str">
        <f t="shared" si="112"/>
        <v/>
      </c>
      <c r="BG147" s="378" t="str">
        <f t="shared" si="113"/>
        <v/>
      </c>
      <c r="BH147" s="125"/>
      <c r="BI147" s="284" t="str">
        <f t="shared" si="114"/>
        <v/>
      </c>
      <c r="BJ147" s="284" t="str">
        <f t="shared" si="115"/>
        <v/>
      </c>
      <c r="BK147" s="231" t="str">
        <f>IF($C147="","",IF($BI147="","",INDEX('4.ベース改訂段階号俸表'!$B$4:$T$189,MATCH(メインシート!$BJ147,'4.ベース改訂段階号俸表'!$B$4:$B$189,0),MATCH(メインシート!$BI147,'4.ベース改訂段階号俸表'!$B$4:$T$4,0))))</f>
        <v/>
      </c>
      <c r="BL147" s="86" t="str">
        <f t="shared" si="90"/>
        <v/>
      </c>
      <c r="BM147" s="86" t="str">
        <f t="shared" si="116"/>
        <v/>
      </c>
      <c r="BN147" s="96" t="str">
        <f t="shared" si="91"/>
        <v/>
      </c>
      <c r="BO147" s="492"/>
      <c r="BP147" s="86" t="str">
        <f t="shared" si="117"/>
        <v/>
      </c>
      <c r="BQ147" s="86" t="str">
        <f t="shared" si="118"/>
        <v/>
      </c>
      <c r="BR147" s="229" t="str">
        <f t="shared" si="119"/>
        <v/>
      </c>
    </row>
    <row r="148" spans="1:70" x14ac:dyDescent="0.15">
      <c r="A148" s="30" t="str">
        <f>IF(C148="","",COUNTA($C$10:C148))</f>
        <v/>
      </c>
      <c r="B148" s="487"/>
      <c r="C148" s="487"/>
      <c r="D148" s="488"/>
      <c r="E148" s="488"/>
      <c r="F148" s="487"/>
      <c r="G148" s="487"/>
      <c r="H148" s="489"/>
      <c r="I148" s="489"/>
      <c r="J148" s="83" t="str">
        <f t="shared" si="92"/>
        <v/>
      </c>
      <c r="K148" s="83" t="str">
        <f t="shared" si="82"/>
        <v/>
      </c>
      <c r="L148" s="83" t="str">
        <f t="shared" si="83"/>
        <v/>
      </c>
      <c r="M148" s="83" t="str">
        <f t="shared" si="84"/>
        <v/>
      </c>
      <c r="N148" s="86" t="str">
        <f>IF($C148="","",VLOOKUP($J148,'1.年齢給'!$B$7:$C$54,2,FALSE))</f>
        <v/>
      </c>
      <c r="O148" s="86" t="str">
        <f>IF($C148="","",INDEX('3.段階号俸表・参照表'!$B$3:$T$188,MATCH(メインシート!$F148,'3.段階号俸表・参照表'!$B$3:$B$188,0),MATCH(メインシート!$E148,'3.段階号俸表・参照表'!$B$3:$T$3,0)))</f>
        <v/>
      </c>
      <c r="P148" s="490"/>
      <c r="Q148" s="86" t="str">
        <f t="shared" si="93"/>
        <v/>
      </c>
      <c r="R148" s="491"/>
      <c r="S148" s="491"/>
      <c r="T148" s="491"/>
      <c r="U148" s="491"/>
      <c r="V148" s="88" t="str">
        <f t="shared" si="94"/>
        <v/>
      </c>
      <c r="W148" s="89" t="str">
        <f t="shared" si="95"/>
        <v/>
      </c>
      <c r="X148" s="219" t="str">
        <f t="shared" si="85"/>
        <v/>
      </c>
      <c r="Y148" s="220" t="str">
        <f t="shared" si="86"/>
        <v/>
      </c>
      <c r="Z148" s="221" t="str">
        <f>IF($C148="","",IF($X148&gt;=$Y$7,0,VLOOKUP($X148,'1.年齢給'!$B$7:$C$54,2,FALSE)))</f>
        <v/>
      </c>
      <c r="AA148" s="221" t="str">
        <f t="shared" si="96"/>
        <v/>
      </c>
      <c r="AB148" s="492"/>
      <c r="AC148" s="223" t="str">
        <f t="shared" si="87"/>
        <v/>
      </c>
      <c r="AD148" s="223" t="str">
        <f t="shared" si="88"/>
        <v/>
      </c>
      <c r="AE148" s="223" t="str">
        <f>IF($AC148="","",VLOOKUP($AC148,'3.段階号俸表・参照表'!$V$4:$AH$13,12,FALSE))</f>
        <v/>
      </c>
      <c r="AF148" s="223" t="str">
        <f t="shared" si="97"/>
        <v/>
      </c>
      <c r="AG148" s="223" t="str">
        <f t="shared" si="98"/>
        <v/>
      </c>
      <c r="AH148" s="221" t="str">
        <f>IF($C148="","",INDEX('3.段階号俸表・参照表'!$B$3:$T$188,MATCH($AG148,'3.段階号俸表・参照表'!$B$3:$B$188,0),MATCH($AC148,'3.段階号俸表・参照表'!$B$3:$T$3,0)))</f>
        <v/>
      </c>
      <c r="AI148" s="221" t="str">
        <f t="shared" si="99"/>
        <v/>
      </c>
      <c r="AJ148" s="221" t="str">
        <f t="shared" si="100"/>
        <v/>
      </c>
      <c r="AK148" s="221" t="str">
        <f t="shared" si="101"/>
        <v/>
      </c>
      <c r="AL148" s="226" t="str">
        <f t="shared" si="102"/>
        <v/>
      </c>
      <c r="AM148" s="387" t="str">
        <f t="shared" si="89"/>
        <v/>
      </c>
      <c r="AN148" s="492"/>
      <c r="AO148" s="379" t="str">
        <f t="shared" si="103"/>
        <v/>
      </c>
      <c r="AP148" s="381">
        <f>IF(AM$10="","",IF($AN148="",0,VLOOKUP($AO148,'3.段階号俸表・参照表'!$V$20:$X$29,3,FALSE)-VLOOKUP($AM148,'3.段階号俸表・参照表'!$V$20:$X$29,3,FALSE)))</f>
        <v>0</v>
      </c>
      <c r="AQ148" s="370" t="str">
        <f t="shared" si="104"/>
        <v/>
      </c>
      <c r="AR148" s="370" t="str">
        <f>IF($C148="","",IF($AP148=0,0,($AQ148-VLOOKUP($AO148,'3.段階号俸表・参照表'!$V$4:$AH$13,2,FALSE))))</f>
        <v/>
      </c>
      <c r="AS148" s="370" t="str">
        <f>IF($C148="","",IF(AND($AN148&gt;0,$AR148=0),1,IF($AR148=0,0,IF($AR148&lt;0,1,ROUNDUP($AR148/VLOOKUP($AO148,'3.段階号俸表・参照表'!$V$4:$AH$13,4,FALSE),0)+1))))</f>
        <v/>
      </c>
      <c r="AT148" s="371" t="str">
        <f t="shared" si="105"/>
        <v/>
      </c>
      <c r="AU148" s="370" t="str">
        <f>IF($AO148="","",IF($AT148=0,0,($AT148-1)*VLOOKUP($AO148,'3.段階号俸表・参照表'!$V$4:$AH$13,4,FALSE)))</f>
        <v/>
      </c>
      <c r="AV148" s="370" t="str">
        <f t="shared" si="106"/>
        <v/>
      </c>
      <c r="AW148" s="371" t="str">
        <f>IF($C148="","",IF($AV148&lt;=0,0,ROUNDUP($AV148/VLOOKUP($AO148,'3.段階号俸表・参照表'!$V$4:$AH$13,8,FALSE),0)))</f>
        <v/>
      </c>
      <c r="AX148" s="371" t="str">
        <f t="shared" si="107"/>
        <v/>
      </c>
      <c r="AY148" s="379" t="str">
        <f t="shared" si="108"/>
        <v/>
      </c>
      <c r="AZ148" s="379" t="str">
        <f t="shared" si="109"/>
        <v/>
      </c>
      <c r="BA148" s="371" t="str">
        <f>IF($AO148="","",VLOOKUP($AO148,'3.段階号俸表・参照表'!$V$4:$AH$13,11,FALSE))</f>
        <v/>
      </c>
      <c r="BB148" s="371" t="str">
        <f>IF($AO148="","",VLOOKUP($AO148,'3.段階号俸表・参照表'!$V$4:$AH$13,12,FALSE))</f>
        <v/>
      </c>
      <c r="BC148" s="377" t="str">
        <f>IF($C148="","",INDEX('3.段階号俸表・参照表'!$B$3:$T$188,MATCH($AY148,'3.段階号俸表・参照表'!$B$3:$B$188,0),MATCH($AZ148,'3.段階号俸表・参照表'!$B$3:$T$3,0)))</f>
        <v/>
      </c>
      <c r="BD148" s="377" t="str">
        <f t="shared" si="110"/>
        <v/>
      </c>
      <c r="BE148" s="377" t="str">
        <f t="shared" si="111"/>
        <v/>
      </c>
      <c r="BF148" s="377" t="str">
        <f t="shared" si="112"/>
        <v/>
      </c>
      <c r="BG148" s="378" t="str">
        <f t="shared" si="113"/>
        <v/>
      </c>
      <c r="BH148" s="125"/>
      <c r="BI148" s="284" t="str">
        <f t="shared" si="114"/>
        <v/>
      </c>
      <c r="BJ148" s="284" t="str">
        <f t="shared" si="115"/>
        <v/>
      </c>
      <c r="BK148" s="231" t="str">
        <f>IF($C148="","",IF($BI148="","",INDEX('4.ベース改訂段階号俸表'!$B$4:$T$189,MATCH(メインシート!$BJ148,'4.ベース改訂段階号俸表'!$B$4:$B$189,0),MATCH(メインシート!$BI148,'4.ベース改訂段階号俸表'!$B$4:$T$4,0))))</f>
        <v/>
      </c>
      <c r="BL148" s="86" t="str">
        <f t="shared" si="90"/>
        <v/>
      </c>
      <c r="BM148" s="86" t="str">
        <f t="shared" si="116"/>
        <v/>
      </c>
      <c r="BN148" s="96" t="str">
        <f t="shared" si="91"/>
        <v/>
      </c>
      <c r="BO148" s="492"/>
      <c r="BP148" s="86" t="str">
        <f t="shared" si="117"/>
        <v/>
      </c>
      <c r="BQ148" s="86" t="str">
        <f t="shared" si="118"/>
        <v/>
      </c>
      <c r="BR148" s="229" t="str">
        <f t="shared" si="119"/>
        <v/>
      </c>
    </row>
    <row r="149" spans="1:70" x14ac:dyDescent="0.15">
      <c r="A149" s="30" t="str">
        <f>IF(C149="","",COUNTA($C$10:C149))</f>
        <v/>
      </c>
      <c r="B149" s="487"/>
      <c r="C149" s="487"/>
      <c r="D149" s="488"/>
      <c r="E149" s="488"/>
      <c r="F149" s="487"/>
      <c r="G149" s="487"/>
      <c r="H149" s="489"/>
      <c r="I149" s="489"/>
      <c r="J149" s="83" t="str">
        <f t="shared" si="92"/>
        <v/>
      </c>
      <c r="K149" s="83" t="str">
        <f t="shared" si="82"/>
        <v/>
      </c>
      <c r="L149" s="83" t="str">
        <f t="shared" si="83"/>
        <v/>
      </c>
      <c r="M149" s="83" t="str">
        <f t="shared" si="84"/>
        <v/>
      </c>
      <c r="N149" s="86" t="str">
        <f>IF($C149="","",VLOOKUP($J149,'1.年齢給'!$B$7:$C$54,2,FALSE))</f>
        <v/>
      </c>
      <c r="O149" s="86" t="str">
        <f>IF($C149="","",INDEX('3.段階号俸表・参照表'!$B$3:$T$188,MATCH(メインシート!$F149,'3.段階号俸表・参照表'!$B$3:$B$188,0),MATCH(メインシート!$E149,'3.段階号俸表・参照表'!$B$3:$T$3,0)))</f>
        <v/>
      </c>
      <c r="P149" s="490"/>
      <c r="Q149" s="86" t="str">
        <f t="shared" si="93"/>
        <v/>
      </c>
      <c r="R149" s="491"/>
      <c r="S149" s="491"/>
      <c r="T149" s="491"/>
      <c r="U149" s="491"/>
      <c r="V149" s="88" t="str">
        <f t="shared" si="94"/>
        <v/>
      </c>
      <c r="W149" s="89" t="str">
        <f t="shared" si="95"/>
        <v/>
      </c>
      <c r="X149" s="219" t="str">
        <f t="shared" si="85"/>
        <v/>
      </c>
      <c r="Y149" s="220" t="str">
        <f t="shared" si="86"/>
        <v/>
      </c>
      <c r="Z149" s="221" t="str">
        <f>IF($C149="","",IF($X149&gt;=$Y$7,0,VLOOKUP($X149,'1.年齢給'!$B$7:$C$54,2,FALSE)))</f>
        <v/>
      </c>
      <c r="AA149" s="221" t="str">
        <f t="shared" si="96"/>
        <v/>
      </c>
      <c r="AB149" s="492"/>
      <c r="AC149" s="223" t="str">
        <f t="shared" si="87"/>
        <v/>
      </c>
      <c r="AD149" s="223" t="str">
        <f t="shared" si="88"/>
        <v/>
      </c>
      <c r="AE149" s="223" t="str">
        <f>IF($AC149="","",VLOOKUP($AC149,'3.段階号俸表・参照表'!$V$4:$AH$13,12,FALSE))</f>
        <v/>
      </c>
      <c r="AF149" s="223" t="str">
        <f t="shared" si="97"/>
        <v/>
      </c>
      <c r="AG149" s="223" t="str">
        <f t="shared" si="98"/>
        <v/>
      </c>
      <c r="AH149" s="221" t="str">
        <f>IF($C149="","",INDEX('3.段階号俸表・参照表'!$B$3:$T$188,MATCH($AG149,'3.段階号俸表・参照表'!$B$3:$B$188,0),MATCH($AC149,'3.段階号俸表・参照表'!$B$3:$T$3,0)))</f>
        <v/>
      </c>
      <c r="AI149" s="221" t="str">
        <f t="shared" si="99"/>
        <v/>
      </c>
      <c r="AJ149" s="221" t="str">
        <f t="shared" si="100"/>
        <v/>
      </c>
      <c r="AK149" s="221" t="str">
        <f t="shared" si="101"/>
        <v/>
      </c>
      <c r="AL149" s="226" t="str">
        <f t="shared" si="102"/>
        <v/>
      </c>
      <c r="AM149" s="387" t="str">
        <f t="shared" si="89"/>
        <v/>
      </c>
      <c r="AN149" s="492"/>
      <c r="AO149" s="379" t="str">
        <f t="shared" si="103"/>
        <v/>
      </c>
      <c r="AP149" s="381">
        <f>IF(AM$10="","",IF($AN149="",0,VLOOKUP($AO149,'3.段階号俸表・参照表'!$V$20:$X$29,3,FALSE)-VLOOKUP($AM149,'3.段階号俸表・参照表'!$V$20:$X$29,3,FALSE)))</f>
        <v>0</v>
      </c>
      <c r="AQ149" s="370" t="str">
        <f t="shared" si="104"/>
        <v/>
      </c>
      <c r="AR149" s="370" t="str">
        <f>IF($C149="","",IF($AP149=0,0,($AQ149-VLOOKUP($AO149,'3.段階号俸表・参照表'!$V$4:$AH$13,2,FALSE))))</f>
        <v/>
      </c>
      <c r="AS149" s="370" t="str">
        <f>IF($C149="","",IF(AND($AN149&gt;0,$AR149=0),1,IF($AR149=0,0,IF($AR149&lt;0,1,ROUNDUP($AR149/VLOOKUP($AO149,'3.段階号俸表・参照表'!$V$4:$AH$13,4,FALSE),0)+1))))</f>
        <v/>
      </c>
      <c r="AT149" s="371" t="str">
        <f t="shared" si="105"/>
        <v/>
      </c>
      <c r="AU149" s="370" t="str">
        <f>IF($AO149="","",IF($AT149=0,0,($AT149-1)*VLOOKUP($AO149,'3.段階号俸表・参照表'!$V$4:$AH$13,4,FALSE)))</f>
        <v/>
      </c>
      <c r="AV149" s="370" t="str">
        <f t="shared" si="106"/>
        <v/>
      </c>
      <c r="AW149" s="371" t="str">
        <f>IF($C149="","",IF($AV149&lt;=0,0,ROUNDUP($AV149/VLOOKUP($AO149,'3.段階号俸表・参照表'!$V$4:$AH$13,8,FALSE),0)))</f>
        <v/>
      </c>
      <c r="AX149" s="371" t="str">
        <f t="shared" si="107"/>
        <v/>
      </c>
      <c r="AY149" s="379" t="str">
        <f t="shared" si="108"/>
        <v/>
      </c>
      <c r="AZ149" s="379" t="str">
        <f t="shared" si="109"/>
        <v/>
      </c>
      <c r="BA149" s="371" t="str">
        <f>IF($AO149="","",VLOOKUP($AO149,'3.段階号俸表・参照表'!$V$4:$AH$13,11,FALSE))</f>
        <v/>
      </c>
      <c r="BB149" s="371" t="str">
        <f>IF($AO149="","",VLOOKUP($AO149,'3.段階号俸表・参照表'!$V$4:$AH$13,12,FALSE))</f>
        <v/>
      </c>
      <c r="BC149" s="377" t="str">
        <f>IF($C149="","",INDEX('3.段階号俸表・参照表'!$B$3:$T$188,MATCH($AY149,'3.段階号俸表・参照表'!$B$3:$B$188,0),MATCH($AZ149,'3.段階号俸表・参照表'!$B$3:$T$3,0)))</f>
        <v/>
      </c>
      <c r="BD149" s="377" t="str">
        <f t="shared" si="110"/>
        <v/>
      </c>
      <c r="BE149" s="377" t="str">
        <f t="shared" si="111"/>
        <v/>
      </c>
      <c r="BF149" s="377" t="str">
        <f t="shared" si="112"/>
        <v/>
      </c>
      <c r="BG149" s="378" t="str">
        <f t="shared" si="113"/>
        <v/>
      </c>
      <c r="BH149" s="125"/>
      <c r="BI149" s="284" t="str">
        <f t="shared" si="114"/>
        <v/>
      </c>
      <c r="BJ149" s="284" t="str">
        <f t="shared" si="115"/>
        <v/>
      </c>
      <c r="BK149" s="231" t="str">
        <f>IF($C149="","",IF($BI149="","",INDEX('4.ベース改訂段階号俸表'!$B$4:$T$189,MATCH(メインシート!$BJ149,'4.ベース改訂段階号俸表'!$B$4:$B$189,0),MATCH(メインシート!$BI149,'4.ベース改訂段階号俸表'!$B$4:$T$4,0))))</f>
        <v/>
      </c>
      <c r="BL149" s="86" t="str">
        <f t="shared" si="90"/>
        <v/>
      </c>
      <c r="BM149" s="86" t="str">
        <f t="shared" si="116"/>
        <v/>
      </c>
      <c r="BN149" s="96" t="str">
        <f t="shared" si="91"/>
        <v/>
      </c>
      <c r="BO149" s="492"/>
      <c r="BP149" s="86" t="str">
        <f t="shared" si="117"/>
        <v/>
      </c>
      <c r="BQ149" s="86" t="str">
        <f t="shared" si="118"/>
        <v/>
      </c>
      <c r="BR149" s="229" t="str">
        <f t="shared" si="119"/>
        <v/>
      </c>
    </row>
    <row r="150" spans="1:70" x14ac:dyDescent="0.15">
      <c r="A150" s="30" t="str">
        <f>IF(C150="","",COUNTA($C$10:C150))</f>
        <v/>
      </c>
      <c r="B150" s="487"/>
      <c r="C150" s="487"/>
      <c r="D150" s="491"/>
      <c r="E150" s="491"/>
      <c r="F150" s="487"/>
      <c r="G150" s="491"/>
      <c r="H150" s="489"/>
      <c r="I150" s="489"/>
      <c r="J150" s="83" t="str">
        <f t="shared" si="92"/>
        <v/>
      </c>
      <c r="K150" s="83" t="str">
        <f t="shared" si="82"/>
        <v/>
      </c>
      <c r="L150" s="83" t="str">
        <f t="shared" si="83"/>
        <v/>
      </c>
      <c r="M150" s="83" t="str">
        <f t="shared" si="84"/>
        <v/>
      </c>
      <c r="N150" s="86" t="str">
        <f>IF($C150="","",VLOOKUP($J150,'1.年齢給'!$B$7:$C$54,2,FALSE))</f>
        <v/>
      </c>
      <c r="O150" s="86" t="str">
        <f>IF($C150="","",INDEX('3.段階号俸表・参照表'!$B$3:$T$188,MATCH(メインシート!$F150,'3.段階号俸表・参照表'!$B$3:$B$188,0),MATCH(メインシート!$E150,'3.段階号俸表・参照表'!$B$3:$T$3,0)))</f>
        <v/>
      </c>
      <c r="P150" s="490"/>
      <c r="Q150" s="86" t="str">
        <f t="shared" si="93"/>
        <v/>
      </c>
      <c r="R150" s="491"/>
      <c r="S150" s="491"/>
      <c r="T150" s="491"/>
      <c r="U150" s="491"/>
      <c r="V150" s="88" t="str">
        <f t="shared" si="94"/>
        <v/>
      </c>
      <c r="W150" s="90" t="str">
        <f t="shared" si="95"/>
        <v/>
      </c>
      <c r="X150" s="219" t="str">
        <f t="shared" si="85"/>
        <v/>
      </c>
      <c r="Y150" s="220" t="str">
        <f t="shared" si="86"/>
        <v/>
      </c>
      <c r="Z150" s="221" t="str">
        <f>IF($C150="","",IF($X150&gt;=$Y$7,0,VLOOKUP($X150,'1.年齢給'!$B$7:$C$54,2,FALSE)))</f>
        <v/>
      </c>
      <c r="AA150" s="221" t="str">
        <f t="shared" si="96"/>
        <v/>
      </c>
      <c r="AB150" s="492"/>
      <c r="AC150" s="223" t="str">
        <f t="shared" si="87"/>
        <v/>
      </c>
      <c r="AD150" s="223" t="str">
        <f t="shared" si="88"/>
        <v/>
      </c>
      <c r="AE150" s="223" t="str">
        <f>IF($AC150="","",VLOOKUP($AC150,'3.段階号俸表・参照表'!$V$4:$AH$13,12,FALSE))</f>
        <v/>
      </c>
      <c r="AF150" s="223" t="str">
        <f t="shared" si="97"/>
        <v/>
      </c>
      <c r="AG150" s="223" t="str">
        <f t="shared" si="98"/>
        <v/>
      </c>
      <c r="AH150" s="221" t="str">
        <f>IF($C150="","",INDEX('3.段階号俸表・参照表'!$B$3:$T$188,MATCH($AG150,'3.段階号俸表・参照表'!$B$3:$B$188,0),MATCH($AC150,'3.段階号俸表・参照表'!$B$3:$T$3,0)))</f>
        <v/>
      </c>
      <c r="AI150" s="221" t="str">
        <f t="shared" si="99"/>
        <v/>
      </c>
      <c r="AJ150" s="221" t="str">
        <f t="shared" si="100"/>
        <v/>
      </c>
      <c r="AK150" s="221" t="str">
        <f t="shared" si="101"/>
        <v/>
      </c>
      <c r="AL150" s="226" t="str">
        <f t="shared" si="102"/>
        <v/>
      </c>
      <c r="AM150" s="387" t="str">
        <f t="shared" si="89"/>
        <v/>
      </c>
      <c r="AN150" s="500"/>
      <c r="AO150" s="379" t="str">
        <f t="shared" si="103"/>
        <v/>
      </c>
      <c r="AP150" s="381">
        <f>IF(AM$10="","",IF($AN150="",0,VLOOKUP($AO150,'3.段階号俸表・参照表'!$V$20:$X$29,3,FALSE)-VLOOKUP($AM150,'3.段階号俸表・参照表'!$V$20:$X$29,3,FALSE)))</f>
        <v>0</v>
      </c>
      <c r="AQ150" s="370" t="str">
        <f t="shared" si="104"/>
        <v/>
      </c>
      <c r="AR150" s="370" t="str">
        <f>IF($C150="","",IF($AP150=0,0,($AQ150-VLOOKUP($AO150,'3.段階号俸表・参照表'!$V$4:$AH$13,2,FALSE))))</f>
        <v/>
      </c>
      <c r="AS150" s="370" t="str">
        <f>IF($C150="","",IF(AND($AN150&gt;0,$AR150=0),1,IF($AR150=0,0,IF($AR150&lt;0,1,ROUNDUP($AR150/VLOOKUP($AO150,'3.段階号俸表・参照表'!$V$4:$AH$13,4,FALSE),0)+1))))</f>
        <v/>
      </c>
      <c r="AT150" s="371" t="str">
        <f t="shared" si="105"/>
        <v/>
      </c>
      <c r="AU150" s="370" t="str">
        <f>IF($AO150="","",IF($AT150=0,0,($AT150-1)*VLOOKUP($AO150,'3.段階号俸表・参照表'!$V$4:$AH$13,4,FALSE)))</f>
        <v/>
      </c>
      <c r="AV150" s="370" t="str">
        <f t="shared" si="106"/>
        <v/>
      </c>
      <c r="AW150" s="371" t="str">
        <f>IF($C150="","",IF($AV150&lt;=0,0,ROUNDUP($AV150/VLOOKUP($AO150,'3.段階号俸表・参照表'!$V$4:$AH$13,8,FALSE),0)))</f>
        <v/>
      </c>
      <c r="AX150" s="371" t="str">
        <f t="shared" si="107"/>
        <v/>
      </c>
      <c r="AY150" s="379" t="str">
        <f t="shared" si="108"/>
        <v/>
      </c>
      <c r="AZ150" s="379" t="str">
        <f t="shared" si="109"/>
        <v/>
      </c>
      <c r="BA150" s="371" t="str">
        <f>IF($AO150="","",VLOOKUP($AO150,'3.段階号俸表・参照表'!$V$4:$AH$13,11,FALSE))</f>
        <v/>
      </c>
      <c r="BB150" s="371" t="str">
        <f>IF($AO150="","",VLOOKUP($AO150,'3.段階号俸表・参照表'!$V$4:$AH$13,12,FALSE))</f>
        <v/>
      </c>
      <c r="BC150" s="377" t="str">
        <f>IF($C150="","",INDEX('3.段階号俸表・参照表'!$B$3:$T$188,MATCH($AY150,'3.段階号俸表・参照表'!$B$3:$B$188,0),MATCH($AZ150,'3.段階号俸表・参照表'!$B$3:$T$3,0)))</f>
        <v/>
      </c>
      <c r="BD150" s="377" t="str">
        <f t="shared" si="110"/>
        <v/>
      </c>
      <c r="BE150" s="377" t="str">
        <f t="shared" si="111"/>
        <v/>
      </c>
      <c r="BF150" s="377" t="str">
        <f t="shared" si="112"/>
        <v/>
      </c>
      <c r="BG150" s="378" t="str">
        <f t="shared" si="113"/>
        <v/>
      </c>
      <c r="BH150" s="125"/>
      <c r="BI150" s="284" t="str">
        <f t="shared" si="114"/>
        <v/>
      </c>
      <c r="BJ150" s="284" t="str">
        <f t="shared" si="115"/>
        <v/>
      </c>
      <c r="BK150" s="231" t="str">
        <f>IF($C150="","",IF($BI150="","",INDEX('4.ベース改訂段階号俸表'!$B$4:$T$189,MATCH(メインシート!$BJ150,'4.ベース改訂段階号俸表'!$B$4:$B$189,0),MATCH(メインシート!$BI150,'4.ベース改訂段階号俸表'!$B$4:$T$4,0))))</f>
        <v/>
      </c>
      <c r="BL150" s="86" t="str">
        <f t="shared" si="90"/>
        <v/>
      </c>
      <c r="BM150" s="86" t="str">
        <f t="shared" si="116"/>
        <v/>
      </c>
      <c r="BN150" s="96" t="str">
        <f t="shared" si="91"/>
        <v/>
      </c>
      <c r="BO150" s="501"/>
      <c r="BP150" s="86" t="str">
        <f t="shared" si="117"/>
        <v/>
      </c>
      <c r="BQ150" s="86" t="str">
        <f t="shared" si="118"/>
        <v/>
      </c>
      <c r="BR150" s="229" t="str">
        <f t="shared" si="119"/>
        <v/>
      </c>
    </row>
    <row r="151" spans="1:70" x14ac:dyDescent="0.15">
      <c r="A151" s="30" t="str">
        <f>IF(C151="","",COUNTA($C$10:C151))</f>
        <v/>
      </c>
      <c r="B151" s="487"/>
      <c r="C151" s="487"/>
      <c r="D151" s="491"/>
      <c r="E151" s="491"/>
      <c r="F151" s="487"/>
      <c r="G151" s="491"/>
      <c r="H151" s="489"/>
      <c r="I151" s="489"/>
      <c r="J151" s="83" t="str">
        <f t="shared" si="92"/>
        <v/>
      </c>
      <c r="K151" s="83" t="str">
        <f t="shared" si="82"/>
        <v/>
      </c>
      <c r="L151" s="83" t="str">
        <f t="shared" si="83"/>
        <v/>
      </c>
      <c r="M151" s="83" t="str">
        <f t="shared" si="84"/>
        <v/>
      </c>
      <c r="N151" s="86" t="str">
        <f>IF($C151="","",VLOOKUP($J151,'1.年齢給'!$B$7:$C$54,2,FALSE))</f>
        <v/>
      </c>
      <c r="O151" s="86" t="str">
        <f>IF($C151="","",INDEX('3.段階号俸表・参照表'!$B$3:$T$188,MATCH(メインシート!$F151,'3.段階号俸表・参照表'!$B$3:$B$188,0),MATCH(メインシート!$E151,'3.段階号俸表・参照表'!$B$3:$T$3,0)))</f>
        <v/>
      </c>
      <c r="P151" s="490"/>
      <c r="Q151" s="86" t="str">
        <f t="shared" si="93"/>
        <v/>
      </c>
      <c r="R151" s="491"/>
      <c r="S151" s="491"/>
      <c r="T151" s="491"/>
      <c r="U151" s="491"/>
      <c r="V151" s="88" t="str">
        <f t="shared" si="94"/>
        <v/>
      </c>
      <c r="W151" s="90" t="str">
        <f t="shared" si="95"/>
        <v/>
      </c>
      <c r="X151" s="219" t="str">
        <f t="shared" si="85"/>
        <v/>
      </c>
      <c r="Y151" s="220" t="str">
        <f t="shared" si="86"/>
        <v/>
      </c>
      <c r="Z151" s="221" t="str">
        <f>IF($C151="","",IF($X151&gt;=$Y$7,0,VLOOKUP($X151,'1.年齢給'!$B$7:$C$54,2,FALSE)))</f>
        <v/>
      </c>
      <c r="AA151" s="221" t="str">
        <f t="shared" si="96"/>
        <v/>
      </c>
      <c r="AB151" s="492"/>
      <c r="AC151" s="223" t="str">
        <f t="shared" si="87"/>
        <v/>
      </c>
      <c r="AD151" s="223" t="str">
        <f t="shared" si="88"/>
        <v/>
      </c>
      <c r="AE151" s="223" t="str">
        <f>IF($AC151="","",VLOOKUP($AC151,'3.段階号俸表・参照表'!$V$4:$AH$13,12,FALSE))</f>
        <v/>
      </c>
      <c r="AF151" s="223" t="str">
        <f t="shared" si="97"/>
        <v/>
      </c>
      <c r="AG151" s="223" t="str">
        <f t="shared" si="98"/>
        <v/>
      </c>
      <c r="AH151" s="221" t="str">
        <f>IF($C151="","",INDEX('3.段階号俸表・参照表'!$B$3:$T$188,MATCH($AG151,'3.段階号俸表・参照表'!$B$3:$B$188,0),MATCH($AC151,'3.段階号俸表・参照表'!$B$3:$T$3,0)))</f>
        <v/>
      </c>
      <c r="AI151" s="221" t="str">
        <f t="shared" si="99"/>
        <v/>
      </c>
      <c r="AJ151" s="221" t="str">
        <f t="shared" si="100"/>
        <v/>
      </c>
      <c r="AK151" s="221" t="str">
        <f t="shared" si="101"/>
        <v/>
      </c>
      <c r="AL151" s="226" t="str">
        <f t="shared" si="102"/>
        <v/>
      </c>
      <c r="AM151" s="387" t="str">
        <f t="shared" si="89"/>
        <v/>
      </c>
      <c r="AN151" s="500"/>
      <c r="AO151" s="379" t="str">
        <f t="shared" si="103"/>
        <v/>
      </c>
      <c r="AP151" s="381">
        <f>IF(AM$10="","",IF($AN151="",0,VLOOKUP($AO151,'3.段階号俸表・参照表'!$V$20:$X$29,3,FALSE)-VLOOKUP($AM151,'3.段階号俸表・参照表'!$V$20:$X$29,3,FALSE)))</f>
        <v>0</v>
      </c>
      <c r="AQ151" s="370" t="str">
        <f t="shared" si="104"/>
        <v/>
      </c>
      <c r="AR151" s="370" t="str">
        <f>IF($C151="","",IF($AP151=0,0,($AQ151-VLOOKUP($AO151,'3.段階号俸表・参照表'!$V$4:$AH$13,2,FALSE))))</f>
        <v/>
      </c>
      <c r="AS151" s="370" t="str">
        <f>IF($C151="","",IF(AND($AN151&gt;0,$AR151=0),1,IF($AR151=0,0,IF($AR151&lt;0,1,ROUNDUP($AR151/VLOOKUP($AO151,'3.段階号俸表・参照表'!$V$4:$AH$13,4,FALSE),0)+1))))</f>
        <v/>
      </c>
      <c r="AT151" s="371" t="str">
        <f t="shared" si="105"/>
        <v/>
      </c>
      <c r="AU151" s="370" t="str">
        <f>IF($AO151="","",IF($AT151=0,0,($AT151-1)*VLOOKUP($AO151,'3.段階号俸表・参照表'!$V$4:$AH$13,4,FALSE)))</f>
        <v/>
      </c>
      <c r="AV151" s="370" t="str">
        <f t="shared" si="106"/>
        <v/>
      </c>
      <c r="AW151" s="371" t="str">
        <f>IF($C151="","",IF($AV151&lt;=0,0,ROUNDUP($AV151/VLOOKUP($AO151,'3.段階号俸表・参照表'!$V$4:$AH$13,8,FALSE),0)))</f>
        <v/>
      </c>
      <c r="AX151" s="371" t="str">
        <f t="shared" si="107"/>
        <v/>
      </c>
      <c r="AY151" s="379" t="str">
        <f t="shared" si="108"/>
        <v/>
      </c>
      <c r="AZ151" s="379" t="str">
        <f t="shared" si="109"/>
        <v/>
      </c>
      <c r="BA151" s="371" t="str">
        <f>IF($AO151="","",VLOOKUP($AO151,'3.段階号俸表・参照表'!$V$4:$AH$13,11,FALSE))</f>
        <v/>
      </c>
      <c r="BB151" s="371" t="str">
        <f>IF($AO151="","",VLOOKUP($AO151,'3.段階号俸表・参照表'!$V$4:$AH$13,12,FALSE))</f>
        <v/>
      </c>
      <c r="BC151" s="377" t="str">
        <f>IF($C151="","",INDEX('3.段階号俸表・参照表'!$B$3:$T$188,MATCH($AY151,'3.段階号俸表・参照表'!$B$3:$B$188,0),MATCH($AZ151,'3.段階号俸表・参照表'!$B$3:$T$3,0)))</f>
        <v/>
      </c>
      <c r="BD151" s="377" t="str">
        <f t="shared" si="110"/>
        <v/>
      </c>
      <c r="BE151" s="377" t="str">
        <f t="shared" si="111"/>
        <v/>
      </c>
      <c r="BF151" s="377" t="str">
        <f t="shared" si="112"/>
        <v/>
      </c>
      <c r="BG151" s="378" t="str">
        <f t="shared" si="113"/>
        <v/>
      </c>
      <c r="BH151" s="125"/>
      <c r="BI151" s="284" t="str">
        <f t="shared" si="114"/>
        <v/>
      </c>
      <c r="BJ151" s="284" t="str">
        <f t="shared" si="115"/>
        <v/>
      </c>
      <c r="BK151" s="231" t="str">
        <f>IF($C151="","",IF($BI151="","",INDEX('4.ベース改訂段階号俸表'!$B$4:$T$189,MATCH(メインシート!$BJ151,'4.ベース改訂段階号俸表'!$B$4:$B$189,0),MATCH(メインシート!$BI151,'4.ベース改訂段階号俸表'!$B$4:$T$4,0))))</f>
        <v/>
      </c>
      <c r="BL151" s="86" t="str">
        <f t="shared" si="90"/>
        <v/>
      </c>
      <c r="BM151" s="86" t="str">
        <f t="shared" si="116"/>
        <v/>
      </c>
      <c r="BN151" s="96" t="str">
        <f t="shared" si="91"/>
        <v/>
      </c>
      <c r="BO151" s="501"/>
      <c r="BP151" s="86" t="str">
        <f t="shared" si="117"/>
        <v/>
      </c>
      <c r="BQ151" s="86" t="str">
        <f t="shared" si="118"/>
        <v/>
      </c>
      <c r="BR151" s="229" t="str">
        <f t="shared" si="119"/>
        <v/>
      </c>
    </row>
    <row r="152" spans="1:70" x14ac:dyDescent="0.15">
      <c r="A152" s="30" t="str">
        <f>IF(C152="","",COUNTA($C$10:C152))</f>
        <v/>
      </c>
      <c r="B152" s="487"/>
      <c r="C152" s="487"/>
      <c r="D152" s="491"/>
      <c r="E152" s="491"/>
      <c r="F152" s="487"/>
      <c r="G152" s="491"/>
      <c r="H152" s="489"/>
      <c r="I152" s="489"/>
      <c r="J152" s="83" t="str">
        <f t="shared" si="92"/>
        <v/>
      </c>
      <c r="K152" s="83" t="str">
        <f t="shared" si="82"/>
        <v/>
      </c>
      <c r="L152" s="83" t="str">
        <f t="shared" si="83"/>
        <v/>
      </c>
      <c r="M152" s="83" t="str">
        <f t="shared" si="84"/>
        <v/>
      </c>
      <c r="N152" s="86" t="str">
        <f>IF($C152="","",VLOOKUP($J152,'1.年齢給'!$B$7:$C$54,2,FALSE))</f>
        <v/>
      </c>
      <c r="O152" s="86" t="str">
        <f>IF($C152="","",INDEX('3.段階号俸表・参照表'!$B$3:$T$188,MATCH(メインシート!$F152,'3.段階号俸表・参照表'!$B$3:$B$188,0),MATCH(メインシート!$E152,'3.段階号俸表・参照表'!$B$3:$T$3,0)))</f>
        <v/>
      </c>
      <c r="P152" s="490"/>
      <c r="Q152" s="86" t="str">
        <f t="shared" si="93"/>
        <v/>
      </c>
      <c r="R152" s="491"/>
      <c r="S152" s="491"/>
      <c r="T152" s="491"/>
      <c r="U152" s="491"/>
      <c r="V152" s="88" t="str">
        <f t="shared" si="94"/>
        <v/>
      </c>
      <c r="W152" s="90" t="str">
        <f t="shared" si="95"/>
        <v/>
      </c>
      <c r="X152" s="219" t="str">
        <f t="shared" si="85"/>
        <v/>
      </c>
      <c r="Y152" s="220" t="str">
        <f t="shared" si="86"/>
        <v/>
      </c>
      <c r="Z152" s="221" t="str">
        <f>IF($C152="","",IF($X152&gt;=$Y$7,0,VLOOKUP($X152,'1.年齢給'!$B$7:$C$54,2,FALSE)))</f>
        <v/>
      </c>
      <c r="AA152" s="221" t="str">
        <f t="shared" si="96"/>
        <v/>
      </c>
      <c r="AB152" s="492"/>
      <c r="AC152" s="223" t="str">
        <f t="shared" si="87"/>
        <v/>
      </c>
      <c r="AD152" s="223" t="str">
        <f t="shared" si="88"/>
        <v/>
      </c>
      <c r="AE152" s="223" t="str">
        <f>IF($AC152="","",VLOOKUP($AC152,'3.段階号俸表・参照表'!$V$4:$AH$13,12,FALSE))</f>
        <v/>
      </c>
      <c r="AF152" s="223" t="str">
        <f t="shared" si="97"/>
        <v/>
      </c>
      <c r="AG152" s="223" t="str">
        <f t="shared" si="98"/>
        <v/>
      </c>
      <c r="AH152" s="221" t="str">
        <f>IF($C152="","",INDEX('3.段階号俸表・参照表'!$B$3:$T$188,MATCH($AG152,'3.段階号俸表・参照表'!$B$3:$B$188,0),MATCH($AC152,'3.段階号俸表・参照表'!$B$3:$T$3,0)))</f>
        <v/>
      </c>
      <c r="AI152" s="221" t="str">
        <f t="shared" si="99"/>
        <v/>
      </c>
      <c r="AJ152" s="221" t="str">
        <f t="shared" si="100"/>
        <v/>
      </c>
      <c r="AK152" s="221" t="str">
        <f t="shared" si="101"/>
        <v/>
      </c>
      <c r="AL152" s="226" t="str">
        <f t="shared" si="102"/>
        <v/>
      </c>
      <c r="AM152" s="387" t="str">
        <f t="shared" si="89"/>
        <v/>
      </c>
      <c r="AN152" s="500"/>
      <c r="AO152" s="379" t="str">
        <f t="shared" si="103"/>
        <v/>
      </c>
      <c r="AP152" s="381">
        <f>IF(AM$10="","",IF($AN152="",0,VLOOKUP($AO152,'3.段階号俸表・参照表'!$V$20:$X$29,3,FALSE)-VLOOKUP($AM152,'3.段階号俸表・参照表'!$V$20:$X$29,3,FALSE)))</f>
        <v>0</v>
      </c>
      <c r="AQ152" s="370" t="str">
        <f t="shared" si="104"/>
        <v/>
      </c>
      <c r="AR152" s="370" t="str">
        <f>IF($C152="","",IF($AP152=0,0,($AQ152-VLOOKUP($AO152,'3.段階号俸表・参照表'!$V$4:$AH$13,2,FALSE))))</f>
        <v/>
      </c>
      <c r="AS152" s="370" t="str">
        <f>IF($C152="","",IF(AND($AN152&gt;0,$AR152=0),1,IF($AR152=0,0,IF($AR152&lt;0,1,ROUNDUP($AR152/VLOOKUP($AO152,'3.段階号俸表・参照表'!$V$4:$AH$13,4,FALSE),0)+1))))</f>
        <v/>
      </c>
      <c r="AT152" s="371" t="str">
        <f t="shared" si="105"/>
        <v/>
      </c>
      <c r="AU152" s="370" t="str">
        <f>IF($AO152="","",IF($AT152=0,0,($AT152-1)*VLOOKUP($AO152,'3.段階号俸表・参照表'!$V$4:$AH$13,4,FALSE)))</f>
        <v/>
      </c>
      <c r="AV152" s="370" t="str">
        <f t="shared" si="106"/>
        <v/>
      </c>
      <c r="AW152" s="371" t="str">
        <f>IF($C152="","",IF($AV152&lt;=0,0,ROUNDUP($AV152/VLOOKUP($AO152,'3.段階号俸表・参照表'!$V$4:$AH$13,8,FALSE),0)))</f>
        <v/>
      </c>
      <c r="AX152" s="371" t="str">
        <f t="shared" si="107"/>
        <v/>
      </c>
      <c r="AY152" s="379" t="str">
        <f t="shared" si="108"/>
        <v/>
      </c>
      <c r="AZ152" s="379" t="str">
        <f t="shared" si="109"/>
        <v/>
      </c>
      <c r="BA152" s="371" t="str">
        <f>IF($AO152="","",VLOOKUP($AO152,'3.段階号俸表・参照表'!$V$4:$AH$13,11,FALSE))</f>
        <v/>
      </c>
      <c r="BB152" s="371" t="str">
        <f>IF($AO152="","",VLOOKUP($AO152,'3.段階号俸表・参照表'!$V$4:$AH$13,12,FALSE))</f>
        <v/>
      </c>
      <c r="BC152" s="377" t="str">
        <f>IF($C152="","",INDEX('3.段階号俸表・参照表'!$B$3:$T$188,MATCH($AY152,'3.段階号俸表・参照表'!$B$3:$B$188,0),MATCH($AZ152,'3.段階号俸表・参照表'!$B$3:$T$3,0)))</f>
        <v/>
      </c>
      <c r="BD152" s="377" t="str">
        <f t="shared" si="110"/>
        <v/>
      </c>
      <c r="BE152" s="377" t="str">
        <f t="shared" si="111"/>
        <v/>
      </c>
      <c r="BF152" s="377" t="str">
        <f t="shared" si="112"/>
        <v/>
      </c>
      <c r="BG152" s="378" t="str">
        <f t="shared" si="113"/>
        <v/>
      </c>
      <c r="BH152" s="125"/>
      <c r="BI152" s="284" t="str">
        <f t="shared" si="114"/>
        <v/>
      </c>
      <c r="BJ152" s="284" t="str">
        <f t="shared" si="115"/>
        <v/>
      </c>
      <c r="BK152" s="231" t="str">
        <f>IF($C152="","",IF($BI152="","",INDEX('4.ベース改訂段階号俸表'!$B$4:$T$189,MATCH(メインシート!$BJ152,'4.ベース改訂段階号俸表'!$B$4:$B$189,0),MATCH(メインシート!$BI152,'4.ベース改訂段階号俸表'!$B$4:$T$4,0))))</f>
        <v/>
      </c>
      <c r="BL152" s="86" t="str">
        <f t="shared" si="90"/>
        <v/>
      </c>
      <c r="BM152" s="86" t="str">
        <f t="shared" si="116"/>
        <v/>
      </c>
      <c r="BN152" s="96" t="str">
        <f t="shared" si="91"/>
        <v/>
      </c>
      <c r="BO152" s="501"/>
      <c r="BP152" s="86" t="str">
        <f t="shared" si="117"/>
        <v/>
      </c>
      <c r="BQ152" s="86" t="str">
        <f t="shared" si="118"/>
        <v/>
      </c>
      <c r="BR152" s="229" t="str">
        <f t="shared" si="119"/>
        <v/>
      </c>
    </row>
    <row r="153" spans="1:70" x14ac:dyDescent="0.15">
      <c r="A153" s="30" t="str">
        <f>IF(C153="","",COUNTA($C$10:C153))</f>
        <v/>
      </c>
      <c r="B153" s="487"/>
      <c r="C153" s="487"/>
      <c r="D153" s="491"/>
      <c r="E153" s="491"/>
      <c r="F153" s="487"/>
      <c r="G153" s="491"/>
      <c r="H153" s="489"/>
      <c r="I153" s="489"/>
      <c r="J153" s="83" t="str">
        <f t="shared" si="92"/>
        <v/>
      </c>
      <c r="K153" s="83" t="str">
        <f t="shared" si="82"/>
        <v/>
      </c>
      <c r="L153" s="83" t="str">
        <f t="shared" si="83"/>
        <v/>
      </c>
      <c r="M153" s="83" t="str">
        <f t="shared" si="84"/>
        <v/>
      </c>
      <c r="N153" s="86" t="str">
        <f>IF($C153="","",VLOOKUP($J153,'1.年齢給'!$B$7:$C$54,2,FALSE))</f>
        <v/>
      </c>
      <c r="O153" s="86" t="str">
        <f>IF($C153="","",INDEX('3.段階号俸表・参照表'!$B$3:$T$188,MATCH(メインシート!$F153,'3.段階号俸表・参照表'!$B$3:$B$188,0),MATCH(メインシート!$E153,'3.段階号俸表・参照表'!$B$3:$T$3,0)))</f>
        <v/>
      </c>
      <c r="P153" s="490"/>
      <c r="Q153" s="86" t="str">
        <f t="shared" si="93"/>
        <v/>
      </c>
      <c r="R153" s="491"/>
      <c r="S153" s="491"/>
      <c r="T153" s="491"/>
      <c r="U153" s="491"/>
      <c r="V153" s="88" t="str">
        <f t="shared" si="94"/>
        <v/>
      </c>
      <c r="W153" s="90" t="str">
        <f t="shared" si="95"/>
        <v/>
      </c>
      <c r="X153" s="219" t="str">
        <f t="shared" si="85"/>
        <v/>
      </c>
      <c r="Y153" s="220" t="str">
        <f t="shared" si="86"/>
        <v/>
      </c>
      <c r="Z153" s="221" t="str">
        <f>IF($C153="","",IF($X153&gt;=$Y$7,0,VLOOKUP($X153,'1.年齢給'!$B$7:$C$54,2,FALSE)))</f>
        <v/>
      </c>
      <c r="AA153" s="221" t="str">
        <f t="shared" si="96"/>
        <v/>
      </c>
      <c r="AB153" s="492"/>
      <c r="AC153" s="223" t="str">
        <f t="shared" si="87"/>
        <v/>
      </c>
      <c r="AD153" s="223" t="str">
        <f t="shared" si="88"/>
        <v/>
      </c>
      <c r="AE153" s="223" t="str">
        <f>IF($AC153="","",VLOOKUP($AC153,'3.段階号俸表・参照表'!$V$4:$AH$13,12,FALSE))</f>
        <v/>
      </c>
      <c r="AF153" s="223" t="str">
        <f t="shared" si="97"/>
        <v/>
      </c>
      <c r="AG153" s="223" t="str">
        <f t="shared" si="98"/>
        <v/>
      </c>
      <c r="AH153" s="221" t="str">
        <f>IF($C153="","",INDEX('3.段階号俸表・参照表'!$B$3:$T$188,MATCH($AG153,'3.段階号俸表・参照表'!$B$3:$B$188,0),MATCH($AC153,'3.段階号俸表・参照表'!$B$3:$T$3,0)))</f>
        <v/>
      </c>
      <c r="AI153" s="221" t="str">
        <f t="shared" si="99"/>
        <v/>
      </c>
      <c r="AJ153" s="221" t="str">
        <f t="shared" si="100"/>
        <v/>
      </c>
      <c r="AK153" s="221" t="str">
        <f t="shared" si="101"/>
        <v/>
      </c>
      <c r="AL153" s="226" t="str">
        <f t="shared" si="102"/>
        <v/>
      </c>
      <c r="AM153" s="387" t="str">
        <f t="shared" si="89"/>
        <v/>
      </c>
      <c r="AN153" s="500"/>
      <c r="AO153" s="379" t="str">
        <f t="shared" si="103"/>
        <v/>
      </c>
      <c r="AP153" s="381">
        <f>IF(AM$10="","",IF($AN153="",0,VLOOKUP($AO153,'3.段階号俸表・参照表'!$V$20:$X$29,3,FALSE)-VLOOKUP($AM153,'3.段階号俸表・参照表'!$V$20:$X$29,3,FALSE)))</f>
        <v>0</v>
      </c>
      <c r="AQ153" s="370" t="str">
        <f t="shared" si="104"/>
        <v/>
      </c>
      <c r="AR153" s="370" t="str">
        <f>IF($C153="","",IF($AP153=0,0,($AQ153-VLOOKUP($AO153,'3.段階号俸表・参照表'!$V$4:$AH$13,2,FALSE))))</f>
        <v/>
      </c>
      <c r="AS153" s="370" t="str">
        <f>IF($C153="","",IF(AND($AN153&gt;0,$AR153=0),1,IF($AR153=0,0,IF($AR153&lt;0,1,ROUNDUP($AR153/VLOOKUP($AO153,'3.段階号俸表・参照表'!$V$4:$AH$13,4,FALSE),0)+1))))</f>
        <v/>
      </c>
      <c r="AT153" s="371" t="str">
        <f t="shared" si="105"/>
        <v/>
      </c>
      <c r="AU153" s="370" t="str">
        <f>IF($AO153="","",IF($AT153=0,0,($AT153-1)*VLOOKUP($AO153,'3.段階号俸表・参照表'!$V$4:$AH$13,4,FALSE)))</f>
        <v/>
      </c>
      <c r="AV153" s="370" t="str">
        <f t="shared" si="106"/>
        <v/>
      </c>
      <c r="AW153" s="371" t="str">
        <f>IF($C153="","",IF($AV153&lt;=0,0,ROUNDUP($AV153/VLOOKUP($AO153,'3.段階号俸表・参照表'!$V$4:$AH$13,8,FALSE),0)))</f>
        <v/>
      </c>
      <c r="AX153" s="371" t="str">
        <f t="shared" si="107"/>
        <v/>
      </c>
      <c r="AY153" s="379" t="str">
        <f t="shared" si="108"/>
        <v/>
      </c>
      <c r="AZ153" s="379" t="str">
        <f t="shared" si="109"/>
        <v/>
      </c>
      <c r="BA153" s="371" t="str">
        <f>IF($AO153="","",VLOOKUP($AO153,'3.段階号俸表・参照表'!$V$4:$AH$13,11,FALSE))</f>
        <v/>
      </c>
      <c r="BB153" s="371" t="str">
        <f>IF($AO153="","",VLOOKUP($AO153,'3.段階号俸表・参照表'!$V$4:$AH$13,12,FALSE))</f>
        <v/>
      </c>
      <c r="BC153" s="377" t="str">
        <f>IF($C153="","",INDEX('3.段階号俸表・参照表'!$B$3:$T$188,MATCH($AY153,'3.段階号俸表・参照表'!$B$3:$B$188,0),MATCH($AZ153,'3.段階号俸表・参照表'!$B$3:$T$3,0)))</f>
        <v/>
      </c>
      <c r="BD153" s="377" t="str">
        <f t="shared" si="110"/>
        <v/>
      </c>
      <c r="BE153" s="377" t="str">
        <f t="shared" si="111"/>
        <v/>
      </c>
      <c r="BF153" s="377" t="str">
        <f t="shared" si="112"/>
        <v/>
      </c>
      <c r="BG153" s="378" t="str">
        <f t="shared" si="113"/>
        <v/>
      </c>
      <c r="BH153" s="125"/>
      <c r="BI153" s="284" t="str">
        <f t="shared" si="114"/>
        <v/>
      </c>
      <c r="BJ153" s="284" t="str">
        <f t="shared" si="115"/>
        <v/>
      </c>
      <c r="BK153" s="231" t="str">
        <f>IF($C153="","",IF($BI153="","",INDEX('4.ベース改訂段階号俸表'!$B$4:$T$189,MATCH(メインシート!$BJ153,'4.ベース改訂段階号俸表'!$B$4:$B$189,0),MATCH(メインシート!$BI153,'4.ベース改訂段階号俸表'!$B$4:$T$4,0))))</f>
        <v/>
      </c>
      <c r="BL153" s="86" t="str">
        <f t="shared" si="90"/>
        <v/>
      </c>
      <c r="BM153" s="86" t="str">
        <f t="shared" si="116"/>
        <v/>
      </c>
      <c r="BN153" s="96" t="str">
        <f t="shared" si="91"/>
        <v/>
      </c>
      <c r="BO153" s="501"/>
      <c r="BP153" s="86" t="str">
        <f t="shared" si="117"/>
        <v/>
      </c>
      <c r="BQ153" s="86" t="str">
        <f t="shared" si="118"/>
        <v/>
      </c>
      <c r="BR153" s="229" t="str">
        <f t="shared" si="119"/>
        <v/>
      </c>
    </row>
    <row r="154" spans="1:70" x14ac:dyDescent="0.15">
      <c r="A154" s="30" t="str">
        <f>IF(C154="","",COUNTA($C$10:C154))</f>
        <v/>
      </c>
      <c r="B154" s="487"/>
      <c r="C154" s="487"/>
      <c r="D154" s="491"/>
      <c r="E154" s="491"/>
      <c r="F154" s="487"/>
      <c r="G154" s="491"/>
      <c r="H154" s="489"/>
      <c r="I154" s="489"/>
      <c r="J154" s="83" t="str">
        <f t="shared" si="92"/>
        <v/>
      </c>
      <c r="K154" s="83" t="str">
        <f t="shared" si="82"/>
        <v/>
      </c>
      <c r="L154" s="83" t="str">
        <f t="shared" si="83"/>
        <v/>
      </c>
      <c r="M154" s="83" t="str">
        <f t="shared" si="84"/>
        <v/>
      </c>
      <c r="N154" s="86" t="str">
        <f>IF($C154="","",VLOOKUP($J154,'1.年齢給'!$B$7:$C$54,2,FALSE))</f>
        <v/>
      </c>
      <c r="O154" s="86" t="str">
        <f>IF($C154="","",INDEX('3.段階号俸表・参照表'!$B$3:$T$188,MATCH(メインシート!$F154,'3.段階号俸表・参照表'!$B$3:$B$188,0),MATCH(メインシート!$E154,'3.段階号俸表・参照表'!$B$3:$T$3,0)))</f>
        <v/>
      </c>
      <c r="P154" s="490"/>
      <c r="Q154" s="86" t="str">
        <f t="shared" si="93"/>
        <v/>
      </c>
      <c r="R154" s="491"/>
      <c r="S154" s="491"/>
      <c r="T154" s="491"/>
      <c r="U154" s="491"/>
      <c r="V154" s="88" t="str">
        <f t="shared" si="94"/>
        <v/>
      </c>
      <c r="W154" s="90" t="str">
        <f t="shared" si="95"/>
        <v/>
      </c>
      <c r="X154" s="219" t="str">
        <f t="shared" si="85"/>
        <v/>
      </c>
      <c r="Y154" s="220" t="str">
        <f t="shared" si="86"/>
        <v/>
      </c>
      <c r="Z154" s="221" t="str">
        <f>IF($C154="","",IF($X154&gt;=$Y$7,0,VLOOKUP($X154,'1.年齢給'!$B$7:$C$54,2,FALSE)))</f>
        <v/>
      </c>
      <c r="AA154" s="221" t="str">
        <f t="shared" si="96"/>
        <v/>
      </c>
      <c r="AB154" s="492"/>
      <c r="AC154" s="223" t="str">
        <f t="shared" si="87"/>
        <v/>
      </c>
      <c r="AD154" s="223" t="str">
        <f t="shared" si="88"/>
        <v/>
      </c>
      <c r="AE154" s="223" t="str">
        <f>IF($AC154="","",VLOOKUP($AC154,'3.段階号俸表・参照表'!$V$4:$AH$13,12,FALSE))</f>
        <v/>
      </c>
      <c r="AF154" s="223" t="str">
        <f t="shared" si="97"/>
        <v/>
      </c>
      <c r="AG154" s="223" t="str">
        <f t="shared" si="98"/>
        <v/>
      </c>
      <c r="AH154" s="221" t="str">
        <f>IF($C154="","",INDEX('3.段階号俸表・参照表'!$B$3:$T$188,MATCH($AG154,'3.段階号俸表・参照表'!$B$3:$B$188,0),MATCH($AC154,'3.段階号俸表・参照表'!$B$3:$T$3,0)))</f>
        <v/>
      </c>
      <c r="AI154" s="221" t="str">
        <f t="shared" si="99"/>
        <v/>
      </c>
      <c r="AJ154" s="221" t="str">
        <f t="shared" si="100"/>
        <v/>
      </c>
      <c r="AK154" s="221" t="str">
        <f t="shared" si="101"/>
        <v/>
      </c>
      <c r="AL154" s="226" t="str">
        <f t="shared" si="102"/>
        <v/>
      </c>
      <c r="AM154" s="387" t="str">
        <f t="shared" si="89"/>
        <v/>
      </c>
      <c r="AN154" s="500"/>
      <c r="AO154" s="379" t="str">
        <f t="shared" si="103"/>
        <v/>
      </c>
      <c r="AP154" s="381">
        <f>IF(AM$10="","",IF($AN154="",0,VLOOKUP($AO154,'3.段階号俸表・参照表'!$V$20:$X$29,3,FALSE)-VLOOKUP($AM154,'3.段階号俸表・参照表'!$V$20:$X$29,3,FALSE)))</f>
        <v>0</v>
      </c>
      <c r="AQ154" s="370" t="str">
        <f t="shared" si="104"/>
        <v/>
      </c>
      <c r="AR154" s="370" t="str">
        <f>IF($C154="","",IF($AP154=0,0,($AQ154-VLOOKUP($AO154,'3.段階号俸表・参照表'!$V$4:$AH$13,2,FALSE))))</f>
        <v/>
      </c>
      <c r="AS154" s="370" t="str">
        <f>IF($C154="","",IF(AND($AN154&gt;0,$AR154=0),1,IF($AR154=0,0,IF($AR154&lt;0,1,ROUNDUP($AR154/VLOOKUP($AO154,'3.段階号俸表・参照表'!$V$4:$AH$13,4,FALSE),0)+1))))</f>
        <v/>
      </c>
      <c r="AT154" s="371" t="str">
        <f t="shared" si="105"/>
        <v/>
      </c>
      <c r="AU154" s="370" t="str">
        <f>IF($AO154="","",IF($AT154=0,0,($AT154-1)*VLOOKUP($AO154,'3.段階号俸表・参照表'!$V$4:$AH$13,4,FALSE)))</f>
        <v/>
      </c>
      <c r="AV154" s="370" t="str">
        <f t="shared" si="106"/>
        <v/>
      </c>
      <c r="AW154" s="371" t="str">
        <f>IF($C154="","",IF($AV154&lt;=0,0,ROUNDUP($AV154/VLOOKUP($AO154,'3.段階号俸表・参照表'!$V$4:$AH$13,8,FALSE),0)))</f>
        <v/>
      </c>
      <c r="AX154" s="371" t="str">
        <f t="shared" si="107"/>
        <v/>
      </c>
      <c r="AY154" s="379" t="str">
        <f t="shared" si="108"/>
        <v/>
      </c>
      <c r="AZ154" s="379" t="str">
        <f t="shared" si="109"/>
        <v/>
      </c>
      <c r="BA154" s="371" t="str">
        <f>IF($AO154="","",VLOOKUP($AO154,'3.段階号俸表・参照表'!$V$4:$AH$13,11,FALSE))</f>
        <v/>
      </c>
      <c r="BB154" s="371" t="str">
        <f>IF($AO154="","",VLOOKUP($AO154,'3.段階号俸表・参照表'!$V$4:$AH$13,12,FALSE))</f>
        <v/>
      </c>
      <c r="BC154" s="377" t="str">
        <f>IF($C154="","",INDEX('3.段階号俸表・参照表'!$B$3:$T$188,MATCH($AY154,'3.段階号俸表・参照表'!$B$3:$B$188,0),MATCH($AZ154,'3.段階号俸表・参照表'!$B$3:$T$3,0)))</f>
        <v/>
      </c>
      <c r="BD154" s="377" t="str">
        <f t="shared" si="110"/>
        <v/>
      </c>
      <c r="BE154" s="377" t="str">
        <f t="shared" si="111"/>
        <v/>
      </c>
      <c r="BF154" s="377" t="str">
        <f t="shared" si="112"/>
        <v/>
      </c>
      <c r="BG154" s="378" t="str">
        <f t="shared" si="113"/>
        <v/>
      </c>
      <c r="BH154" s="125"/>
      <c r="BI154" s="284" t="str">
        <f t="shared" si="114"/>
        <v/>
      </c>
      <c r="BJ154" s="284" t="str">
        <f t="shared" si="115"/>
        <v/>
      </c>
      <c r="BK154" s="231" t="str">
        <f>IF($C154="","",IF($BI154="","",INDEX('4.ベース改訂段階号俸表'!$B$4:$T$189,MATCH(メインシート!$BJ154,'4.ベース改訂段階号俸表'!$B$4:$B$189,0),MATCH(メインシート!$BI154,'4.ベース改訂段階号俸表'!$B$4:$T$4,0))))</f>
        <v/>
      </c>
      <c r="BL154" s="86" t="str">
        <f t="shared" si="90"/>
        <v/>
      </c>
      <c r="BM154" s="86" t="str">
        <f t="shared" si="116"/>
        <v/>
      </c>
      <c r="BN154" s="96" t="str">
        <f t="shared" si="91"/>
        <v/>
      </c>
      <c r="BO154" s="501"/>
      <c r="BP154" s="86" t="str">
        <f t="shared" si="117"/>
        <v/>
      </c>
      <c r="BQ154" s="86" t="str">
        <f t="shared" si="118"/>
        <v/>
      </c>
      <c r="BR154" s="229" t="str">
        <f t="shared" si="119"/>
        <v/>
      </c>
    </row>
    <row r="155" spans="1:70" x14ac:dyDescent="0.15">
      <c r="A155" s="30" t="str">
        <f>IF(C155="","",COUNTA($C$10:C155))</f>
        <v/>
      </c>
      <c r="B155" s="487"/>
      <c r="C155" s="487"/>
      <c r="D155" s="491"/>
      <c r="E155" s="491"/>
      <c r="F155" s="487"/>
      <c r="G155" s="491"/>
      <c r="H155" s="489"/>
      <c r="I155" s="489"/>
      <c r="J155" s="83" t="str">
        <f t="shared" si="92"/>
        <v/>
      </c>
      <c r="K155" s="83" t="str">
        <f t="shared" si="82"/>
        <v/>
      </c>
      <c r="L155" s="83" t="str">
        <f t="shared" si="83"/>
        <v/>
      </c>
      <c r="M155" s="83" t="str">
        <f t="shared" si="84"/>
        <v/>
      </c>
      <c r="N155" s="86" t="str">
        <f>IF($C155="","",VLOOKUP($J155,'1.年齢給'!$B$7:$C$54,2,FALSE))</f>
        <v/>
      </c>
      <c r="O155" s="86" t="str">
        <f>IF($C155="","",INDEX('3.段階号俸表・参照表'!$B$3:$T$188,MATCH(メインシート!$F155,'3.段階号俸表・参照表'!$B$3:$B$188,0),MATCH(メインシート!$E155,'3.段階号俸表・参照表'!$B$3:$T$3,0)))</f>
        <v/>
      </c>
      <c r="P155" s="490"/>
      <c r="Q155" s="86" t="str">
        <f t="shared" si="93"/>
        <v/>
      </c>
      <c r="R155" s="491"/>
      <c r="S155" s="491"/>
      <c r="T155" s="491"/>
      <c r="U155" s="491"/>
      <c r="V155" s="88" t="str">
        <f t="shared" si="94"/>
        <v/>
      </c>
      <c r="W155" s="90" t="str">
        <f t="shared" si="95"/>
        <v/>
      </c>
      <c r="X155" s="219" t="str">
        <f t="shared" si="85"/>
        <v/>
      </c>
      <c r="Y155" s="220" t="str">
        <f t="shared" si="86"/>
        <v/>
      </c>
      <c r="Z155" s="221" t="str">
        <f>IF($C155="","",IF($X155&gt;=$Y$7,0,VLOOKUP($X155,'1.年齢給'!$B$7:$C$54,2,FALSE)))</f>
        <v/>
      </c>
      <c r="AA155" s="221" t="str">
        <f t="shared" si="96"/>
        <v/>
      </c>
      <c r="AB155" s="492"/>
      <c r="AC155" s="223" t="str">
        <f t="shared" si="87"/>
        <v/>
      </c>
      <c r="AD155" s="223" t="str">
        <f t="shared" si="88"/>
        <v/>
      </c>
      <c r="AE155" s="223" t="str">
        <f>IF($AC155="","",VLOOKUP($AC155,'3.段階号俸表・参照表'!$V$4:$AH$13,12,FALSE))</f>
        <v/>
      </c>
      <c r="AF155" s="223" t="str">
        <f t="shared" si="97"/>
        <v/>
      </c>
      <c r="AG155" s="223" t="str">
        <f t="shared" si="98"/>
        <v/>
      </c>
      <c r="AH155" s="221" t="str">
        <f>IF($C155="","",INDEX('3.段階号俸表・参照表'!$B$3:$T$188,MATCH($AG155,'3.段階号俸表・参照表'!$B$3:$B$188,0),MATCH($AC155,'3.段階号俸表・参照表'!$B$3:$T$3,0)))</f>
        <v/>
      </c>
      <c r="AI155" s="221" t="str">
        <f t="shared" si="99"/>
        <v/>
      </c>
      <c r="AJ155" s="221" t="str">
        <f t="shared" si="100"/>
        <v/>
      </c>
      <c r="AK155" s="221" t="str">
        <f t="shared" si="101"/>
        <v/>
      </c>
      <c r="AL155" s="226" t="str">
        <f t="shared" si="102"/>
        <v/>
      </c>
      <c r="AM155" s="387" t="str">
        <f t="shared" si="89"/>
        <v/>
      </c>
      <c r="AN155" s="500"/>
      <c r="AO155" s="379" t="str">
        <f t="shared" si="103"/>
        <v/>
      </c>
      <c r="AP155" s="381">
        <f>IF(AM$10="","",IF($AN155="",0,VLOOKUP($AO155,'3.段階号俸表・参照表'!$V$20:$X$29,3,FALSE)-VLOOKUP($AM155,'3.段階号俸表・参照表'!$V$20:$X$29,3,FALSE)))</f>
        <v>0</v>
      </c>
      <c r="AQ155" s="370" t="str">
        <f t="shared" si="104"/>
        <v/>
      </c>
      <c r="AR155" s="370" t="str">
        <f>IF($C155="","",IF($AP155=0,0,($AQ155-VLOOKUP($AO155,'3.段階号俸表・参照表'!$V$4:$AH$13,2,FALSE))))</f>
        <v/>
      </c>
      <c r="AS155" s="370" t="str">
        <f>IF($C155="","",IF(AND($AN155&gt;0,$AR155=0),1,IF($AR155=0,0,IF($AR155&lt;0,1,ROUNDUP($AR155/VLOOKUP($AO155,'3.段階号俸表・参照表'!$V$4:$AH$13,4,FALSE),0)+1))))</f>
        <v/>
      </c>
      <c r="AT155" s="371" t="str">
        <f t="shared" si="105"/>
        <v/>
      </c>
      <c r="AU155" s="370" t="str">
        <f>IF($AO155="","",IF($AT155=0,0,($AT155-1)*VLOOKUP($AO155,'3.段階号俸表・参照表'!$V$4:$AH$13,4,FALSE)))</f>
        <v/>
      </c>
      <c r="AV155" s="370" t="str">
        <f t="shared" si="106"/>
        <v/>
      </c>
      <c r="AW155" s="371" t="str">
        <f>IF($C155="","",IF($AV155&lt;=0,0,ROUNDUP($AV155/VLOOKUP($AO155,'3.段階号俸表・参照表'!$V$4:$AH$13,8,FALSE),0)))</f>
        <v/>
      </c>
      <c r="AX155" s="371" t="str">
        <f t="shared" si="107"/>
        <v/>
      </c>
      <c r="AY155" s="379" t="str">
        <f t="shared" si="108"/>
        <v/>
      </c>
      <c r="AZ155" s="379" t="str">
        <f t="shared" si="109"/>
        <v/>
      </c>
      <c r="BA155" s="371" t="str">
        <f>IF($AO155="","",VLOOKUP($AO155,'3.段階号俸表・参照表'!$V$4:$AH$13,11,FALSE))</f>
        <v/>
      </c>
      <c r="BB155" s="371" t="str">
        <f>IF($AO155="","",VLOOKUP($AO155,'3.段階号俸表・参照表'!$V$4:$AH$13,12,FALSE))</f>
        <v/>
      </c>
      <c r="BC155" s="377" t="str">
        <f>IF($C155="","",INDEX('3.段階号俸表・参照表'!$B$3:$T$188,MATCH($AY155,'3.段階号俸表・参照表'!$B$3:$B$188,0),MATCH($AZ155,'3.段階号俸表・参照表'!$B$3:$T$3,0)))</f>
        <v/>
      </c>
      <c r="BD155" s="377" t="str">
        <f t="shared" si="110"/>
        <v/>
      </c>
      <c r="BE155" s="377" t="str">
        <f t="shared" si="111"/>
        <v/>
      </c>
      <c r="BF155" s="377" t="str">
        <f t="shared" si="112"/>
        <v/>
      </c>
      <c r="BG155" s="378" t="str">
        <f t="shared" si="113"/>
        <v/>
      </c>
      <c r="BH155" s="125"/>
      <c r="BI155" s="284" t="str">
        <f t="shared" si="114"/>
        <v/>
      </c>
      <c r="BJ155" s="284" t="str">
        <f t="shared" si="115"/>
        <v/>
      </c>
      <c r="BK155" s="231" t="str">
        <f>IF($C155="","",IF($BI155="","",INDEX('4.ベース改訂段階号俸表'!$B$4:$T$189,MATCH(メインシート!$BJ155,'4.ベース改訂段階号俸表'!$B$4:$B$189,0),MATCH(メインシート!$BI155,'4.ベース改訂段階号俸表'!$B$4:$T$4,0))))</f>
        <v/>
      </c>
      <c r="BL155" s="86" t="str">
        <f t="shared" si="90"/>
        <v/>
      </c>
      <c r="BM155" s="86" t="str">
        <f t="shared" si="116"/>
        <v/>
      </c>
      <c r="BN155" s="96" t="str">
        <f t="shared" si="91"/>
        <v/>
      </c>
      <c r="BO155" s="501"/>
      <c r="BP155" s="86" t="str">
        <f t="shared" si="117"/>
        <v/>
      </c>
      <c r="BQ155" s="86" t="str">
        <f t="shared" si="118"/>
        <v/>
      </c>
      <c r="BR155" s="229" t="str">
        <f t="shared" si="119"/>
        <v/>
      </c>
    </row>
    <row r="156" spans="1:70" x14ac:dyDescent="0.15">
      <c r="A156" s="30" t="str">
        <f>IF(C156="","",COUNTA($C$10:C156))</f>
        <v/>
      </c>
      <c r="B156" s="487"/>
      <c r="C156" s="487"/>
      <c r="D156" s="491"/>
      <c r="E156" s="491"/>
      <c r="F156" s="487"/>
      <c r="G156" s="491"/>
      <c r="H156" s="489"/>
      <c r="I156" s="489"/>
      <c r="J156" s="83" t="str">
        <f t="shared" si="92"/>
        <v/>
      </c>
      <c r="K156" s="83" t="str">
        <f t="shared" si="82"/>
        <v/>
      </c>
      <c r="L156" s="83" t="str">
        <f t="shared" si="83"/>
        <v/>
      </c>
      <c r="M156" s="83" t="str">
        <f t="shared" si="84"/>
        <v/>
      </c>
      <c r="N156" s="86" t="str">
        <f>IF($C156="","",VLOOKUP($J156,'1.年齢給'!$B$7:$C$54,2,FALSE))</f>
        <v/>
      </c>
      <c r="O156" s="86" t="str">
        <f>IF($C156="","",INDEX('3.段階号俸表・参照表'!$B$3:$T$188,MATCH(メインシート!$F156,'3.段階号俸表・参照表'!$B$3:$B$188,0),MATCH(メインシート!$E156,'3.段階号俸表・参照表'!$B$3:$T$3,0)))</f>
        <v/>
      </c>
      <c r="P156" s="490"/>
      <c r="Q156" s="86" t="str">
        <f t="shared" si="93"/>
        <v/>
      </c>
      <c r="R156" s="491"/>
      <c r="S156" s="491"/>
      <c r="T156" s="491"/>
      <c r="U156" s="491"/>
      <c r="V156" s="88" t="str">
        <f t="shared" si="94"/>
        <v/>
      </c>
      <c r="W156" s="90" t="str">
        <f t="shared" si="95"/>
        <v/>
      </c>
      <c r="X156" s="219" t="str">
        <f t="shared" si="85"/>
        <v/>
      </c>
      <c r="Y156" s="220" t="str">
        <f t="shared" si="86"/>
        <v/>
      </c>
      <c r="Z156" s="221" t="str">
        <f>IF($C156="","",IF($X156&gt;=$Y$7,0,VLOOKUP($X156,'1.年齢給'!$B$7:$C$54,2,FALSE)))</f>
        <v/>
      </c>
      <c r="AA156" s="221" t="str">
        <f t="shared" si="96"/>
        <v/>
      </c>
      <c r="AB156" s="492"/>
      <c r="AC156" s="223" t="str">
        <f t="shared" si="87"/>
        <v/>
      </c>
      <c r="AD156" s="223" t="str">
        <f t="shared" si="88"/>
        <v/>
      </c>
      <c r="AE156" s="223" t="str">
        <f>IF($AC156="","",VLOOKUP($AC156,'3.段階号俸表・参照表'!$V$4:$AH$13,12,FALSE))</f>
        <v/>
      </c>
      <c r="AF156" s="223" t="str">
        <f t="shared" si="97"/>
        <v/>
      </c>
      <c r="AG156" s="223" t="str">
        <f t="shared" si="98"/>
        <v/>
      </c>
      <c r="AH156" s="221" t="str">
        <f>IF($C156="","",INDEX('3.段階号俸表・参照表'!$B$3:$T$188,MATCH($AG156,'3.段階号俸表・参照表'!$B$3:$B$188,0),MATCH($AC156,'3.段階号俸表・参照表'!$B$3:$T$3,0)))</f>
        <v/>
      </c>
      <c r="AI156" s="221" t="str">
        <f t="shared" si="99"/>
        <v/>
      </c>
      <c r="AJ156" s="221" t="str">
        <f t="shared" si="100"/>
        <v/>
      </c>
      <c r="AK156" s="221" t="str">
        <f t="shared" si="101"/>
        <v/>
      </c>
      <c r="AL156" s="226" t="str">
        <f t="shared" si="102"/>
        <v/>
      </c>
      <c r="AM156" s="387" t="str">
        <f t="shared" si="89"/>
        <v/>
      </c>
      <c r="AN156" s="500"/>
      <c r="AO156" s="379" t="str">
        <f t="shared" si="103"/>
        <v/>
      </c>
      <c r="AP156" s="381">
        <f>IF(AM$10="","",IF($AN156="",0,VLOOKUP($AO156,'3.段階号俸表・参照表'!$V$20:$X$29,3,FALSE)-VLOOKUP($AM156,'3.段階号俸表・参照表'!$V$20:$X$29,3,FALSE)))</f>
        <v>0</v>
      </c>
      <c r="AQ156" s="370" t="str">
        <f t="shared" si="104"/>
        <v/>
      </c>
      <c r="AR156" s="370" t="str">
        <f>IF($C156="","",IF($AP156=0,0,($AQ156-VLOOKUP($AO156,'3.段階号俸表・参照表'!$V$4:$AH$13,2,FALSE))))</f>
        <v/>
      </c>
      <c r="AS156" s="370" t="str">
        <f>IF($C156="","",IF(AND($AN156&gt;0,$AR156=0),1,IF($AR156=0,0,IF($AR156&lt;0,1,ROUNDUP($AR156/VLOOKUP($AO156,'3.段階号俸表・参照表'!$V$4:$AH$13,4,FALSE),0)+1))))</f>
        <v/>
      </c>
      <c r="AT156" s="371" t="str">
        <f t="shared" si="105"/>
        <v/>
      </c>
      <c r="AU156" s="370" t="str">
        <f>IF($AO156="","",IF($AT156=0,0,($AT156-1)*VLOOKUP($AO156,'3.段階号俸表・参照表'!$V$4:$AH$13,4,FALSE)))</f>
        <v/>
      </c>
      <c r="AV156" s="370" t="str">
        <f t="shared" si="106"/>
        <v/>
      </c>
      <c r="AW156" s="371" t="str">
        <f>IF($C156="","",IF($AV156&lt;=0,0,ROUNDUP($AV156/VLOOKUP($AO156,'3.段階号俸表・参照表'!$V$4:$AH$13,8,FALSE),0)))</f>
        <v/>
      </c>
      <c r="AX156" s="371" t="str">
        <f t="shared" si="107"/>
        <v/>
      </c>
      <c r="AY156" s="379" t="str">
        <f t="shared" si="108"/>
        <v/>
      </c>
      <c r="AZ156" s="379" t="str">
        <f t="shared" si="109"/>
        <v/>
      </c>
      <c r="BA156" s="371" t="str">
        <f>IF($AO156="","",VLOOKUP($AO156,'3.段階号俸表・参照表'!$V$4:$AH$13,11,FALSE))</f>
        <v/>
      </c>
      <c r="BB156" s="371" t="str">
        <f>IF($AO156="","",VLOOKUP($AO156,'3.段階号俸表・参照表'!$V$4:$AH$13,12,FALSE))</f>
        <v/>
      </c>
      <c r="BC156" s="377" t="str">
        <f>IF($C156="","",INDEX('3.段階号俸表・参照表'!$B$3:$T$188,MATCH($AY156,'3.段階号俸表・参照表'!$B$3:$B$188,0),MATCH($AZ156,'3.段階号俸表・参照表'!$B$3:$T$3,0)))</f>
        <v/>
      </c>
      <c r="BD156" s="377" t="str">
        <f t="shared" si="110"/>
        <v/>
      </c>
      <c r="BE156" s="377" t="str">
        <f t="shared" si="111"/>
        <v/>
      </c>
      <c r="BF156" s="377" t="str">
        <f t="shared" si="112"/>
        <v/>
      </c>
      <c r="BG156" s="378" t="str">
        <f t="shared" si="113"/>
        <v/>
      </c>
      <c r="BH156" s="125"/>
      <c r="BI156" s="284" t="str">
        <f t="shared" si="114"/>
        <v/>
      </c>
      <c r="BJ156" s="284" t="str">
        <f t="shared" si="115"/>
        <v/>
      </c>
      <c r="BK156" s="231" t="str">
        <f>IF($C156="","",IF($BI156="","",INDEX('4.ベース改訂段階号俸表'!$B$4:$T$189,MATCH(メインシート!$BJ156,'4.ベース改訂段階号俸表'!$B$4:$B$189,0),MATCH(メインシート!$BI156,'4.ベース改訂段階号俸表'!$B$4:$T$4,0))))</f>
        <v/>
      </c>
      <c r="BL156" s="86" t="str">
        <f t="shared" si="90"/>
        <v/>
      </c>
      <c r="BM156" s="86" t="str">
        <f t="shared" si="116"/>
        <v/>
      </c>
      <c r="BN156" s="96" t="str">
        <f t="shared" si="91"/>
        <v/>
      </c>
      <c r="BO156" s="501"/>
      <c r="BP156" s="86" t="str">
        <f t="shared" si="117"/>
        <v/>
      </c>
      <c r="BQ156" s="86" t="str">
        <f t="shared" si="118"/>
        <v/>
      </c>
      <c r="BR156" s="229" t="str">
        <f t="shared" si="119"/>
        <v/>
      </c>
    </row>
    <row r="157" spans="1:70" x14ac:dyDescent="0.15">
      <c r="A157" s="30" t="str">
        <f>IF(C157="","",COUNTA($C$10:C157))</f>
        <v/>
      </c>
      <c r="B157" s="487"/>
      <c r="C157" s="487"/>
      <c r="D157" s="491"/>
      <c r="E157" s="491"/>
      <c r="F157" s="487"/>
      <c r="G157" s="491"/>
      <c r="H157" s="489"/>
      <c r="I157" s="489"/>
      <c r="J157" s="83" t="str">
        <f t="shared" si="92"/>
        <v/>
      </c>
      <c r="K157" s="83" t="str">
        <f t="shared" si="82"/>
        <v/>
      </c>
      <c r="L157" s="83" t="str">
        <f t="shared" si="83"/>
        <v/>
      </c>
      <c r="M157" s="83" t="str">
        <f t="shared" si="84"/>
        <v/>
      </c>
      <c r="N157" s="86" t="str">
        <f>IF($C157="","",VLOOKUP($J157,'1.年齢給'!$B$7:$C$54,2,FALSE))</f>
        <v/>
      </c>
      <c r="O157" s="86" t="str">
        <f>IF($C157="","",INDEX('3.段階号俸表・参照表'!$B$3:$T$188,MATCH(メインシート!$F157,'3.段階号俸表・参照表'!$B$3:$B$188,0),MATCH(メインシート!$E157,'3.段階号俸表・参照表'!$B$3:$T$3,0)))</f>
        <v/>
      </c>
      <c r="P157" s="490"/>
      <c r="Q157" s="86" t="str">
        <f t="shared" si="93"/>
        <v/>
      </c>
      <c r="R157" s="491"/>
      <c r="S157" s="491"/>
      <c r="T157" s="491"/>
      <c r="U157" s="491"/>
      <c r="V157" s="88" t="str">
        <f t="shared" si="94"/>
        <v/>
      </c>
      <c r="W157" s="90" t="str">
        <f t="shared" si="95"/>
        <v/>
      </c>
      <c r="X157" s="219" t="str">
        <f t="shared" si="85"/>
        <v/>
      </c>
      <c r="Y157" s="220" t="str">
        <f t="shared" si="86"/>
        <v/>
      </c>
      <c r="Z157" s="221" t="str">
        <f>IF($C157="","",IF($X157&gt;=$Y$7,0,VLOOKUP($X157,'1.年齢給'!$B$7:$C$54,2,FALSE)))</f>
        <v/>
      </c>
      <c r="AA157" s="221" t="str">
        <f t="shared" si="96"/>
        <v/>
      </c>
      <c r="AB157" s="492"/>
      <c r="AC157" s="223" t="str">
        <f t="shared" si="87"/>
        <v/>
      </c>
      <c r="AD157" s="223" t="str">
        <f t="shared" si="88"/>
        <v/>
      </c>
      <c r="AE157" s="223" t="str">
        <f>IF($AC157="","",VLOOKUP($AC157,'3.段階号俸表・参照表'!$V$4:$AH$13,12,FALSE))</f>
        <v/>
      </c>
      <c r="AF157" s="223" t="str">
        <f t="shared" si="97"/>
        <v/>
      </c>
      <c r="AG157" s="223" t="str">
        <f t="shared" si="98"/>
        <v/>
      </c>
      <c r="AH157" s="221" t="str">
        <f>IF($C157="","",INDEX('3.段階号俸表・参照表'!$B$3:$T$188,MATCH($AG157,'3.段階号俸表・参照表'!$B$3:$B$188,0),MATCH($AC157,'3.段階号俸表・参照表'!$B$3:$T$3,0)))</f>
        <v/>
      </c>
      <c r="AI157" s="221" t="str">
        <f t="shared" si="99"/>
        <v/>
      </c>
      <c r="AJ157" s="221" t="str">
        <f t="shared" si="100"/>
        <v/>
      </c>
      <c r="AK157" s="221" t="str">
        <f t="shared" si="101"/>
        <v/>
      </c>
      <c r="AL157" s="226" t="str">
        <f t="shared" si="102"/>
        <v/>
      </c>
      <c r="AM157" s="387" t="str">
        <f t="shared" si="89"/>
        <v/>
      </c>
      <c r="AN157" s="500"/>
      <c r="AO157" s="379" t="str">
        <f t="shared" si="103"/>
        <v/>
      </c>
      <c r="AP157" s="381">
        <f>IF(AM$10="","",IF($AN157="",0,VLOOKUP($AO157,'3.段階号俸表・参照表'!$V$20:$X$29,3,FALSE)-VLOOKUP($AM157,'3.段階号俸表・参照表'!$V$20:$X$29,3,FALSE)))</f>
        <v>0</v>
      </c>
      <c r="AQ157" s="370" t="str">
        <f t="shared" si="104"/>
        <v/>
      </c>
      <c r="AR157" s="370" t="str">
        <f>IF($C157="","",IF($AP157=0,0,($AQ157-VLOOKUP($AO157,'3.段階号俸表・参照表'!$V$4:$AH$13,2,FALSE))))</f>
        <v/>
      </c>
      <c r="AS157" s="370" t="str">
        <f>IF($C157="","",IF(AND($AN157&gt;0,$AR157=0),1,IF($AR157=0,0,IF($AR157&lt;0,1,ROUNDUP($AR157/VLOOKUP($AO157,'3.段階号俸表・参照表'!$V$4:$AH$13,4,FALSE),0)+1))))</f>
        <v/>
      </c>
      <c r="AT157" s="371" t="str">
        <f t="shared" si="105"/>
        <v/>
      </c>
      <c r="AU157" s="370" t="str">
        <f>IF($AO157="","",IF($AT157=0,0,($AT157-1)*VLOOKUP($AO157,'3.段階号俸表・参照表'!$V$4:$AH$13,4,FALSE)))</f>
        <v/>
      </c>
      <c r="AV157" s="370" t="str">
        <f t="shared" si="106"/>
        <v/>
      </c>
      <c r="AW157" s="371" t="str">
        <f>IF($C157="","",IF($AV157&lt;=0,0,ROUNDUP($AV157/VLOOKUP($AO157,'3.段階号俸表・参照表'!$V$4:$AH$13,8,FALSE),0)))</f>
        <v/>
      </c>
      <c r="AX157" s="371" t="str">
        <f t="shared" si="107"/>
        <v/>
      </c>
      <c r="AY157" s="379" t="str">
        <f t="shared" si="108"/>
        <v/>
      </c>
      <c r="AZ157" s="379" t="str">
        <f t="shared" si="109"/>
        <v/>
      </c>
      <c r="BA157" s="371" t="str">
        <f>IF($AO157="","",VLOOKUP($AO157,'3.段階号俸表・参照表'!$V$4:$AH$13,11,FALSE))</f>
        <v/>
      </c>
      <c r="BB157" s="371" t="str">
        <f>IF($AO157="","",VLOOKUP($AO157,'3.段階号俸表・参照表'!$V$4:$AH$13,12,FALSE))</f>
        <v/>
      </c>
      <c r="BC157" s="377" t="str">
        <f>IF($C157="","",INDEX('3.段階号俸表・参照表'!$B$3:$T$188,MATCH($AY157,'3.段階号俸表・参照表'!$B$3:$B$188,0),MATCH($AZ157,'3.段階号俸表・参照表'!$B$3:$T$3,0)))</f>
        <v/>
      </c>
      <c r="BD157" s="377" t="str">
        <f t="shared" si="110"/>
        <v/>
      </c>
      <c r="BE157" s="377" t="str">
        <f t="shared" si="111"/>
        <v/>
      </c>
      <c r="BF157" s="377" t="str">
        <f t="shared" si="112"/>
        <v/>
      </c>
      <c r="BG157" s="378" t="str">
        <f t="shared" si="113"/>
        <v/>
      </c>
      <c r="BH157" s="125"/>
      <c r="BI157" s="284" t="str">
        <f t="shared" si="114"/>
        <v/>
      </c>
      <c r="BJ157" s="284" t="str">
        <f t="shared" si="115"/>
        <v/>
      </c>
      <c r="BK157" s="231" t="str">
        <f>IF($C157="","",IF($BI157="","",INDEX('4.ベース改訂段階号俸表'!$B$4:$T$189,MATCH(メインシート!$BJ157,'4.ベース改訂段階号俸表'!$B$4:$B$189,0),MATCH(メインシート!$BI157,'4.ベース改訂段階号俸表'!$B$4:$T$4,0))))</f>
        <v/>
      </c>
      <c r="BL157" s="86" t="str">
        <f t="shared" si="90"/>
        <v/>
      </c>
      <c r="BM157" s="86" t="str">
        <f t="shared" si="116"/>
        <v/>
      </c>
      <c r="BN157" s="96" t="str">
        <f t="shared" si="91"/>
        <v/>
      </c>
      <c r="BO157" s="501"/>
      <c r="BP157" s="86" t="str">
        <f t="shared" si="117"/>
        <v/>
      </c>
      <c r="BQ157" s="86" t="str">
        <f t="shared" si="118"/>
        <v/>
      </c>
      <c r="BR157" s="229" t="str">
        <f t="shared" si="119"/>
        <v/>
      </c>
    </row>
    <row r="158" spans="1:70" x14ac:dyDescent="0.15">
      <c r="A158" s="30" t="str">
        <f>IF(C158="","",COUNTA($C$10:C158))</f>
        <v/>
      </c>
      <c r="B158" s="487"/>
      <c r="C158" s="487"/>
      <c r="D158" s="491"/>
      <c r="E158" s="491"/>
      <c r="F158" s="487"/>
      <c r="G158" s="491"/>
      <c r="H158" s="489"/>
      <c r="I158" s="489"/>
      <c r="J158" s="83" t="str">
        <f t="shared" si="92"/>
        <v/>
      </c>
      <c r="K158" s="83" t="str">
        <f t="shared" si="82"/>
        <v/>
      </c>
      <c r="L158" s="83" t="str">
        <f t="shared" si="83"/>
        <v/>
      </c>
      <c r="M158" s="83" t="str">
        <f t="shared" si="84"/>
        <v/>
      </c>
      <c r="N158" s="86" t="str">
        <f>IF($C158="","",VLOOKUP($J158,'1.年齢給'!$B$7:$C$54,2,FALSE))</f>
        <v/>
      </c>
      <c r="O158" s="86" t="str">
        <f>IF($C158="","",INDEX('3.段階号俸表・参照表'!$B$3:$T$188,MATCH(メインシート!$F158,'3.段階号俸表・参照表'!$B$3:$B$188,0),MATCH(メインシート!$E158,'3.段階号俸表・参照表'!$B$3:$T$3,0)))</f>
        <v/>
      </c>
      <c r="P158" s="490"/>
      <c r="Q158" s="86" t="str">
        <f t="shared" si="93"/>
        <v/>
      </c>
      <c r="R158" s="491"/>
      <c r="S158" s="491"/>
      <c r="T158" s="491"/>
      <c r="U158" s="491"/>
      <c r="V158" s="88" t="str">
        <f t="shared" si="94"/>
        <v/>
      </c>
      <c r="W158" s="90" t="str">
        <f t="shared" si="95"/>
        <v/>
      </c>
      <c r="X158" s="219" t="str">
        <f t="shared" si="85"/>
        <v/>
      </c>
      <c r="Y158" s="220" t="str">
        <f t="shared" si="86"/>
        <v/>
      </c>
      <c r="Z158" s="221" t="str">
        <f>IF($C158="","",IF($X158&gt;=$Y$7,0,VLOOKUP($X158,'1.年齢給'!$B$7:$C$54,2,FALSE)))</f>
        <v/>
      </c>
      <c r="AA158" s="221" t="str">
        <f t="shared" si="96"/>
        <v/>
      </c>
      <c r="AB158" s="492"/>
      <c r="AC158" s="223" t="str">
        <f t="shared" si="87"/>
        <v/>
      </c>
      <c r="AD158" s="223" t="str">
        <f t="shared" si="88"/>
        <v/>
      </c>
      <c r="AE158" s="223" t="str">
        <f>IF($AC158="","",VLOOKUP($AC158,'3.段階号俸表・参照表'!$V$4:$AH$13,12,FALSE))</f>
        <v/>
      </c>
      <c r="AF158" s="223" t="str">
        <f t="shared" si="97"/>
        <v/>
      </c>
      <c r="AG158" s="223" t="str">
        <f t="shared" si="98"/>
        <v/>
      </c>
      <c r="AH158" s="221" t="str">
        <f>IF($C158="","",INDEX('3.段階号俸表・参照表'!$B$3:$T$188,MATCH($AG158,'3.段階号俸表・参照表'!$B$3:$B$188,0),MATCH($AC158,'3.段階号俸表・参照表'!$B$3:$T$3,0)))</f>
        <v/>
      </c>
      <c r="AI158" s="221" t="str">
        <f t="shared" si="99"/>
        <v/>
      </c>
      <c r="AJ158" s="221" t="str">
        <f t="shared" si="100"/>
        <v/>
      </c>
      <c r="AK158" s="221" t="str">
        <f t="shared" si="101"/>
        <v/>
      </c>
      <c r="AL158" s="226" t="str">
        <f t="shared" si="102"/>
        <v/>
      </c>
      <c r="AM158" s="387" t="str">
        <f t="shared" si="89"/>
        <v/>
      </c>
      <c r="AN158" s="500"/>
      <c r="AO158" s="379" t="str">
        <f t="shared" si="103"/>
        <v/>
      </c>
      <c r="AP158" s="381">
        <f>IF(AM$10="","",IF($AN158="",0,VLOOKUP($AO158,'3.段階号俸表・参照表'!$V$20:$X$29,3,FALSE)-VLOOKUP($AM158,'3.段階号俸表・参照表'!$V$20:$X$29,3,FALSE)))</f>
        <v>0</v>
      </c>
      <c r="AQ158" s="370" t="str">
        <f t="shared" si="104"/>
        <v/>
      </c>
      <c r="AR158" s="370" t="str">
        <f>IF($C158="","",IF($AP158=0,0,($AQ158-VLOOKUP($AO158,'3.段階号俸表・参照表'!$V$4:$AH$13,2,FALSE))))</f>
        <v/>
      </c>
      <c r="AS158" s="370" t="str">
        <f>IF($C158="","",IF(AND($AN158&gt;0,$AR158=0),1,IF($AR158=0,0,IF($AR158&lt;0,1,ROUNDUP($AR158/VLOOKUP($AO158,'3.段階号俸表・参照表'!$V$4:$AH$13,4,FALSE),0)+1))))</f>
        <v/>
      </c>
      <c r="AT158" s="371" t="str">
        <f t="shared" si="105"/>
        <v/>
      </c>
      <c r="AU158" s="370" t="str">
        <f>IF($AO158="","",IF($AT158=0,0,($AT158-1)*VLOOKUP($AO158,'3.段階号俸表・参照表'!$V$4:$AH$13,4,FALSE)))</f>
        <v/>
      </c>
      <c r="AV158" s="370" t="str">
        <f t="shared" si="106"/>
        <v/>
      </c>
      <c r="AW158" s="371" t="str">
        <f>IF($C158="","",IF($AV158&lt;=0,0,ROUNDUP($AV158/VLOOKUP($AO158,'3.段階号俸表・参照表'!$V$4:$AH$13,8,FALSE),0)))</f>
        <v/>
      </c>
      <c r="AX158" s="371" t="str">
        <f t="shared" si="107"/>
        <v/>
      </c>
      <c r="AY158" s="379" t="str">
        <f t="shared" si="108"/>
        <v/>
      </c>
      <c r="AZ158" s="379" t="str">
        <f t="shared" si="109"/>
        <v/>
      </c>
      <c r="BA158" s="371" t="str">
        <f>IF($AO158="","",VLOOKUP($AO158,'3.段階号俸表・参照表'!$V$4:$AH$13,11,FALSE))</f>
        <v/>
      </c>
      <c r="BB158" s="371" t="str">
        <f>IF($AO158="","",VLOOKUP($AO158,'3.段階号俸表・参照表'!$V$4:$AH$13,12,FALSE))</f>
        <v/>
      </c>
      <c r="BC158" s="377" t="str">
        <f>IF($C158="","",INDEX('3.段階号俸表・参照表'!$B$3:$T$188,MATCH($AY158,'3.段階号俸表・参照表'!$B$3:$B$188,0),MATCH($AZ158,'3.段階号俸表・参照表'!$B$3:$T$3,0)))</f>
        <v/>
      </c>
      <c r="BD158" s="377" t="str">
        <f t="shared" si="110"/>
        <v/>
      </c>
      <c r="BE158" s="377" t="str">
        <f t="shared" si="111"/>
        <v/>
      </c>
      <c r="BF158" s="377" t="str">
        <f t="shared" si="112"/>
        <v/>
      </c>
      <c r="BG158" s="378" t="str">
        <f t="shared" si="113"/>
        <v/>
      </c>
      <c r="BH158" s="125"/>
      <c r="BI158" s="284" t="str">
        <f t="shared" si="114"/>
        <v/>
      </c>
      <c r="BJ158" s="284" t="str">
        <f t="shared" si="115"/>
        <v/>
      </c>
      <c r="BK158" s="231" t="str">
        <f>IF($C158="","",IF($BI158="","",INDEX('4.ベース改訂段階号俸表'!$B$4:$T$189,MATCH(メインシート!$BJ158,'4.ベース改訂段階号俸表'!$B$4:$B$189,0),MATCH(メインシート!$BI158,'4.ベース改訂段階号俸表'!$B$4:$T$4,0))))</f>
        <v/>
      </c>
      <c r="BL158" s="86" t="str">
        <f t="shared" si="90"/>
        <v/>
      </c>
      <c r="BM158" s="86" t="str">
        <f t="shared" si="116"/>
        <v/>
      </c>
      <c r="BN158" s="96" t="str">
        <f t="shared" si="91"/>
        <v/>
      </c>
      <c r="BO158" s="501"/>
      <c r="BP158" s="86" t="str">
        <f t="shared" si="117"/>
        <v/>
      </c>
      <c r="BQ158" s="86" t="str">
        <f t="shared" si="118"/>
        <v/>
      </c>
      <c r="BR158" s="229" t="str">
        <f t="shared" si="119"/>
        <v/>
      </c>
    </row>
    <row r="159" spans="1:70" x14ac:dyDescent="0.15">
      <c r="A159" s="30" t="str">
        <f>IF(C159="","",COUNTA($C$10:C159))</f>
        <v/>
      </c>
      <c r="B159" s="487"/>
      <c r="C159" s="487"/>
      <c r="D159" s="491"/>
      <c r="E159" s="491"/>
      <c r="F159" s="487"/>
      <c r="G159" s="491"/>
      <c r="H159" s="489"/>
      <c r="I159" s="489"/>
      <c r="J159" s="83" t="str">
        <f t="shared" si="92"/>
        <v/>
      </c>
      <c r="K159" s="83" t="str">
        <f t="shared" si="82"/>
        <v/>
      </c>
      <c r="L159" s="83" t="str">
        <f t="shared" si="83"/>
        <v/>
      </c>
      <c r="M159" s="83" t="str">
        <f t="shared" si="84"/>
        <v/>
      </c>
      <c r="N159" s="86" t="str">
        <f>IF($C159="","",VLOOKUP($J159,'1.年齢給'!$B$7:$C$54,2,FALSE))</f>
        <v/>
      </c>
      <c r="O159" s="86" t="str">
        <f>IF($C159="","",INDEX('3.段階号俸表・参照表'!$B$3:$T$188,MATCH(メインシート!$F159,'3.段階号俸表・参照表'!$B$3:$B$188,0),MATCH(メインシート!$E159,'3.段階号俸表・参照表'!$B$3:$T$3,0)))</f>
        <v/>
      </c>
      <c r="P159" s="490"/>
      <c r="Q159" s="86" t="str">
        <f t="shared" si="93"/>
        <v/>
      </c>
      <c r="R159" s="491"/>
      <c r="S159" s="491"/>
      <c r="T159" s="491"/>
      <c r="U159" s="491"/>
      <c r="V159" s="88" t="str">
        <f t="shared" si="94"/>
        <v/>
      </c>
      <c r="W159" s="90" t="str">
        <f t="shared" si="95"/>
        <v/>
      </c>
      <c r="X159" s="219" t="str">
        <f t="shared" si="85"/>
        <v/>
      </c>
      <c r="Y159" s="220" t="str">
        <f t="shared" si="86"/>
        <v/>
      </c>
      <c r="Z159" s="221" t="str">
        <f>IF($C159="","",IF($X159&gt;=$Y$7,0,VLOOKUP($X159,'1.年齢給'!$B$7:$C$54,2,FALSE)))</f>
        <v/>
      </c>
      <c r="AA159" s="221" t="str">
        <f t="shared" si="96"/>
        <v/>
      </c>
      <c r="AB159" s="492"/>
      <c r="AC159" s="223" t="str">
        <f t="shared" si="87"/>
        <v/>
      </c>
      <c r="AD159" s="223" t="str">
        <f t="shared" si="88"/>
        <v/>
      </c>
      <c r="AE159" s="223" t="str">
        <f>IF($AC159="","",VLOOKUP($AC159,'3.段階号俸表・参照表'!$V$4:$AH$13,12,FALSE))</f>
        <v/>
      </c>
      <c r="AF159" s="223" t="str">
        <f t="shared" si="97"/>
        <v/>
      </c>
      <c r="AG159" s="223" t="str">
        <f t="shared" si="98"/>
        <v/>
      </c>
      <c r="AH159" s="221" t="str">
        <f>IF($C159="","",INDEX('3.段階号俸表・参照表'!$B$3:$T$188,MATCH($AG159,'3.段階号俸表・参照表'!$B$3:$B$188,0),MATCH($AC159,'3.段階号俸表・参照表'!$B$3:$T$3,0)))</f>
        <v/>
      </c>
      <c r="AI159" s="221" t="str">
        <f t="shared" si="99"/>
        <v/>
      </c>
      <c r="AJ159" s="221" t="str">
        <f t="shared" si="100"/>
        <v/>
      </c>
      <c r="AK159" s="221" t="str">
        <f t="shared" si="101"/>
        <v/>
      </c>
      <c r="AL159" s="226" t="str">
        <f t="shared" si="102"/>
        <v/>
      </c>
      <c r="AM159" s="387" t="str">
        <f t="shared" si="89"/>
        <v/>
      </c>
      <c r="AN159" s="500"/>
      <c r="AO159" s="379" t="str">
        <f t="shared" si="103"/>
        <v/>
      </c>
      <c r="AP159" s="381">
        <f>IF(AM$10="","",IF($AN159="",0,VLOOKUP($AO159,'3.段階号俸表・参照表'!$V$20:$X$29,3,FALSE)-VLOOKUP($AM159,'3.段階号俸表・参照表'!$V$20:$X$29,3,FALSE)))</f>
        <v>0</v>
      </c>
      <c r="AQ159" s="370" t="str">
        <f t="shared" si="104"/>
        <v/>
      </c>
      <c r="AR159" s="370" t="str">
        <f>IF($C159="","",IF($AP159=0,0,($AQ159-VLOOKUP($AO159,'3.段階号俸表・参照表'!$V$4:$AH$13,2,FALSE))))</f>
        <v/>
      </c>
      <c r="AS159" s="370" t="str">
        <f>IF($C159="","",IF(AND($AN159&gt;0,$AR159=0),1,IF($AR159=0,0,IF($AR159&lt;0,1,ROUNDUP($AR159/VLOOKUP($AO159,'3.段階号俸表・参照表'!$V$4:$AH$13,4,FALSE),0)+1))))</f>
        <v/>
      </c>
      <c r="AT159" s="371" t="str">
        <f t="shared" si="105"/>
        <v/>
      </c>
      <c r="AU159" s="370" t="str">
        <f>IF($AO159="","",IF($AT159=0,0,($AT159-1)*VLOOKUP($AO159,'3.段階号俸表・参照表'!$V$4:$AH$13,4,FALSE)))</f>
        <v/>
      </c>
      <c r="AV159" s="370" t="str">
        <f t="shared" si="106"/>
        <v/>
      </c>
      <c r="AW159" s="371" t="str">
        <f>IF($C159="","",IF($AV159&lt;=0,0,ROUNDUP($AV159/VLOOKUP($AO159,'3.段階号俸表・参照表'!$V$4:$AH$13,8,FALSE),0)))</f>
        <v/>
      </c>
      <c r="AX159" s="371" t="str">
        <f t="shared" si="107"/>
        <v/>
      </c>
      <c r="AY159" s="379" t="str">
        <f t="shared" si="108"/>
        <v/>
      </c>
      <c r="AZ159" s="379" t="str">
        <f t="shared" si="109"/>
        <v/>
      </c>
      <c r="BA159" s="371" t="str">
        <f>IF($AO159="","",VLOOKUP($AO159,'3.段階号俸表・参照表'!$V$4:$AH$13,11,FALSE))</f>
        <v/>
      </c>
      <c r="BB159" s="371" t="str">
        <f>IF($AO159="","",VLOOKUP($AO159,'3.段階号俸表・参照表'!$V$4:$AH$13,12,FALSE))</f>
        <v/>
      </c>
      <c r="BC159" s="377" t="str">
        <f>IF($C159="","",INDEX('3.段階号俸表・参照表'!$B$3:$T$188,MATCH($AY159,'3.段階号俸表・参照表'!$B$3:$B$188,0),MATCH($AZ159,'3.段階号俸表・参照表'!$B$3:$T$3,0)))</f>
        <v/>
      </c>
      <c r="BD159" s="377" t="str">
        <f t="shared" si="110"/>
        <v/>
      </c>
      <c r="BE159" s="377" t="str">
        <f t="shared" si="111"/>
        <v/>
      </c>
      <c r="BF159" s="377" t="str">
        <f t="shared" si="112"/>
        <v/>
      </c>
      <c r="BG159" s="378" t="str">
        <f t="shared" si="113"/>
        <v/>
      </c>
      <c r="BH159" s="125"/>
      <c r="BI159" s="284" t="str">
        <f t="shared" si="114"/>
        <v/>
      </c>
      <c r="BJ159" s="284" t="str">
        <f t="shared" si="115"/>
        <v/>
      </c>
      <c r="BK159" s="231" t="str">
        <f>IF($C159="","",IF($BI159="","",INDEX('4.ベース改訂段階号俸表'!$B$4:$T$189,MATCH(メインシート!$BJ159,'4.ベース改訂段階号俸表'!$B$4:$B$189,0),MATCH(メインシート!$BI159,'4.ベース改訂段階号俸表'!$B$4:$T$4,0))))</f>
        <v/>
      </c>
      <c r="BL159" s="86" t="str">
        <f t="shared" si="90"/>
        <v/>
      </c>
      <c r="BM159" s="86" t="str">
        <f t="shared" si="116"/>
        <v/>
      </c>
      <c r="BN159" s="96" t="str">
        <f t="shared" si="91"/>
        <v/>
      </c>
      <c r="BO159" s="501"/>
      <c r="BP159" s="86" t="str">
        <f t="shared" si="117"/>
        <v/>
      </c>
      <c r="BQ159" s="86" t="str">
        <f t="shared" si="118"/>
        <v/>
      </c>
      <c r="BR159" s="229" t="str">
        <f t="shared" si="119"/>
        <v/>
      </c>
    </row>
    <row r="160" spans="1:70" x14ac:dyDescent="0.15">
      <c r="A160" s="30" t="str">
        <f>IF(C160="","",COUNTA($C$10:C160))</f>
        <v/>
      </c>
      <c r="B160" s="487"/>
      <c r="C160" s="487"/>
      <c r="D160" s="491"/>
      <c r="E160" s="491"/>
      <c r="F160" s="487"/>
      <c r="G160" s="491"/>
      <c r="H160" s="489"/>
      <c r="I160" s="489"/>
      <c r="J160" s="83" t="str">
        <f t="shared" si="92"/>
        <v/>
      </c>
      <c r="K160" s="83" t="str">
        <f t="shared" si="82"/>
        <v/>
      </c>
      <c r="L160" s="83" t="str">
        <f t="shared" si="83"/>
        <v/>
      </c>
      <c r="M160" s="83" t="str">
        <f t="shared" si="84"/>
        <v/>
      </c>
      <c r="N160" s="86" t="str">
        <f>IF($C160="","",VLOOKUP($J160,'1.年齢給'!$B$7:$C$54,2,FALSE))</f>
        <v/>
      </c>
      <c r="O160" s="86" t="str">
        <f>IF($C160="","",INDEX('3.段階号俸表・参照表'!$B$3:$T$188,MATCH(メインシート!$F160,'3.段階号俸表・参照表'!$B$3:$B$188,0),MATCH(メインシート!$E160,'3.段階号俸表・参照表'!$B$3:$T$3,0)))</f>
        <v/>
      </c>
      <c r="P160" s="490"/>
      <c r="Q160" s="86" t="str">
        <f t="shared" si="93"/>
        <v/>
      </c>
      <c r="R160" s="491"/>
      <c r="S160" s="491"/>
      <c r="T160" s="491"/>
      <c r="U160" s="491"/>
      <c r="V160" s="88" t="str">
        <f t="shared" si="94"/>
        <v/>
      </c>
      <c r="W160" s="90" t="str">
        <f t="shared" si="95"/>
        <v/>
      </c>
      <c r="X160" s="219" t="str">
        <f t="shared" si="85"/>
        <v/>
      </c>
      <c r="Y160" s="220" t="str">
        <f t="shared" si="86"/>
        <v/>
      </c>
      <c r="Z160" s="221" t="str">
        <f>IF($C160="","",IF($X160&gt;=$Y$7,0,VLOOKUP($X160,'1.年齢給'!$B$7:$C$54,2,FALSE)))</f>
        <v/>
      </c>
      <c r="AA160" s="221" t="str">
        <f t="shared" si="96"/>
        <v/>
      </c>
      <c r="AB160" s="492"/>
      <c r="AC160" s="223" t="str">
        <f t="shared" si="87"/>
        <v/>
      </c>
      <c r="AD160" s="223" t="str">
        <f t="shared" si="88"/>
        <v/>
      </c>
      <c r="AE160" s="223" t="str">
        <f>IF($AC160="","",VLOOKUP($AC160,'3.段階号俸表・参照表'!$V$4:$AH$13,12,FALSE))</f>
        <v/>
      </c>
      <c r="AF160" s="223" t="str">
        <f t="shared" si="97"/>
        <v/>
      </c>
      <c r="AG160" s="223" t="str">
        <f t="shared" si="98"/>
        <v/>
      </c>
      <c r="AH160" s="221" t="str">
        <f>IF($C160="","",INDEX('3.段階号俸表・参照表'!$B$3:$T$188,MATCH($AG160,'3.段階号俸表・参照表'!$B$3:$B$188,0),MATCH($AC160,'3.段階号俸表・参照表'!$B$3:$T$3,0)))</f>
        <v/>
      </c>
      <c r="AI160" s="221" t="str">
        <f t="shared" si="99"/>
        <v/>
      </c>
      <c r="AJ160" s="221" t="str">
        <f t="shared" si="100"/>
        <v/>
      </c>
      <c r="AK160" s="221" t="str">
        <f t="shared" si="101"/>
        <v/>
      </c>
      <c r="AL160" s="226" t="str">
        <f t="shared" si="102"/>
        <v/>
      </c>
      <c r="AM160" s="387" t="str">
        <f t="shared" si="89"/>
        <v/>
      </c>
      <c r="AN160" s="500"/>
      <c r="AO160" s="379" t="str">
        <f t="shared" si="103"/>
        <v/>
      </c>
      <c r="AP160" s="381">
        <f>IF(AM$10="","",IF($AN160="",0,VLOOKUP($AO160,'3.段階号俸表・参照表'!$V$20:$X$29,3,FALSE)-VLOOKUP($AM160,'3.段階号俸表・参照表'!$V$20:$X$29,3,FALSE)))</f>
        <v>0</v>
      </c>
      <c r="AQ160" s="370" t="str">
        <f t="shared" si="104"/>
        <v/>
      </c>
      <c r="AR160" s="370" t="str">
        <f>IF($C160="","",IF($AP160=0,0,($AQ160-VLOOKUP($AO160,'3.段階号俸表・参照表'!$V$4:$AH$13,2,FALSE))))</f>
        <v/>
      </c>
      <c r="AS160" s="370" t="str">
        <f>IF($C160="","",IF(AND($AN160&gt;0,$AR160=0),1,IF($AR160=0,0,IF($AR160&lt;0,1,ROUNDUP($AR160/VLOOKUP($AO160,'3.段階号俸表・参照表'!$V$4:$AH$13,4,FALSE),0)+1))))</f>
        <v/>
      </c>
      <c r="AT160" s="371" t="str">
        <f t="shared" si="105"/>
        <v/>
      </c>
      <c r="AU160" s="370" t="str">
        <f>IF($AO160="","",IF($AT160=0,0,($AT160-1)*VLOOKUP($AO160,'3.段階号俸表・参照表'!$V$4:$AH$13,4,FALSE)))</f>
        <v/>
      </c>
      <c r="AV160" s="370" t="str">
        <f t="shared" si="106"/>
        <v/>
      </c>
      <c r="AW160" s="371" t="str">
        <f>IF($C160="","",IF($AV160&lt;=0,0,ROUNDUP($AV160/VLOOKUP($AO160,'3.段階号俸表・参照表'!$V$4:$AH$13,8,FALSE),0)))</f>
        <v/>
      </c>
      <c r="AX160" s="371" t="str">
        <f t="shared" si="107"/>
        <v/>
      </c>
      <c r="AY160" s="379" t="str">
        <f t="shared" si="108"/>
        <v/>
      </c>
      <c r="AZ160" s="379" t="str">
        <f t="shared" si="109"/>
        <v/>
      </c>
      <c r="BA160" s="371" t="str">
        <f>IF($AO160="","",VLOOKUP($AO160,'3.段階号俸表・参照表'!$V$4:$AH$13,11,FALSE))</f>
        <v/>
      </c>
      <c r="BB160" s="371" t="str">
        <f>IF($AO160="","",VLOOKUP($AO160,'3.段階号俸表・参照表'!$V$4:$AH$13,12,FALSE))</f>
        <v/>
      </c>
      <c r="BC160" s="377" t="str">
        <f>IF($C160="","",INDEX('3.段階号俸表・参照表'!$B$3:$T$188,MATCH($AY160,'3.段階号俸表・参照表'!$B$3:$B$188,0),MATCH($AZ160,'3.段階号俸表・参照表'!$B$3:$T$3,0)))</f>
        <v/>
      </c>
      <c r="BD160" s="377" t="str">
        <f t="shared" si="110"/>
        <v/>
      </c>
      <c r="BE160" s="377" t="str">
        <f t="shared" si="111"/>
        <v/>
      </c>
      <c r="BF160" s="377" t="str">
        <f t="shared" si="112"/>
        <v/>
      </c>
      <c r="BG160" s="378" t="str">
        <f t="shared" si="113"/>
        <v/>
      </c>
      <c r="BH160" s="125"/>
      <c r="BI160" s="284" t="str">
        <f t="shared" si="114"/>
        <v/>
      </c>
      <c r="BJ160" s="284" t="str">
        <f t="shared" si="115"/>
        <v/>
      </c>
      <c r="BK160" s="231" t="str">
        <f>IF($C160="","",IF($BI160="","",INDEX('4.ベース改訂段階号俸表'!$B$4:$T$189,MATCH(メインシート!$BJ160,'4.ベース改訂段階号俸表'!$B$4:$B$189,0),MATCH(メインシート!$BI160,'4.ベース改訂段階号俸表'!$B$4:$T$4,0))))</f>
        <v/>
      </c>
      <c r="BL160" s="86" t="str">
        <f t="shared" si="90"/>
        <v/>
      </c>
      <c r="BM160" s="86" t="str">
        <f t="shared" si="116"/>
        <v/>
      </c>
      <c r="BN160" s="96" t="str">
        <f t="shared" si="91"/>
        <v/>
      </c>
      <c r="BO160" s="501"/>
      <c r="BP160" s="86" t="str">
        <f t="shared" si="117"/>
        <v/>
      </c>
      <c r="BQ160" s="86" t="str">
        <f t="shared" si="118"/>
        <v/>
      </c>
      <c r="BR160" s="229" t="str">
        <f t="shared" si="119"/>
        <v/>
      </c>
    </row>
    <row r="161" spans="1:70" x14ac:dyDescent="0.15">
      <c r="A161" s="30" t="str">
        <f>IF(C161="","",COUNTA($C$10:C161))</f>
        <v/>
      </c>
      <c r="B161" s="487"/>
      <c r="C161" s="487"/>
      <c r="D161" s="491"/>
      <c r="E161" s="491"/>
      <c r="F161" s="487"/>
      <c r="G161" s="491"/>
      <c r="H161" s="489"/>
      <c r="I161" s="489"/>
      <c r="J161" s="83" t="str">
        <f t="shared" si="92"/>
        <v/>
      </c>
      <c r="K161" s="83" t="str">
        <f t="shared" si="82"/>
        <v/>
      </c>
      <c r="L161" s="83" t="str">
        <f t="shared" si="83"/>
        <v/>
      </c>
      <c r="M161" s="83" t="str">
        <f t="shared" si="84"/>
        <v/>
      </c>
      <c r="N161" s="86" t="str">
        <f>IF($C161="","",VLOOKUP($J161,'1.年齢給'!$B$7:$C$54,2,FALSE))</f>
        <v/>
      </c>
      <c r="O161" s="86" t="str">
        <f>IF($C161="","",INDEX('3.段階号俸表・参照表'!$B$3:$T$188,MATCH(メインシート!$F161,'3.段階号俸表・参照表'!$B$3:$B$188,0),MATCH(メインシート!$E161,'3.段階号俸表・参照表'!$B$3:$T$3,0)))</f>
        <v/>
      </c>
      <c r="P161" s="490"/>
      <c r="Q161" s="86" t="str">
        <f t="shared" si="93"/>
        <v/>
      </c>
      <c r="R161" s="491"/>
      <c r="S161" s="491"/>
      <c r="T161" s="491"/>
      <c r="U161" s="491"/>
      <c r="V161" s="88" t="str">
        <f t="shared" si="94"/>
        <v/>
      </c>
      <c r="W161" s="90" t="str">
        <f t="shared" si="95"/>
        <v/>
      </c>
      <c r="X161" s="219" t="str">
        <f t="shared" si="85"/>
        <v/>
      </c>
      <c r="Y161" s="220" t="str">
        <f t="shared" si="86"/>
        <v/>
      </c>
      <c r="Z161" s="221" t="str">
        <f>IF($C161="","",IF($X161&gt;=$Y$7,0,VLOOKUP($X161,'1.年齢給'!$B$7:$C$54,2,FALSE)))</f>
        <v/>
      </c>
      <c r="AA161" s="221" t="str">
        <f t="shared" si="96"/>
        <v/>
      </c>
      <c r="AB161" s="492"/>
      <c r="AC161" s="223" t="str">
        <f t="shared" si="87"/>
        <v/>
      </c>
      <c r="AD161" s="223" t="str">
        <f t="shared" si="88"/>
        <v/>
      </c>
      <c r="AE161" s="223" t="str">
        <f>IF($AC161="","",VLOOKUP($AC161,'3.段階号俸表・参照表'!$V$4:$AH$13,12,FALSE))</f>
        <v/>
      </c>
      <c r="AF161" s="223" t="str">
        <f t="shared" si="97"/>
        <v/>
      </c>
      <c r="AG161" s="223" t="str">
        <f t="shared" si="98"/>
        <v/>
      </c>
      <c r="AH161" s="221" t="str">
        <f>IF($C161="","",INDEX('3.段階号俸表・参照表'!$B$3:$T$188,MATCH($AG161,'3.段階号俸表・参照表'!$B$3:$B$188,0),MATCH($AC161,'3.段階号俸表・参照表'!$B$3:$T$3,0)))</f>
        <v/>
      </c>
      <c r="AI161" s="221" t="str">
        <f t="shared" si="99"/>
        <v/>
      </c>
      <c r="AJ161" s="221" t="str">
        <f t="shared" si="100"/>
        <v/>
      </c>
      <c r="AK161" s="221" t="str">
        <f t="shared" si="101"/>
        <v/>
      </c>
      <c r="AL161" s="226" t="str">
        <f t="shared" si="102"/>
        <v/>
      </c>
      <c r="AM161" s="387" t="str">
        <f t="shared" si="89"/>
        <v/>
      </c>
      <c r="AN161" s="500"/>
      <c r="AO161" s="379" t="str">
        <f t="shared" si="103"/>
        <v/>
      </c>
      <c r="AP161" s="381">
        <f>IF(AM$10="","",IF($AN161="",0,VLOOKUP($AO161,'3.段階号俸表・参照表'!$V$20:$X$29,3,FALSE)-VLOOKUP($AM161,'3.段階号俸表・参照表'!$V$20:$X$29,3,FALSE)))</f>
        <v>0</v>
      </c>
      <c r="AQ161" s="370" t="str">
        <f t="shared" si="104"/>
        <v/>
      </c>
      <c r="AR161" s="370" t="str">
        <f>IF($C161="","",IF($AP161=0,0,($AQ161-VLOOKUP($AO161,'3.段階号俸表・参照表'!$V$4:$AH$13,2,FALSE))))</f>
        <v/>
      </c>
      <c r="AS161" s="370" t="str">
        <f>IF($C161="","",IF(AND($AN161&gt;0,$AR161=0),1,IF($AR161=0,0,IF($AR161&lt;0,1,ROUNDUP($AR161/VLOOKUP($AO161,'3.段階号俸表・参照表'!$V$4:$AH$13,4,FALSE),0)+1))))</f>
        <v/>
      </c>
      <c r="AT161" s="371" t="str">
        <f t="shared" si="105"/>
        <v/>
      </c>
      <c r="AU161" s="370" t="str">
        <f>IF($AO161="","",IF($AT161=0,0,($AT161-1)*VLOOKUP($AO161,'3.段階号俸表・参照表'!$V$4:$AH$13,4,FALSE)))</f>
        <v/>
      </c>
      <c r="AV161" s="370" t="str">
        <f t="shared" si="106"/>
        <v/>
      </c>
      <c r="AW161" s="371" t="str">
        <f>IF($C161="","",IF($AV161&lt;=0,0,ROUNDUP($AV161/VLOOKUP($AO161,'3.段階号俸表・参照表'!$V$4:$AH$13,8,FALSE),0)))</f>
        <v/>
      </c>
      <c r="AX161" s="371" t="str">
        <f t="shared" si="107"/>
        <v/>
      </c>
      <c r="AY161" s="379" t="str">
        <f t="shared" si="108"/>
        <v/>
      </c>
      <c r="AZ161" s="379" t="str">
        <f t="shared" si="109"/>
        <v/>
      </c>
      <c r="BA161" s="371" t="str">
        <f>IF($AO161="","",VLOOKUP($AO161,'3.段階号俸表・参照表'!$V$4:$AH$13,11,FALSE))</f>
        <v/>
      </c>
      <c r="BB161" s="371" t="str">
        <f>IF($AO161="","",VLOOKUP($AO161,'3.段階号俸表・参照表'!$V$4:$AH$13,12,FALSE))</f>
        <v/>
      </c>
      <c r="BC161" s="377" t="str">
        <f>IF($C161="","",INDEX('3.段階号俸表・参照表'!$B$3:$T$188,MATCH($AY161,'3.段階号俸表・参照表'!$B$3:$B$188,0),MATCH($AZ161,'3.段階号俸表・参照表'!$B$3:$T$3,0)))</f>
        <v/>
      </c>
      <c r="BD161" s="377" t="str">
        <f t="shared" si="110"/>
        <v/>
      </c>
      <c r="BE161" s="377" t="str">
        <f t="shared" si="111"/>
        <v/>
      </c>
      <c r="BF161" s="377" t="str">
        <f t="shared" si="112"/>
        <v/>
      </c>
      <c r="BG161" s="378" t="str">
        <f t="shared" si="113"/>
        <v/>
      </c>
      <c r="BH161" s="125"/>
      <c r="BI161" s="284" t="str">
        <f t="shared" si="114"/>
        <v/>
      </c>
      <c r="BJ161" s="284" t="str">
        <f t="shared" si="115"/>
        <v/>
      </c>
      <c r="BK161" s="231" t="str">
        <f>IF($C161="","",IF($BI161="","",INDEX('4.ベース改訂段階号俸表'!$B$4:$T$189,MATCH(メインシート!$BJ161,'4.ベース改訂段階号俸表'!$B$4:$B$189,0),MATCH(メインシート!$BI161,'4.ベース改訂段階号俸表'!$B$4:$T$4,0))))</f>
        <v/>
      </c>
      <c r="BL161" s="86" t="str">
        <f t="shared" si="90"/>
        <v/>
      </c>
      <c r="BM161" s="86" t="str">
        <f t="shared" si="116"/>
        <v/>
      </c>
      <c r="BN161" s="96" t="str">
        <f t="shared" si="91"/>
        <v/>
      </c>
      <c r="BO161" s="501"/>
      <c r="BP161" s="86" t="str">
        <f t="shared" si="117"/>
        <v/>
      </c>
      <c r="BQ161" s="86" t="str">
        <f t="shared" si="118"/>
        <v/>
      </c>
      <c r="BR161" s="229" t="str">
        <f t="shared" si="119"/>
        <v/>
      </c>
    </row>
    <row r="162" spans="1:70" x14ac:dyDescent="0.15">
      <c r="A162" s="30" t="str">
        <f>IF(C162="","",COUNTA($C$10:C162))</f>
        <v/>
      </c>
      <c r="B162" s="487"/>
      <c r="C162" s="487"/>
      <c r="D162" s="491"/>
      <c r="E162" s="491"/>
      <c r="F162" s="487"/>
      <c r="G162" s="491"/>
      <c r="H162" s="489"/>
      <c r="I162" s="489"/>
      <c r="J162" s="83" t="str">
        <f t="shared" si="92"/>
        <v/>
      </c>
      <c r="K162" s="83" t="str">
        <f t="shared" si="82"/>
        <v/>
      </c>
      <c r="L162" s="83" t="str">
        <f t="shared" si="83"/>
        <v/>
      </c>
      <c r="M162" s="83" t="str">
        <f t="shared" si="84"/>
        <v/>
      </c>
      <c r="N162" s="86" t="str">
        <f>IF($C162="","",VLOOKUP($J162,'1.年齢給'!$B$7:$C$54,2,FALSE))</f>
        <v/>
      </c>
      <c r="O162" s="86" t="str">
        <f>IF($C162="","",INDEX('3.段階号俸表・参照表'!$B$3:$T$188,MATCH(メインシート!$F162,'3.段階号俸表・参照表'!$B$3:$B$188,0),MATCH(メインシート!$E162,'3.段階号俸表・参照表'!$B$3:$T$3,0)))</f>
        <v/>
      </c>
      <c r="P162" s="490"/>
      <c r="Q162" s="86" t="str">
        <f t="shared" si="93"/>
        <v/>
      </c>
      <c r="R162" s="491"/>
      <c r="S162" s="491"/>
      <c r="T162" s="491"/>
      <c r="U162" s="491"/>
      <c r="V162" s="88" t="str">
        <f t="shared" si="94"/>
        <v/>
      </c>
      <c r="W162" s="90" t="str">
        <f t="shared" si="95"/>
        <v/>
      </c>
      <c r="X162" s="219" t="str">
        <f t="shared" si="85"/>
        <v/>
      </c>
      <c r="Y162" s="220" t="str">
        <f t="shared" si="86"/>
        <v/>
      </c>
      <c r="Z162" s="221" t="str">
        <f>IF($C162="","",IF($X162&gt;=$Y$7,0,VLOOKUP($X162,'1.年齢給'!$B$7:$C$54,2,FALSE)))</f>
        <v/>
      </c>
      <c r="AA162" s="221" t="str">
        <f t="shared" si="96"/>
        <v/>
      </c>
      <c r="AB162" s="492"/>
      <c r="AC162" s="223" t="str">
        <f t="shared" si="87"/>
        <v/>
      </c>
      <c r="AD162" s="223" t="str">
        <f t="shared" si="88"/>
        <v/>
      </c>
      <c r="AE162" s="223" t="str">
        <f>IF($AC162="","",VLOOKUP($AC162,'3.段階号俸表・参照表'!$V$4:$AH$13,12,FALSE))</f>
        <v/>
      </c>
      <c r="AF162" s="223" t="str">
        <f t="shared" si="97"/>
        <v/>
      </c>
      <c r="AG162" s="223" t="str">
        <f t="shared" si="98"/>
        <v/>
      </c>
      <c r="AH162" s="221" t="str">
        <f>IF($C162="","",INDEX('3.段階号俸表・参照表'!$B$3:$T$188,MATCH($AG162,'3.段階号俸表・参照表'!$B$3:$B$188,0),MATCH($AC162,'3.段階号俸表・参照表'!$B$3:$T$3,0)))</f>
        <v/>
      </c>
      <c r="AI162" s="221" t="str">
        <f t="shared" si="99"/>
        <v/>
      </c>
      <c r="AJ162" s="221" t="str">
        <f t="shared" si="100"/>
        <v/>
      </c>
      <c r="AK162" s="221" t="str">
        <f t="shared" si="101"/>
        <v/>
      </c>
      <c r="AL162" s="226" t="str">
        <f t="shared" si="102"/>
        <v/>
      </c>
      <c r="AM162" s="387" t="str">
        <f t="shared" si="89"/>
        <v/>
      </c>
      <c r="AN162" s="500"/>
      <c r="AO162" s="379" t="str">
        <f t="shared" si="103"/>
        <v/>
      </c>
      <c r="AP162" s="381">
        <f>IF(AM$10="","",IF($AN162="",0,VLOOKUP($AO162,'3.段階号俸表・参照表'!$V$20:$X$29,3,FALSE)-VLOOKUP($AM162,'3.段階号俸表・参照表'!$V$20:$X$29,3,FALSE)))</f>
        <v>0</v>
      </c>
      <c r="AQ162" s="370" t="str">
        <f t="shared" si="104"/>
        <v/>
      </c>
      <c r="AR162" s="370" t="str">
        <f>IF($C162="","",IF($AP162=0,0,($AQ162-VLOOKUP($AO162,'3.段階号俸表・参照表'!$V$4:$AH$13,2,FALSE))))</f>
        <v/>
      </c>
      <c r="AS162" s="370" t="str">
        <f>IF($C162="","",IF(AND($AN162&gt;0,$AR162=0),1,IF($AR162=0,0,IF($AR162&lt;0,1,ROUNDUP($AR162/VLOOKUP($AO162,'3.段階号俸表・参照表'!$V$4:$AH$13,4,FALSE),0)+1))))</f>
        <v/>
      </c>
      <c r="AT162" s="371" t="str">
        <f t="shared" si="105"/>
        <v/>
      </c>
      <c r="AU162" s="370" t="str">
        <f>IF($AO162="","",IF($AT162=0,0,($AT162-1)*VLOOKUP($AO162,'3.段階号俸表・参照表'!$V$4:$AH$13,4,FALSE)))</f>
        <v/>
      </c>
      <c r="AV162" s="370" t="str">
        <f t="shared" si="106"/>
        <v/>
      </c>
      <c r="AW162" s="371" t="str">
        <f>IF($C162="","",IF($AV162&lt;=0,0,ROUNDUP($AV162/VLOOKUP($AO162,'3.段階号俸表・参照表'!$V$4:$AH$13,8,FALSE),0)))</f>
        <v/>
      </c>
      <c r="AX162" s="371" t="str">
        <f t="shared" si="107"/>
        <v/>
      </c>
      <c r="AY162" s="379" t="str">
        <f t="shared" si="108"/>
        <v/>
      </c>
      <c r="AZ162" s="379" t="str">
        <f t="shared" si="109"/>
        <v/>
      </c>
      <c r="BA162" s="371" t="str">
        <f>IF($AO162="","",VLOOKUP($AO162,'3.段階号俸表・参照表'!$V$4:$AH$13,11,FALSE))</f>
        <v/>
      </c>
      <c r="BB162" s="371" t="str">
        <f>IF($AO162="","",VLOOKUP($AO162,'3.段階号俸表・参照表'!$V$4:$AH$13,12,FALSE))</f>
        <v/>
      </c>
      <c r="BC162" s="377" t="str">
        <f>IF($C162="","",INDEX('3.段階号俸表・参照表'!$B$3:$T$188,MATCH($AY162,'3.段階号俸表・参照表'!$B$3:$B$188,0),MATCH($AZ162,'3.段階号俸表・参照表'!$B$3:$T$3,0)))</f>
        <v/>
      </c>
      <c r="BD162" s="377" t="str">
        <f t="shared" si="110"/>
        <v/>
      </c>
      <c r="BE162" s="377" t="str">
        <f t="shared" si="111"/>
        <v/>
      </c>
      <c r="BF162" s="377" t="str">
        <f t="shared" si="112"/>
        <v/>
      </c>
      <c r="BG162" s="378" t="str">
        <f t="shared" si="113"/>
        <v/>
      </c>
      <c r="BH162" s="125"/>
      <c r="BI162" s="284" t="str">
        <f t="shared" si="114"/>
        <v/>
      </c>
      <c r="BJ162" s="284" t="str">
        <f t="shared" si="115"/>
        <v/>
      </c>
      <c r="BK162" s="231" t="str">
        <f>IF($C162="","",IF($BI162="","",INDEX('4.ベース改訂段階号俸表'!$B$4:$T$189,MATCH(メインシート!$BJ162,'4.ベース改訂段階号俸表'!$B$4:$B$189,0),MATCH(メインシート!$BI162,'4.ベース改訂段階号俸表'!$B$4:$T$4,0))))</f>
        <v/>
      </c>
      <c r="BL162" s="86" t="str">
        <f t="shared" si="90"/>
        <v/>
      </c>
      <c r="BM162" s="86" t="str">
        <f t="shared" si="116"/>
        <v/>
      </c>
      <c r="BN162" s="96" t="str">
        <f t="shared" si="91"/>
        <v/>
      </c>
      <c r="BO162" s="501"/>
      <c r="BP162" s="86" t="str">
        <f t="shared" si="117"/>
        <v/>
      </c>
      <c r="BQ162" s="86" t="str">
        <f t="shared" si="118"/>
        <v/>
      </c>
      <c r="BR162" s="229" t="str">
        <f t="shared" si="119"/>
        <v/>
      </c>
    </row>
    <row r="163" spans="1:70" x14ac:dyDescent="0.15">
      <c r="A163" s="30" t="str">
        <f>IF(C163="","",COUNTA($C$10:C163))</f>
        <v/>
      </c>
      <c r="B163" s="487"/>
      <c r="C163" s="487"/>
      <c r="D163" s="491"/>
      <c r="E163" s="491"/>
      <c r="F163" s="487"/>
      <c r="G163" s="491"/>
      <c r="H163" s="489"/>
      <c r="I163" s="489"/>
      <c r="J163" s="83" t="str">
        <f t="shared" si="92"/>
        <v/>
      </c>
      <c r="K163" s="83" t="str">
        <f t="shared" si="82"/>
        <v/>
      </c>
      <c r="L163" s="83" t="str">
        <f t="shared" si="83"/>
        <v/>
      </c>
      <c r="M163" s="83" t="str">
        <f t="shared" si="84"/>
        <v/>
      </c>
      <c r="N163" s="86" t="str">
        <f>IF($C163="","",VLOOKUP($J163,'1.年齢給'!$B$7:$C$54,2,FALSE))</f>
        <v/>
      </c>
      <c r="O163" s="86" t="str">
        <f>IF($C163="","",INDEX('3.段階号俸表・参照表'!$B$3:$T$188,MATCH(メインシート!$F163,'3.段階号俸表・参照表'!$B$3:$B$188,0),MATCH(メインシート!$E163,'3.段階号俸表・参照表'!$B$3:$T$3,0)))</f>
        <v/>
      </c>
      <c r="P163" s="490"/>
      <c r="Q163" s="86" t="str">
        <f t="shared" si="93"/>
        <v/>
      </c>
      <c r="R163" s="491"/>
      <c r="S163" s="491"/>
      <c r="T163" s="491"/>
      <c r="U163" s="491"/>
      <c r="V163" s="88" t="str">
        <f t="shared" si="94"/>
        <v/>
      </c>
      <c r="W163" s="90" t="str">
        <f t="shared" si="95"/>
        <v/>
      </c>
      <c r="X163" s="219" t="str">
        <f t="shared" si="85"/>
        <v/>
      </c>
      <c r="Y163" s="220" t="str">
        <f t="shared" si="86"/>
        <v/>
      </c>
      <c r="Z163" s="221" t="str">
        <f>IF($C163="","",IF($X163&gt;=$Y$7,0,VLOOKUP($X163,'1.年齢給'!$B$7:$C$54,2,FALSE)))</f>
        <v/>
      </c>
      <c r="AA163" s="221" t="str">
        <f t="shared" si="96"/>
        <v/>
      </c>
      <c r="AB163" s="492"/>
      <c r="AC163" s="223" t="str">
        <f t="shared" si="87"/>
        <v/>
      </c>
      <c r="AD163" s="223" t="str">
        <f t="shared" si="88"/>
        <v/>
      </c>
      <c r="AE163" s="223" t="str">
        <f>IF($AC163="","",VLOOKUP($AC163,'3.段階号俸表・参照表'!$V$4:$AH$13,12,FALSE))</f>
        <v/>
      </c>
      <c r="AF163" s="223" t="str">
        <f t="shared" si="97"/>
        <v/>
      </c>
      <c r="AG163" s="223" t="str">
        <f t="shared" si="98"/>
        <v/>
      </c>
      <c r="AH163" s="221" t="str">
        <f>IF($C163="","",INDEX('3.段階号俸表・参照表'!$B$3:$T$188,MATCH($AG163,'3.段階号俸表・参照表'!$B$3:$B$188,0),MATCH($AC163,'3.段階号俸表・参照表'!$B$3:$T$3,0)))</f>
        <v/>
      </c>
      <c r="AI163" s="221" t="str">
        <f t="shared" si="99"/>
        <v/>
      </c>
      <c r="AJ163" s="221" t="str">
        <f t="shared" si="100"/>
        <v/>
      </c>
      <c r="AK163" s="221" t="str">
        <f t="shared" si="101"/>
        <v/>
      </c>
      <c r="AL163" s="226" t="str">
        <f t="shared" si="102"/>
        <v/>
      </c>
      <c r="AM163" s="387" t="str">
        <f t="shared" si="89"/>
        <v/>
      </c>
      <c r="AN163" s="500"/>
      <c r="AO163" s="379" t="str">
        <f t="shared" si="103"/>
        <v/>
      </c>
      <c r="AP163" s="381">
        <f>IF(AM$10="","",IF($AN163="",0,VLOOKUP($AO163,'3.段階号俸表・参照表'!$V$20:$X$29,3,FALSE)-VLOOKUP($AM163,'3.段階号俸表・参照表'!$V$20:$X$29,3,FALSE)))</f>
        <v>0</v>
      </c>
      <c r="AQ163" s="370" t="str">
        <f t="shared" si="104"/>
        <v/>
      </c>
      <c r="AR163" s="370" t="str">
        <f>IF($C163="","",IF($AP163=0,0,($AQ163-VLOOKUP($AO163,'3.段階号俸表・参照表'!$V$4:$AH$13,2,FALSE))))</f>
        <v/>
      </c>
      <c r="AS163" s="370" t="str">
        <f>IF($C163="","",IF(AND($AN163&gt;0,$AR163=0),1,IF($AR163=0,0,IF($AR163&lt;0,1,ROUNDUP($AR163/VLOOKUP($AO163,'3.段階号俸表・参照表'!$V$4:$AH$13,4,FALSE),0)+1))))</f>
        <v/>
      </c>
      <c r="AT163" s="371" t="str">
        <f t="shared" si="105"/>
        <v/>
      </c>
      <c r="AU163" s="370" t="str">
        <f>IF($AO163="","",IF($AT163=0,0,($AT163-1)*VLOOKUP($AO163,'3.段階号俸表・参照表'!$V$4:$AH$13,4,FALSE)))</f>
        <v/>
      </c>
      <c r="AV163" s="370" t="str">
        <f t="shared" si="106"/>
        <v/>
      </c>
      <c r="AW163" s="371" t="str">
        <f>IF($C163="","",IF($AV163&lt;=0,0,ROUNDUP($AV163/VLOOKUP($AO163,'3.段階号俸表・参照表'!$V$4:$AH$13,8,FALSE),0)))</f>
        <v/>
      </c>
      <c r="AX163" s="371" t="str">
        <f t="shared" si="107"/>
        <v/>
      </c>
      <c r="AY163" s="379" t="str">
        <f t="shared" si="108"/>
        <v/>
      </c>
      <c r="AZ163" s="379" t="str">
        <f t="shared" si="109"/>
        <v/>
      </c>
      <c r="BA163" s="371" t="str">
        <f>IF($AO163="","",VLOOKUP($AO163,'3.段階号俸表・参照表'!$V$4:$AH$13,11,FALSE))</f>
        <v/>
      </c>
      <c r="BB163" s="371" t="str">
        <f>IF($AO163="","",VLOOKUP($AO163,'3.段階号俸表・参照表'!$V$4:$AH$13,12,FALSE))</f>
        <v/>
      </c>
      <c r="BC163" s="377" t="str">
        <f>IF($C163="","",INDEX('3.段階号俸表・参照表'!$B$3:$T$188,MATCH($AY163,'3.段階号俸表・参照表'!$B$3:$B$188,0),MATCH($AZ163,'3.段階号俸表・参照表'!$B$3:$T$3,0)))</f>
        <v/>
      </c>
      <c r="BD163" s="377" t="str">
        <f t="shared" si="110"/>
        <v/>
      </c>
      <c r="BE163" s="377" t="str">
        <f t="shared" si="111"/>
        <v/>
      </c>
      <c r="BF163" s="377" t="str">
        <f t="shared" si="112"/>
        <v/>
      </c>
      <c r="BG163" s="378" t="str">
        <f t="shared" si="113"/>
        <v/>
      </c>
      <c r="BH163" s="125"/>
      <c r="BI163" s="284" t="str">
        <f t="shared" si="114"/>
        <v/>
      </c>
      <c r="BJ163" s="284" t="str">
        <f t="shared" si="115"/>
        <v/>
      </c>
      <c r="BK163" s="231" t="str">
        <f>IF($C163="","",IF($BI163="","",INDEX('4.ベース改訂段階号俸表'!$B$4:$T$189,MATCH(メインシート!$BJ163,'4.ベース改訂段階号俸表'!$B$4:$B$189,0),MATCH(メインシート!$BI163,'4.ベース改訂段階号俸表'!$B$4:$T$4,0))))</f>
        <v/>
      </c>
      <c r="BL163" s="86" t="str">
        <f t="shared" si="90"/>
        <v/>
      </c>
      <c r="BM163" s="86" t="str">
        <f t="shared" si="116"/>
        <v/>
      </c>
      <c r="BN163" s="96" t="str">
        <f t="shared" si="91"/>
        <v/>
      </c>
      <c r="BO163" s="501"/>
      <c r="BP163" s="86" t="str">
        <f t="shared" si="117"/>
        <v/>
      </c>
      <c r="BQ163" s="86" t="str">
        <f t="shared" si="118"/>
        <v/>
      </c>
      <c r="BR163" s="229" t="str">
        <f t="shared" si="119"/>
        <v/>
      </c>
    </row>
    <row r="164" spans="1:70" x14ac:dyDescent="0.15">
      <c r="A164" s="30" t="str">
        <f>IF(C164="","",COUNTA($C$10:C164))</f>
        <v/>
      </c>
      <c r="B164" s="487"/>
      <c r="C164" s="487"/>
      <c r="D164" s="491"/>
      <c r="E164" s="491"/>
      <c r="F164" s="487"/>
      <c r="G164" s="491"/>
      <c r="H164" s="489"/>
      <c r="I164" s="489"/>
      <c r="J164" s="83" t="str">
        <f t="shared" si="92"/>
        <v/>
      </c>
      <c r="K164" s="83" t="str">
        <f t="shared" si="82"/>
        <v/>
      </c>
      <c r="L164" s="83" t="str">
        <f t="shared" si="83"/>
        <v/>
      </c>
      <c r="M164" s="83" t="str">
        <f t="shared" si="84"/>
        <v/>
      </c>
      <c r="N164" s="86" t="str">
        <f>IF($C164="","",VLOOKUP($J164,'1.年齢給'!$B$7:$C$54,2,FALSE))</f>
        <v/>
      </c>
      <c r="O164" s="86" t="str">
        <f>IF($C164="","",INDEX('3.段階号俸表・参照表'!$B$3:$T$188,MATCH(メインシート!$F164,'3.段階号俸表・参照表'!$B$3:$B$188,0),MATCH(メインシート!$E164,'3.段階号俸表・参照表'!$B$3:$T$3,0)))</f>
        <v/>
      </c>
      <c r="P164" s="490"/>
      <c r="Q164" s="86" t="str">
        <f t="shared" si="93"/>
        <v/>
      </c>
      <c r="R164" s="491"/>
      <c r="S164" s="491"/>
      <c r="T164" s="491"/>
      <c r="U164" s="491"/>
      <c r="V164" s="88" t="str">
        <f t="shared" si="94"/>
        <v/>
      </c>
      <c r="W164" s="90" t="str">
        <f t="shared" si="95"/>
        <v/>
      </c>
      <c r="X164" s="219" t="str">
        <f t="shared" si="85"/>
        <v/>
      </c>
      <c r="Y164" s="220" t="str">
        <f t="shared" si="86"/>
        <v/>
      </c>
      <c r="Z164" s="221" t="str">
        <f>IF($C164="","",IF($X164&gt;=$Y$7,0,VLOOKUP($X164,'1.年齢給'!$B$7:$C$54,2,FALSE)))</f>
        <v/>
      </c>
      <c r="AA164" s="221" t="str">
        <f t="shared" si="96"/>
        <v/>
      </c>
      <c r="AB164" s="492"/>
      <c r="AC164" s="223" t="str">
        <f t="shared" si="87"/>
        <v/>
      </c>
      <c r="AD164" s="223" t="str">
        <f t="shared" si="88"/>
        <v/>
      </c>
      <c r="AE164" s="223" t="str">
        <f>IF($AC164="","",VLOOKUP($AC164,'3.段階号俸表・参照表'!$V$4:$AH$13,12,FALSE))</f>
        <v/>
      </c>
      <c r="AF164" s="223" t="str">
        <f t="shared" si="97"/>
        <v/>
      </c>
      <c r="AG164" s="223" t="str">
        <f t="shared" si="98"/>
        <v/>
      </c>
      <c r="AH164" s="221" t="str">
        <f>IF($C164="","",INDEX('3.段階号俸表・参照表'!$B$3:$T$188,MATCH($AG164,'3.段階号俸表・参照表'!$B$3:$B$188,0),MATCH($AC164,'3.段階号俸表・参照表'!$B$3:$T$3,0)))</f>
        <v/>
      </c>
      <c r="AI164" s="221" t="str">
        <f t="shared" si="99"/>
        <v/>
      </c>
      <c r="AJ164" s="221" t="str">
        <f t="shared" si="100"/>
        <v/>
      </c>
      <c r="AK164" s="221" t="str">
        <f t="shared" si="101"/>
        <v/>
      </c>
      <c r="AL164" s="226" t="str">
        <f t="shared" si="102"/>
        <v/>
      </c>
      <c r="AM164" s="387" t="str">
        <f t="shared" si="89"/>
        <v/>
      </c>
      <c r="AN164" s="500"/>
      <c r="AO164" s="379" t="str">
        <f t="shared" si="103"/>
        <v/>
      </c>
      <c r="AP164" s="381">
        <f>IF(AM$10="","",IF($AN164="",0,VLOOKUP($AO164,'3.段階号俸表・参照表'!$V$20:$X$29,3,FALSE)-VLOOKUP($AM164,'3.段階号俸表・参照表'!$V$20:$X$29,3,FALSE)))</f>
        <v>0</v>
      </c>
      <c r="AQ164" s="370" t="str">
        <f t="shared" si="104"/>
        <v/>
      </c>
      <c r="AR164" s="370" t="str">
        <f>IF($C164="","",IF($AP164=0,0,($AQ164-VLOOKUP($AO164,'3.段階号俸表・参照表'!$V$4:$AH$13,2,FALSE))))</f>
        <v/>
      </c>
      <c r="AS164" s="370" t="str">
        <f>IF($C164="","",IF(AND($AN164&gt;0,$AR164=0),1,IF($AR164=0,0,IF($AR164&lt;0,1,ROUNDUP($AR164/VLOOKUP($AO164,'3.段階号俸表・参照表'!$V$4:$AH$13,4,FALSE),0)+1))))</f>
        <v/>
      </c>
      <c r="AT164" s="371" t="str">
        <f t="shared" si="105"/>
        <v/>
      </c>
      <c r="AU164" s="370" t="str">
        <f>IF($AO164="","",IF($AT164=0,0,($AT164-1)*VLOOKUP($AO164,'3.段階号俸表・参照表'!$V$4:$AH$13,4,FALSE)))</f>
        <v/>
      </c>
      <c r="AV164" s="370" t="str">
        <f t="shared" si="106"/>
        <v/>
      </c>
      <c r="AW164" s="371" t="str">
        <f>IF($C164="","",IF($AV164&lt;=0,0,ROUNDUP($AV164/VLOOKUP($AO164,'3.段階号俸表・参照表'!$V$4:$AH$13,8,FALSE),0)))</f>
        <v/>
      </c>
      <c r="AX164" s="371" t="str">
        <f t="shared" si="107"/>
        <v/>
      </c>
      <c r="AY164" s="379" t="str">
        <f t="shared" si="108"/>
        <v/>
      </c>
      <c r="AZ164" s="379" t="str">
        <f t="shared" si="109"/>
        <v/>
      </c>
      <c r="BA164" s="371" t="str">
        <f>IF($AO164="","",VLOOKUP($AO164,'3.段階号俸表・参照表'!$V$4:$AH$13,11,FALSE))</f>
        <v/>
      </c>
      <c r="BB164" s="371" t="str">
        <f>IF($AO164="","",VLOOKUP($AO164,'3.段階号俸表・参照表'!$V$4:$AH$13,12,FALSE))</f>
        <v/>
      </c>
      <c r="BC164" s="377" t="str">
        <f>IF($C164="","",INDEX('3.段階号俸表・参照表'!$B$3:$T$188,MATCH($AY164,'3.段階号俸表・参照表'!$B$3:$B$188,0),MATCH($AZ164,'3.段階号俸表・参照表'!$B$3:$T$3,0)))</f>
        <v/>
      </c>
      <c r="BD164" s="377" t="str">
        <f t="shared" si="110"/>
        <v/>
      </c>
      <c r="BE164" s="377" t="str">
        <f t="shared" si="111"/>
        <v/>
      </c>
      <c r="BF164" s="377" t="str">
        <f t="shared" si="112"/>
        <v/>
      </c>
      <c r="BG164" s="378" t="str">
        <f t="shared" si="113"/>
        <v/>
      </c>
      <c r="BH164" s="125"/>
      <c r="BI164" s="284" t="str">
        <f t="shared" si="114"/>
        <v/>
      </c>
      <c r="BJ164" s="284" t="str">
        <f t="shared" si="115"/>
        <v/>
      </c>
      <c r="BK164" s="231" t="str">
        <f>IF($C164="","",IF($BI164="","",INDEX('4.ベース改訂段階号俸表'!$B$4:$T$189,MATCH(メインシート!$BJ164,'4.ベース改訂段階号俸表'!$B$4:$B$189,0),MATCH(メインシート!$BI164,'4.ベース改訂段階号俸表'!$B$4:$T$4,0))))</f>
        <v/>
      </c>
      <c r="BL164" s="86" t="str">
        <f t="shared" si="90"/>
        <v/>
      </c>
      <c r="BM164" s="86" t="str">
        <f t="shared" si="116"/>
        <v/>
      </c>
      <c r="BN164" s="96" t="str">
        <f t="shared" si="91"/>
        <v/>
      </c>
      <c r="BO164" s="501"/>
      <c r="BP164" s="86" t="str">
        <f t="shared" si="117"/>
        <v/>
      </c>
      <c r="BQ164" s="86" t="str">
        <f t="shared" si="118"/>
        <v/>
      </c>
      <c r="BR164" s="229" t="str">
        <f t="shared" si="119"/>
        <v/>
      </c>
    </row>
    <row r="165" spans="1:70" x14ac:dyDescent="0.15">
      <c r="A165" s="30" t="str">
        <f>IF(C165="","",COUNTA($C$10:C165))</f>
        <v/>
      </c>
      <c r="B165" s="487"/>
      <c r="C165" s="487"/>
      <c r="D165" s="491"/>
      <c r="E165" s="491"/>
      <c r="F165" s="487"/>
      <c r="G165" s="491"/>
      <c r="H165" s="489"/>
      <c r="I165" s="489"/>
      <c r="J165" s="83" t="str">
        <f t="shared" si="92"/>
        <v/>
      </c>
      <c r="K165" s="83" t="str">
        <f t="shared" si="82"/>
        <v/>
      </c>
      <c r="L165" s="83" t="str">
        <f t="shared" si="83"/>
        <v/>
      </c>
      <c r="M165" s="83" t="str">
        <f t="shared" si="84"/>
        <v/>
      </c>
      <c r="N165" s="86" t="str">
        <f>IF($C165="","",VLOOKUP($J165,'1.年齢給'!$B$7:$C$54,2,FALSE))</f>
        <v/>
      </c>
      <c r="O165" s="86" t="str">
        <f>IF($C165="","",INDEX('3.段階号俸表・参照表'!$B$3:$T$188,MATCH(メインシート!$F165,'3.段階号俸表・参照表'!$B$3:$B$188,0),MATCH(メインシート!$E165,'3.段階号俸表・参照表'!$B$3:$T$3,0)))</f>
        <v/>
      </c>
      <c r="P165" s="490"/>
      <c r="Q165" s="86" t="str">
        <f t="shared" si="93"/>
        <v/>
      </c>
      <c r="R165" s="491"/>
      <c r="S165" s="491"/>
      <c r="T165" s="491"/>
      <c r="U165" s="491"/>
      <c r="V165" s="88" t="str">
        <f t="shared" si="94"/>
        <v/>
      </c>
      <c r="W165" s="90" t="str">
        <f t="shared" si="95"/>
        <v/>
      </c>
      <c r="X165" s="219" t="str">
        <f t="shared" si="85"/>
        <v/>
      </c>
      <c r="Y165" s="220" t="str">
        <f t="shared" si="86"/>
        <v/>
      </c>
      <c r="Z165" s="221" t="str">
        <f>IF($C165="","",IF($X165&gt;=$Y$7,0,VLOOKUP($X165,'1.年齢給'!$B$7:$C$54,2,FALSE)))</f>
        <v/>
      </c>
      <c r="AA165" s="221" t="str">
        <f t="shared" si="96"/>
        <v/>
      </c>
      <c r="AB165" s="492"/>
      <c r="AC165" s="223" t="str">
        <f t="shared" si="87"/>
        <v/>
      </c>
      <c r="AD165" s="223" t="str">
        <f t="shared" si="88"/>
        <v/>
      </c>
      <c r="AE165" s="223" t="str">
        <f>IF($AC165="","",VLOOKUP($AC165,'3.段階号俸表・参照表'!$V$4:$AH$13,12,FALSE))</f>
        <v/>
      </c>
      <c r="AF165" s="223" t="str">
        <f t="shared" si="97"/>
        <v/>
      </c>
      <c r="AG165" s="223" t="str">
        <f t="shared" si="98"/>
        <v/>
      </c>
      <c r="AH165" s="221" t="str">
        <f>IF($C165="","",INDEX('3.段階号俸表・参照表'!$B$3:$T$188,MATCH($AG165,'3.段階号俸表・参照表'!$B$3:$B$188,0),MATCH($AC165,'3.段階号俸表・参照表'!$B$3:$T$3,0)))</f>
        <v/>
      </c>
      <c r="AI165" s="221" t="str">
        <f t="shared" si="99"/>
        <v/>
      </c>
      <c r="AJ165" s="221" t="str">
        <f t="shared" si="100"/>
        <v/>
      </c>
      <c r="AK165" s="221" t="str">
        <f t="shared" si="101"/>
        <v/>
      </c>
      <c r="AL165" s="226" t="str">
        <f t="shared" si="102"/>
        <v/>
      </c>
      <c r="AM165" s="387" t="str">
        <f t="shared" si="89"/>
        <v/>
      </c>
      <c r="AN165" s="500"/>
      <c r="AO165" s="379" t="str">
        <f t="shared" si="103"/>
        <v/>
      </c>
      <c r="AP165" s="381">
        <f>IF(AM$10="","",IF($AN165="",0,VLOOKUP($AO165,'3.段階号俸表・参照表'!$V$20:$X$29,3,FALSE)-VLOOKUP($AM165,'3.段階号俸表・参照表'!$V$20:$X$29,3,FALSE)))</f>
        <v>0</v>
      </c>
      <c r="AQ165" s="370" t="str">
        <f t="shared" si="104"/>
        <v/>
      </c>
      <c r="AR165" s="370" t="str">
        <f>IF($C165="","",IF($AP165=0,0,($AQ165-VLOOKUP($AO165,'3.段階号俸表・参照表'!$V$4:$AH$13,2,FALSE))))</f>
        <v/>
      </c>
      <c r="AS165" s="370" t="str">
        <f>IF($C165="","",IF(AND($AN165&gt;0,$AR165=0),1,IF($AR165=0,0,IF($AR165&lt;0,1,ROUNDUP($AR165/VLOOKUP($AO165,'3.段階号俸表・参照表'!$V$4:$AH$13,4,FALSE),0)+1))))</f>
        <v/>
      </c>
      <c r="AT165" s="371" t="str">
        <f t="shared" si="105"/>
        <v/>
      </c>
      <c r="AU165" s="370" t="str">
        <f>IF($AO165="","",IF($AT165=0,0,($AT165-1)*VLOOKUP($AO165,'3.段階号俸表・参照表'!$V$4:$AH$13,4,FALSE)))</f>
        <v/>
      </c>
      <c r="AV165" s="370" t="str">
        <f t="shared" si="106"/>
        <v/>
      </c>
      <c r="AW165" s="371" t="str">
        <f>IF($C165="","",IF($AV165&lt;=0,0,ROUNDUP($AV165/VLOOKUP($AO165,'3.段階号俸表・参照表'!$V$4:$AH$13,8,FALSE),0)))</f>
        <v/>
      </c>
      <c r="AX165" s="371" t="str">
        <f t="shared" si="107"/>
        <v/>
      </c>
      <c r="AY165" s="379" t="str">
        <f t="shared" si="108"/>
        <v/>
      </c>
      <c r="AZ165" s="379" t="str">
        <f t="shared" si="109"/>
        <v/>
      </c>
      <c r="BA165" s="371" t="str">
        <f>IF($AO165="","",VLOOKUP($AO165,'3.段階号俸表・参照表'!$V$4:$AH$13,11,FALSE))</f>
        <v/>
      </c>
      <c r="BB165" s="371" t="str">
        <f>IF($AO165="","",VLOOKUP($AO165,'3.段階号俸表・参照表'!$V$4:$AH$13,12,FALSE))</f>
        <v/>
      </c>
      <c r="BC165" s="377" t="str">
        <f>IF($C165="","",INDEX('3.段階号俸表・参照表'!$B$3:$T$188,MATCH($AY165,'3.段階号俸表・参照表'!$B$3:$B$188,0),MATCH($AZ165,'3.段階号俸表・参照表'!$B$3:$T$3,0)))</f>
        <v/>
      </c>
      <c r="BD165" s="377" t="str">
        <f t="shared" si="110"/>
        <v/>
      </c>
      <c r="BE165" s="377" t="str">
        <f t="shared" si="111"/>
        <v/>
      </c>
      <c r="BF165" s="377" t="str">
        <f t="shared" si="112"/>
        <v/>
      </c>
      <c r="BG165" s="378" t="str">
        <f t="shared" si="113"/>
        <v/>
      </c>
      <c r="BH165" s="125"/>
      <c r="BI165" s="284" t="str">
        <f t="shared" si="114"/>
        <v/>
      </c>
      <c r="BJ165" s="284" t="str">
        <f t="shared" si="115"/>
        <v/>
      </c>
      <c r="BK165" s="231" t="str">
        <f>IF($C165="","",IF($BI165="","",INDEX('4.ベース改訂段階号俸表'!$B$4:$T$189,MATCH(メインシート!$BJ165,'4.ベース改訂段階号俸表'!$B$4:$B$189,0),MATCH(メインシート!$BI165,'4.ベース改訂段階号俸表'!$B$4:$T$4,0))))</f>
        <v/>
      </c>
      <c r="BL165" s="86" t="str">
        <f t="shared" si="90"/>
        <v/>
      </c>
      <c r="BM165" s="86" t="str">
        <f t="shared" si="116"/>
        <v/>
      </c>
      <c r="BN165" s="96" t="str">
        <f t="shared" si="91"/>
        <v/>
      </c>
      <c r="BO165" s="501"/>
      <c r="BP165" s="86" t="str">
        <f t="shared" si="117"/>
        <v/>
      </c>
      <c r="BQ165" s="86" t="str">
        <f t="shared" si="118"/>
        <v/>
      </c>
      <c r="BR165" s="229" t="str">
        <f t="shared" si="119"/>
        <v/>
      </c>
    </row>
    <row r="166" spans="1:70" x14ac:dyDescent="0.15">
      <c r="A166" s="30" t="str">
        <f>IF(C166="","",COUNTA($C$10:C166))</f>
        <v/>
      </c>
      <c r="B166" s="487"/>
      <c r="C166" s="487"/>
      <c r="D166" s="491"/>
      <c r="E166" s="491"/>
      <c r="F166" s="487"/>
      <c r="G166" s="491"/>
      <c r="H166" s="489"/>
      <c r="I166" s="489"/>
      <c r="J166" s="83" t="str">
        <f t="shared" si="92"/>
        <v/>
      </c>
      <c r="K166" s="83" t="str">
        <f t="shared" si="82"/>
        <v/>
      </c>
      <c r="L166" s="83" t="str">
        <f t="shared" si="83"/>
        <v/>
      </c>
      <c r="M166" s="83" t="str">
        <f t="shared" si="84"/>
        <v/>
      </c>
      <c r="N166" s="86" t="str">
        <f>IF($C166="","",VLOOKUP($J166,'1.年齢給'!$B$7:$C$54,2,FALSE))</f>
        <v/>
      </c>
      <c r="O166" s="86" t="str">
        <f>IF($C166="","",INDEX('3.段階号俸表・参照表'!$B$3:$T$188,MATCH(メインシート!$F166,'3.段階号俸表・参照表'!$B$3:$B$188,0),MATCH(メインシート!$E166,'3.段階号俸表・参照表'!$B$3:$T$3,0)))</f>
        <v/>
      </c>
      <c r="P166" s="490"/>
      <c r="Q166" s="86" t="str">
        <f t="shared" si="93"/>
        <v/>
      </c>
      <c r="R166" s="491"/>
      <c r="S166" s="491"/>
      <c r="T166" s="491"/>
      <c r="U166" s="491"/>
      <c r="V166" s="88" t="str">
        <f t="shared" si="94"/>
        <v/>
      </c>
      <c r="W166" s="90" t="str">
        <f t="shared" si="95"/>
        <v/>
      </c>
      <c r="X166" s="219" t="str">
        <f t="shared" si="85"/>
        <v/>
      </c>
      <c r="Y166" s="220" t="str">
        <f t="shared" si="86"/>
        <v/>
      </c>
      <c r="Z166" s="221" t="str">
        <f>IF($C166="","",IF($X166&gt;=$Y$7,0,VLOOKUP($X166,'1.年齢給'!$B$7:$C$54,2,FALSE)))</f>
        <v/>
      </c>
      <c r="AA166" s="221" t="str">
        <f t="shared" si="96"/>
        <v/>
      </c>
      <c r="AB166" s="492"/>
      <c r="AC166" s="223" t="str">
        <f t="shared" si="87"/>
        <v/>
      </c>
      <c r="AD166" s="223" t="str">
        <f t="shared" si="88"/>
        <v/>
      </c>
      <c r="AE166" s="223" t="str">
        <f>IF($AC166="","",VLOOKUP($AC166,'3.段階号俸表・参照表'!$V$4:$AH$13,12,FALSE))</f>
        <v/>
      </c>
      <c r="AF166" s="223" t="str">
        <f t="shared" si="97"/>
        <v/>
      </c>
      <c r="AG166" s="223" t="str">
        <f t="shared" si="98"/>
        <v/>
      </c>
      <c r="AH166" s="221" t="str">
        <f>IF($C166="","",INDEX('3.段階号俸表・参照表'!$B$3:$T$188,MATCH($AG166,'3.段階号俸表・参照表'!$B$3:$B$188,0),MATCH($AC166,'3.段階号俸表・参照表'!$B$3:$T$3,0)))</f>
        <v/>
      </c>
      <c r="AI166" s="221" t="str">
        <f t="shared" si="99"/>
        <v/>
      </c>
      <c r="AJ166" s="221" t="str">
        <f t="shared" si="100"/>
        <v/>
      </c>
      <c r="AK166" s="221" t="str">
        <f t="shared" si="101"/>
        <v/>
      </c>
      <c r="AL166" s="226" t="str">
        <f t="shared" si="102"/>
        <v/>
      </c>
      <c r="AM166" s="387" t="str">
        <f t="shared" si="89"/>
        <v/>
      </c>
      <c r="AN166" s="500"/>
      <c r="AO166" s="379" t="str">
        <f t="shared" si="103"/>
        <v/>
      </c>
      <c r="AP166" s="381">
        <f>IF(AM$10="","",IF($AN166="",0,VLOOKUP($AO166,'3.段階号俸表・参照表'!$V$20:$X$29,3,FALSE)-VLOOKUP($AM166,'3.段階号俸表・参照表'!$V$20:$X$29,3,FALSE)))</f>
        <v>0</v>
      </c>
      <c r="AQ166" s="370" t="str">
        <f t="shared" si="104"/>
        <v/>
      </c>
      <c r="AR166" s="370" t="str">
        <f>IF($C166="","",IF($AP166=0,0,($AQ166-VLOOKUP($AO166,'3.段階号俸表・参照表'!$V$4:$AH$13,2,FALSE))))</f>
        <v/>
      </c>
      <c r="AS166" s="370" t="str">
        <f>IF($C166="","",IF(AND($AN166&gt;0,$AR166=0),1,IF($AR166=0,0,IF($AR166&lt;0,1,ROUNDUP($AR166/VLOOKUP($AO166,'3.段階号俸表・参照表'!$V$4:$AH$13,4,FALSE),0)+1))))</f>
        <v/>
      </c>
      <c r="AT166" s="371" t="str">
        <f t="shared" si="105"/>
        <v/>
      </c>
      <c r="AU166" s="370" t="str">
        <f>IF($AO166="","",IF($AT166=0,0,($AT166-1)*VLOOKUP($AO166,'3.段階号俸表・参照表'!$V$4:$AH$13,4,FALSE)))</f>
        <v/>
      </c>
      <c r="AV166" s="370" t="str">
        <f t="shared" si="106"/>
        <v/>
      </c>
      <c r="AW166" s="371" t="str">
        <f>IF($C166="","",IF($AV166&lt;=0,0,ROUNDUP($AV166/VLOOKUP($AO166,'3.段階号俸表・参照表'!$V$4:$AH$13,8,FALSE),0)))</f>
        <v/>
      </c>
      <c r="AX166" s="371" t="str">
        <f t="shared" si="107"/>
        <v/>
      </c>
      <c r="AY166" s="379" t="str">
        <f t="shared" si="108"/>
        <v/>
      </c>
      <c r="AZ166" s="379" t="str">
        <f t="shared" si="109"/>
        <v/>
      </c>
      <c r="BA166" s="371" t="str">
        <f>IF($AO166="","",VLOOKUP($AO166,'3.段階号俸表・参照表'!$V$4:$AH$13,11,FALSE))</f>
        <v/>
      </c>
      <c r="BB166" s="371" t="str">
        <f>IF($AO166="","",VLOOKUP($AO166,'3.段階号俸表・参照表'!$V$4:$AH$13,12,FALSE))</f>
        <v/>
      </c>
      <c r="BC166" s="377" t="str">
        <f>IF($C166="","",INDEX('3.段階号俸表・参照表'!$B$3:$T$188,MATCH($AY166,'3.段階号俸表・参照表'!$B$3:$B$188,0),MATCH($AZ166,'3.段階号俸表・参照表'!$B$3:$T$3,0)))</f>
        <v/>
      </c>
      <c r="BD166" s="377" t="str">
        <f t="shared" si="110"/>
        <v/>
      </c>
      <c r="BE166" s="377" t="str">
        <f t="shared" si="111"/>
        <v/>
      </c>
      <c r="BF166" s="377" t="str">
        <f t="shared" si="112"/>
        <v/>
      </c>
      <c r="BG166" s="378" t="str">
        <f t="shared" si="113"/>
        <v/>
      </c>
      <c r="BH166" s="125"/>
      <c r="BI166" s="284" t="str">
        <f t="shared" si="114"/>
        <v/>
      </c>
      <c r="BJ166" s="284" t="str">
        <f t="shared" si="115"/>
        <v/>
      </c>
      <c r="BK166" s="231" t="str">
        <f>IF($C166="","",IF($BI166="","",INDEX('4.ベース改訂段階号俸表'!$B$4:$T$189,MATCH(メインシート!$BJ166,'4.ベース改訂段階号俸表'!$B$4:$B$189,0),MATCH(メインシート!$BI166,'4.ベース改訂段階号俸表'!$B$4:$T$4,0))))</f>
        <v/>
      </c>
      <c r="BL166" s="86" t="str">
        <f t="shared" si="90"/>
        <v/>
      </c>
      <c r="BM166" s="86" t="str">
        <f t="shared" si="116"/>
        <v/>
      </c>
      <c r="BN166" s="96" t="str">
        <f t="shared" si="91"/>
        <v/>
      </c>
      <c r="BO166" s="501"/>
      <c r="BP166" s="86" t="str">
        <f t="shared" si="117"/>
        <v/>
      </c>
      <c r="BQ166" s="86" t="str">
        <f t="shared" si="118"/>
        <v/>
      </c>
      <c r="BR166" s="229" t="str">
        <f t="shared" si="119"/>
        <v/>
      </c>
    </row>
    <row r="167" spans="1:70" x14ac:dyDescent="0.15">
      <c r="A167" s="30" t="str">
        <f>IF(C167="","",COUNTA($C$10:C167))</f>
        <v/>
      </c>
      <c r="B167" s="487"/>
      <c r="C167" s="487"/>
      <c r="D167" s="491"/>
      <c r="E167" s="491"/>
      <c r="F167" s="487"/>
      <c r="G167" s="491"/>
      <c r="H167" s="489"/>
      <c r="I167" s="489"/>
      <c r="J167" s="83" t="str">
        <f t="shared" si="92"/>
        <v/>
      </c>
      <c r="K167" s="83" t="str">
        <f t="shared" si="82"/>
        <v/>
      </c>
      <c r="L167" s="83" t="str">
        <f t="shared" si="83"/>
        <v/>
      </c>
      <c r="M167" s="83" t="str">
        <f t="shared" si="84"/>
        <v/>
      </c>
      <c r="N167" s="86" t="str">
        <f>IF($C167="","",VLOOKUP($J167,'1.年齢給'!$B$7:$C$54,2,FALSE))</f>
        <v/>
      </c>
      <c r="O167" s="86" t="str">
        <f>IF($C167="","",INDEX('3.段階号俸表・参照表'!$B$3:$T$188,MATCH(メインシート!$F167,'3.段階号俸表・参照表'!$B$3:$B$188,0),MATCH(メインシート!$E167,'3.段階号俸表・参照表'!$B$3:$T$3,0)))</f>
        <v/>
      </c>
      <c r="P167" s="490"/>
      <c r="Q167" s="86" t="str">
        <f t="shared" si="93"/>
        <v/>
      </c>
      <c r="R167" s="491"/>
      <c r="S167" s="491"/>
      <c r="T167" s="491"/>
      <c r="U167" s="491"/>
      <c r="V167" s="88" t="str">
        <f t="shared" si="94"/>
        <v/>
      </c>
      <c r="W167" s="90" t="str">
        <f t="shared" si="95"/>
        <v/>
      </c>
      <c r="X167" s="219" t="str">
        <f t="shared" si="85"/>
        <v/>
      </c>
      <c r="Y167" s="220" t="str">
        <f t="shared" si="86"/>
        <v/>
      </c>
      <c r="Z167" s="221" t="str">
        <f>IF($C167="","",IF($X167&gt;=$Y$7,0,VLOOKUP($X167,'1.年齢給'!$B$7:$C$54,2,FALSE)))</f>
        <v/>
      </c>
      <c r="AA167" s="221" t="str">
        <f t="shared" si="96"/>
        <v/>
      </c>
      <c r="AB167" s="492"/>
      <c r="AC167" s="223" t="str">
        <f t="shared" si="87"/>
        <v/>
      </c>
      <c r="AD167" s="223" t="str">
        <f t="shared" si="88"/>
        <v/>
      </c>
      <c r="AE167" s="223" t="str">
        <f>IF($AC167="","",VLOOKUP($AC167,'3.段階号俸表・参照表'!$V$4:$AH$13,12,FALSE))</f>
        <v/>
      </c>
      <c r="AF167" s="223" t="str">
        <f t="shared" si="97"/>
        <v/>
      </c>
      <c r="AG167" s="223" t="str">
        <f t="shared" si="98"/>
        <v/>
      </c>
      <c r="AH167" s="221" t="str">
        <f>IF($C167="","",INDEX('3.段階号俸表・参照表'!$B$3:$T$188,MATCH($AG167,'3.段階号俸表・参照表'!$B$3:$B$188,0),MATCH($AC167,'3.段階号俸表・参照表'!$B$3:$T$3,0)))</f>
        <v/>
      </c>
      <c r="AI167" s="221" t="str">
        <f t="shared" si="99"/>
        <v/>
      </c>
      <c r="AJ167" s="221" t="str">
        <f t="shared" si="100"/>
        <v/>
      </c>
      <c r="AK167" s="221" t="str">
        <f t="shared" si="101"/>
        <v/>
      </c>
      <c r="AL167" s="226" t="str">
        <f t="shared" si="102"/>
        <v/>
      </c>
      <c r="AM167" s="387" t="str">
        <f t="shared" si="89"/>
        <v/>
      </c>
      <c r="AN167" s="500"/>
      <c r="AO167" s="379" t="str">
        <f t="shared" si="103"/>
        <v/>
      </c>
      <c r="AP167" s="381">
        <f>IF(AM$10="","",IF($AN167="",0,VLOOKUP($AO167,'3.段階号俸表・参照表'!$V$20:$X$29,3,FALSE)-VLOOKUP($AM167,'3.段階号俸表・参照表'!$V$20:$X$29,3,FALSE)))</f>
        <v>0</v>
      </c>
      <c r="AQ167" s="370" t="str">
        <f t="shared" si="104"/>
        <v/>
      </c>
      <c r="AR167" s="370" t="str">
        <f>IF($C167="","",IF($AP167=0,0,($AQ167-VLOOKUP($AO167,'3.段階号俸表・参照表'!$V$4:$AH$13,2,FALSE))))</f>
        <v/>
      </c>
      <c r="AS167" s="370" t="str">
        <f>IF($C167="","",IF(AND($AN167&gt;0,$AR167=0),1,IF($AR167=0,0,IF($AR167&lt;0,1,ROUNDUP($AR167/VLOOKUP($AO167,'3.段階号俸表・参照表'!$V$4:$AH$13,4,FALSE),0)+1))))</f>
        <v/>
      </c>
      <c r="AT167" s="371" t="str">
        <f t="shared" si="105"/>
        <v/>
      </c>
      <c r="AU167" s="370" t="str">
        <f>IF($AO167="","",IF($AT167=0,0,($AT167-1)*VLOOKUP($AO167,'3.段階号俸表・参照表'!$V$4:$AH$13,4,FALSE)))</f>
        <v/>
      </c>
      <c r="AV167" s="370" t="str">
        <f t="shared" si="106"/>
        <v/>
      </c>
      <c r="AW167" s="371" t="str">
        <f>IF($C167="","",IF($AV167&lt;=0,0,ROUNDUP($AV167/VLOOKUP($AO167,'3.段階号俸表・参照表'!$V$4:$AH$13,8,FALSE),0)))</f>
        <v/>
      </c>
      <c r="AX167" s="371" t="str">
        <f t="shared" si="107"/>
        <v/>
      </c>
      <c r="AY167" s="379" t="str">
        <f t="shared" si="108"/>
        <v/>
      </c>
      <c r="AZ167" s="379" t="str">
        <f t="shared" si="109"/>
        <v/>
      </c>
      <c r="BA167" s="371" t="str">
        <f>IF($AO167="","",VLOOKUP($AO167,'3.段階号俸表・参照表'!$V$4:$AH$13,11,FALSE))</f>
        <v/>
      </c>
      <c r="BB167" s="371" t="str">
        <f>IF($AO167="","",VLOOKUP($AO167,'3.段階号俸表・参照表'!$V$4:$AH$13,12,FALSE))</f>
        <v/>
      </c>
      <c r="BC167" s="377" t="str">
        <f>IF($C167="","",INDEX('3.段階号俸表・参照表'!$B$3:$T$188,MATCH($AY167,'3.段階号俸表・参照表'!$B$3:$B$188,0),MATCH($AZ167,'3.段階号俸表・参照表'!$B$3:$T$3,0)))</f>
        <v/>
      </c>
      <c r="BD167" s="377" t="str">
        <f t="shared" si="110"/>
        <v/>
      </c>
      <c r="BE167" s="377" t="str">
        <f t="shared" si="111"/>
        <v/>
      </c>
      <c r="BF167" s="377" t="str">
        <f t="shared" si="112"/>
        <v/>
      </c>
      <c r="BG167" s="378" t="str">
        <f t="shared" si="113"/>
        <v/>
      </c>
      <c r="BH167" s="125"/>
      <c r="BI167" s="284" t="str">
        <f t="shared" si="114"/>
        <v/>
      </c>
      <c r="BJ167" s="284" t="str">
        <f t="shared" si="115"/>
        <v/>
      </c>
      <c r="BK167" s="231" t="str">
        <f>IF($C167="","",IF($BI167="","",INDEX('4.ベース改訂段階号俸表'!$B$4:$T$189,MATCH(メインシート!$BJ167,'4.ベース改訂段階号俸表'!$B$4:$B$189,0),MATCH(メインシート!$BI167,'4.ベース改訂段階号俸表'!$B$4:$T$4,0))))</f>
        <v/>
      </c>
      <c r="BL167" s="86" t="str">
        <f t="shared" si="90"/>
        <v/>
      </c>
      <c r="BM167" s="86" t="str">
        <f t="shared" si="116"/>
        <v/>
      </c>
      <c r="BN167" s="96" t="str">
        <f t="shared" si="91"/>
        <v/>
      </c>
      <c r="BO167" s="501"/>
      <c r="BP167" s="86" t="str">
        <f t="shared" si="117"/>
        <v/>
      </c>
      <c r="BQ167" s="86" t="str">
        <f t="shared" si="118"/>
        <v/>
      </c>
      <c r="BR167" s="229" t="str">
        <f t="shared" si="119"/>
        <v/>
      </c>
    </row>
    <row r="168" spans="1:70" x14ac:dyDescent="0.15">
      <c r="A168" s="30" t="str">
        <f>IF(C168="","",COUNTA($C$10:C168))</f>
        <v/>
      </c>
      <c r="B168" s="487"/>
      <c r="C168" s="487"/>
      <c r="D168" s="491"/>
      <c r="E168" s="491"/>
      <c r="F168" s="487"/>
      <c r="G168" s="491"/>
      <c r="H168" s="489"/>
      <c r="I168" s="489"/>
      <c r="J168" s="83" t="str">
        <f t="shared" si="92"/>
        <v/>
      </c>
      <c r="K168" s="83" t="str">
        <f t="shared" si="82"/>
        <v/>
      </c>
      <c r="L168" s="83" t="str">
        <f t="shared" si="83"/>
        <v/>
      </c>
      <c r="M168" s="83" t="str">
        <f t="shared" si="84"/>
        <v/>
      </c>
      <c r="N168" s="86" t="str">
        <f>IF($C168="","",VLOOKUP($J168,'1.年齢給'!$B$7:$C$54,2,FALSE))</f>
        <v/>
      </c>
      <c r="O168" s="86" t="str">
        <f>IF($C168="","",INDEX('3.段階号俸表・参照表'!$B$3:$T$188,MATCH(メインシート!$F168,'3.段階号俸表・参照表'!$B$3:$B$188,0),MATCH(メインシート!$E168,'3.段階号俸表・参照表'!$B$3:$T$3,0)))</f>
        <v/>
      </c>
      <c r="P168" s="490"/>
      <c r="Q168" s="86" t="str">
        <f t="shared" si="93"/>
        <v/>
      </c>
      <c r="R168" s="491"/>
      <c r="S168" s="491"/>
      <c r="T168" s="491"/>
      <c r="U168" s="491"/>
      <c r="V168" s="88" t="str">
        <f t="shared" si="94"/>
        <v/>
      </c>
      <c r="W168" s="90" t="str">
        <f t="shared" si="95"/>
        <v/>
      </c>
      <c r="X168" s="219" t="str">
        <f t="shared" si="85"/>
        <v/>
      </c>
      <c r="Y168" s="220" t="str">
        <f t="shared" si="86"/>
        <v/>
      </c>
      <c r="Z168" s="221" t="str">
        <f>IF($C168="","",IF($X168&gt;=$Y$7,0,VLOOKUP($X168,'1.年齢給'!$B$7:$C$54,2,FALSE)))</f>
        <v/>
      </c>
      <c r="AA168" s="221" t="str">
        <f t="shared" si="96"/>
        <v/>
      </c>
      <c r="AB168" s="492"/>
      <c r="AC168" s="223" t="str">
        <f t="shared" si="87"/>
        <v/>
      </c>
      <c r="AD168" s="223" t="str">
        <f t="shared" si="88"/>
        <v/>
      </c>
      <c r="AE168" s="223" t="str">
        <f>IF($AC168="","",VLOOKUP($AC168,'3.段階号俸表・参照表'!$V$4:$AH$13,12,FALSE))</f>
        <v/>
      </c>
      <c r="AF168" s="223" t="str">
        <f t="shared" si="97"/>
        <v/>
      </c>
      <c r="AG168" s="223" t="str">
        <f t="shared" si="98"/>
        <v/>
      </c>
      <c r="AH168" s="221" t="str">
        <f>IF($C168="","",INDEX('3.段階号俸表・参照表'!$B$3:$T$188,MATCH($AG168,'3.段階号俸表・参照表'!$B$3:$B$188,0),MATCH($AC168,'3.段階号俸表・参照表'!$B$3:$T$3,0)))</f>
        <v/>
      </c>
      <c r="AI168" s="221" t="str">
        <f t="shared" si="99"/>
        <v/>
      </c>
      <c r="AJ168" s="221" t="str">
        <f t="shared" si="100"/>
        <v/>
      </c>
      <c r="AK168" s="221" t="str">
        <f t="shared" si="101"/>
        <v/>
      </c>
      <c r="AL168" s="226" t="str">
        <f t="shared" si="102"/>
        <v/>
      </c>
      <c r="AM168" s="387" t="str">
        <f t="shared" si="89"/>
        <v/>
      </c>
      <c r="AN168" s="500"/>
      <c r="AO168" s="379" t="str">
        <f t="shared" si="103"/>
        <v/>
      </c>
      <c r="AP168" s="381">
        <f>IF(AM$10="","",IF($AN168="",0,VLOOKUP($AO168,'3.段階号俸表・参照表'!$V$20:$X$29,3,FALSE)-VLOOKUP($AM168,'3.段階号俸表・参照表'!$V$20:$X$29,3,FALSE)))</f>
        <v>0</v>
      </c>
      <c r="AQ168" s="370" t="str">
        <f t="shared" si="104"/>
        <v/>
      </c>
      <c r="AR168" s="370" t="str">
        <f>IF($C168="","",IF($AP168=0,0,($AQ168-VLOOKUP($AO168,'3.段階号俸表・参照表'!$V$4:$AH$13,2,FALSE))))</f>
        <v/>
      </c>
      <c r="AS168" s="370" t="str">
        <f>IF($C168="","",IF(AND($AN168&gt;0,$AR168=0),1,IF($AR168=0,0,IF($AR168&lt;0,1,ROUNDUP($AR168/VLOOKUP($AO168,'3.段階号俸表・参照表'!$V$4:$AH$13,4,FALSE),0)+1))))</f>
        <v/>
      </c>
      <c r="AT168" s="371" t="str">
        <f t="shared" si="105"/>
        <v/>
      </c>
      <c r="AU168" s="370" t="str">
        <f>IF($AO168="","",IF($AT168=0,0,($AT168-1)*VLOOKUP($AO168,'3.段階号俸表・参照表'!$V$4:$AH$13,4,FALSE)))</f>
        <v/>
      </c>
      <c r="AV168" s="370" t="str">
        <f t="shared" si="106"/>
        <v/>
      </c>
      <c r="AW168" s="371" t="str">
        <f>IF($C168="","",IF($AV168&lt;=0,0,ROUNDUP($AV168/VLOOKUP($AO168,'3.段階号俸表・参照表'!$V$4:$AH$13,8,FALSE),0)))</f>
        <v/>
      </c>
      <c r="AX168" s="371" t="str">
        <f t="shared" si="107"/>
        <v/>
      </c>
      <c r="AY168" s="379" t="str">
        <f t="shared" si="108"/>
        <v/>
      </c>
      <c r="AZ168" s="379" t="str">
        <f t="shared" si="109"/>
        <v/>
      </c>
      <c r="BA168" s="371" t="str">
        <f>IF($AO168="","",VLOOKUP($AO168,'3.段階号俸表・参照表'!$V$4:$AH$13,11,FALSE))</f>
        <v/>
      </c>
      <c r="BB168" s="371" t="str">
        <f>IF($AO168="","",VLOOKUP($AO168,'3.段階号俸表・参照表'!$V$4:$AH$13,12,FALSE))</f>
        <v/>
      </c>
      <c r="BC168" s="377" t="str">
        <f>IF($C168="","",INDEX('3.段階号俸表・参照表'!$B$3:$T$188,MATCH($AY168,'3.段階号俸表・参照表'!$B$3:$B$188,0),MATCH($AZ168,'3.段階号俸表・参照表'!$B$3:$T$3,0)))</f>
        <v/>
      </c>
      <c r="BD168" s="377" t="str">
        <f t="shared" si="110"/>
        <v/>
      </c>
      <c r="BE168" s="377" t="str">
        <f t="shared" si="111"/>
        <v/>
      </c>
      <c r="BF168" s="377" t="str">
        <f t="shared" si="112"/>
        <v/>
      </c>
      <c r="BG168" s="378" t="str">
        <f t="shared" si="113"/>
        <v/>
      </c>
      <c r="BH168" s="125"/>
      <c r="BI168" s="284" t="str">
        <f t="shared" si="114"/>
        <v/>
      </c>
      <c r="BJ168" s="284" t="str">
        <f t="shared" si="115"/>
        <v/>
      </c>
      <c r="BK168" s="231" t="str">
        <f>IF($C168="","",IF($BI168="","",INDEX('4.ベース改訂段階号俸表'!$B$4:$T$189,MATCH(メインシート!$BJ168,'4.ベース改訂段階号俸表'!$B$4:$B$189,0),MATCH(メインシート!$BI168,'4.ベース改訂段階号俸表'!$B$4:$T$4,0))))</f>
        <v/>
      </c>
      <c r="BL168" s="86" t="str">
        <f t="shared" si="90"/>
        <v/>
      </c>
      <c r="BM168" s="86" t="str">
        <f t="shared" si="116"/>
        <v/>
      </c>
      <c r="BN168" s="96" t="str">
        <f t="shared" si="91"/>
        <v/>
      </c>
      <c r="BO168" s="501"/>
      <c r="BP168" s="86" t="str">
        <f t="shared" si="117"/>
        <v/>
      </c>
      <c r="BQ168" s="86" t="str">
        <f t="shared" si="118"/>
        <v/>
      </c>
      <c r="BR168" s="229" t="str">
        <f t="shared" si="119"/>
        <v/>
      </c>
    </row>
    <row r="169" spans="1:70" x14ac:dyDescent="0.15">
      <c r="A169" s="30" t="str">
        <f>IF(C169="","",COUNTA($C$10:C169))</f>
        <v/>
      </c>
      <c r="B169" s="487"/>
      <c r="C169" s="487"/>
      <c r="D169" s="491"/>
      <c r="E169" s="491"/>
      <c r="F169" s="487"/>
      <c r="G169" s="491"/>
      <c r="H169" s="489"/>
      <c r="I169" s="489"/>
      <c r="J169" s="83" t="str">
        <f t="shared" si="92"/>
        <v/>
      </c>
      <c r="K169" s="83" t="str">
        <f t="shared" si="82"/>
        <v/>
      </c>
      <c r="L169" s="83" t="str">
        <f t="shared" si="83"/>
        <v/>
      </c>
      <c r="M169" s="83" t="str">
        <f t="shared" si="84"/>
        <v/>
      </c>
      <c r="N169" s="86" t="str">
        <f>IF($C169="","",VLOOKUP($J169,'1.年齢給'!$B$7:$C$54,2,FALSE))</f>
        <v/>
      </c>
      <c r="O169" s="86" t="str">
        <f>IF($C169="","",INDEX('3.段階号俸表・参照表'!$B$3:$T$188,MATCH(メインシート!$F169,'3.段階号俸表・参照表'!$B$3:$B$188,0),MATCH(メインシート!$E169,'3.段階号俸表・参照表'!$B$3:$T$3,0)))</f>
        <v/>
      </c>
      <c r="P169" s="490"/>
      <c r="Q169" s="86" t="str">
        <f t="shared" si="93"/>
        <v/>
      </c>
      <c r="R169" s="491"/>
      <c r="S169" s="491"/>
      <c r="T169" s="491"/>
      <c r="U169" s="491"/>
      <c r="V169" s="88" t="str">
        <f t="shared" si="94"/>
        <v/>
      </c>
      <c r="W169" s="90" t="str">
        <f t="shared" si="95"/>
        <v/>
      </c>
      <c r="X169" s="219" t="str">
        <f t="shared" si="85"/>
        <v/>
      </c>
      <c r="Y169" s="220" t="str">
        <f t="shared" si="86"/>
        <v/>
      </c>
      <c r="Z169" s="221" t="str">
        <f>IF($C169="","",IF($X169&gt;=$Y$7,0,VLOOKUP($X169,'1.年齢給'!$B$7:$C$54,2,FALSE)))</f>
        <v/>
      </c>
      <c r="AA169" s="221" t="str">
        <f t="shared" si="96"/>
        <v/>
      </c>
      <c r="AB169" s="492"/>
      <c r="AC169" s="223" t="str">
        <f t="shared" si="87"/>
        <v/>
      </c>
      <c r="AD169" s="223" t="str">
        <f t="shared" si="88"/>
        <v/>
      </c>
      <c r="AE169" s="223" t="str">
        <f>IF($AC169="","",VLOOKUP($AC169,'3.段階号俸表・参照表'!$V$4:$AH$13,12,FALSE))</f>
        <v/>
      </c>
      <c r="AF169" s="223" t="str">
        <f t="shared" si="97"/>
        <v/>
      </c>
      <c r="AG169" s="223" t="str">
        <f t="shared" si="98"/>
        <v/>
      </c>
      <c r="AH169" s="221" t="str">
        <f>IF($C169="","",INDEX('3.段階号俸表・参照表'!$B$3:$T$188,MATCH($AG169,'3.段階号俸表・参照表'!$B$3:$B$188,0),MATCH($AC169,'3.段階号俸表・参照表'!$B$3:$T$3,0)))</f>
        <v/>
      </c>
      <c r="AI169" s="221" t="str">
        <f t="shared" si="99"/>
        <v/>
      </c>
      <c r="AJ169" s="221" t="str">
        <f t="shared" si="100"/>
        <v/>
      </c>
      <c r="AK169" s="221" t="str">
        <f t="shared" si="101"/>
        <v/>
      </c>
      <c r="AL169" s="226" t="str">
        <f t="shared" si="102"/>
        <v/>
      </c>
      <c r="AM169" s="387" t="str">
        <f t="shared" si="89"/>
        <v/>
      </c>
      <c r="AN169" s="500"/>
      <c r="AO169" s="379" t="str">
        <f t="shared" si="103"/>
        <v/>
      </c>
      <c r="AP169" s="381">
        <f>IF(AM$10="","",IF($AN169="",0,VLOOKUP($AO169,'3.段階号俸表・参照表'!$V$20:$X$29,3,FALSE)-VLOOKUP($AM169,'3.段階号俸表・参照表'!$V$20:$X$29,3,FALSE)))</f>
        <v>0</v>
      </c>
      <c r="AQ169" s="370" t="str">
        <f t="shared" si="104"/>
        <v/>
      </c>
      <c r="AR169" s="370" t="str">
        <f>IF($C169="","",IF($AP169=0,0,($AQ169-VLOOKUP($AO169,'3.段階号俸表・参照表'!$V$4:$AH$13,2,FALSE))))</f>
        <v/>
      </c>
      <c r="AS169" s="370" t="str">
        <f>IF($C169="","",IF(AND($AN169&gt;0,$AR169=0),1,IF($AR169=0,0,IF($AR169&lt;0,1,ROUNDUP($AR169/VLOOKUP($AO169,'3.段階号俸表・参照表'!$V$4:$AH$13,4,FALSE),0)+1))))</f>
        <v/>
      </c>
      <c r="AT169" s="371" t="str">
        <f t="shared" si="105"/>
        <v/>
      </c>
      <c r="AU169" s="370" t="str">
        <f>IF($AO169="","",IF($AT169=0,0,($AT169-1)*VLOOKUP($AO169,'3.段階号俸表・参照表'!$V$4:$AH$13,4,FALSE)))</f>
        <v/>
      </c>
      <c r="AV169" s="370" t="str">
        <f t="shared" si="106"/>
        <v/>
      </c>
      <c r="AW169" s="371" t="str">
        <f>IF($C169="","",IF($AV169&lt;=0,0,ROUNDUP($AV169/VLOOKUP($AO169,'3.段階号俸表・参照表'!$V$4:$AH$13,8,FALSE),0)))</f>
        <v/>
      </c>
      <c r="AX169" s="371" t="str">
        <f t="shared" si="107"/>
        <v/>
      </c>
      <c r="AY169" s="379" t="str">
        <f t="shared" si="108"/>
        <v/>
      </c>
      <c r="AZ169" s="379" t="str">
        <f t="shared" si="109"/>
        <v/>
      </c>
      <c r="BA169" s="371" t="str">
        <f>IF($AO169="","",VLOOKUP($AO169,'3.段階号俸表・参照表'!$V$4:$AH$13,11,FALSE))</f>
        <v/>
      </c>
      <c r="BB169" s="371" t="str">
        <f>IF($AO169="","",VLOOKUP($AO169,'3.段階号俸表・参照表'!$V$4:$AH$13,12,FALSE))</f>
        <v/>
      </c>
      <c r="BC169" s="377" t="str">
        <f>IF($C169="","",INDEX('3.段階号俸表・参照表'!$B$3:$T$188,MATCH($AY169,'3.段階号俸表・参照表'!$B$3:$B$188,0),MATCH($AZ169,'3.段階号俸表・参照表'!$B$3:$T$3,0)))</f>
        <v/>
      </c>
      <c r="BD169" s="377" t="str">
        <f t="shared" si="110"/>
        <v/>
      </c>
      <c r="BE169" s="377" t="str">
        <f t="shared" si="111"/>
        <v/>
      </c>
      <c r="BF169" s="377" t="str">
        <f t="shared" si="112"/>
        <v/>
      </c>
      <c r="BG169" s="378" t="str">
        <f t="shared" si="113"/>
        <v/>
      </c>
      <c r="BH169" s="125"/>
      <c r="BI169" s="284" t="str">
        <f t="shared" si="114"/>
        <v/>
      </c>
      <c r="BJ169" s="284" t="str">
        <f t="shared" si="115"/>
        <v/>
      </c>
      <c r="BK169" s="231" t="str">
        <f>IF($C169="","",IF($BI169="","",INDEX('4.ベース改訂段階号俸表'!$B$4:$T$189,MATCH(メインシート!$BJ169,'4.ベース改訂段階号俸表'!$B$4:$B$189,0),MATCH(メインシート!$BI169,'4.ベース改訂段階号俸表'!$B$4:$T$4,0))))</f>
        <v/>
      </c>
      <c r="BL169" s="86" t="str">
        <f t="shared" si="90"/>
        <v/>
      </c>
      <c r="BM169" s="86" t="str">
        <f t="shared" si="116"/>
        <v/>
      </c>
      <c r="BN169" s="96" t="str">
        <f t="shared" si="91"/>
        <v/>
      </c>
      <c r="BO169" s="501"/>
      <c r="BP169" s="86" t="str">
        <f t="shared" si="117"/>
        <v/>
      </c>
      <c r="BQ169" s="86" t="str">
        <f t="shared" si="118"/>
        <v/>
      </c>
      <c r="BR169" s="229" t="str">
        <f t="shared" si="119"/>
        <v/>
      </c>
    </row>
    <row r="170" spans="1:70" x14ac:dyDescent="0.15">
      <c r="A170" s="30" t="str">
        <f>IF(C170="","",COUNTA($C$10:C170))</f>
        <v/>
      </c>
      <c r="B170" s="487"/>
      <c r="C170" s="487"/>
      <c r="D170" s="491"/>
      <c r="E170" s="491"/>
      <c r="F170" s="487"/>
      <c r="G170" s="491"/>
      <c r="H170" s="489"/>
      <c r="I170" s="489"/>
      <c r="J170" s="83" t="str">
        <f t="shared" si="92"/>
        <v/>
      </c>
      <c r="K170" s="83" t="str">
        <f t="shared" si="82"/>
        <v/>
      </c>
      <c r="L170" s="83" t="str">
        <f t="shared" si="83"/>
        <v/>
      </c>
      <c r="M170" s="83" t="str">
        <f t="shared" si="84"/>
        <v/>
      </c>
      <c r="N170" s="86" t="str">
        <f>IF($C170="","",VLOOKUP($J170,'1.年齢給'!$B$7:$C$54,2,FALSE))</f>
        <v/>
      </c>
      <c r="O170" s="86" t="str">
        <f>IF($C170="","",INDEX('3.段階号俸表・参照表'!$B$3:$T$188,MATCH(メインシート!$F170,'3.段階号俸表・参照表'!$B$3:$B$188,0),MATCH(メインシート!$E170,'3.段階号俸表・参照表'!$B$3:$T$3,0)))</f>
        <v/>
      </c>
      <c r="P170" s="490"/>
      <c r="Q170" s="86" t="str">
        <f t="shared" si="93"/>
        <v/>
      </c>
      <c r="R170" s="491"/>
      <c r="S170" s="491"/>
      <c r="T170" s="491"/>
      <c r="U170" s="491"/>
      <c r="V170" s="88" t="str">
        <f t="shared" si="94"/>
        <v/>
      </c>
      <c r="W170" s="90" t="str">
        <f t="shared" si="95"/>
        <v/>
      </c>
      <c r="X170" s="219" t="str">
        <f t="shared" ref="X170:X201" si="120">IF($H170="","",DATEDIF($H170-1,$X$5,"Y"))</f>
        <v/>
      </c>
      <c r="Y170" s="220" t="str">
        <f t="shared" ref="Y170:Y201" si="121">IF($H170="","",DATEDIF($H170-1,$X$5,"Ym"))</f>
        <v/>
      </c>
      <c r="Z170" s="221" t="str">
        <f>IF($C170="","",IF($X170&gt;=$Y$7,0,VLOOKUP($X170,'1.年齢給'!$B$7:$C$54,2,FALSE)))</f>
        <v/>
      </c>
      <c r="AA170" s="221" t="str">
        <f t="shared" si="96"/>
        <v/>
      </c>
      <c r="AB170" s="492"/>
      <c r="AC170" s="223" t="str">
        <f t="shared" si="87"/>
        <v/>
      </c>
      <c r="AD170" s="223" t="str">
        <f t="shared" si="88"/>
        <v/>
      </c>
      <c r="AE170" s="223" t="str">
        <f>IF($AC170="","",VLOOKUP($AC170,'3.段階号俸表・参照表'!$V$4:$AH$13,12,FALSE))</f>
        <v/>
      </c>
      <c r="AF170" s="223" t="str">
        <f t="shared" si="97"/>
        <v/>
      </c>
      <c r="AG170" s="223" t="str">
        <f t="shared" si="98"/>
        <v/>
      </c>
      <c r="AH170" s="221" t="str">
        <f>IF($C170="","",INDEX('3.段階号俸表・参照表'!$B$3:$T$188,MATCH($AG170,'3.段階号俸表・参照表'!$B$3:$B$188,0),MATCH($AC170,'3.段階号俸表・参照表'!$B$3:$T$3,0)))</f>
        <v/>
      </c>
      <c r="AI170" s="221" t="str">
        <f t="shared" si="99"/>
        <v/>
      </c>
      <c r="AJ170" s="221" t="str">
        <f t="shared" si="100"/>
        <v/>
      </c>
      <c r="AK170" s="221" t="str">
        <f t="shared" si="101"/>
        <v/>
      </c>
      <c r="AL170" s="226" t="str">
        <f t="shared" si="102"/>
        <v/>
      </c>
      <c r="AM170" s="387" t="str">
        <f t="shared" si="89"/>
        <v/>
      </c>
      <c r="AN170" s="500"/>
      <c r="AO170" s="379" t="str">
        <f t="shared" si="103"/>
        <v/>
      </c>
      <c r="AP170" s="381">
        <f>IF(AM$10="","",IF($AN170="",0,VLOOKUP($AO170,'3.段階号俸表・参照表'!$V$20:$X$29,3,FALSE)-VLOOKUP($AM170,'3.段階号俸表・参照表'!$V$20:$X$29,3,FALSE)))</f>
        <v>0</v>
      </c>
      <c r="AQ170" s="370" t="str">
        <f t="shared" si="104"/>
        <v/>
      </c>
      <c r="AR170" s="370" t="str">
        <f>IF($C170="","",IF($AP170=0,0,($AQ170-VLOOKUP($AO170,'3.段階号俸表・参照表'!$V$4:$AH$13,2,FALSE))))</f>
        <v/>
      </c>
      <c r="AS170" s="370" t="str">
        <f>IF($C170="","",IF(AND($AN170&gt;0,$AR170=0),1,IF($AR170=0,0,IF($AR170&lt;0,1,ROUNDUP($AR170/VLOOKUP($AO170,'3.段階号俸表・参照表'!$V$4:$AH$13,4,FALSE),0)+1))))</f>
        <v/>
      </c>
      <c r="AT170" s="371" t="str">
        <f t="shared" si="105"/>
        <v/>
      </c>
      <c r="AU170" s="370" t="str">
        <f>IF($AO170="","",IF($AT170=0,0,($AT170-1)*VLOOKUP($AO170,'3.段階号俸表・参照表'!$V$4:$AH$13,4,FALSE)))</f>
        <v/>
      </c>
      <c r="AV170" s="370" t="str">
        <f t="shared" si="106"/>
        <v/>
      </c>
      <c r="AW170" s="371" t="str">
        <f>IF($C170="","",IF($AV170&lt;=0,0,ROUNDUP($AV170/VLOOKUP($AO170,'3.段階号俸表・参照表'!$V$4:$AH$13,8,FALSE),0)))</f>
        <v/>
      </c>
      <c r="AX170" s="371" t="str">
        <f t="shared" si="107"/>
        <v/>
      </c>
      <c r="AY170" s="379" t="str">
        <f t="shared" si="108"/>
        <v/>
      </c>
      <c r="AZ170" s="379" t="str">
        <f t="shared" si="109"/>
        <v/>
      </c>
      <c r="BA170" s="371" t="str">
        <f>IF($AO170="","",VLOOKUP($AO170,'3.段階号俸表・参照表'!$V$4:$AH$13,11,FALSE))</f>
        <v/>
      </c>
      <c r="BB170" s="371" t="str">
        <f>IF($AO170="","",VLOOKUP($AO170,'3.段階号俸表・参照表'!$V$4:$AH$13,12,FALSE))</f>
        <v/>
      </c>
      <c r="BC170" s="377" t="str">
        <f>IF($C170="","",INDEX('3.段階号俸表・参照表'!$B$3:$T$188,MATCH($AY170,'3.段階号俸表・参照表'!$B$3:$B$188,0),MATCH($AZ170,'3.段階号俸表・参照表'!$B$3:$T$3,0)))</f>
        <v/>
      </c>
      <c r="BD170" s="377" t="str">
        <f t="shared" si="110"/>
        <v/>
      </c>
      <c r="BE170" s="377" t="str">
        <f t="shared" si="111"/>
        <v/>
      </c>
      <c r="BF170" s="377" t="str">
        <f t="shared" si="112"/>
        <v/>
      </c>
      <c r="BG170" s="378" t="str">
        <f t="shared" si="113"/>
        <v/>
      </c>
      <c r="BH170" s="125"/>
      <c r="BI170" s="284" t="str">
        <f t="shared" si="114"/>
        <v/>
      </c>
      <c r="BJ170" s="284" t="str">
        <f t="shared" si="115"/>
        <v/>
      </c>
      <c r="BK170" s="231" t="str">
        <f>IF($C170="","",IF($BI170="","",INDEX('4.ベース改訂段階号俸表'!$B$4:$T$189,MATCH(メインシート!$BJ170,'4.ベース改訂段階号俸表'!$B$4:$B$189,0),MATCH(メインシート!$BI170,'4.ベース改訂段階号俸表'!$B$4:$T$4,0))))</f>
        <v/>
      </c>
      <c r="BL170" s="86" t="str">
        <f t="shared" si="90"/>
        <v/>
      </c>
      <c r="BM170" s="86" t="str">
        <f t="shared" si="116"/>
        <v/>
      </c>
      <c r="BN170" s="96" t="str">
        <f t="shared" si="91"/>
        <v/>
      </c>
      <c r="BO170" s="501"/>
      <c r="BP170" s="86" t="str">
        <f t="shared" si="117"/>
        <v/>
      </c>
      <c r="BQ170" s="86" t="str">
        <f t="shared" si="118"/>
        <v/>
      </c>
      <c r="BR170" s="229" t="str">
        <f t="shared" si="119"/>
        <v/>
      </c>
    </row>
    <row r="171" spans="1:70" x14ac:dyDescent="0.15">
      <c r="A171" s="30" t="str">
        <f>IF(C171="","",COUNTA($C$10:C171))</f>
        <v/>
      </c>
      <c r="B171" s="487"/>
      <c r="C171" s="487"/>
      <c r="D171" s="491"/>
      <c r="E171" s="491"/>
      <c r="F171" s="487"/>
      <c r="G171" s="491"/>
      <c r="H171" s="489"/>
      <c r="I171" s="489"/>
      <c r="J171" s="83" t="str">
        <f t="shared" si="92"/>
        <v/>
      </c>
      <c r="K171" s="83" t="str">
        <f t="shared" si="82"/>
        <v/>
      </c>
      <c r="L171" s="83" t="str">
        <f t="shared" si="83"/>
        <v/>
      </c>
      <c r="M171" s="83" t="str">
        <f t="shared" si="84"/>
        <v/>
      </c>
      <c r="N171" s="86" t="str">
        <f>IF($C171="","",VLOOKUP($J171,'1.年齢給'!$B$7:$C$54,2,FALSE))</f>
        <v/>
      </c>
      <c r="O171" s="86" t="str">
        <f>IF($C171="","",INDEX('3.段階号俸表・参照表'!$B$3:$T$188,MATCH(メインシート!$F171,'3.段階号俸表・参照表'!$B$3:$B$188,0),MATCH(メインシート!$E171,'3.段階号俸表・参照表'!$B$3:$T$3,0)))</f>
        <v/>
      </c>
      <c r="P171" s="490"/>
      <c r="Q171" s="86" t="str">
        <f t="shared" si="93"/>
        <v/>
      </c>
      <c r="R171" s="491"/>
      <c r="S171" s="491"/>
      <c r="T171" s="491"/>
      <c r="U171" s="491"/>
      <c r="V171" s="88" t="str">
        <f t="shared" si="94"/>
        <v/>
      </c>
      <c r="W171" s="90" t="str">
        <f t="shared" si="95"/>
        <v/>
      </c>
      <c r="X171" s="219" t="str">
        <f t="shared" si="120"/>
        <v/>
      </c>
      <c r="Y171" s="220" t="str">
        <f t="shared" si="121"/>
        <v/>
      </c>
      <c r="Z171" s="221" t="str">
        <f>IF($C171="","",IF($X171&gt;=$Y$7,0,VLOOKUP($X171,'1.年齢給'!$B$7:$C$54,2,FALSE)))</f>
        <v/>
      </c>
      <c r="AA171" s="221" t="str">
        <f t="shared" si="96"/>
        <v/>
      </c>
      <c r="AB171" s="492"/>
      <c r="AC171" s="223" t="str">
        <f t="shared" si="87"/>
        <v/>
      </c>
      <c r="AD171" s="223" t="str">
        <f t="shared" si="88"/>
        <v/>
      </c>
      <c r="AE171" s="223" t="str">
        <f>IF($AC171="","",VLOOKUP($AC171,'3.段階号俸表・参照表'!$V$4:$AH$13,12,FALSE))</f>
        <v/>
      </c>
      <c r="AF171" s="223" t="str">
        <f t="shared" si="97"/>
        <v/>
      </c>
      <c r="AG171" s="223" t="str">
        <f t="shared" si="98"/>
        <v/>
      </c>
      <c r="AH171" s="221" t="str">
        <f>IF($C171="","",INDEX('3.段階号俸表・参照表'!$B$3:$T$188,MATCH($AG171,'3.段階号俸表・参照表'!$B$3:$B$188,0),MATCH($AC171,'3.段階号俸表・参照表'!$B$3:$T$3,0)))</f>
        <v/>
      </c>
      <c r="AI171" s="221" t="str">
        <f t="shared" si="99"/>
        <v/>
      </c>
      <c r="AJ171" s="221" t="str">
        <f t="shared" si="100"/>
        <v/>
      </c>
      <c r="AK171" s="221" t="str">
        <f t="shared" si="101"/>
        <v/>
      </c>
      <c r="AL171" s="226" t="str">
        <f t="shared" si="102"/>
        <v/>
      </c>
      <c r="AM171" s="387" t="str">
        <f t="shared" si="89"/>
        <v/>
      </c>
      <c r="AN171" s="500"/>
      <c r="AO171" s="379" t="str">
        <f t="shared" si="103"/>
        <v/>
      </c>
      <c r="AP171" s="381">
        <f>IF(AM$10="","",IF($AN171="",0,VLOOKUP($AO171,'3.段階号俸表・参照表'!$V$20:$X$29,3,FALSE)-VLOOKUP($AM171,'3.段階号俸表・参照表'!$V$20:$X$29,3,FALSE)))</f>
        <v>0</v>
      </c>
      <c r="AQ171" s="370" t="str">
        <f t="shared" si="104"/>
        <v/>
      </c>
      <c r="AR171" s="370" t="str">
        <f>IF($C171="","",IF($AP171=0,0,($AQ171-VLOOKUP($AO171,'3.段階号俸表・参照表'!$V$4:$AH$13,2,FALSE))))</f>
        <v/>
      </c>
      <c r="AS171" s="370" t="str">
        <f>IF($C171="","",IF(AND($AN171&gt;0,$AR171=0),1,IF($AR171=0,0,IF($AR171&lt;0,1,ROUNDUP($AR171/VLOOKUP($AO171,'3.段階号俸表・参照表'!$V$4:$AH$13,4,FALSE),0)+1))))</f>
        <v/>
      </c>
      <c r="AT171" s="371" t="str">
        <f t="shared" si="105"/>
        <v/>
      </c>
      <c r="AU171" s="370" t="str">
        <f>IF($AO171="","",IF($AT171=0,0,($AT171-1)*VLOOKUP($AO171,'3.段階号俸表・参照表'!$V$4:$AH$13,4,FALSE)))</f>
        <v/>
      </c>
      <c r="AV171" s="370" t="str">
        <f t="shared" si="106"/>
        <v/>
      </c>
      <c r="AW171" s="371" t="str">
        <f>IF($C171="","",IF($AV171&lt;=0,0,ROUNDUP($AV171/VLOOKUP($AO171,'3.段階号俸表・参照表'!$V$4:$AH$13,8,FALSE),0)))</f>
        <v/>
      </c>
      <c r="AX171" s="371" t="str">
        <f t="shared" si="107"/>
        <v/>
      </c>
      <c r="AY171" s="379" t="str">
        <f t="shared" si="108"/>
        <v/>
      </c>
      <c r="AZ171" s="379" t="str">
        <f t="shared" si="109"/>
        <v/>
      </c>
      <c r="BA171" s="371" t="str">
        <f>IF($AO171="","",VLOOKUP($AO171,'3.段階号俸表・参照表'!$V$4:$AH$13,11,FALSE))</f>
        <v/>
      </c>
      <c r="BB171" s="371" t="str">
        <f>IF($AO171="","",VLOOKUP($AO171,'3.段階号俸表・参照表'!$V$4:$AH$13,12,FALSE))</f>
        <v/>
      </c>
      <c r="BC171" s="377" t="str">
        <f>IF($C171="","",INDEX('3.段階号俸表・参照表'!$B$3:$T$188,MATCH($AY171,'3.段階号俸表・参照表'!$B$3:$B$188,0),MATCH($AZ171,'3.段階号俸表・参照表'!$B$3:$T$3,0)))</f>
        <v/>
      </c>
      <c r="BD171" s="377" t="str">
        <f t="shared" si="110"/>
        <v/>
      </c>
      <c r="BE171" s="377" t="str">
        <f t="shared" si="111"/>
        <v/>
      </c>
      <c r="BF171" s="377" t="str">
        <f t="shared" si="112"/>
        <v/>
      </c>
      <c r="BG171" s="378" t="str">
        <f t="shared" si="113"/>
        <v/>
      </c>
      <c r="BH171" s="125"/>
      <c r="BI171" s="284" t="str">
        <f t="shared" si="114"/>
        <v/>
      </c>
      <c r="BJ171" s="284" t="str">
        <f t="shared" si="115"/>
        <v/>
      </c>
      <c r="BK171" s="231" t="str">
        <f>IF($C171="","",IF($BI171="","",INDEX('4.ベース改訂段階号俸表'!$B$4:$T$189,MATCH(メインシート!$BJ171,'4.ベース改訂段階号俸表'!$B$4:$B$189,0),MATCH(メインシート!$BI171,'4.ベース改訂段階号俸表'!$B$4:$T$4,0))))</f>
        <v/>
      </c>
      <c r="BL171" s="86" t="str">
        <f t="shared" si="90"/>
        <v/>
      </c>
      <c r="BM171" s="86" t="str">
        <f t="shared" si="116"/>
        <v/>
      </c>
      <c r="BN171" s="96" t="str">
        <f t="shared" si="91"/>
        <v/>
      </c>
      <c r="BO171" s="501"/>
      <c r="BP171" s="86" t="str">
        <f t="shared" si="117"/>
        <v/>
      </c>
      <c r="BQ171" s="86" t="str">
        <f t="shared" si="118"/>
        <v/>
      </c>
      <c r="BR171" s="229" t="str">
        <f t="shared" si="119"/>
        <v/>
      </c>
    </row>
    <row r="172" spans="1:70" x14ac:dyDescent="0.15">
      <c r="A172" s="30" t="str">
        <f>IF(C172="","",COUNTA($C$10:C172))</f>
        <v/>
      </c>
      <c r="B172" s="487"/>
      <c r="C172" s="487"/>
      <c r="D172" s="491"/>
      <c r="E172" s="491"/>
      <c r="F172" s="487"/>
      <c r="G172" s="491"/>
      <c r="H172" s="489"/>
      <c r="I172" s="489"/>
      <c r="J172" s="83" t="str">
        <f t="shared" si="92"/>
        <v/>
      </c>
      <c r="K172" s="83" t="str">
        <f t="shared" si="82"/>
        <v/>
      </c>
      <c r="L172" s="83" t="str">
        <f t="shared" si="83"/>
        <v/>
      </c>
      <c r="M172" s="83" t="str">
        <f t="shared" si="84"/>
        <v/>
      </c>
      <c r="N172" s="86" t="str">
        <f>IF($C172="","",VLOOKUP($J172,'1.年齢給'!$B$7:$C$54,2,FALSE))</f>
        <v/>
      </c>
      <c r="O172" s="86" t="str">
        <f>IF($C172="","",INDEX('3.段階号俸表・参照表'!$B$3:$T$188,MATCH(メインシート!$F172,'3.段階号俸表・参照表'!$B$3:$B$188,0),MATCH(メインシート!$E172,'3.段階号俸表・参照表'!$B$3:$T$3,0)))</f>
        <v/>
      </c>
      <c r="P172" s="490"/>
      <c r="Q172" s="86" t="str">
        <f t="shared" si="93"/>
        <v/>
      </c>
      <c r="R172" s="491"/>
      <c r="S172" s="491"/>
      <c r="T172" s="491"/>
      <c r="U172" s="491"/>
      <c r="V172" s="88" t="str">
        <f t="shared" si="94"/>
        <v/>
      </c>
      <c r="W172" s="90" t="str">
        <f t="shared" si="95"/>
        <v/>
      </c>
      <c r="X172" s="219" t="str">
        <f t="shared" si="120"/>
        <v/>
      </c>
      <c r="Y172" s="220" t="str">
        <f t="shared" si="121"/>
        <v/>
      </c>
      <c r="Z172" s="221" t="str">
        <f>IF($C172="","",IF($X172&gt;=$Y$7,0,VLOOKUP($X172,'1.年齢給'!$B$7:$C$54,2,FALSE)))</f>
        <v/>
      </c>
      <c r="AA172" s="221" t="str">
        <f t="shared" si="96"/>
        <v/>
      </c>
      <c r="AB172" s="492"/>
      <c r="AC172" s="223" t="str">
        <f t="shared" si="87"/>
        <v/>
      </c>
      <c r="AD172" s="223" t="str">
        <f t="shared" si="88"/>
        <v/>
      </c>
      <c r="AE172" s="223" t="str">
        <f>IF($AC172="","",VLOOKUP($AC172,'3.段階号俸表・参照表'!$V$4:$AH$13,12,FALSE))</f>
        <v/>
      </c>
      <c r="AF172" s="223" t="str">
        <f t="shared" si="97"/>
        <v/>
      </c>
      <c r="AG172" s="223" t="str">
        <f t="shared" si="98"/>
        <v/>
      </c>
      <c r="AH172" s="221" t="str">
        <f>IF($C172="","",INDEX('3.段階号俸表・参照表'!$B$3:$T$188,MATCH($AG172,'3.段階号俸表・参照表'!$B$3:$B$188,0),MATCH($AC172,'3.段階号俸表・参照表'!$B$3:$T$3,0)))</f>
        <v/>
      </c>
      <c r="AI172" s="221" t="str">
        <f t="shared" si="99"/>
        <v/>
      </c>
      <c r="AJ172" s="221" t="str">
        <f t="shared" si="100"/>
        <v/>
      </c>
      <c r="AK172" s="221" t="str">
        <f t="shared" si="101"/>
        <v/>
      </c>
      <c r="AL172" s="226" t="str">
        <f t="shared" si="102"/>
        <v/>
      </c>
      <c r="AM172" s="387" t="str">
        <f t="shared" si="89"/>
        <v/>
      </c>
      <c r="AN172" s="500"/>
      <c r="AO172" s="379" t="str">
        <f t="shared" si="103"/>
        <v/>
      </c>
      <c r="AP172" s="381">
        <f>IF(AM$10="","",IF($AN172="",0,VLOOKUP($AO172,'3.段階号俸表・参照表'!$V$20:$X$29,3,FALSE)-VLOOKUP($AM172,'3.段階号俸表・参照表'!$V$20:$X$29,3,FALSE)))</f>
        <v>0</v>
      </c>
      <c r="AQ172" s="370" t="str">
        <f t="shared" si="104"/>
        <v/>
      </c>
      <c r="AR172" s="370" t="str">
        <f>IF($C172="","",IF($AP172=0,0,($AQ172-VLOOKUP($AO172,'3.段階号俸表・参照表'!$V$4:$AH$13,2,FALSE))))</f>
        <v/>
      </c>
      <c r="AS172" s="370" t="str">
        <f>IF($C172="","",IF(AND($AN172&gt;0,$AR172=0),1,IF($AR172=0,0,IF($AR172&lt;0,1,ROUNDUP($AR172/VLOOKUP($AO172,'3.段階号俸表・参照表'!$V$4:$AH$13,4,FALSE),0)+1))))</f>
        <v/>
      </c>
      <c r="AT172" s="371" t="str">
        <f t="shared" si="105"/>
        <v/>
      </c>
      <c r="AU172" s="370" t="str">
        <f>IF($AO172="","",IF($AT172=0,0,($AT172-1)*VLOOKUP($AO172,'3.段階号俸表・参照表'!$V$4:$AH$13,4,FALSE)))</f>
        <v/>
      </c>
      <c r="AV172" s="370" t="str">
        <f t="shared" si="106"/>
        <v/>
      </c>
      <c r="AW172" s="371" t="str">
        <f>IF($C172="","",IF($AV172&lt;=0,0,ROUNDUP($AV172/VLOOKUP($AO172,'3.段階号俸表・参照表'!$V$4:$AH$13,8,FALSE),0)))</f>
        <v/>
      </c>
      <c r="AX172" s="371" t="str">
        <f t="shared" si="107"/>
        <v/>
      </c>
      <c r="AY172" s="379" t="str">
        <f t="shared" si="108"/>
        <v/>
      </c>
      <c r="AZ172" s="379" t="str">
        <f t="shared" si="109"/>
        <v/>
      </c>
      <c r="BA172" s="371" t="str">
        <f>IF($AO172="","",VLOOKUP($AO172,'3.段階号俸表・参照表'!$V$4:$AH$13,11,FALSE))</f>
        <v/>
      </c>
      <c r="BB172" s="371" t="str">
        <f>IF($AO172="","",VLOOKUP($AO172,'3.段階号俸表・参照表'!$V$4:$AH$13,12,FALSE))</f>
        <v/>
      </c>
      <c r="BC172" s="377" t="str">
        <f>IF($C172="","",INDEX('3.段階号俸表・参照表'!$B$3:$T$188,MATCH($AY172,'3.段階号俸表・参照表'!$B$3:$B$188,0),MATCH($AZ172,'3.段階号俸表・参照表'!$B$3:$T$3,0)))</f>
        <v/>
      </c>
      <c r="BD172" s="377" t="str">
        <f t="shared" si="110"/>
        <v/>
      </c>
      <c r="BE172" s="377" t="str">
        <f t="shared" si="111"/>
        <v/>
      </c>
      <c r="BF172" s="377" t="str">
        <f t="shared" si="112"/>
        <v/>
      </c>
      <c r="BG172" s="378" t="str">
        <f t="shared" si="113"/>
        <v/>
      </c>
      <c r="BH172" s="125"/>
      <c r="BI172" s="284" t="str">
        <f t="shared" si="114"/>
        <v/>
      </c>
      <c r="BJ172" s="284" t="str">
        <f t="shared" si="115"/>
        <v/>
      </c>
      <c r="BK172" s="231" t="str">
        <f>IF($C172="","",IF($BI172="","",INDEX('4.ベース改訂段階号俸表'!$B$4:$T$189,MATCH(メインシート!$BJ172,'4.ベース改訂段階号俸表'!$B$4:$B$189,0),MATCH(メインシート!$BI172,'4.ベース改訂段階号俸表'!$B$4:$T$4,0))))</f>
        <v/>
      </c>
      <c r="BL172" s="86" t="str">
        <f t="shared" si="90"/>
        <v/>
      </c>
      <c r="BM172" s="86" t="str">
        <f t="shared" si="116"/>
        <v/>
      </c>
      <c r="BN172" s="96" t="str">
        <f t="shared" si="91"/>
        <v/>
      </c>
      <c r="BO172" s="501"/>
      <c r="BP172" s="86" t="str">
        <f t="shared" si="117"/>
        <v/>
      </c>
      <c r="BQ172" s="86" t="str">
        <f t="shared" si="118"/>
        <v/>
      </c>
      <c r="BR172" s="229" t="str">
        <f t="shared" si="119"/>
        <v/>
      </c>
    </row>
    <row r="173" spans="1:70" x14ac:dyDescent="0.15">
      <c r="A173" s="30" t="str">
        <f>IF(C173="","",COUNTA($C$10:C173))</f>
        <v/>
      </c>
      <c r="B173" s="487"/>
      <c r="C173" s="487"/>
      <c r="D173" s="491"/>
      <c r="E173" s="491"/>
      <c r="F173" s="487"/>
      <c r="G173" s="491"/>
      <c r="H173" s="489"/>
      <c r="I173" s="489"/>
      <c r="J173" s="83" t="str">
        <f t="shared" si="92"/>
        <v/>
      </c>
      <c r="K173" s="83" t="str">
        <f t="shared" si="82"/>
        <v/>
      </c>
      <c r="L173" s="83" t="str">
        <f t="shared" si="83"/>
        <v/>
      </c>
      <c r="M173" s="83" t="str">
        <f t="shared" si="84"/>
        <v/>
      </c>
      <c r="N173" s="86" t="str">
        <f>IF($C173="","",VLOOKUP($J173,'1.年齢給'!$B$7:$C$54,2,FALSE))</f>
        <v/>
      </c>
      <c r="O173" s="86" t="str">
        <f>IF($C173="","",INDEX('3.段階号俸表・参照表'!$B$3:$T$188,MATCH(メインシート!$F173,'3.段階号俸表・参照表'!$B$3:$B$188,0),MATCH(メインシート!$E173,'3.段階号俸表・参照表'!$B$3:$T$3,0)))</f>
        <v/>
      </c>
      <c r="P173" s="490"/>
      <c r="Q173" s="86" t="str">
        <f t="shared" si="93"/>
        <v/>
      </c>
      <c r="R173" s="491"/>
      <c r="S173" s="491"/>
      <c r="T173" s="491"/>
      <c r="U173" s="491"/>
      <c r="V173" s="88" t="str">
        <f t="shared" si="94"/>
        <v/>
      </c>
      <c r="W173" s="90" t="str">
        <f t="shared" si="95"/>
        <v/>
      </c>
      <c r="X173" s="219" t="str">
        <f t="shared" si="120"/>
        <v/>
      </c>
      <c r="Y173" s="220" t="str">
        <f t="shared" si="121"/>
        <v/>
      </c>
      <c r="Z173" s="221" t="str">
        <f>IF($C173="","",IF($X173&gt;=$Y$7,0,VLOOKUP($X173,'1.年齢給'!$B$7:$C$54,2,FALSE)))</f>
        <v/>
      </c>
      <c r="AA173" s="221" t="str">
        <f t="shared" si="96"/>
        <v/>
      </c>
      <c r="AB173" s="492"/>
      <c r="AC173" s="223" t="str">
        <f t="shared" si="87"/>
        <v/>
      </c>
      <c r="AD173" s="223" t="str">
        <f t="shared" si="88"/>
        <v/>
      </c>
      <c r="AE173" s="223" t="str">
        <f>IF($AC173="","",VLOOKUP($AC173,'3.段階号俸表・参照表'!$V$4:$AH$13,12,FALSE))</f>
        <v/>
      </c>
      <c r="AF173" s="223" t="str">
        <f t="shared" si="97"/>
        <v/>
      </c>
      <c r="AG173" s="223" t="str">
        <f t="shared" si="98"/>
        <v/>
      </c>
      <c r="AH173" s="221" t="str">
        <f>IF($C173="","",INDEX('3.段階号俸表・参照表'!$B$3:$T$188,MATCH($AG173,'3.段階号俸表・参照表'!$B$3:$B$188,0),MATCH($AC173,'3.段階号俸表・参照表'!$B$3:$T$3,0)))</f>
        <v/>
      </c>
      <c r="AI173" s="221" t="str">
        <f t="shared" si="99"/>
        <v/>
      </c>
      <c r="AJ173" s="221" t="str">
        <f t="shared" si="100"/>
        <v/>
      </c>
      <c r="AK173" s="221" t="str">
        <f t="shared" si="101"/>
        <v/>
      </c>
      <c r="AL173" s="226" t="str">
        <f t="shared" si="102"/>
        <v/>
      </c>
      <c r="AM173" s="387" t="str">
        <f t="shared" si="89"/>
        <v/>
      </c>
      <c r="AN173" s="500"/>
      <c r="AO173" s="379" t="str">
        <f t="shared" si="103"/>
        <v/>
      </c>
      <c r="AP173" s="381">
        <f>IF(AM$10="","",IF($AN173="",0,VLOOKUP($AO173,'3.段階号俸表・参照表'!$V$20:$X$29,3,FALSE)-VLOOKUP($AM173,'3.段階号俸表・参照表'!$V$20:$X$29,3,FALSE)))</f>
        <v>0</v>
      </c>
      <c r="AQ173" s="370" t="str">
        <f t="shared" si="104"/>
        <v/>
      </c>
      <c r="AR173" s="370" t="str">
        <f>IF($C173="","",IF($AP173=0,0,($AQ173-VLOOKUP($AO173,'3.段階号俸表・参照表'!$V$4:$AH$13,2,FALSE))))</f>
        <v/>
      </c>
      <c r="AS173" s="370" t="str">
        <f>IF($C173="","",IF(AND($AN173&gt;0,$AR173=0),1,IF($AR173=0,0,IF($AR173&lt;0,1,ROUNDUP($AR173/VLOOKUP($AO173,'3.段階号俸表・参照表'!$V$4:$AH$13,4,FALSE),0)+1))))</f>
        <v/>
      </c>
      <c r="AT173" s="371" t="str">
        <f t="shared" si="105"/>
        <v/>
      </c>
      <c r="AU173" s="370" t="str">
        <f>IF($AO173="","",IF($AT173=0,0,($AT173-1)*VLOOKUP($AO173,'3.段階号俸表・参照表'!$V$4:$AH$13,4,FALSE)))</f>
        <v/>
      </c>
      <c r="AV173" s="370" t="str">
        <f t="shared" si="106"/>
        <v/>
      </c>
      <c r="AW173" s="371" t="str">
        <f>IF($C173="","",IF($AV173&lt;=0,0,ROUNDUP($AV173/VLOOKUP($AO173,'3.段階号俸表・参照表'!$V$4:$AH$13,8,FALSE),0)))</f>
        <v/>
      </c>
      <c r="AX173" s="371" t="str">
        <f t="shared" si="107"/>
        <v/>
      </c>
      <c r="AY173" s="379" t="str">
        <f t="shared" si="108"/>
        <v/>
      </c>
      <c r="AZ173" s="379" t="str">
        <f t="shared" si="109"/>
        <v/>
      </c>
      <c r="BA173" s="371" t="str">
        <f>IF($AO173="","",VLOOKUP($AO173,'3.段階号俸表・参照表'!$V$4:$AH$13,11,FALSE))</f>
        <v/>
      </c>
      <c r="BB173" s="371" t="str">
        <f>IF($AO173="","",VLOOKUP($AO173,'3.段階号俸表・参照表'!$V$4:$AH$13,12,FALSE))</f>
        <v/>
      </c>
      <c r="BC173" s="377" t="str">
        <f>IF($C173="","",INDEX('3.段階号俸表・参照表'!$B$3:$T$188,MATCH($AY173,'3.段階号俸表・参照表'!$B$3:$B$188,0),MATCH($AZ173,'3.段階号俸表・参照表'!$B$3:$T$3,0)))</f>
        <v/>
      </c>
      <c r="BD173" s="377" t="str">
        <f t="shared" si="110"/>
        <v/>
      </c>
      <c r="BE173" s="377" t="str">
        <f t="shared" si="111"/>
        <v/>
      </c>
      <c r="BF173" s="377" t="str">
        <f t="shared" si="112"/>
        <v/>
      </c>
      <c r="BG173" s="378" t="str">
        <f t="shared" si="113"/>
        <v/>
      </c>
      <c r="BH173" s="125"/>
      <c r="BI173" s="284" t="str">
        <f t="shared" si="114"/>
        <v/>
      </c>
      <c r="BJ173" s="284" t="str">
        <f t="shared" si="115"/>
        <v/>
      </c>
      <c r="BK173" s="231" t="str">
        <f>IF($C173="","",IF($BI173="","",INDEX('4.ベース改訂段階号俸表'!$B$4:$T$189,MATCH(メインシート!$BJ173,'4.ベース改訂段階号俸表'!$B$4:$B$189,0),MATCH(メインシート!$BI173,'4.ベース改訂段階号俸表'!$B$4:$T$4,0))))</f>
        <v/>
      </c>
      <c r="BL173" s="86" t="str">
        <f t="shared" si="90"/>
        <v/>
      </c>
      <c r="BM173" s="86" t="str">
        <f t="shared" si="116"/>
        <v/>
      </c>
      <c r="BN173" s="96" t="str">
        <f t="shared" si="91"/>
        <v/>
      </c>
      <c r="BO173" s="501"/>
      <c r="BP173" s="86" t="str">
        <f t="shared" si="117"/>
        <v/>
      </c>
      <c r="BQ173" s="86" t="str">
        <f t="shared" si="118"/>
        <v/>
      </c>
      <c r="BR173" s="229" t="str">
        <f t="shared" si="119"/>
        <v/>
      </c>
    </row>
    <row r="174" spans="1:70" x14ac:dyDescent="0.15">
      <c r="A174" s="30" t="str">
        <f>IF(C174="","",COUNTA($C$10:C174))</f>
        <v/>
      </c>
      <c r="B174" s="487"/>
      <c r="C174" s="487"/>
      <c r="D174" s="491"/>
      <c r="E174" s="491"/>
      <c r="F174" s="487"/>
      <c r="G174" s="491"/>
      <c r="H174" s="489"/>
      <c r="I174" s="489"/>
      <c r="J174" s="83" t="str">
        <f t="shared" si="92"/>
        <v/>
      </c>
      <c r="K174" s="83" t="str">
        <f t="shared" si="82"/>
        <v/>
      </c>
      <c r="L174" s="83" t="str">
        <f t="shared" si="83"/>
        <v/>
      </c>
      <c r="M174" s="83" t="str">
        <f t="shared" si="84"/>
        <v/>
      </c>
      <c r="N174" s="86" t="str">
        <f>IF($C174="","",VLOOKUP($J174,'1.年齢給'!$B$7:$C$54,2,FALSE))</f>
        <v/>
      </c>
      <c r="O174" s="86" t="str">
        <f>IF($C174="","",INDEX('3.段階号俸表・参照表'!$B$3:$T$188,MATCH(メインシート!$F174,'3.段階号俸表・参照表'!$B$3:$B$188,0),MATCH(メインシート!$E174,'3.段階号俸表・参照表'!$B$3:$T$3,0)))</f>
        <v/>
      </c>
      <c r="P174" s="490"/>
      <c r="Q174" s="86" t="str">
        <f t="shared" si="93"/>
        <v/>
      </c>
      <c r="R174" s="491"/>
      <c r="S174" s="491"/>
      <c r="T174" s="491"/>
      <c r="U174" s="491"/>
      <c r="V174" s="88" t="str">
        <f t="shared" si="94"/>
        <v/>
      </c>
      <c r="W174" s="90" t="str">
        <f t="shared" si="95"/>
        <v/>
      </c>
      <c r="X174" s="219" t="str">
        <f t="shared" si="120"/>
        <v/>
      </c>
      <c r="Y174" s="220" t="str">
        <f t="shared" si="121"/>
        <v/>
      </c>
      <c r="Z174" s="221" t="str">
        <f>IF($C174="","",IF($X174&gt;=$Y$7,0,VLOOKUP($X174,'1.年齢給'!$B$7:$C$54,2,FALSE)))</f>
        <v/>
      </c>
      <c r="AA174" s="221" t="str">
        <f t="shared" si="96"/>
        <v/>
      </c>
      <c r="AB174" s="492"/>
      <c r="AC174" s="223" t="str">
        <f t="shared" si="87"/>
        <v/>
      </c>
      <c r="AD174" s="223" t="str">
        <f t="shared" si="88"/>
        <v/>
      </c>
      <c r="AE174" s="223" t="str">
        <f>IF($AC174="","",VLOOKUP($AC174,'3.段階号俸表・参照表'!$V$4:$AH$13,12,FALSE))</f>
        <v/>
      </c>
      <c r="AF174" s="223" t="str">
        <f t="shared" si="97"/>
        <v/>
      </c>
      <c r="AG174" s="223" t="str">
        <f t="shared" si="98"/>
        <v/>
      </c>
      <c r="AH174" s="221" t="str">
        <f>IF($C174="","",INDEX('3.段階号俸表・参照表'!$B$3:$T$188,MATCH($AG174,'3.段階号俸表・参照表'!$B$3:$B$188,0),MATCH($AC174,'3.段階号俸表・参照表'!$B$3:$T$3,0)))</f>
        <v/>
      </c>
      <c r="AI174" s="221" t="str">
        <f t="shared" si="99"/>
        <v/>
      </c>
      <c r="AJ174" s="221" t="str">
        <f t="shared" si="100"/>
        <v/>
      </c>
      <c r="AK174" s="221" t="str">
        <f t="shared" si="101"/>
        <v/>
      </c>
      <c r="AL174" s="226" t="str">
        <f t="shared" si="102"/>
        <v/>
      </c>
      <c r="AM174" s="387" t="str">
        <f t="shared" si="89"/>
        <v/>
      </c>
      <c r="AN174" s="500"/>
      <c r="AO174" s="379" t="str">
        <f t="shared" si="103"/>
        <v/>
      </c>
      <c r="AP174" s="381">
        <f>IF(AM$10="","",IF($AN174="",0,VLOOKUP($AO174,'3.段階号俸表・参照表'!$V$20:$X$29,3,FALSE)-VLOOKUP($AM174,'3.段階号俸表・参照表'!$V$20:$X$29,3,FALSE)))</f>
        <v>0</v>
      </c>
      <c r="AQ174" s="370" t="str">
        <f t="shared" si="104"/>
        <v/>
      </c>
      <c r="AR174" s="370" t="str">
        <f>IF($C174="","",IF($AP174=0,0,($AQ174-VLOOKUP($AO174,'3.段階号俸表・参照表'!$V$4:$AH$13,2,FALSE))))</f>
        <v/>
      </c>
      <c r="AS174" s="370" t="str">
        <f>IF($C174="","",IF(AND($AN174&gt;0,$AR174=0),1,IF($AR174=0,0,IF($AR174&lt;0,1,ROUNDUP($AR174/VLOOKUP($AO174,'3.段階号俸表・参照表'!$V$4:$AH$13,4,FALSE),0)+1))))</f>
        <v/>
      </c>
      <c r="AT174" s="371" t="str">
        <f t="shared" si="105"/>
        <v/>
      </c>
      <c r="AU174" s="370" t="str">
        <f>IF($AO174="","",IF($AT174=0,0,($AT174-1)*VLOOKUP($AO174,'3.段階号俸表・参照表'!$V$4:$AH$13,4,FALSE)))</f>
        <v/>
      </c>
      <c r="AV174" s="370" t="str">
        <f t="shared" si="106"/>
        <v/>
      </c>
      <c r="AW174" s="371" t="str">
        <f>IF($C174="","",IF($AV174&lt;=0,0,ROUNDUP($AV174/VLOOKUP($AO174,'3.段階号俸表・参照表'!$V$4:$AH$13,8,FALSE),0)))</f>
        <v/>
      </c>
      <c r="AX174" s="371" t="str">
        <f t="shared" si="107"/>
        <v/>
      </c>
      <c r="AY174" s="379" t="str">
        <f t="shared" si="108"/>
        <v/>
      </c>
      <c r="AZ174" s="379" t="str">
        <f t="shared" si="109"/>
        <v/>
      </c>
      <c r="BA174" s="371" t="str">
        <f>IF($AO174="","",VLOOKUP($AO174,'3.段階号俸表・参照表'!$V$4:$AH$13,11,FALSE))</f>
        <v/>
      </c>
      <c r="BB174" s="371" t="str">
        <f>IF($AO174="","",VLOOKUP($AO174,'3.段階号俸表・参照表'!$V$4:$AH$13,12,FALSE))</f>
        <v/>
      </c>
      <c r="BC174" s="377" t="str">
        <f>IF($C174="","",INDEX('3.段階号俸表・参照表'!$B$3:$T$188,MATCH($AY174,'3.段階号俸表・参照表'!$B$3:$B$188,0),MATCH($AZ174,'3.段階号俸表・参照表'!$B$3:$T$3,0)))</f>
        <v/>
      </c>
      <c r="BD174" s="377" t="str">
        <f t="shared" si="110"/>
        <v/>
      </c>
      <c r="BE174" s="377" t="str">
        <f t="shared" si="111"/>
        <v/>
      </c>
      <c r="BF174" s="377" t="str">
        <f t="shared" si="112"/>
        <v/>
      </c>
      <c r="BG174" s="378" t="str">
        <f t="shared" si="113"/>
        <v/>
      </c>
      <c r="BH174" s="125"/>
      <c r="BI174" s="284" t="str">
        <f t="shared" si="114"/>
        <v/>
      </c>
      <c r="BJ174" s="284" t="str">
        <f t="shared" si="115"/>
        <v/>
      </c>
      <c r="BK174" s="231" t="str">
        <f>IF($C174="","",IF($BI174="","",INDEX('4.ベース改訂段階号俸表'!$B$4:$T$189,MATCH(メインシート!$BJ174,'4.ベース改訂段階号俸表'!$B$4:$B$189,0),MATCH(メインシート!$BI174,'4.ベース改訂段階号俸表'!$B$4:$T$4,0))))</f>
        <v/>
      </c>
      <c r="BL174" s="86" t="str">
        <f t="shared" si="90"/>
        <v/>
      </c>
      <c r="BM174" s="86" t="str">
        <f t="shared" si="116"/>
        <v/>
      </c>
      <c r="BN174" s="96" t="str">
        <f t="shared" si="91"/>
        <v/>
      </c>
      <c r="BO174" s="501"/>
      <c r="BP174" s="86" t="str">
        <f t="shared" si="117"/>
        <v/>
      </c>
      <c r="BQ174" s="86" t="str">
        <f t="shared" si="118"/>
        <v/>
      </c>
      <c r="BR174" s="229" t="str">
        <f t="shared" si="119"/>
        <v/>
      </c>
    </row>
    <row r="175" spans="1:70" x14ac:dyDescent="0.15">
      <c r="A175" s="30" t="str">
        <f>IF(C175="","",COUNTA($C$10:C175))</f>
        <v/>
      </c>
      <c r="B175" s="487"/>
      <c r="C175" s="487"/>
      <c r="D175" s="491"/>
      <c r="E175" s="491"/>
      <c r="F175" s="487"/>
      <c r="G175" s="491"/>
      <c r="H175" s="489"/>
      <c r="I175" s="489"/>
      <c r="J175" s="83" t="str">
        <f t="shared" si="92"/>
        <v/>
      </c>
      <c r="K175" s="83" t="str">
        <f t="shared" si="82"/>
        <v/>
      </c>
      <c r="L175" s="83" t="str">
        <f t="shared" si="83"/>
        <v/>
      </c>
      <c r="M175" s="83" t="str">
        <f t="shared" si="84"/>
        <v/>
      </c>
      <c r="N175" s="86" t="str">
        <f>IF($C175="","",VLOOKUP($J175,'1.年齢給'!$B$7:$C$54,2,FALSE))</f>
        <v/>
      </c>
      <c r="O175" s="86" t="str">
        <f>IF($C175="","",INDEX('3.段階号俸表・参照表'!$B$3:$T$188,MATCH(メインシート!$F175,'3.段階号俸表・参照表'!$B$3:$B$188,0),MATCH(メインシート!$E175,'3.段階号俸表・参照表'!$B$3:$T$3,0)))</f>
        <v/>
      </c>
      <c r="P175" s="490"/>
      <c r="Q175" s="86" t="str">
        <f t="shared" si="93"/>
        <v/>
      </c>
      <c r="R175" s="491"/>
      <c r="S175" s="491"/>
      <c r="T175" s="491"/>
      <c r="U175" s="491"/>
      <c r="V175" s="88" t="str">
        <f t="shared" si="94"/>
        <v/>
      </c>
      <c r="W175" s="90" t="str">
        <f t="shared" si="95"/>
        <v/>
      </c>
      <c r="X175" s="219" t="str">
        <f t="shared" si="120"/>
        <v/>
      </c>
      <c r="Y175" s="220" t="str">
        <f t="shared" si="121"/>
        <v/>
      </c>
      <c r="Z175" s="221" t="str">
        <f>IF($C175="","",IF($X175&gt;=$Y$7,0,VLOOKUP($X175,'1.年齢給'!$B$7:$C$54,2,FALSE)))</f>
        <v/>
      </c>
      <c r="AA175" s="221" t="str">
        <f t="shared" si="96"/>
        <v/>
      </c>
      <c r="AB175" s="492"/>
      <c r="AC175" s="223" t="str">
        <f t="shared" si="87"/>
        <v/>
      </c>
      <c r="AD175" s="223" t="str">
        <f t="shared" si="88"/>
        <v/>
      </c>
      <c r="AE175" s="223" t="str">
        <f>IF($AC175="","",VLOOKUP($AC175,'3.段階号俸表・参照表'!$V$4:$AH$13,12,FALSE))</f>
        <v/>
      </c>
      <c r="AF175" s="223" t="str">
        <f t="shared" si="97"/>
        <v/>
      </c>
      <c r="AG175" s="223" t="str">
        <f t="shared" si="98"/>
        <v/>
      </c>
      <c r="AH175" s="221" t="str">
        <f>IF($C175="","",INDEX('3.段階号俸表・参照表'!$B$3:$T$188,MATCH($AG175,'3.段階号俸表・参照表'!$B$3:$B$188,0),MATCH($AC175,'3.段階号俸表・参照表'!$B$3:$T$3,0)))</f>
        <v/>
      </c>
      <c r="AI175" s="221" t="str">
        <f t="shared" si="99"/>
        <v/>
      </c>
      <c r="AJ175" s="221" t="str">
        <f t="shared" si="100"/>
        <v/>
      </c>
      <c r="AK175" s="221" t="str">
        <f t="shared" si="101"/>
        <v/>
      </c>
      <c r="AL175" s="226" t="str">
        <f t="shared" si="102"/>
        <v/>
      </c>
      <c r="AM175" s="387" t="str">
        <f t="shared" si="89"/>
        <v/>
      </c>
      <c r="AN175" s="500"/>
      <c r="AO175" s="379" t="str">
        <f t="shared" si="103"/>
        <v/>
      </c>
      <c r="AP175" s="381">
        <f>IF(AM$10="","",IF($AN175="",0,VLOOKUP($AO175,'3.段階号俸表・参照表'!$V$20:$X$29,3,FALSE)-VLOOKUP($AM175,'3.段階号俸表・参照表'!$V$20:$X$29,3,FALSE)))</f>
        <v>0</v>
      </c>
      <c r="AQ175" s="370" t="str">
        <f t="shared" si="104"/>
        <v/>
      </c>
      <c r="AR175" s="370" t="str">
        <f>IF($C175="","",IF($AP175=0,0,($AQ175-VLOOKUP($AO175,'3.段階号俸表・参照表'!$V$4:$AH$13,2,FALSE))))</f>
        <v/>
      </c>
      <c r="AS175" s="370" t="str">
        <f>IF($C175="","",IF(AND($AN175&gt;0,$AR175=0),1,IF($AR175=0,0,IF($AR175&lt;0,1,ROUNDUP($AR175/VLOOKUP($AO175,'3.段階号俸表・参照表'!$V$4:$AH$13,4,FALSE),0)+1))))</f>
        <v/>
      </c>
      <c r="AT175" s="371" t="str">
        <f t="shared" si="105"/>
        <v/>
      </c>
      <c r="AU175" s="370" t="str">
        <f>IF($AO175="","",IF($AT175=0,0,($AT175-1)*VLOOKUP($AO175,'3.段階号俸表・参照表'!$V$4:$AH$13,4,FALSE)))</f>
        <v/>
      </c>
      <c r="AV175" s="370" t="str">
        <f t="shared" si="106"/>
        <v/>
      </c>
      <c r="AW175" s="371" t="str">
        <f>IF($C175="","",IF($AV175&lt;=0,0,ROUNDUP($AV175/VLOOKUP($AO175,'3.段階号俸表・参照表'!$V$4:$AH$13,8,FALSE),0)))</f>
        <v/>
      </c>
      <c r="AX175" s="371" t="str">
        <f t="shared" si="107"/>
        <v/>
      </c>
      <c r="AY175" s="379" t="str">
        <f t="shared" si="108"/>
        <v/>
      </c>
      <c r="AZ175" s="379" t="str">
        <f t="shared" si="109"/>
        <v/>
      </c>
      <c r="BA175" s="371" t="str">
        <f>IF($AO175="","",VLOOKUP($AO175,'3.段階号俸表・参照表'!$V$4:$AH$13,11,FALSE))</f>
        <v/>
      </c>
      <c r="BB175" s="371" t="str">
        <f>IF($AO175="","",VLOOKUP($AO175,'3.段階号俸表・参照表'!$V$4:$AH$13,12,FALSE))</f>
        <v/>
      </c>
      <c r="BC175" s="377" t="str">
        <f>IF($C175="","",INDEX('3.段階号俸表・参照表'!$B$3:$T$188,MATCH($AY175,'3.段階号俸表・参照表'!$B$3:$B$188,0),MATCH($AZ175,'3.段階号俸表・参照表'!$B$3:$T$3,0)))</f>
        <v/>
      </c>
      <c r="BD175" s="377" t="str">
        <f t="shared" si="110"/>
        <v/>
      </c>
      <c r="BE175" s="377" t="str">
        <f t="shared" si="111"/>
        <v/>
      </c>
      <c r="BF175" s="377" t="str">
        <f t="shared" si="112"/>
        <v/>
      </c>
      <c r="BG175" s="378" t="str">
        <f t="shared" si="113"/>
        <v/>
      </c>
      <c r="BH175" s="125"/>
      <c r="BI175" s="284" t="str">
        <f t="shared" si="114"/>
        <v/>
      </c>
      <c r="BJ175" s="284" t="str">
        <f t="shared" si="115"/>
        <v/>
      </c>
      <c r="BK175" s="231" t="str">
        <f>IF($C175="","",IF($BI175="","",INDEX('4.ベース改訂段階号俸表'!$B$4:$T$189,MATCH(メインシート!$BJ175,'4.ベース改訂段階号俸表'!$B$4:$B$189,0),MATCH(メインシート!$BI175,'4.ベース改訂段階号俸表'!$B$4:$T$4,0))))</f>
        <v/>
      </c>
      <c r="BL175" s="86" t="str">
        <f t="shared" si="90"/>
        <v/>
      </c>
      <c r="BM175" s="86" t="str">
        <f t="shared" si="116"/>
        <v/>
      </c>
      <c r="BN175" s="96" t="str">
        <f t="shared" si="91"/>
        <v/>
      </c>
      <c r="BO175" s="501"/>
      <c r="BP175" s="86" t="str">
        <f t="shared" si="117"/>
        <v/>
      </c>
      <c r="BQ175" s="86" t="str">
        <f t="shared" si="118"/>
        <v/>
      </c>
      <c r="BR175" s="229" t="str">
        <f t="shared" si="119"/>
        <v/>
      </c>
    </row>
    <row r="176" spans="1:70" x14ac:dyDescent="0.15">
      <c r="A176" s="30" t="str">
        <f>IF(C176="","",COUNTA($C$10:C176))</f>
        <v/>
      </c>
      <c r="B176" s="487"/>
      <c r="C176" s="487"/>
      <c r="D176" s="491"/>
      <c r="E176" s="491"/>
      <c r="F176" s="487"/>
      <c r="G176" s="491"/>
      <c r="H176" s="489"/>
      <c r="I176" s="489"/>
      <c r="J176" s="83" t="str">
        <f t="shared" si="92"/>
        <v/>
      </c>
      <c r="K176" s="83" t="str">
        <f t="shared" si="82"/>
        <v/>
      </c>
      <c r="L176" s="83" t="str">
        <f t="shared" si="83"/>
        <v/>
      </c>
      <c r="M176" s="83" t="str">
        <f t="shared" si="84"/>
        <v/>
      </c>
      <c r="N176" s="86" t="str">
        <f>IF($C176="","",VLOOKUP($J176,'1.年齢給'!$B$7:$C$54,2,FALSE))</f>
        <v/>
      </c>
      <c r="O176" s="86" t="str">
        <f>IF($C176="","",INDEX('3.段階号俸表・参照表'!$B$3:$T$188,MATCH(メインシート!$F176,'3.段階号俸表・参照表'!$B$3:$B$188,0),MATCH(メインシート!$E176,'3.段階号俸表・参照表'!$B$3:$T$3,0)))</f>
        <v/>
      </c>
      <c r="P176" s="490"/>
      <c r="Q176" s="86" t="str">
        <f t="shared" si="93"/>
        <v/>
      </c>
      <c r="R176" s="491"/>
      <c r="S176" s="491"/>
      <c r="T176" s="491"/>
      <c r="U176" s="491"/>
      <c r="V176" s="88" t="str">
        <f t="shared" si="94"/>
        <v/>
      </c>
      <c r="W176" s="90" t="str">
        <f t="shared" si="95"/>
        <v/>
      </c>
      <c r="X176" s="219" t="str">
        <f t="shared" si="120"/>
        <v/>
      </c>
      <c r="Y176" s="220" t="str">
        <f t="shared" si="121"/>
        <v/>
      </c>
      <c r="Z176" s="221" t="str">
        <f>IF($C176="","",IF($X176&gt;=$Y$7,0,VLOOKUP($X176,'1.年齢給'!$B$7:$C$54,2,FALSE)))</f>
        <v/>
      </c>
      <c r="AA176" s="221" t="str">
        <f t="shared" si="96"/>
        <v/>
      </c>
      <c r="AB176" s="492"/>
      <c r="AC176" s="223" t="str">
        <f t="shared" si="87"/>
        <v/>
      </c>
      <c r="AD176" s="223" t="str">
        <f t="shared" si="88"/>
        <v/>
      </c>
      <c r="AE176" s="223" t="str">
        <f>IF($AC176="","",VLOOKUP($AC176,'3.段階号俸表・参照表'!$V$4:$AH$13,12,FALSE))</f>
        <v/>
      </c>
      <c r="AF176" s="223" t="str">
        <f t="shared" si="97"/>
        <v/>
      </c>
      <c r="AG176" s="223" t="str">
        <f t="shared" si="98"/>
        <v/>
      </c>
      <c r="AH176" s="221" t="str">
        <f>IF($C176="","",INDEX('3.段階号俸表・参照表'!$B$3:$T$188,MATCH($AG176,'3.段階号俸表・参照表'!$B$3:$B$188,0),MATCH($AC176,'3.段階号俸表・参照表'!$B$3:$T$3,0)))</f>
        <v/>
      </c>
      <c r="AI176" s="221" t="str">
        <f t="shared" si="99"/>
        <v/>
      </c>
      <c r="AJ176" s="221" t="str">
        <f t="shared" si="100"/>
        <v/>
      </c>
      <c r="AK176" s="221" t="str">
        <f t="shared" si="101"/>
        <v/>
      </c>
      <c r="AL176" s="226" t="str">
        <f t="shared" si="102"/>
        <v/>
      </c>
      <c r="AM176" s="387" t="str">
        <f t="shared" si="89"/>
        <v/>
      </c>
      <c r="AN176" s="500"/>
      <c r="AO176" s="379" t="str">
        <f t="shared" si="103"/>
        <v/>
      </c>
      <c r="AP176" s="381">
        <f>IF(AM$10="","",IF($AN176="",0,VLOOKUP($AO176,'3.段階号俸表・参照表'!$V$20:$X$29,3,FALSE)-VLOOKUP($AM176,'3.段階号俸表・参照表'!$V$20:$X$29,3,FALSE)))</f>
        <v>0</v>
      </c>
      <c r="AQ176" s="370" t="str">
        <f t="shared" si="104"/>
        <v/>
      </c>
      <c r="AR176" s="370" t="str">
        <f>IF($C176="","",IF($AP176=0,0,($AQ176-VLOOKUP($AO176,'3.段階号俸表・参照表'!$V$4:$AH$13,2,FALSE))))</f>
        <v/>
      </c>
      <c r="AS176" s="370" t="str">
        <f>IF($C176="","",IF(AND($AN176&gt;0,$AR176=0),1,IF($AR176=0,0,IF($AR176&lt;0,1,ROUNDUP($AR176/VLOOKUP($AO176,'3.段階号俸表・参照表'!$V$4:$AH$13,4,FALSE),0)+1))))</f>
        <v/>
      </c>
      <c r="AT176" s="371" t="str">
        <f t="shared" si="105"/>
        <v/>
      </c>
      <c r="AU176" s="370" t="str">
        <f>IF($AO176="","",IF($AT176=0,0,($AT176-1)*VLOOKUP($AO176,'3.段階号俸表・参照表'!$V$4:$AH$13,4,FALSE)))</f>
        <v/>
      </c>
      <c r="AV176" s="370" t="str">
        <f t="shared" si="106"/>
        <v/>
      </c>
      <c r="AW176" s="371" t="str">
        <f>IF($C176="","",IF($AV176&lt;=0,0,ROUNDUP($AV176/VLOOKUP($AO176,'3.段階号俸表・参照表'!$V$4:$AH$13,8,FALSE),0)))</f>
        <v/>
      </c>
      <c r="AX176" s="371" t="str">
        <f t="shared" si="107"/>
        <v/>
      </c>
      <c r="AY176" s="379" t="str">
        <f t="shared" si="108"/>
        <v/>
      </c>
      <c r="AZ176" s="379" t="str">
        <f t="shared" si="109"/>
        <v/>
      </c>
      <c r="BA176" s="371" t="str">
        <f>IF($AO176="","",VLOOKUP($AO176,'3.段階号俸表・参照表'!$V$4:$AH$13,11,FALSE))</f>
        <v/>
      </c>
      <c r="BB176" s="371" t="str">
        <f>IF($AO176="","",VLOOKUP($AO176,'3.段階号俸表・参照表'!$V$4:$AH$13,12,FALSE))</f>
        <v/>
      </c>
      <c r="BC176" s="377" t="str">
        <f>IF($C176="","",INDEX('3.段階号俸表・参照表'!$B$3:$T$188,MATCH($AY176,'3.段階号俸表・参照表'!$B$3:$B$188,0),MATCH($AZ176,'3.段階号俸表・参照表'!$B$3:$T$3,0)))</f>
        <v/>
      </c>
      <c r="BD176" s="377" t="str">
        <f t="shared" si="110"/>
        <v/>
      </c>
      <c r="BE176" s="377" t="str">
        <f t="shared" si="111"/>
        <v/>
      </c>
      <c r="BF176" s="377" t="str">
        <f t="shared" si="112"/>
        <v/>
      </c>
      <c r="BG176" s="378" t="str">
        <f t="shared" si="113"/>
        <v/>
      </c>
      <c r="BH176" s="125"/>
      <c r="BI176" s="284" t="str">
        <f t="shared" si="114"/>
        <v/>
      </c>
      <c r="BJ176" s="284" t="str">
        <f t="shared" si="115"/>
        <v/>
      </c>
      <c r="BK176" s="231" t="str">
        <f>IF($C176="","",IF($BI176="","",INDEX('4.ベース改訂段階号俸表'!$B$4:$T$189,MATCH(メインシート!$BJ176,'4.ベース改訂段階号俸表'!$B$4:$B$189,0),MATCH(メインシート!$BI176,'4.ベース改訂段階号俸表'!$B$4:$T$4,0))))</f>
        <v/>
      </c>
      <c r="BL176" s="86" t="str">
        <f t="shared" si="90"/>
        <v/>
      </c>
      <c r="BM176" s="86" t="str">
        <f t="shared" si="116"/>
        <v/>
      </c>
      <c r="BN176" s="96" t="str">
        <f t="shared" si="91"/>
        <v/>
      </c>
      <c r="BO176" s="501"/>
      <c r="BP176" s="86" t="str">
        <f t="shared" si="117"/>
        <v/>
      </c>
      <c r="BQ176" s="86" t="str">
        <f t="shared" si="118"/>
        <v/>
      </c>
      <c r="BR176" s="229" t="str">
        <f t="shared" si="119"/>
        <v/>
      </c>
    </row>
    <row r="177" spans="1:70" x14ac:dyDescent="0.15">
      <c r="A177" s="30" t="str">
        <f>IF(C177="","",COUNTA($C$10:C177))</f>
        <v/>
      </c>
      <c r="B177" s="487"/>
      <c r="C177" s="487"/>
      <c r="D177" s="491"/>
      <c r="E177" s="491"/>
      <c r="F177" s="487"/>
      <c r="G177" s="491"/>
      <c r="H177" s="489"/>
      <c r="I177" s="489"/>
      <c r="J177" s="83" t="str">
        <f t="shared" si="92"/>
        <v/>
      </c>
      <c r="K177" s="83" t="str">
        <f t="shared" si="82"/>
        <v/>
      </c>
      <c r="L177" s="83" t="str">
        <f t="shared" si="83"/>
        <v/>
      </c>
      <c r="M177" s="83" t="str">
        <f t="shared" si="84"/>
        <v/>
      </c>
      <c r="N177" s="86" t="str">
        <f>IF($C177="","",VLOOKUP($J177,'1.年齢給'!$B$7:$C$54,2,FALSE))</f>
        <v/>
      </c>
      <c r="O177" s="86" t="str">
        <f>IF($C177="","",INDEX('3.段階号俸表・参照表'!$B$3:$T$188,MATCH(メインシート!$F177,'3.段階号俸表・参照表'!$B$3:$B$188,0),MATCH(メインシート!$E177,'3.段階号俸表・参照表'!$B$3:$T$3,0)))</f>
        <v/>
      </c>
      <c r="P177" s="490"/>
      <c r="Q177" s="86" t="str">
        <f t="shared" si="93"/>
        <v/>
      </c>
      <c r="R177" s="491"/>
      <c r="S177" s="491"/>
      <c r="T177" s="491"/>
      <c r="U177" s="491"/>
      <c r="V177" s="88" t="str">
        <f t="shared" si="94"/>
        <v/>
      </c>
      <c r="W177" s="90" t="str">
        <f t="shared" si="95"/>
        <v/>
      </c>
      <c r="X177" s="219" t="str">
        <f t="shared" si="120"/>
        <v/>
      </c>
      <c r="Y177" s="220" t="str">
        <f t="shared" si="121"/>
        <v/>
      </c>
      <c r="Z177" s="221" t="str">
        <f>IF($C177="","",IF($X177&gt;=$Y$7,0,VLOOKUP($X177,'1.年齢給'!$B$7:$C$54,2,FALSE)))</f>
        <v/>
      </c>
      <c r="AA177" s="221" t="str">
        <f t="shared" si="96"/>
        <v/>
      </c>
      <c r="AB177" s="492"/>
      <c r="AC177" s="223" t="str">
        <f t="shared" si="87"/>
        <v/>
      </c>
      <c r="AD177" s="223" t="str">
        <f t="shared" si="88"/>
        <v/>
      </c>
      <c r="AE177" s="223" t="str">
        <f>IF($AC177="","",VLOOKUP($AC177,'3.段階号俸表・参照表'!$V$4:$AH$13,12,FALSE))</f>
        <v/>
      </c>
      <c r="AF177" s="223" t="str">
        <f t="shared" si="97"/>
        <v/>
      </c>
      <c r="AG177" s="223" t="str">
        <f t="shared" si="98"/>
        <v/>
      </c>
      <c r="AH177" s="221" t="str">
        <f>IF($C177="","",INDEX('3.段階号俸表・参照表'!$B$3:$T$188,MATCH($AG177,'3.段階号俸表・参照表'!$B$3:$B$188,0),MATCH($AC177,'3.段階号俸表・参照表'!$B$3:$T$3,0)))</f>
        <v/>
      </c>
      <c r="AI177" s="221" t="str">
        <f t="shared" si="99"/>
        <v/>
      </c>
      <c r="AJ177" s="221" t="str">
        <f t="shared" si="100"/>
        <v/>
      </c>
      <c r="AK177" s="221" t="str">
        <f t="shared" si="101"/>
        <v/>
      </c>
      <c r="AL177" s="226" t="str">
        <f t="shared" si="102"/>
        <v/>
      </c>
      <c r="AM177" s="387" t="str">
        <f t="shared" si="89"/>
        <v/>
      </c>
      <c r="AN177" s="500"/>
      <c r="AO177" s="379" t="str">
        <f t="shared" si="103"/>
        <v/>
      </c>
      <c r="AP177" s="381">
        <f>IF(AM$10="","",IF($AN177="",0,VLOOKUP($AO177,'3.段階号俸表・参照表'!$V$20:$X$29,3,FALSE)-VLOOKUP($AM177,'3.段階号俸表・参照表'!$V$20:$X$29,3,FALSE)))</f>
        <v>0</v>
      </c>
      <c r="AQ177" s="370" t="str">
        <f t="shared" si="104"/>
        <v/>
      </c>
      <c r="AR177" s="370" t="str">
        <f>IF($C177="","",IF($AP177=0,0,($AQ177-VLOOKUP($AO177,'3.段階号俸表・参照表'!$V$4:$AH$13,2,FALSE))))</f>
        <v/>
      </c>
      <c r="AS177" s="370" t="str">
        <f>IF($C177="","",IF(AND($AN177&gt;0,$AR177=0),1,IF($AR177=0,0,IF($AR177&lt;0,1,ROUNDUP($AR177/VLOOKUP($AO177,'3.段階号俸表・参照表'!$V$4:$AH$13,4,FALSE),0)+1))))</f>
        <v/>
      </c>
      <c r="AT177" s="371" t="str">
        <f t="shared" si="105"/>
        <v/>
      </c>
      <c r="AU177" s="370" t="str">
        <f>IF($AO177="","",IF($AT177=0,0,($AT177-1)*VLOOKUP($AO177,'3.段階号俸表・参照表'!$V$4:$AH$13,4,FALSE)))</f>
        <v/>
      </c>
      <c r="AV177" s="370" t="str">
        <f t="shared" si="106"/>
        <v/>
      </c>
      <c r="AW177" s="371" t="str">
        <f>IF($C177="","",IF($AV177&lt;=0,0,ROUNDUP($AV177/VLOOKUP($AO177,'3.段階号俸表・参照表'!$V$4:$AH$13,8,FALSE),0)))</f>
        <v/>
      </c>
      <c r="AX177" s="371" t="str">
        <f t="shared" si="107"/>
        <v/>
      </c>
      <c r="AY177" s="379" t="str">
        <f t="shared" si="108"/>
        <v/>
      </c>
      <c r="AZ177" s="379" t="str">
        <f t="shared" si="109"/>
        <v/>
      </c>
      <c r="BA177" s="371" t="str">
        <f>IF($AO177="","",VLOOKUP($AO177,'3.段階号俸表・参照表'!$V$4:$AH$13,11,FALSE))</f>
        <v/>
      </c>
      <c r="BB177" s="371" t="str">
        <f>IF($AO177="","",VLOOKUP($AO177,'3.段階号俸表・参照表'!$V$4:$AH$13,12,FALSE))</f>
        <v/>
      </c>
      <c r="BC177" s="377" t="str">
        <f>IF($C177="","",INDEX('3.段階号俸表・参照表'!$B$3:$T$188,MATCH($AY177,'3.段階号俸表・参照表'!$B$3:$B$188,0),MATCH($AZ177,'3.段階号俸表・参照表'!$B$3:$T$3,0)))</f>
        <v/>
      </c>
      <c r="BD177" s="377" t="str">
        <f t="shared" si="110"/>
        <v/>
      </c>
      <c r="BE177" s="377" t="str">
        <f t="shared" si="111"/>
        <v/>
      </c>
      <c r="BF177" s="377" t="str">
        <f t="shared" si="112"/>
        <v/>
      </c>
      <c r="BG177" s="378" t="str">
        <f t="shared" si="113"/>
        <v/>
      </c>
      <c r="BH177" s="125"/>
      <c r="BI177" s="284" t="str">
        <f t="shared" si="114"/>
        <v/>
      </c>
      <c r="BJ177" s="284" t="str">
        <f t="shared" si="115"/>
        <v/>
      </c>
      <c r="BK177" s="231" t="str">
        <f>IF($C177="","",IF($BI177="","",INDEX('4.ベース改訂段階号俸表'!$B$4:$T$189,MATCH(メインシート!$BJ177,'4.ベース改訂段階号俸表'!$B$4:$B$189,0),MATCH(メインシート!$BI177,'4.ベース改訂段階号俸表'!$B$4:$T$4,0))))</f>
        <v/>
      </c>
      <c r="BL177" s="86" t="str">
        <f t="shared" si="90"/>
        <v/>
      </c>
      <c r="BM177" s="86" t="str">
        <f t="shared" si="116"/>
        <v/>
      </c>
      <c r="BN177" s="96" t="str">
        <f t="shared" si="91"/>
        <v/>
      </c>
      <c r="BO177" s="501"/>
      <c r="BP177" s="86" t="str">
        <f t="shared" si="117"/>
        <v/>
      </c>
      <c r="BQ177" s="86" t="str">
        <f t="shared" si="118"/>
        <v/>
      </c>
      <c r="BR177" s="229" t="str">
        <f t="shared" si="119"/>
        <v/>
      </c>
    </row>
    <row r="178" spans="1:70" x14ac:dyDescent="0.15">
      <c r="A178" s="30" t="str">
        <f>IF(C178="","",COUNTA($C$10:C178))</f>
        <v/>
      </c>
      <c r="B178" s="487"/>
      <c r="C178" s="487"/>
      <c r="D178" s="491"/>
      <c r="E178" s="491"/>
      <c r="F178" s="487"/>
      <c r="G178" s="491"/>
      <c r="H178" s="489"/>
      <c r="I178" s="489"/>
      <c r="J178" s="83" t="str">
        <f t="shared" si="92"/>
        <v/>
      </c>
      <c r="K178" s="83" t="str">
        <f t="shared" si="82"/>
        <v/>
      </c>
      <c r="L178" s="83" t="str">
        <f t="shared" si="83"/>
        <v/>
      </c>
      <c r="M178" s="83" t="str">
        <f t="shared" si="84"/>
        <v/>
      </c>
      <c r="N178" s="86" t="str">
        <f>IF($C178="","",VLOOKUP($J178,'1.年齢給'!$B$7:$C$54,2,FALSE))</f>
        <v/>
      </c>
      <c r="O178" s="86" t="str">
        <f>IF($C178="","",INDEX('3.段階号俸表・参照表'!$B$3:$T$188,MATCH(メインシート!$F178,'3.段階号俸表・参照表'!$B$3:$B$188,0),MATCH(メインシート!$E178,'3.段階号俸表・参照表'!$B$3:$T$3,0)))</f>
        <v/>
      </c>
      <c r="P178" s="490"/>
      <c r="Q178" s="86" t="str">
        <f t="shared" si="93"/>
        <v/>
      </c>
      <c r="R178" s="491"/>
      <c r="S178" s="491"/>
      <c r="T178" s="491"/>
      <c r="U178" s="491"/>
      <c r="V178" s="88" t="str">
        <f t="shared" si="94"/>
        <v/>
      </c>
      <c r="W178" s="90" t="str">
        <f t="shared" si="95"/>
        <v/>
      </c>
      <c r="X178" s="219" t="str">
        <f t="shared" si="120"/>
        <v/>
      </c>
      <c r="Y178" s="220" t="str">
        <f t="shared" si="121"/>
        <v/>
      </c>
      <c r="Z178" s="221" t="str">
        <f>IF($C178="","",IF($X178&gt;=$Y$7,0,VLOOKUP($X178,'1.年齢給'!$B$7:$C$54,2,FALSE)))</f>
        <v/>
      </c>
      <c r="AA178" s="221" t="str">
        <f t="shared" si="96"/>
        <v/>
      </c>
      <c r="AB178" s="492"/>
      <c r="AC178" s="223" t="str">
        <f t="shared" si="87"/>
        <v/>
      </c>
      <c r="AD178" s="223" t="str">
        <f t="shared" si="88"/>
        <v/>
      </c>
      <c r="AE178" s="223" t="str">
        <f>IF($AC178="","",VLOOKUP($AC178,'3.段階号俸表・参照表'!$V$4:$AH$13,12,FALSE))</f>
        <v/>
      </c>
      <c r="AF178" s="223" t="str">
        <f t="shared" si="97"/>
        <v/>
      </c>
      <c r="AG178" s="223" t="str">
        <f t="shared" si="98"/>
        <v/>
      </c>
      <c r="AH178" s="221" t="str">
        <f>IF($C178="","",INDEX('3.段階号俸表・参照表'!$B$3:$T$188,MATCH($AG178,'3.段階号俸表・参照表'!$B$3:$B$188,0),MATCH($AC178,'3.段階号俸表・参照表'!$B$3:$T$3,0)))</f>
        <v/>
      </c>
      <c r="AI178" s="221" t="str">
        <f t="shared" si="99"/>
        <v/>
      </c>
      <c r="AJ178" s="221" t="str">
        <f t="shared" si="100"/>
        <v/>
      </c>
      <c r="AK178" s="221" t="str">
        <f t="shared" si="101"/>
        <v/>
      </c>
      <c r="AL178" s="226" t="str">
        <f t="shared" si="102"/>
        <v/>
      </c>
      <c r="AM178" s="387" t="str">
        <f t="shared" si="89"/>
        <v/>
      </c>
      <c r="AN178" s="500"/>
      <c r="AO178" s="379" t="str">
        <f t="shared" si="103"/>
        <v/>
      </c>
      <c r="AP178" s="381">
        <f>IF(AM$10="","",IF($AN178="",0,VLOOKUP($AO178,'3.段階号俸表・参照表'!$V$20:$X$29,3,FALSE)-VLOOKUP($AM178,'3.段階号俸表・参照表'!$V$20:$X$29,3,FALSE)))</f>
        <v>0</v>
      </c>
      <c r="AQ178" s="370" t="str">
        <f t="shared" si="104"/>
        <v/>
      </c>
      <c r="AR178" s="370" t="str">
        <f>IF($C178="","",IF($AP178=0,0,($AQ178-VLOOKUP($AO178,'3.段階号俸表・参照表'!$V$4:$AH$13,2,FALSE))))</f>
        <v/>
      </c>
      <c r="AS178" s="370" t="str">
        <f>IF($C178="","",IF(AND($AN178&gt;0,$AR178=0),1,IF($AR178=0,0,IF($AR178&lt;0,1,ROUNDUP($AR178/VLOOKUP($AO178,'3.段階号俸表・参照表'!$V$4:$AH$13,4,FALSE),0)+1))))</f>
        <v/>
      </c>
      <c r="AT178" s="371" t="str">
        <f t="shared" si="105"/>
        <v/>
      </c>
      <c r="AU178" s="370" t="str">
        <f>IF($AO178="","",IF($AT178=0,0,($AT178-1)*VLOOKUP($AO178,'3.段階号俸表・参照表'!$V$4:$AH$13,4,FALSE)))</f>
        <v/>
      </c>
      <c r="AV178" s="370" t="str">
        <f t="shared" si="106"/>
        <v/>
      </c>
      <c r="AW178" s="371" t="str">
        <f>IF($C178="","",IF($AV178&lt;=0,0,ROUNDUP($AV178/VLOOKUP($AO178,'3.段階号俸表・参照表'!$V$4:$AH$13,8,FALSE),0)))</f>
        <v/>
      </c>
      <c r="AX178" s="371" t="str">
        <f t="shared" si="107"/>
        <v/>
      </c>
      <c r="AY178" s="379" t="str">
        <f t="shared" si="108"/>
        <v/>
      </c>
      <c r="AZ178" s="379" t="str">
        <f t="shared" si="109"/>
        <v/>
      </c>
      <c r="BA178" s="371" t="str">
        <f>IF($AO178="","",VLOOKUP($AO178,'3.段階号俸表・参照表'!$V$4:$AH$13,11,FALSE))</f>
        <v/>
      </c>
      <c r="BB178" s="371" t="str">
        <f>IF($AO178="","",VLOOKUP($AO178,'3.段階号俸表・参照表'!$V$4:$AH$13,12,FALSE))</f>
        <v/>
      </c>
      <c r="BC178" s="377" t="str">
        <f>IF($C178="","",INDEX('3.段階号俸表・参照表'!$B$3:$T$188,MATCH($AY178,'3.段階号俸表・参照表'!$B$3:$B$188,0),MATCH($AZ178,'3.段階号俸表・参照表'!$B$3:$T$3,0)))</f>
        <v/>
      </c>
      <c r="BD178" s="377" t="str">
        <f t="shared" si="110"/>
        <v/>
      </c>
      <c r="BE178" s="377" t="str">
        <f t="shared" si="111"/>
        <v/>
      </c>
      <c r="BF178" s="377" t="str">
        <f t="shared" si="112"/>
        <v/>
      </c>
      <c r="BG178" s="378" t="str">
        <f t="shared" si="113"/>
        <v/>
      </c>
      <c r="BH178" s="125"/>
      <c r="BI178" s="284" t="str">
        <f t="shared" si="114"/>
        <v/>
      </c>
      <c r="BJ178" s="284" t="str">
        <f t="shared" si="115"/>
        <v/>
      </c>
      <c r="BK178" s="231" t="str">
        <f>IF($C178="","",IF($BI178="","",INDEX('4.ベース改訂段階号俸表'!$B$4:$T$189,MATCH(メインシート!$BJ178,'4.ベース改訂段階号俸表'!$B$4:$B$189,0),MATCH(メインシート!$BI178,'4.ベース改訂段階号俸表'!$B$4:$T$4,0))))</f>
        <v/>
      </c>
      <c r="BL178" s="86" t="str">
        <f t="shared" si="90"/>
        <v/>
      </c>
      <c r="BM178" s="86" t="str">
        <f t="shared" si="116"/>
        <v/>
      </c>
      <c r="BN178" s="96" t="str">
        <f t="shared" si="91"/>
        <v/>
      </c>
      <c r="BO178" s="501"/>
      <c r="BP178" s="86" t="str">
        <f t="shared" si="117"/>
        <v/>
      </c>
      <c r="BQ178" s="86" t="str">
        <f t="shared" si="118"/>
        <v/>
      </c>
      <c r="BR178" s="229" t="str">
        <f t="shared" si="119"/>
        <v/>
      </c>
    </row>
    <row r="179" spans="1:70" x14ac:dyDescent="0.15">
      <c r="A179" s="30" t="str">
        <f>IF(C179="","",COUNTA($C$10:C179))</f>
        <v/>
      </c>
      <c r="B179" s="487"/>
      <c r="C179" s="487"/>
      <c r="D179" s="491"/>
      <c r="E179" s="491"/>
      <c r="F179" s="487"/>
      <c r="G179" s="491"/>
      <c r="H179" s="489"/>
      <c r="I179" s="489"/>
      <c r="J179" s="83" t="str">
        <f t="shared" si="92"/>
        <v/>
      </c>
      <c r="K179" s="83" t="str">
        <f t="shared" si="82"/>
        <v/>
      </c>
      <c r="L179" s="83" t="str">
        <f t="shared" si="83"/>
        <v/>
      </c>
      <c r="M179" s="83" t="str">
        <f t="shared" si="84"/>
        <v/>
      </c>
      <c r="N179" s="86" t="str">
        <f>IF($C179="","",VLOOKUP($J179,'1.年齢給'!$B$7:$C$54,2,FALSE))</f>
        <v/>
      </c>
      <c r="O179" s="86" t="str">
        <f>IF($C179="","",INDEX('3.段階号俸表・参照表'!$B$3:$T$188,MATCH(メインシート!$F179,'3.段階号俸表・参照表'!$B$3:$B$188,0),MATCH(メインシート!$E179,'3.段階号俸表・参照表'!$B$3:$T$3,0)))</f>
        <v/>
      </c>
      <c r="P179" s="490"/>
      <c r="Q179" s="86" t="str">
        <f t="shared" si="93"/>
        <v/>
      </c>
      <c r="R179" s="491"/>
      <c r="S179" s="491"/>
      <c r="T179" s="491"/>
      <c r="U179" s="491"/>
      <c r="V179" s="88" t="str">
        <f t="shared" si="94"/>
        <v/>
      </c>
      <c r="W179" s="90" t="str">
        <f t="shared" si="95"/>
        <v/>
      </c>
      <c r="X179" s="219" t="str">
        <f t="shared" si="120"/>
        <v/>
      </c>
      <c r="Y179" s="220" t="str">
        <f t="shared" si="121"/>
        <v/>
      </c>
      <c r="Z179" s="221" t="str">
        <f>IF($C179="","",IF($X179&gt;=$Y$7,0,VLOOKUP($X179,'1.年齢給'!$B$7:$C$54,2,FALSE)))</f>
        <v/>
      </c>
      <c r="AA179" s="221" t="str">
        <f t="shared" si="96"/>
        <v/>
      </c>
      <c r="AB179" s="492"/>
      <c r="AC179" s="223" t="str">
        <f t="shared" si="87"/>
        <v/>
      </c>
      <c r="AD179" s="223" t="str">
        <f t="shared" si="88"/>
        <v/>
      </c>
      <c r="AE179" s="223" t="str">
        <f>IF($AC179="","",VLOOKUP($AC179,'3.段階号俸表・参照表'!$V$4:$AH$13,12,FALSE))</f>
        <v/>
      </c>
      <c r="AF179" s="223" t="str">
        <f t="shared" si="97"/>
        <v/>
      </c>
      <c r="AG179" s="223" t="str">
        <f t="shared" si="98"/>
        <v/>
      </c>
      <c r="AH179" s="221" t="str">
        <f>IF($C179="","",INDEX('3.段階号俸表・参照表'!$B$3:$T$188,MATCH($AG179,'3.段階号俸表・参照表'!$B$3:$B$188,0),MATCH($AC179,'3.段階号俸表・参照表'!$B$3:$T$3,0)))</f>
        <v/>
      </c>
      <c r="AI179" s="221" t="str">
        <f t="shared" si="99"/>
        <v/>
      </c>
      <c r="AJ179" s="221" t="str">
        <f t="shared" si="100"/>
        <v/>
      </c>
      <c r="AK179" s="221" t="str">
        <f t="shared" si="101"/>
        <v/>
      </c>
      <c r="AL179" s="226" t="str">
        <f t="shared" si="102"/>
        <v/>
      </c>
      <c r="AM179" s="387" t="str">
        <f t="shared" si="89"/>
        <v/>
      </c>
      <c r="AN179" s="500"/>
      <c r="AO179" s="379" t="str">
        <f t="shared" si="103"/>
        <v/>
      </c>
      <c r="AP179" s="381">
        <f>IF(AM$10="","",IF($AN179="",0,VLOOKUP($AO179,'3.段階号俸表・参照表'!$V$20:$X$29,3,FALSE)-VLOOKUP($AM179,'3.段階号俸表・参照表'!$V$20:$X$29,3,FALSE)))</f>
        <v>0</v>
      </c>
      <c r="AQ179" s="370" t="str">
        <f t="shared" si="104"/>
        <v/>
      </c>
      <c r="AR179" s="370" t="str">
        <f>IF($C179="","",IF($AP179=0,0,($AQ179-VLOOKUP($AO179,'3.段階号俸表・参照表'!$V$4:$AH$13,2,FALSE))))</f>
        <v/>
      </c>
      <c r="AS179" s="370" t="str">
        <f>IF($C179="","",IF(AND($AN179&gt;0,$AR179=0),1,IF($AR179=0,0,IF($AR179&lt;0,1,ROUNDUP($AR179/VLOOKUP($AO179,'3.段階号俸表・参照表'!$V$4:$AH$13,4,FALSE),0)+1))))</f>
        <v/>
      </c>
      <c r="AT179" s="371" t="str">
        <f t="shared" si="105"/>
        <v/>
      </c>
      <c r="AU179" s="370" t="str">
        <f>IF($AO179="","",IF($AT179=0,0,($AT179-1)*VLOOKUP($AO179,'3.段階号俸表・参照表'!$V$4:$AH$13,4,FALSE)))</f>
        <v/>
      </c>
      <c r="AV179" s="370" t="str">
        <f t="shared" si="106"/>
        <v/>
      </c>
      <c r="AW179" s="371" t="str">
        <f>IF($C179="","",IF($AV179&lt;=0,0,ROUNDUP($AV179/VLOOKUP($AO179,'3.段階号俸表・参照表'!$V$4:$AH$13,8,FALSE),0)))</f>
        <v/>
      </c>
      <c r="AX179" s="371" t="str">
        <f t="shared" si="107"/>
        <v/>
      </c>
      <c r="AY179" s="379" t="str">
        <f t="shared" si="108"/>
        <v/>
      </c>
      <c r="AZ179" s="379" t="str">
        <f t="shared" si="109"/>
        <v/>
      </c>
      <c r="BA179" s="371" t="str">
        <f>IF($AO179="","",VLOOKUP($AO179,'3.段階号俸表・参照表'!$V$4:$AH$13,11,FALSE))</f>
        <v/>
      </c>
      <c r="BB179" s="371" t="str">
        <f>IF($AO179="","",VLOOKUP($AO179,'3.段階号俸表・参照表'!$V$4:$AH$13,12,FALSE))</f>
        <v/>
      </c>
      <c r="BC179" s="377" t="str">
        <f>IF($C179="","",INDEX('3.段階号俸表・参照表'!$B$3:$T$188,MATCH($AY179,'3.段階号俸表・参照表'!$B$3:$B$188,0),MATCH($AZ179,'3.段階号俸表・参照表'!$B$3:$T$3,0)))</f>
        <v/>
      </c>
      <c r="BD179" s="377" t="str">
        <f t="shared" si="110"/>
        <v/>
      </c>
      <c r="BE179" s="377" t="str">
        <f t="shared" si="111"/>
        <v/>
      </c>
      <c r="BF179" s="377" t="str">
        <f t="shared" si="112"/>
        <v/>
      </c>
      <c r="BG179" s="378" t="str">
        <f t="shared" si="113"/>
        <v/>
      </c>
      <c r="BH179" s="125"/>
      <c r="BI179" s="284" t="str">
        <f t="shared" si="114"/>
        <v/>
      </c>
      <c r="BJ179" s="284" t="str">
        <f t="shared" si="115"/>
        <v/>
      </c>
      <c r="BK179" s="231" t="str">
        <f>IF($C179="","",IF($BI179="","",INDEX('4.ベース改訂段階号俸表'!$B$4:$T$189,MATCH(メインシート!$BJ179,'4.ベース改訂段階号俸表'!$B$4:$B$189,0),MATCH(メインシート!$BI179,'4.ベース改訂段階号俸表'!$B$4:$T$4,0))))</f>
        <v/>
      </c>
      <c r="BL179" s="86" t="str">
        <f t="shared" si="90"/>
        <v/>
      </c>
      <c r="BM179" s="86" t="str">
        <f t="shared" si="116"/>
        <v/>
      </c>
      <c r="BN179" s="96" t="str">
        <f t="shared" si="91"/>
        <v/>
      </c>
      <c r="BO179" s="501"/>
      <c r="BP179" s="86" t="str">
        <f t="shared" si="117"/>
        <v/>
      </c>
      <c r="BQ179" s="86" t="str">
        <f t="shared" si="118"/>
        <v/>
      </c>
      <c r="BR179" s="229" t="str">
        <f t="shared" si="119"/>
        <v/>
      </c>
    </row>
    <row r="180" spans="1:70" x14ac:dyDescent="0.15">
      <c r="A180" s="30" t="str">
        <f>IF(C180="","",COUNTA($C$10:C180))</f>
        <v/>
      </c>
      <c r="B180" s="487"/>
      <c r="C180" s="487"/>
      <c r="D180" s="491"/>
      <c r="E180" s="491"/>
      <c r="F180" s="487"/>
      <c r="G180" s="491"/>
      <c r="H180" s="489"/>
      <c r="I180" s="489"/>
      <c r="J180" s="83" t="str">
        <f t="shared" si="92"/>
        <v/>
      </c>
      <c r="K180" s="83" t="str">
        <f t="shared" si="82"/>
        <v/>
      </c>
      <c r="L180" s="83" t="str">
        <f t="shared" si="83"/>
        <v/>
      </c>
      <c r="M180" s="83" t="str">
        <f t="shared" si="84"/>
        <v/>
      </c>
      <c r="N180" s="86" t="str">
        <f>IF($C180="","",VLOOKUP($J180,'1.年齢給'!$B$7:$C$54,2,FALSE))</f>
        <v/>
      </c>
      <c r="O180" s="86" t="str">
        <f>IF($C180="","",INDEX('3.段階号俸表・参照表'!$B$3:$T$188,MATCH(メインシート!$F180,'3.段階号俸表・参照表'!$B$3:$B$188,0),MATCH(メインシート!$E180,'3.段階号俸表・参照表'!$B$3:$T$3,0)))</f>
        <v/>
      </c>
      <c r="P180" s="490"/>
      <c r="Q180" s="86" t="str">
        <f t="shared" si="93"/>
        <v/>
      </c>
      <c r="R180" s="491"/>
      <c r="S180" s="491"/>
      <c r="T180" s="491"/>
      <c r="U180" s="491"/>
      <c r="V180" s="88" t="str">
        <f t="shared" si="94"/>
        <v/>
      </c>
      <c r="W180" s="90" t="str">
        <f t="shared" si="95"/>
        <v/>
      </c>
      <c r="X180" s="219" t="str">
        <f t="shared" si="120"/>
        <v/>
      </c>
      <c r="Y180" s="220" t="str">
        <f t="shared" si="121"/>
        <v/>
      </c>
      <c r="Z180" s="221" t="str">
        <f>IF($C180="","",IF($X180&gt;=$Y$7,0,VLOOKUP($X180,'1.年齢給'!$B$7:$C$54,2,FALSE)))</f>
        <v/>
      </c>
      <c r="AA180" s="221" t="str">
        <f t="shared" si="96"/>
        <v/>
      </c>
      <c r="AB180" s="492"/>
      <c r="AC180" s="223" t="str">
        <f t="shared" si="87"/>
        <v/>
      </c>
      <c r="AD180" s="223" t="str">
        <f t="shared" si="88"/>
        <v/>
      </c>
      <c r="AE180" s="223" t="str">
        <f>IF($AC180="","",VLOOKUP($AC180,'3.段階号俸表・参照表'!$V$4:$AH$13,12,FALSE))</f>
        <v/>
      </c>
      <c r="AF180" s="223" t="str">
        <f t="shared" si="97"/>
        <v/>
      </c>
      <c r="AG180" s="223" t="str">
        <f t="shared" si="98"/>
        <v/>
      </c>
      <c r="AH180" s="221" t="str">
        <f>IF($C180="","",INDEX('3.段階号俸表・参照表'!$B$3:$T$188,MATCH($AG180,'3.段階号俸表・参照表'!$B$3:$B$188,0),MATCH($AC180,'3.段階号俸表・参照表'!$B$3:$T$3,0)))</f>
        <v/>
      </c>
      <c r="AI180" s="221" t="str">
        <f t="shared" si="99"/>
        <v/>
      </c>
      <c r="AJ180" s="221" t="str">
        <f t="shared" si="100"/>
        <v/>
      </c>
      <c r="AK180" s="221" t="str">
        <f t="shared" si="101"/>
        <v/>
      </c>
      <c r="AL180" s="226" t="str">
        <f t="shared" si="102"/>
        <v/>
      </c>
      <c r="AM180" s="387" t="str">
        <f t="shared" si="89"/>
        <v/>
      </c>
      <c r="AN180" s="500"/>
      <c r="AO180" s="379" t="str">
        <f t="shared" si="103"/>
        <v/>
      </c>
      <c r="AP180" s="381">
        <f>IF(AM$10="","",IF($AN180="",0,VLOOKUP($AO180,'3.段階号俸表・参照表'!$V$20:$X$29,3,FALSE)-VLOOKUP($AM180,'3.段階号俸表・参照表'!$V$20:$X$29,3,FALSE)))</f>
        <v>0</v>
      </c>
      <c r="AQ180" s="370" t="str">
        <f t="shared" si="104"/>
        <v/>
      </c>
      <c r="AR180" s="370" t="str">
        <f>IF($C180="","",IF($AP180=0,0,($AQ180-VLOOKUP($AO180,'3.段階号俸表・参照表'!$V$4:$AH$13,2,FALSE))))</f>
        <v/>
      </c>
      <c r="AS180" s="370" t="str">
        <f>IF($C180="","",IF(AND($AN180&gt;0,$AR180=0),1,IF($AR180=0,0,IF($AR180&lt;0,1,ROUNDUP($AR180/VLOOKUP($AO180,'3.段階号俸表・参照表'!$V$4:$AH$13,4,FALSE),0)+1))))</f>
        <v/>
      </c>
      <c r="AT180" s="371" t="str">
        <f t="shared" si="105"/>
        <v/>
      </c>
      <c r="AU180" s="370" t="str">
        <f>IF($AO180="","",IF($AT180=0,0,($AT180-1)*VLOOKUP($AO180,'3.段階号俸表・参照表'!$V$4:$AH$13,4,FALSE)))</f>
        <v/>
      </c>
      <c r="AV180" s="370" t="str">
        <f t="shared" si="106"/>
        <v/>
      </c>
      <c r="AW180" s="371" t="str">
        <f>IF($C180="","",IF($AV180&lt;=0,0,ROUNDUP($AV180/VLOOKUP($AO180,'3.段階号俸表・参照表'!$V$4:$AH$13,8,FALSE),0)))</f>
        <v/>
      </c>
      <c r="AX180" s="371" t="str">
        <f t="shared" si="107"/>
        <v/>
      </c>
      <c r="AY180" s="379" t="str">
        <f t="shared" si="108"/>
        <v/>
      </c>
      <c r="AZ180" s="379" t="str">
        <f t="shared" si="109"/>
        <v/>
      </c>
      <c r="BA180" s="371" t="str">
        <f>IF($AO180="","",VLOOKUP($AO180,'3.段階号俸表・参照表'!$V$4:$AH$13,11,FALSE))</f>
        <v/>
      </c>
      <c r="BB180" s="371" t="str">
        <f>IF($AO180="","",VLOOKUP($AO180,'3.段階号俸表・参照表'!$V$4:$AH$13,12,FALSE))</f>
        <v/>
      </c>
      <c r="BC180" s="377" t="str">
        <f>IF($C180="","",INDEX('3.段階号俸表・参照表'!$B$3:$T$188,MATCH($AY180,'3.段階号俸表・参照表'!$B$3:$B$188,0),MATCH($AZ180,'3.段階号俸表・参照表'!$B$3:$T$3,0)))</f>
        <v/>
      </c>
      <c r="BD180" s="377" t="str">
        <f t="shared" si="110"/>
        <v/>
      </c>
      <c r="BE180" s="377" t="str">
        <f t="shared" si="111"/>
        <v/>
      </c>
      <c r="BF180" s="377" t="str">
        <f t="shared" si="112"/>
        <v/>
      </c>
      <c r="BG180" s="378" t="str">
        <f t="shared" si="113"/>
        <v/>
      </c>
      <c r="BH180" s="125"/>
      <c r="BI180" s="284" t="str">
        <f t="shared" si="114"/>
        <v/>
      </c>
      <c r="BJ180" s="284" t="str">
        <f t="shared" si="115"/>
        <v/>
      </c>
      <c r="BK180" s="231" t="str">
        <f>IF($C180="","",IF($BI180="","",INDEX('4.ベース改訂段階号俸表'!$B$4:$T$189,MATCH(メインシート!$BJ180,'4.ベース改訂段階号俸表'!$B$4:$B$189,0),MATCH(メインシート!$BI180,'4.ベース改訂段階号俸表'!$B$4:$T$4,0))))</f>
        <v/>
      </c>
      <c r="BL180" s="86" t="str">
        <f t="shared" si="90"/>
        <v/>
      </c>
      <c r="BM180" s="86" t="str">
        <f t="shared" si="116"/>
        <v/>
      </c>
      <c r="BN180" s="96" t="str">
        <f t="shared" si="91"/>
        <v/>
      </c>
      <c r="BO180" s="501"/>
      <c r="BP180" s="86" t="str">
        <f t="shared" si="117"/>
        <v/>
      </c>
      <c r="BQ180" s="86" t="str">
        <f t="shared" si="118"/>
        <v/>
      </c>
      <c r="BR180" s="229" t="str">
        <f t="shared" si="119"/>
        <v/>
      </c>
    </row>
    <row r="181" spans="1:70" x14ac:dyDescent="0.15">
      <c r="A181" s="30" t="str">
        <f>IF(C181="","",COUNTA($C$10:C181))</f>
        <v/>
      </c>
      <c r="B181" s="487"/>
      <c r="C181" s="487"/>
      <c r="D181" s="491"/>
      <c r="E181" s="491"/>
      <c r="F181" s="487"/>
      <c r="G181" s="491"/>
      <c r="H181" s="489"/>
      <c r="I181" s="489"/>
      <c r="J181" s="83" t="str">
        <f t="shared" si="92"/>
        <v/>
      </c>
      <c r="K181" s="83" t="str">
        <f t="shared" si="82"/>
        <v/>
      </c>
      <c r="L181" s="83" t="str">
        <f t="shared" si="83"/>
        <v/>
      </c>
      <c r="M181" s="83" t="str">
        <f t="shared" si="84"/>
        <v/>
      </c>
      <c r="N181" s="86" t="str">
        <f>IF($C181="","",VLOOKUP($J181,'1.年齢給'!$B$7:$C$54,2,FALSE))</f>
        <v/>
      </c>
      <c r="O181" s="86" t="str">
        <f>IF($C181="","",INDEX('3.段階号俸表・参照表'!$B$3:$T$188,MATCH(メインシート!$F181,'3.段階号俸表・参照表'!$B$3:$B$188,0),MATCH(メインシート!$E181,'3.段階号俸表・参照表'!$B$3:$T$3,0)))</f>
        <v/>
      </c>
      <c r="P181" s="490"/>
      <c r="Q181" s="86" t="str">
        <f t="shared" si="93"/>
        <v/>
      </c>
      <c r="R181" s="491"/>
      <c r="S181" s="491"/>
      <c r="T181" s="491"/>
      <c r="U181" s="491"/>
      <c r="V181" s="88" t="str">
        <f t="shared" si="94"/>
        <v/>
      </c>
      <c r="W181" s="90" t="str">
        <f t="shared" si="95"/>
        <v/>
      </c>
      <c r="X181" s="219" t="str">
        <f t="shared" si="120"/>
        <v/>
      </c>
      <c r="Y181" s="220" t="str">
        <f t="shared" si="121"/>
        <v/>
      </c>
      <c r="Z181" s="221" t="str">
        <f>IF($C181="","",IF($X181&gt;=$Y$7,0,VLOOKUP($X181,'1.年齢給'!$B$7:$C$54,2,FALSE)))</f>
        <v/>
      </c>
      <c r="AA181" s="221" t="str">
        <f t="shared" si="96"/>
        <v/>
      </c>
      <c r="AB181" s="492"/>
      <c r="AC181" s="223" t="str">
        <f t="shared" si="87"/>
        <v/>
      </c>
      <c r="AD181" s="223" t="str">
        <f t="shared" si="88"/>
        <v/>
      </c>
      <c r="AE181" s="223" t="str">
        <f>IF($AC181="","",VLOOKUP($AC181,'3.段階号俸表・参照表'!$V$4:$AH$13,12,FALSE))</f>
        <v/>
      </c>
      <c r="AF181" s="223" t="str">
        <f t="shared" si="97"/>
        <v/>
      </c>
      <c r="AG181" s="223" t="str">
        <f t="shared" si="98"/>
        <v/>
      </c>
      <c r="AH181" s="221" t="str">
        <f>IF($C181="","",INDEX('3.段階号俸表・参照表'!$B$3:$T$188,MATCH($AG181,'3.段階号俸表・参照表'!$B$3:$B$188,0),MATCH($AC181,'3.段階号俸表・参照表'!$B$3:$T$3,0)))</f>
        <v/>
      </c>
      <c r="AI181" s="221" t="str">
        <f t="shared" si="99"/>
        <v/>
      </c>
      <c r="AJ181" s="221" t="str">
        <f t="shared" si="100"/>
        <v/>
      </c>
      <c r="AK181" s="221" t="str">
        <f t="shared" si="101"/>
        <v/>
      </c>
      <c r="AL181" s="226" t="str">
        <f t="shared" si="102"/>
        <v/>
      </c>
      <c r="AM181" s="387" t="str">
        <f t="shared" si="89"/>
        <v/>
      </c>
      <c r="AN181" s="500" t="s">
        <v>85</v>
      </c>
      <c r="AO181" s="379" t="str">
        <f t="shared" si="103"/>
        <v/>
      </c>
      <c r="AP181" s="381">
        <f>IF(AM$10="","",IF($AN181="",0,VLOOKUP($AO181,'3.段階号俸表・参照表'!$V$20:$X$29,3,FALSE)-VLOOKUP($AM181,'3.段階号俸表・参照表'!$V$20:$X$29,3,FALSE)))</f>
        <v>0</v>
      </c>
      <c r="AQ181" s="370" t="str">
        <f t="shared" si="104"/>
        <v/>
      </c>
      <c r="AR181" s="370" t="str">
        <f>IF($C181="","",IF($AP181=0,0,($AQ181-VLOOKUP($AO181,'3.段階号俸表・参照表'!$V$4:$AH$13,2,FALSE))))</f>
        <v/>
      </c>
      <c r="AS181" s="370" t="str">
        <f>IF($C181="","",IF(AND($AN181&gt;0,$AR181=0),1,IF($AR181=0,0,IF($AR181&lt;0,1,ROUNDUP($AR181/VLOOKUP($AO181,'3.段階号俸表・参照表'!$V$4:$AH$13,4,FALSE),0)+1))))</f>
        <v/>
      </c>
      <c r="AT181" s="371" t="str">
        <f t="shared" si="105"/>
        <v/>
      </c>
      <c r="AU181" s="370" t="str">
        <f>IF($AO181="","",IF($AT181=0,0,($AT181-1)*VLOOKUP($AO181,'3.段階号俸表・参照表'!$V$4:$AH$13,4,FALSE)))</f>
        <v/>
      </c>
      <c r="AV181" s="370" t="str">
        <f t="shared" si="106"/>
        <v/>
      </c>
      <c r="AW181" s="371" t="str">
        <f>IF($C181="","",IF($AV181&lt;=0,0,ROUNDUP($AV181/VLOOKUP($AO181,'3.段階号俸表・参照表'!$V$4:$AH$13,8,FALSE),0)))</f>
        <v/>
      </c>
      <c r="AX181" s="371" t="str">
        <f t="shared" si="107"/>
        <v/>
      </c>
      <c r="AY181" s="379" t="str">
        <f t="shared" si="108"/>
        <v/>
      </c>
      <c r="AZ181" s="379" t="str">
        <f t="shared" si="109"/>
        <v/>
      </c>
      <c r="BA181" s="371" t="str">
        <f>IF($AO181="","",VLOOKUP($AO181,'3.段階号俸表・参照表'!$V$4:$AH$13,11,FALSE))</f>
        <v/>
      </c>
      <c r="BB181" s="371" t="str">
        <f>IF($AO181="","",VLOOKUP($AO181,'3.段階号俸表・参照表'!$V$4:$AH$13,12,FALSE))</f>
        <v/>
      </c>
      <c r="BC181" s="377" t="str">
        <f>IF($C181="","",INDEX('3.段階号俸表・参照表'!$B$3:$T$188,MATCH($AY181,'3.段階号俸表・参照表'!$B$3:$B$188,0),MATCH($AZ181,'3.段階号俸表・参照表'!$B$3:$T$3,0)))</f>
        <v/>
      </c>
      <c r="BD181" s="377" t="str">
        <f t="shared" si="110"/>
        <v/>
      </c>
      <c r="BE181" s="377" t="str">
        <f t="shared" si="111"/>
        <v/>
      </c>
      <c r="BF181" s="377" t="str">
        <f t="shared" si="112"/>
        <v/>
      </c>
      <c r="BG181" s="378" t="str">
        <f t="shared" si="113"/>
        <v/>
      </c>
      <c r="BH181" s="125"/>
      <c r="BI181" s="284" t="str">
        <f t="shared" si="114"/>
        <v/>
      </c>
      <c r="BJ181" s="284" t="str">
        <f t="shared" si="115"/>
        <v/>
      </c>
      <c r="BK181" s="231" t="str">
        <f>IF($C181="","",IF($BI181="","",INDEX('4.ベース改訂段階号俸表'!$B$4:$T$189,MATCH(メインシート!$BJ181,'4.ベース改訂段階号俸表'!$B$4:$B$189,0),MATCH(メインシート!$BI181,'4.ベース改訂段階号俸表'!$B$4:$T$4,0))))</f>
        <v/>
      </c>
      <c r="BL181" s="86" t="str">
        <f t="shared" si="90"/>
        <v/>
      </c>
      <c r="BM181" s="86" t="str">
        <f t="shared" si="116"/>
        <v/>
      </c>
      <c r="BN181" s="96" t="str">
        <f t="shared" si="91"/>
        <v/>
      </c>
      <c r="BO181" s="501"/>
      <c r="BP181" s="86" t="str">
        <f t="shared" si="117"/>
        <v/>
      </c>
      <c r="BQ181" s="86" t="str">
        <f t="shared" si="118"/>
        <v/>
      </c>
      <c r="BR181" s="229" t="str">
        <f t="shared" si="119"/>
        <v/>
      </c>
    </row>
    <row r="182" spans="1:70" x14ac:dyDescent="0.15">
      <c r="A182" s="30" t="str">
        <f>IF(C182="","",COUNTA($C$10:C182))</f>
        <v/>
      </c>
      <c r="B182" s="487"/>
      <c r="C182" s="487"/>
      <c r="D182" s="491"/>
      <c r="E182" s="491"/>
      <c r="F182" s="487" t="s">
        <v>85</v>
      </c>
      <c r="G182" s="491"/>
      <c r="H182" s="489"/>
      <c r="I182" s="489"/>
      <c r="J182" s="83" t="str">
        <f t="shared" si="92"/>
        <v/>
      </c>
      <c r="K182" s="83" t="str">
        <f t="shared" si="82"/>
        <v/>
      </c>
      <c r="L182" s="83" t="str">
        <f t="shared" si="83"/>
        <v/>
      </c>
      <c r="M182" s="83" t="str">
        <f t="shared" si="84"/>
        <v/>
      </c>
      <c r="N182" s="86" t="str">
        <f>IF($C182="","",VLOOKUP($J182,'1.年齢給'!$B$7:$C$54,2,FALSE))</f>
        <v/>
      </c>
      <c r="O182" s="86" t="str">
        <f>IF($C182="","",INDEX('3.段階号俸表・参照表'!$B$3:$T$188,MATCH(メインシート!$F182,'3.段階号俸表・参照表'!$B$3:$B$188,0),MATCH(メインシート!$E182,'3.段階号俸表・参照表'!$B$3:$T$3,0)))</f>
        <v/>
      </c>
      <c r="P182" s="490"/>
      <c r="Q182" s="86" t="str">
        <f t="shared" si="93"/>
        <v/>
      </c>
      <c r="R182" s="491"/>
      <c r="S182" s="491"/>
      <c r="T182" s="491"/>
      <c r="U182" s="491"/>
      <c r="V182" s="88" t="str">
        <f t="shared" si="94"/>
        <v/>
      </c>
      <c r="W182" s="90" t="str">
        <f t="shared" si="95"/>
        <v/>
      </c>
      <c r="X182" s="219" t="str">
        <f t="shared" si="120"/>
        <v/>
      </c>
      <c r="Y182" s="220" t="str">
        <f t="shared" si="121"/>
        <v/>
      </c>
      <c r="Z182" s="221" t="str">
        <f>IF($C182="","",IF($X182&gt;=$Y$7,0,VLOOKUP($X182,'1.年齢給'!$B$7:$C$54,2,FALSE)))</f>
        <v/>
      </c>
      <c r="AA182" s="221" t="str">
        <f t="shared" si="96"/>
        <v/>
      </c>
      <c r="AB182" s="492"/>
      <c r="AC182" s="223" t="str">
        <f t="shared" si="87"/>
        <v/>
      </c>
      <c r="AD182" s="223" t="str">
        <f t="shared" si="88"/>
        <v/>
      </c>
      <c r="AE182" s="223" t="str">
        <f>IF($AC182="","",VLOOKUP($AC182,'3.段階号俸表・参照表'!$V$4:$AH$13,12,FALSE))</f>
        <v/>
      </c>
      <c r="AF182" s="223" t="str">
        <f t="shared" si="97"/>
        <v/>
      </c>
      <c r="AG182" s="223" t="str">
        <f t="shared" si="98"/>
        <v/>
      </c>
      <c r="AH182" s="221" t="str">
        <f>IF($C182="","",INDEX('3.段階号俸表・参照表'!$B$3:$T$188,MATCH($AG182,'3.段階号俸表・参照表'!$B$3:$B$188,0),MATCH($AC182,'3.段階号俸表・参照表'!$B$3:$T$3,0)))</f>
        <v/>
      </c>
      <c r="AI182" s="221" t="str">
        <f t="shared" si="99"/>
        <v/>
      </c>
      <c r="AJ182" s="221" t="str">
        <f t="shared" si="100"/>
        <v/>
      </c>
      <c r="AK182" s="221" t="str">
        <f t="shared" si="101"/>
        <v/>
      </c>
      <c r="AL182" s="226" t="str">
        <f t="shared" si="102"/>
        <v/>
      </c>
      <c r="AM182" s="387" t="str">
        <f t="shared" si="89"/>
        <v/>
      </c>
      <c r="AN182" s="500" t="s">
        <v>85</v>
      </c>
      <c r="AO182" s="379" t="str">
        <f t="shared" si="103"/>
        <v/>
      </c>
      <c r="AP182" s="381">
        <f>IF(AM$10="","",IF($AN182="",0,VLOOKUP($AO182,'3.段階号俸表・参照表'!$V$20:$X$29,3,FALSE)-VLOOKUP($AM182,'3.段階号俸表・参照表'!$V$20:$X$29,3,FALSE)))</f>
        <v>0</v>
      </c>
      <c r="AQ182" s="370" t="str">
        <f t="shared" si="104"/>
        <v/>
      </c>
      <c r="AR182" s="370" t="str">
        <f>IF($C182="","",IF($AP182=0,0,($AQ182-VLOOKUP($AO182,'3.段階号俸表・参照表'!$V$4:$AH$13,2,FALSE))))</f>
        <v/>
      </c>
      <c r="AS182" s="370" t="str">
        <f>IF($C182="","",IF(AND($AN182&gt;0,$AR182=0),1,IF($AR182=0,0,IF($AR182&lt;0,1,ROUNDUP($AR182/VLOOKUP($AO182,'3.段階号俸表・参照表'!$V$4:$AH$13,4,FALSE),0)+1))))</f>
        <v/>
      </c>
      <c r="AT182" s="371" t="str">
        <f t="shared" si="105"/>
        <v/>
      </c>
      <c r="AU182" s="370" t="str">
        <f>IF($AO182="","",IF($AT182=0,0,($AT182-1)*VLOOKUP($AO182,'3.段階号俸表・参照表'!$V$4:$AH$13,4,FALSE)))</f>
        <v/>
      </c>
      <c r="AV182" s="370" t="str">
        <f t="shared" si="106"/>
        <v/>
      </c>
      <c r="AW182" s="371" t="str">
        <f>IF($C182="","",IF($AV182&lt;=0,0,ROUNDUP($AV182/VLOOKUP($AO182,'3.段階号俸表・参照表'!$V$4:$AH$13,8,FALSE),0)))</f>
        <v/>
      </c>
      <c r="AX182" s="371" t="str">
        <f t="shared" si="107"/>
        <v/>
      </c>
      <c r="AY182" s="379" t="str">
        <f t="shared" si="108"/>
        <v/>
      </c>
      <c r="AZ182" s="379" t="str">
        <f t="shared" si="109"/>
        <v/>
      </c>
      <c r="BA182" s="371" t="str">
        <f>IF($AO182="","",VLOOKUP($AO182,'3.段階号俸表・参照表'!$V$4:$AH$13,11,FALSE))</f>
        <v/>
      </c>
      <c r="BB182" s="371" t="str">
        <f>IF($AO182="","",VLOOKUP($AO182,'3.段階号俸表・参照表'!$V$4:$AH$13,12,FALSE))</f>
        <v/>
      </c>
      <c r="BC182" s="377" t="str">
        <f>IF($C182="","",INDEX('3.段階号俸表・参照表'!$B$3:$T$188,MATCH($AY182,'3.段階号俸表・参照表'!$B$3:$B$188,0),MATCH($AZ182,'3.段階号俸表・参照表'!$B$3:$T$3,0)))</f>
        <v/>
      </c>
      <c r="BD182" s="377" t="str">
        <f t="shared" si="110"/>
        <v/>
      </c>
      <c r="BE182" s="377" t="str">
        <f t="shared" si="111"/>
        <v/>
      </c>
      <c r="BF182" s="377" t="str">
        <f t="shared" si="112"/>
        <v/>
      </c>
      <c r="BG182" s="378" t="str">
        <f t="shared" si="113"/>
        <v/>
      </c>
      <c r="BH182" s="125"/>
      <c r="BI182" s="284" t="str">
        <f t="shared" si="114"/>
        <v/>
      </c>
      <c r="BJ182" s="284" t="str">
        <f t="shared" si="115"/>
        <v/>
      </c>
      <c r="BK182" s="231" t="str">
        <f>IF($C182="","",IF($BI182="","",INDEX('4.ベース改訂段階号俸表'!$B$4:$T$189,MATCH(メインシート!$BJ182,'4.ベース改訂段階号俸表'!$B$4:$B$189,0),MATCH(メインシート!$BI182,'4.ベース改訂段階号俸表'!$B$4:$T$4,0))))</f>
        <v/>
      </c>
      <c r="BL182" s="86" t="str">
        <f t="shared" si="90"/>
        <v/>
      </c>
      <c r="BM182" s="86" t="str">
        <f t="shared" si="116"/>
        <v/>
      </c>
      <c r="BN182" s="96" t="str">
        <f t="shared" si="91"/>
        <v/>
      </c>
      <c r="BO182" s="501"/>
      <c r="BP182" s="86" t="str">
        <f t="shared" si="117"/>
        <v/>
      </c>
      <c r="BQ182" s="86" t="str">
        <f t="shared" si="118"/>
        <v/>
      </c>
      <c r="BR182" s="229" t="str">
        <f t="shared" si="119"/>
        <v/>
      </c>
    </row>
    <row r="183" spans="1:70" x14ac:dyDescent="0.15">
      <c r="A183" s="30" t="str">
        <f>IF(C183="","",COUNTA($C$10:C183))</f>
        <v/>
      </c>
      <c r="B183" s="487"/>
      <c r="C183" s="487"/>
      <c r="D183" s="491"/>
      <c r="E183" s="491"/>
      <c r="F183" s="487" t="s">
        <v>85</v>
      </c>
      <c r="G183" s="491"/>
      <c r="H183" s="489"/>
      <c r="I183" s="489"/>
      <c r="J183" s="83" t="str">
        <f t="shared" si="92"/>
        <v/>
      </c>
      <c r="K183" s="83" t="str">
        <f t="shared" si="82"/>
        <v/>
      </c>
      <c r="L183" s="83" t="str">
        <f t="shared" si="83"/>
        <v/>
      </c>
      <c r="M183" s="83" t="str">
        <f t="shared" si="84"/>
        <v/>
      </c>
      <c r="N183" s="86" t="str">
        <f>IF($C183="","",VLOOKUP($J183,'1.年齢給'!$B$7:$C$54,2,FALSE))</f>
        <v/>
      </c>
      <c r="O183" s="86" t="str">
        <f>IF($C183="","",INDEX('3.段階号俸表・参照表'!$B$3:$T$188,MATCH(メインシート!$F183,'3.段階号俸表・参照表'!$B$3:$B$188,0),MATCH(メインシート!$E183,'3.段階号俸表・参照表'!$B$3:$T$3,0)))</f>
        <v/>
      </c>
      <c r="P183" s="490"/>
      <c r="Q183" s="86" t="str">
        <f t="shared" si="93"/>
        <v/>
      </c>
      <c r="R183" s="491"/>
      <c r="S183" s="491"/>
      <c r="T183" s="491"/>
      <c r="U183" s="491"/>
      <c r="V183" s="88" t="str">
        <f t="shared" si="94"/>
        <v/>
      </c>
      <c r="W183" s="90" t="str">
        <f t="shared" si="95"/>
        <v/>
      </c>
      <c r="X183" s="219" t="str">
        <f t="shared" si="120"/>
        <v/>
      </c>
      <c r="Y183" s="220" t="str">
        <f t="shared" si="121"/>
        <v/>
      </c>
      <c r="Z183" s="221" t="str">
        <f>IF($C183="","",IF($X183&gt;=$Y$7,0,VLOOKUP($X183,'1.年齢給'!$B$7:$C$54,2,FALSE)))</f>
        <v/>
      </c>
      <c r="AA183" s="221" t="str">
        <f t="shared" si="96"/>
        <v/>
      </c>
      <c r="AB183" s="492"/>
      <c r="AC183" s="223" t="str">
        <f t="shared" si="87"/>
        <v/>
      </c>
      <c r="AD183" s="223" t="str">
        <f t="shared" si="88"/>
        <v/>
      </c>
      <c r="AE183" s="223" t="str">
        <f>IF($AC183="","",VLOOKUP($AC183,'3.段階号俸表・参照表'!$V$4:$AH$13,12,FALSE))</f>
        <v/>
      </c>
      <c r="AF183" s="223" t="str">
        <f t="shared" si="97"/>
        <v/>
      </c>
      <c r="AG183" s="223" t="str">
        <f t="shared" si="98"/>
        <v/>
      </c>
      <c r="AH183" s="221" t="str">
        <f>IF($C183="","",INDEX('3.段階号俸表・参照表'!$B$3:$T$188,MATCH($AG183,'3.段階号俸表・参照表'!$B$3:$B$188,0),MATCH($AC183,'3.段階号俸表・参照表'!$B$3:$T$3,0)))</f>
        <v/>
      </c>
      <c r="AI183" s="221" t="str">
        <f t="shared" si="99"/>
        <v/>
      </c>
      <c r="AJ183" s="221" t="str">
        <f t="shared" si="100"/>
        <v/>
      </c>
      <c r="AK183" s="221" t="str">
        <f t="shared" si="101"/>
        <v/>
      </c>
      <c r="AL183" s="226" t="str">
        <f t="shared" si="102"/>
        <v/>
      </c>
      <c r="AM183" s="387" t="str">
        <f t="shared" si="89"/>
        <v/>
      </c>
      <c r="AN183" s="500" t="s">
        <v>85</v>
      </c>
      <c r="AO183" s="379" t="str">
        <f t="shared" si="103"/>
        <v/>
      </c>
      <c r="AP183" s="381">
        <f>IF(AM$10="","",IF($AN183="",0,VLOOKUP($AO183,'3.段階号俸表・参照表'!$V$20:$X$29,3,FALSE)-VLOOKUP($AM183,'3.段階号俸表・参照表'!$V$20:$X$29,3,FALSE)))</f>
        <v>0</v>
      </c>
      <c r="AQ183" s="370" t="str">
        <f t="shared" si="104"/>
        <v/>
      </c>
      <c r="AR183" s="370" t="str">
        <f>IF($C183="","",IF($AP183=0,0,($AQ183-VLOOKUP($AO183,'3.段階号俸表・参照表'!$V$4:$AH$13,2,FALSE))))</f>
        <v/>
      </c>
      <c r="AS183" s="370" t="str">
        <f>IF($C183="","",IF(AND($AN183&gt;0,$AR183=0),1,IF($AR183=0,0,IF($AR183&lt;0,1,ROUNDUP($AR183/VLOOKUP($AO183,'3.段階号俸表・参照表'!$V$4:$AH$13,4,FALSE),0)+1))))</f>
        <v/>
      </c>
      <c r="AT183" s="371" t="str">
        <f t="shared" si="105"/>
        <v/>
      </c>
      <c r="AU183" s="370" t="str">
        <f>IF($AO183="","",IF($AT183=0,0,($AT183-1)*VLOOKUP($AO183,'3.段階号俸表・参照表'!$V$4:$AH$13,4,FALSE)))</f>
        <v/>
      </c>
      <c r="AV183" s="370" t="str">
        <f t="shared" si="106"/>
        <v/>
      </c>
      <c r="AW183" s="371" t="str">
        <f>IF($C183="","",IF($AV183&lt;=0,0,ROUNDUP($AV183/VLOOKUP($AO183,'3.段階号俸表・参照表'!$V$4:$AH$13,8,FALSE),0)))</f>
        <v/>
      </c>
      <c r="AX183" s="371" t="str">
        <f t="shared" si="107"/>
        <v/>
      </c>
      <c r="AY183" s="379" t="str">
        <f t="shared" si="108"/>
        <v/>
      </c>
      <c r="AZ183" s="379" t="str">
        <f t="shared" si="109"/>
        <v/>
      </c>
      <c r="BA183" s="371" t="str">
        <f>IF($AO183="","",VLOOKUP($AO183,'3.段階号俸表・参照表'!$V$4:$AH$13,11,FALSE))</f>
        <v/>
      </c>
      <c r="BB183" s="371" t="str">
        <f>IF($AO183="","",VLOOKUP($AO183,'3.段階号俸表・参照表'!$V$4:$AH$13,12,FALSE))</f>
        <v/>
      </c>
      <c r="BC183" s="377" t="str">
        <f>IF($C183="","",INDEX('3.段階号俸表・参照表'!$B$3:$T$188,MATCH($AY183,'3.段階号俸表・参照表'!$B$3:$B$188,0),MATCH($AZ183,'3.段階号俸表・参照表'!$B$3:$T$3,0)))</f>
        <v/>
      </c>
      <c r="BD183" s="377" t="str">
        <f t="shared" si="110"/>
        <v/>
      </c>
      <c r="BE183" s="377" t="str">
        <f t="shared" si="111"/>
        <v/>
      </c>
      <c r="BF183" s="377" t="str">
        <f t="shared" si="112"/>
        <v/>
      </c>
      <c r="BG183" s="378" t="str">
        <f t="shared" si="113"/>
        <v/>
      </c>
      <c r="BH183" s="125"/>
      <c r="BI183" s="284" t="str">
        <f t="shared" si="114"/>
        <v/>
      </c>
      <c r="BJ183" s="284" t="str">
        <f t="shared" si="115"/>
        <v/>
      </c>
      <c r="BK183" s="231" t="str">
        <f>IF($C183="","",IF($BI183="","",INDEX('4.ベース改訂段階号俸表'!$B$4:$T$189,MATCH(メインシート!$BJ183,'4.ベース改訂段階号俸表'!$B$4:$B$189,0),MATCH(メインシート!$BI183,'4.ベース改訂段階号俸表'!$B$4:$T$4,0))))</f>
        <v/>
      </c>
      <c r="BL183" s="86" t="str">
        <f t="shared" si="90"/>
        <v/>
      </c>
      <c r="BM183" s="86" t="str">
        <f t="shared" si="116"/>
        <v/>
      </c>
      <c r="BN183" s="96" t="str">
        <f t="shared" si="91"/>
        <v/>
      </c>
      <c r="BO183" s="501"/>
      <c r="BP183" s="86" t="str">
        <f t="shared" si="117"/>
        <v/>
      </c>
      <c r="BQ183" s="86" t="str">
        <f t="shared" si="118"/>
        <v/>
      </c>
      <c r="BR183" s="229" t="str">
        <f t="shared" si="119"/>
        <v/>
      </c>
    </row>
    <row r="184" spans="1:70" x14ac:dyDescent="0.15">
      <c r="A184" s="30" t="str">
        <f>IF(C184="","",COUNTA($C$10:C184))</f>
        <v/>
      </c>
      <c r="B184" s="487"/>
      <c r="C184" s="487"/>
      <c r="D184" s="491"/>
      <c r="E184" s="491"/>
      <c r="F184" s="487" t="s">
        <v>85</v>
      </c>
      <c r="G184" s="491"/>
      <c r="H184" s="489"/>
      <c r="I184" s="489"/>
      <c r="J184" s="83" t="str">
        <f t="shared" si="92"/>
        <v/>
      </c>
      <c r="K184" s="83" t="str">
        <f t="shared" si="82"/>
        <v/>
      </c>
      <c r="L184" s="83" t="str">
        <f t="shared" si="83"/>
        <v/>
      </c>
      <c r="M184" s="83" t="str">
        <f t="shared" si="84"/>
        <v/>
      </c>
      <c r="N184" s="86" t="str">
        <f>IF($C184="","",VLOOKUP($J184,'1.年齢給'!$B$7:$C$54,2,FALSE))</f>
        <v/>
      </c>
      <c r="O184" s="86" t="str">
        <f>IF($C184="","",INDEX('3.段階号俸表・参照表'!$B$3:$T$188,MATCH(メインシート!$F184,'3.段階号俸表・参照表'!$B$3:$B$188,0),MATCH(メインシート!$E184,'3.段階号俸表・参照表'!$B$3:$T$3,0)))</f>
        <v/>
      </c>
      <c r="P184" s="490"/>
      <c r="Q184" s="86" t="str">
        <f t="shared" si="93"/>
        <v/>
      </c>
      <c r="R184" s="491"/>
      <c r="S184" s="491"/>
      <c r="T184" s="491"/>
      <c r="U184" s="491"/>
      <c r="V184" s="88" t="str">
        <f t="shared" si="94"/>
        <v/>
      </c>
      <c r="W184" s="90" t="str">
        <f t="shared" si="95"/>
        <v/>
      </c>
      <c r="X184" s="219" t="str">
        <f t="shared" si="120"/>
        <v/>
      </c>
      <c r="Y184" s="220" t="str">
        <f t="shared" si="121"/>
        <v/>
      </c>
      <c r="Z184" s="221" t="str">
        <f>IF($C184="","",IF($X184&gt;=$Y$7,0,VLOOKUP($X184,'1.年齢給'!$B$7:$C$54,2,FALSE)))</f>
        <v/>
      </c>
      <c r="AA184" s="221" t="str">
        <f t="shared" si="96"/>
        <v/>
      </c>
      <c r="AB184" s="492"/>
      <c r="AC184" s="223" t="str">
        <f t="shared" si="87"/>
        <v/>
      </c>
      <c r="AD184" s="223" t="str">
        <f t="shared" si="88"/>
        <v/>
      </c>
      <c r="AE184" s="223" t="str">
        <f>IF($AC184="","",VLOOKUP($AC184,'3.段階号俸表・参照表'!$V$4:$AH$13,12,FALSE))</f>
        <v/>
      </c>
      <c r="AF184" s="223" t="str">
        <f t="shared" si="97"/>
        <v/>
      </c>
      <c r="AG184" s="223" t="str">
        <f t="shared" si="98"/>
        <v/>
      </c>
      <c r="AH184" s="221" t="str">
        <f>IF($C184="","",INDEX('3.段階号俸表・参照表'!$B$3:$T$188,MATCH($AG184,'3.段階号俸表・参照表'!$B$3:$B$188,0),MATCH($AC184,'3.段階号俸表・参照表'!$B$3:$T$3,0)))</f>
        <v/>
      </c>
      <c r="AI184" s="221" t="str">
        <f t="shared" si="99"/>
        <v/>
      </c>
      <c r="AJ184" s="221" t="str">
        <f t="shared" si="100"/>
        <v/>
      </c>
      <c r="AK184" s="221" t="str">
        <f t="shared" si="101"/>
        <v/>
      </c>
      <c r="AL184" s="226" t="str">
        <f t="shared" si="102"/>
        <v/>
      </c>
      <c r="AM184" s="387" t="str">
        <f t="shared" si="89"/>
        <v/>
      </c>
      <c r="AN184" s="500" t="s">
        <v>85</v>
      </c>
      <c r="AO184" s="379" t="str">
        <f t="shared" si="103"/>
        <v/>
      </c>
      <c r="AP184" s="381">
        <f>IF(AM$10="","",IF($AN184="",0,VLOOKUP($AO184,'3.段階号俸表・参照表'!$V$20:$X$29,3,FALSE)-VLOOKUP($AM184,'3.段階号俸表・参照表'!$V$20:$X$29,3,FALSE)))</f>
        <v>0</v>
      </c>
      <c r="AQ184" s="370" t="str">
        <f t="shared" si="104"/>
        <v/>
      </c>
      <c r="AR184" s="370" t="str">
        <f>IF($C184="","",IF($AP184=0,0,($AQ184-VLOOKUP($AO184,'3.段階号俸表・参照表'!$V$4:$AH$13,2,FALSE))))</f>
        <v/>
      </c>
      <c r="AS184" s="370" t="str">
        <f>IF($C184="","",IF(AND($AN184&gt;0,$AR184=0),1,IF($AR184=0,0,IF($AR184&lt;0,1,ROUNDUP($AR184/VLOOKUP($AO184,'3.段階号俸表・参照表'!$V$4:$AH$13,4,FALSE),0)+1))))</f>
        <v/>
      </c>
      <c r="AT184" s="371" t="str">
        <f t="shared" si="105"/>
        <v/>
      </c>
      <c r="AU184" s="370" t="str">
        <f>IF($AO184="","",IF($AT184=0,0,($AT184-1)*VLOOKUP($AO184,'3.段階号俸表・参照表'!$V$4:$AH$13,4,FALSE)))</f>
        <v/>
      </c>
      <c r="AV184" s="370" t="str">
        <f t="shared" si="106"/>
        <v/>
      </c>
      <c r="AW184" s="371" t="str">
        <f>IF($C184="","",IF($AV184&lt;=0,0,ROUNDUP($AV184/VLOOKUP($AO184,'3.段階号俸表・参照表'!$V$4:$AH$13,8,FALSE),0)))</f>
        <v/>
      </c>
      <c r="AX184" s="371" t="str">
        <f t="shared" si="107"/>
        <v/>
      </c>
      <c r="AY184" s="379" t="str">
        <f t="shared" si="108"/>
        <v/>
      </c>
      <c r="AZ184" s="379" t="str">
        <f t="shared" si="109"/>
        <v/>
      </c>
      <c r="BA184" s="371" t="str">
        <f>IF($AO184="","",VLOOKUP($AO184,'3.段階号俸表・参照表'!$V$4:$AH$13,11,FALSE))</f>
        <v/>
      </c>
      <c r="BB184" s="371" t="str">
        <f>IF($AO184="","",VLOOKUP($AO184,'3.段階号俸表・参照表'!$V$4:$AH$13,12,FALSE))</f>
        <v/>
      </c>
      <c r="BC184" s="377" t="str">
        <f>IF($C184="","",INDEX('3.段階号俸表・参照表'!$B$3:$T$188,MATCH($AY184,'3.段階号俸表・参照表'!$B$3:$B$188,0),MATCH($AZ184,'3.段階号俸表・参照表'!$B$3:$T$3,0)))</f>
        <v/>
      </c>
      <c r="BD184" s="377" t="str">
        <f t="shared" si="110"/>
        <v/>
      </c>
      <c r="BE184" s="377" t="str">
        <f t="shared" si="111"/>
        <v/>
      </c>
      <c r="BF184" s="377" t="str">
        <f t="shared" si="112"/>
        <v/>
      </c>
      <c r="BG184" s="378" t="str">
        <f t="shared" si="113"/>
        <v/>
      </c>
      <c r="BH184" s="125"/>
      <c r="BI184" s="284" t="str">
        <f t="shared" si="114"/>
        <v/>
      </c>
      <c r="BJ184" s="284" t="str">
        <f t="shared" si="115"/>
        <v/>
      </c>
      <c r="BK184" s="231" t="str">
        <f>IF($C184="","",IF($BI184="","",INDEX('4.ベース改訂段階号俸表'!$B$4:$T$189,MATCH(メインシート!$BJ184,'4.ベース改訂段階号俸表'!$B$4:$B$189,0),MATCH(メインシート!$BI184,'4.ベース改訂段階号俸表'!$B$4:$T$4,0))))</f>
        <v/>
      </c>
      <c r="BL184" s="86" t="str">
        <f t="shared" si="90"/>
        <v/>
      </c>
      <c r="BM184" s="86" t="str">
        <f t="shared" si="116"/>
        <v/>
      </c>
      <c r="BN184" s="96" t="str">
        <f t="shared" si="91"/>
        <v/>
      </c>
      <c r="BO184" s="501"/>
      <c r="BP184" s="86" t="str">
        <f t="shared" si="117"/>
        <v/>
      </c>
      <c r="BQ184" s="86" t="str">
        <f t="shared" si="118"/>
        <v/>
      </c>
      <c r="BR184" s="229" t="str">
        <f t="shared" si="119"/>
        <v/>
      </c>
    </row>
    <row r="185" spans="1:70" x14ac:dyDescent="0.15">
      <c r="A185" s="30" t="str">
        <f>IF(C185="","",COUNTA($C$10:C185))</f>
        <v/>
      </c>
      <c r="B185" s="487"/>
      <c r="C185" s="487"/>
      <c r="D185" s="491"/>
      <c r="E185" s="491"/>
      <c r="F185" s="487" t="s">
        <v>85</v>
      </c>
      <c r="G185" s="491"/>
      <c r="H185" s="489"/>
      <c r="I185" s="489"/>
      <c r="J185" s="83" t="str">
        <f t="shared" si="92"/>
        <v/>
      </c>
      <c r="K185" s="83" t="str">
        <f t="shared" si="82"/>
        <v/>
      </c>
      <c r="L185" s="83" t="str">
        <f t="shared" si="83"/>
        <v/>
      </c>
      <c r="M185" s="83" t="str">
        <f t="shared" si="84"/>
        <v/>
      </c>
      <c r="N185" s="86" t="str">
        <f>IF($C185="","",VLOOKUP($J185,'1.年齢給'!$B$7:$C$54,2,FALSE))</f>
        <v/>
      </c>
      <c r="O185" s="86" t="str">
        <f>IF($C185="","",INDEX('3.段階号俸表・参照表'!$B$3:$T$188,MATCH(メインシート!$F185,'3.段階号俸表・参照表'!$B$3:$B$188,0),MATCH(メインシート!$E185,'3.段階号俸表・参照表'!$B$3:$T$3,0)))</f>
        <v/>
      </c>
      <c r="P185" s="490"/>
      <c r="Q185" s="86" t="str">
        <f t="shared" si="93"/>
        <v/>
      </c>
      <c r="R185" s="491"/>
      <c r="S185" s="491"/>
      <c r="T185" s="491"/>
      <c r="U185" s="491"/>
      <c r="V185" s="88" t="str">
        <f t="shared" si="94"/>
        <v/>
      </c>
      <c r="W185" s="90" t="str">
        <f t="shared" si="95"/>
        <v/>
      </c>
      <c r="X185" s="219" t="str">
        <f t="shared" si="120"/>
        <v/>
      </c>
      <c r="Y185" s="220" t="str">
        <f t="shared" si="121"/>
        <v/>
      </c>
      <c r="Z185" s="221" t="str">
        <f>IF($C185="","",IF($X185&gt;=$Y$7,0,VLOOKUP($X185,'1.年齢給'!$B$7:$C$54,2,FALSE)))</f>
        <v/>
      </c>
      <c r="AA185" s="221" t="str">
        <f t="shared" si="96"/>
        <v/>
      </c>
      <c r="AB185" s="492"/>
      <c r="AC185" s="223" t="str">
        <f t="shared" si="87"/>
        <v/>
      </c>
      <c r="AD185" s="223" t="str">
        <f t="shared" si="88"/>
        <v/>
      </c>
      <c r="AE185" s="223" t="str">
        <f>IF($AC185="","",VLOOKUP($AC185,'3.段階号俸表・参照表'!$V$4:$AH$13,12,FALSE))</f>
        <v/>
      </c>
      <c r="AF185" s="223" t="str">
        <f t="shared" si="97"/>
        <v/>
      </c>
      <c r="AG185" s="223" t="str">
        <f t="shared" si="98"/>
        <v/>
      </c>
      <c r="AH185" s="221" t="str">
        <f>IF($C185="","",INDEX('3.段階号俸表・参照表'!$B$3:$T$188,MATCH($AG185,'3.段階号俸表・参照表'!$B$3:$B$188,0),MATCH($AC185,'3.段階号俸表・参照表'!$B$3:$T$3,0)))</f>
        <v/>
      </c>
      <c r="AI185" s="221" t="str">
        <f t="shared" si="99"/>
        <v/>
      </c>
      <c r="AJ185" s="221" t="str">
        <f t="shared" si="100"/>
        <v/>
      </c>
      <c r="AK185" s="221" t="str">
        <f t="shared" si="101"/>
        <v/>
      </c>
      <c r="AL185" s="226" t="str">
        <f t="shared" si="102"/>
        <v/>
      </c>
      <c r="AM185" s="387" t="str">
        <f t="shared" si="89"/>
        <v/>
      </c>
      <c r="AN185" s="500" t="s">
        <v>85</v>
      </c>
      <c r="AO185" s="379" t="str">
        <f t="shared" si="103"/>
        <v/>
      </c>
      <c r="AP185" s="381">
        <f>IF(AM$10="","",IF($AN185="",0,VLOOKUP($AO185,'3.段階号俸表・参照表'!$V$20:$X$29,3,FALSE)-VLOOKUP($AM185,'3.段階号俸表・参照表'!$V$20:$X$29,3,FALSE)))</f>
        <v>0</v>
      </c>
      <c r="AQ185" s="370" t="str">
        <f t="shared" si="104"/>
        <v/>
      </c>
      <c r="AR185" s="370" t="str">
        <f>IF($C185="","",IF($AP185=0,0,($AQ185-VLOOKUP($AO185,'3.段階号俸表・参照表'!$V$4:$AH$13,2,FALSE))))</f>
        <v/>
      </c>
      <c r="AS185" s="370" t="str">
        <f>IF($C185="","",IF(AND($AN185&gt;0,$AR185=0),1,IF($AR185=0,0,IF($AR185&lt;0,1,ROUNDUP($AR185/VLOOKUP($AO185,'3.段階号俸表・参照表'!$V$4:$AH$13,4,FALSE),0)+1))))</f>
        <v/>
      </c>
      <c r="AT185" s="371" t="str">
        <f t="shared" si="105"/>
        <v/>
      </c>
      <c r="AU185" s="370" t="str">
        <f>IF($AO185="","",IF($AT185=0,0,($AT185-1)*VLOOKUP($AO185,'3.段階号俸表・参照表'!$V$4:$AH$13,4,FALSE)))</f>
        <v/>
      </c>
      <c r="AV185" s="370" t="str">
        <f t="shared" si="106"/>
        <v/>
      </c>
      <c r="AW185" s="371" t="str">
        <f>IF($C185="","",IF($AV185&lt;=0,0,ROUNDUP($AV185/VLOOKUP($AO185,'3.段階号俸表・参照表'!$V$4:$AH$13,8,FALSE),0)))</f>
        <v/>
      </c>
      <c r="AX185" s="371" t="str">
        <f t="shared" si="107"/>
        <v/>
      </c>
      <c r="AY185" s="379" t="str">
        <f t="shared" si="108"/>
        <v/>
      </c>
      <c r="AZ185" s="379" t="str">
        <f t="shared" si="109"/>
        <v/>
      </c>
      <c r="BA185" s="371" t="str">
        <f>IF($AO185="","",VLOOKUP($AO185,'3.段階号俸表・参照表'!$V$4:$AH$13,11,FALSE))</f>
        <v/>
      </c>
      <c r="BB185" s="371" t="str">
        <f>IF($AO185="","",VLOOKUP($AO185,'3.段階号俸表・参照表'!$V$4:$AH$13,12,FALSE))</f>
        <v/>
      </c>
      <c r="BC185" s="377" t="str">
        <f>IF($C185="","",INDEX('3.段階号俸表・参照表'!$B$3:$T$188,MATCH($AY185,'3.段階号俸表・参照表'!$B$3:$B$188,0),MATCH($AZ185,'3.段階号俸表・参照表'!$B$3:$T$3,0)))</f>
        <v/>
      </c>
      <c r="BD185" s="377" t="str">
        <f t="shared" si="110"/>
        <v/>
      </c>
      <c r="BE185" s="377" t="str">
        <f t="shared" si="111"/>
        <v/>
      </c>
      <c r="BF185" s="377" t="str">
        <f t="shared" si="112"/>
        <v/>
      </c>
      <c r="BG185" s="378" t="str">
        <f t="shared" si="113"/>
        <v/>
      </c>
      <c r="BH185" s="125"/>
      <c r="BI185" s="284" t="str">
        <f t="shared" si="114"/>
        <v/>
      </c>
      <c r="BJ185" s="284" t="str">
        <f t="shared" si="115"/>
        <v/>
      </c>
      <c r="BK185" s="231" t="str">
        <f>IF($C185="","",IF($BI185="","",INDEX('4.ベース改訂段階号俸表'!$B$4:$T$189,MATCH(メインシート!$BJ185,'4.ベース改訂段階号俸表'!$B$4:$B$189,0),MATCH(メインシート!$BI185,'4.ベース改訂段階号俸表'!$B$4:$T$4,0))))</f>
        <v/>
      </c>
      <c r="BL185" s="86" t="str">
        <f t="shared" si="90"/>
        <v/>
      </c>
      <c r="BM185" s="86" t="str">
        <f t="shared" si="116"/>
        <v/>
      </c>
      <c r="BN185" s="96" t="str">
        <f t="shared" si="91"/>
        <v/>
      </c>
      <c r="BO185" s="501"/>
      <c r="BP185" s="86" t="str">
        <f t="shared" si="117"/>
        <v/>
      </c>
      <c r="BQ185" s="86" t="str">
        <f t="shared" si="118"/>
        <v/>
      </c>
      <c r="BR185" s="229" t="str">
        <f t="shared" si="119"/>
        <v/>
      </c>
    </row>
    <row r="186" spans="1:70" x14ac:dyDescent="0.15">
      <c r="A186" s="30" t="str">
        <f>IF(C186="","",COUNTA($C$10:C186))</f>
        <v/>
      </c>
      <c r="B186" s="487"/>
      <c r="C186" s="487"/>
      <c r="D186" s="491"/>
      <c r="E186" s="491"/>
      <c r="F186" s="487" t="s">
        <v>85</v>
      </c>
      <c r="G186" s="491"/>
      <c r="H186" s="489"/>
      <c r="I186" s="489"/>
      <c r="J186" s="83" t="str">
        <f t="shared" si="92"/>
        <v/>
      </c>
      <c r="K186" s="83" t="str">
        <f t="shared" si="82"/>
        <v/>
      </c>
      <c r="L186" s="83" t="str">
        <f t="shared" si="83"/>
        <v/>
      </c>
      <c r="M186" s="83" t="str">
        <f t="shared" si="84"/>
        <v/>
      </c>
      <c r="N186" s="86" t="str">
        <f>IF($C186="","",VLOOKUP($J186,'1.年齢給'!$B$7:$C$54,2,FALSE))</f>
        <v/>
      </c>
      <c r="O186" s="86" t="str">
        <f>IF($C186="","",INDEX('3.段階号俸表・参照表'!$B$3:$T$188,MATCH(メインシート!$F186,'3.段階号俸表・参照表'!$B$3:$B$188,0),MATCH(メインシート!$E186,'3.段階号俸表・参照表'!$B$3:$T$3,0)))</f>
        <v/>
      </c>
      <c r="P186" s="490"/>
      <c r="Q186" s="86" t="str">
        <f t="shared" si="93"/>
        <v/>
      </c>
      <c r="R186" s="491"/>
      <c r="S186" s="491"/>
      <c r="T186" s="491"/>
      <c r="U186" s="491"/>
      <c r="V186" s="88" t="str">
        <f t="shared" si="94"/>
        <v/>
      </c>
      <c r="W186" s="90" t="str">
        <f t="shared" si="95"/>
        <v/>
      </c>
      <c r="X186" s="219" t="str">
        <f t="shared" si="120"/>
        <v/>
      </c>
      <c r="Y186" s="220" t="str">
        <f t="shared" si="121"/>
        <v/>
      </c>
      <c r="Z186" s="221" t="str">
        <f>IF($C186="","",IF($X186&gt;=$Y$7,0,VLOOKUP($X186,'1.年齢給'!$B$7:$C$54,2,FALSE)))</f>
        <v/>
      </c>
      <c r="AA186" s="221" t="str">
        <f t="shared" si="96"/>
        <v/>
      </c>
      <c r="AB186" s="492"/>
      <c r="AC186" s="223" t="str">
        <f t="shared" si="87"/>
        <v/>
      </c>
      <c r="AD186" s="223" t="str">
        <f t="shared" si="88"/>
        <v/>
      </c>
      <c r="AE186" s="223" t="str">
        <f>IF($AC186="","",VLOOKUP($AC186,'3.段階号俸表・参照表'!$V$4:$AH$13,12,FALSE))</f>
        <v/>
      </c>
      <c r="AF186" s="223" t="str">
        <f t="shared" si="97"/>
        <v/>
      </c>
      <c r="AG186" s="223" t="str">
        <f t="shared" si="98"/>
        <v/>
      </c>
      <c r="AH186" s="221" t="str">
        <f>IF($C186="","",INDEX('3.段階号俸表・参照表'!$B$3:$T$188,MATCH($AG186,'3.段階号俸表・参照表'!$B$3:$B$188,0),MATCH($AC186,'3.段階号俸表・参照表'!$B$3:$T$3,0)))</f>
        <v/>
      </c>
      <c r="AI186" s="221" t="str">
        <f t="shared" si="99"/>
        <v/>
      </c>
      <c r="AJ186" s="221" t="str">
        <f t="shared" si="100"/>
        <v/>
      </c>
      <c r="AK186" s="221" t="str">
        <f t="shared" si="101"/>
        <v/>
      </c>
      <c r="AL186" s="226" t="str">
        <f t="shared" si="102"/>
        <v/>
      </c>
      <c r="AM186" s="387" t="str">
        <f t="shared" si="89"/>
        <v/>
      </c>
      <c r="AN186" s="500" t="s">
        <v>85</v>
      </c>
      <c r="AO186" s="379" t="str">
        <f t="shared" si="103"/>
        <v/>
      </c>
      <c r="AP186" s="381">
        <f>IF(AM$10="","",IF($AN186="",0,VLOOKUP($AO186,'3.段階号俸表・参照表'!$V$20:$X$29,3,FALSE)-VLOOKUP($AM186,'3.段階号俸表・参照表'!$V$20:$X$29,3,FALSE)))</f>
        <v>0</v>
      </c>
      <c r="AQ186" s="370" t="str">
        <f t="shared" si="104"/>
        <v/>
      </c>
      <c r="AR186" s="370" t="str">
        <f>IF($C186="","",IF($AP186=0,0,($AQ186-VLOOKUP($AO186,'3.段階号俸表・参照表'!$V$4:$AH$13,2,FALSE))))</f>
        <v/>
      </c>
      <c r="AS186" s="370" t="str">
        <f>IF($C186="","",IF(AND($AN186&gt;0,$AR186=0),1,IF($AR186=0,0,IF($AR186&lt;0,1,ROUNDUP($AR186/VLOOKUP($AO186,'3.段階号俸表・参照表'!$V$4:$AH$13,4,FALSE),0)+1))))</f>
        <v/>
      </c>
      <c r="AT186" s="371" t="str">
        <f t="shared" si="105"/>
        <v/>
      </c>
      <c r="AU186" s="370" t="str">
        <f>IF($AO186="","",IF($AT186=0,0,($AT186-1)*VLOOKUP($AO186,'3.段階号俸表・参照表'!$V$4:$AH$13,4,FALSE)))</f>
        <v/>
      </c>
      <c r="AV186" s="370" t="str">
        <f t="shared" si="106"/>
        <v/>
      </c>
      <c r="AW186" s="371" t="str">
        <f>IF($C186="","",IF($AV186&lt;=0,0,ROUNDUP($AV186/VLOOKUP($AO186,'3.段階号俸表・参照表'!$V$4:$AH$13,8,FALSE),0)))</f>
        <v/>
      </c>
      <c r="AX186" s="371" t="str">
        <f t="shared" si="107"/>
        <v/>
      </c>
      <c r="AY186" s="379" t="str">
        <f t="shared" si="108"/>
        <v/>
      </c>
      <c r="AZ186" s="379" t="str">
        <f t="shared" si="109"/>
        <v/>
      </c>
      <c r="BA186" s="371" t="str">
        <f>IF($AO186="","",VLOOKUP($AO186,'3.段階号俸表・参照表'!$V$4:$AH$13,11,FALSE))</f>
        <v/>
      </c>
      <c r="BB186" s="371" t="str">
        <f>IF($AO186="","",VLOOKUP($AO186,'3.段階号俸表・参照表'!$V$4:$AH$13,12,FALSE))</f>
        <v/>
      </c>
      <c r="BC186" s="377" t="str">
        <f>IF($C186="","",INDEX('3.段階号俸表・参照表'!$B$3:$T$188,MATCH($AY186,'3.段階号俸表・参照表'!$B$3:$B$188,0),MATCH($AZ186,'3.段階号俸表・参照表'!$B$3:$T$3,0)))</f>
        <v/>
      </c>
      <c r="BD186" s="377" t="str">
        <f t="shared" si="110"/>
        <v/>
      </c>
      <c r="BE186" s="377" t="str">
        <f t="shared" si="111"/>
        <v/>
      </c>
      <c r="BF186" s="377" t="str">
        <f t="shared" si="112"/>
        <v/>
      </c>
      <c r="BG186" s="378" t="str">
        <f t="shared" si="113"/>
        <v/>
      </c>
      <c r="BH186" s="125"/>
      <c r="BI186" s="284" t="str">
        <f t="shared" si="114"/>
        <v/>
      </c>
      <c r="BJ186" s="284" t="str">
        <f t="shared" si="115"/>
        <v/>
      </c>
      <c r="BK186" s="231" t="str">
        <f>IF($C186="","",IF($BI186="","",INDEX('4.ベース改訂段階号俸表'!$B$4:$T$189,MATCH(メインシート!$BJ186,'4.ベース改訂段階号俸表'!$B$4:$B$189,0),MATCH(メインシート!$BI186,'4.ベース改訂段階号俸表'!$B$4:$T$4,0))))</f>
        <v/>
      </c>
      <c r="BL186" s="86" t="str">
        <f t="shared" si="90"/>
        <v/>
      </c>
      <c r="BM186" s="86" t="str">
        <f t="shared" si="116"/>
        <v/>
      </c>
      <c r="BN186" s="96" t="str">
        <f t="shared" si="91"/>
        <v/>
      </c>
      <c r="BO186" s="501"/>
      <c r="BP186" s="86" t="str">
        <f t="shared" si="117"/>
        <v/>
      </c>
      <c r="BQ186" s="86" t="str">
        <f t="shared" si="118"/>
        <v/>
      </c>
      <c r="BR186" s="229" t="str">
        <f t="shared" si="119"/>
        <v/>
      </c>
    </row>
    <row r="187" spans="1:70" x14ac:dyDescent="0.15">
      <c r="A187" s="30" t="str">
        <f>IF(C187="","",COUNTA($C$10:C187))</f>
        <v/>
      </c>
      <c r="B187" s="487"/>
      <c r="C187" s="487"/>
      <c r="D187" s="491"/>
      <c r="E187" s="491"/>
      <c r="F187" s="487" t="s">
        <v>85</v>
      </c>
      <c r="G187" s="491"/>
      <c r="H187" s="489"/>
      <c r="I187" s="489"/>
      <c r="J187" s="83" t="str">
        <f t="shared" si="92"/>
        <v/>
      </c>
      <c r="K187" s="83" t="str">
        <f t="shared" si="82"/>
        <v/>
      </c>
      <c r="L187" s="83" t="str">
        <f t="shared" si="83"/>
        <v/>
      </c>
      <c r="M187" s="83" t="str">
        <f t="shared" si="84"/>
        <v/>
      </c>
      <c r="N187" s="86" t="str">
        <f>IF($C187="","",VLOOKUP($J187,'1.年齢給'!$B$7:$C$54,2,FALSE))</f>
        <v/>
      </c>
      <c r="O187" s="86" t="str">
        <f>IF($C187="","",INDEX('3.段階号俸表・参照表'!$B$3:$T$188,MATCH(メインシート!$F187,'3.段階号俸表・参照表'!$B$3:$B$188,0),MATCH(メインシート!$E187,'3.段階号俸表・参照表'!$B$3:$T$3,0)))</f>
        <v/>
      </c>
      <c r="P187" s="490"/>
      <c r="Q187" s="86" t="str">
        <f t="shared" si="93"/>
        <v/>
      </c>
      <c r="R187" s="491"/>
      <c r="S187" s="491"/>
      <c r="T187" s="491"/>
      <c r="U187" s="491"/>
      <c r="V187" s="88" t="str">
        <f t="shared" si="94"/>
        <v/>
      </c>
      <c r="W187" s="90" t="str">
        <f t="shared" si="95"/>
        <v/>
      </c>
      <c r="X187" s="219" t="str">
        <f t="shared" si="120"/>
        <v/>
      </c>
      <c r="Y187" s="220" t="str">
        <f t="shared" si="121"/>
        <v/>
      </c>
      <c r="Z187" s="221" t="str">
        <f>IF($C187="","",IF($X187&gt;=$Y$7,0,VLOOKUP($X187,'1.年齢給'!$B$7:$C$54,2,FALSE)))</f>
        <v/>
      </c>
      <c r="AA187" s="221" t="str">
        <f t="shared" si="96"/>
        <v/>
      </c>
      <c r="AB187" s="492"/>
      <c r="AC187" s="223" t="str">
        <f t="shared" si="87"/>
        <v/>
      </c>
      <c r="AD187" s="223" t="str">
        <f t="shared" si="88"/>
        <v/>
      </c>
      <c r="AE187" s="223" t="str">
        <f>IF($AC187="","",VLOOKUP($AC187,'3.段階号俸表・参照表'!$V$4:$AH$13,12,FALSE))</f>
        <v/>
      </c>
      <c r="AF187" s="223" t="str">
        <f t="shared" si="97"/>
        <v/>
      </c>
      <c r="AG187" s="223" t="str">
        <f t="shared" si="98"/>
        <v/>
      </c>
      <c r="AH187" s="221" t="str">
        <f>IF($C187="","",INDEX('3.段階号俸表・参照表'!$B$3:$T$188,MATCH($AG187,'3.段階号俸表・参照表'!$B$3:$B$188,0),MATCH($AC187,'3.段階号俸表・参照表'!$B$3:$T$3,0)))</f>
        <v/>
      </c>
      <c r="AI187" s="221" t="str">
        <f t="shared" si="99"/>
        <v/>
      </c>
      <c r="AJ187" s="221" t="str">
        <f t="shared" si="100"/>
        <v/>
      </c>
      <c r="AK187" s="221" t="str">
        <f t="shared" si="101"/>
        <v/>
      </c>
      <c r="AL187" s="226" t="str">
        <f t="shared" si="102"/>
        <v/>
      </c>
      <c r="AM187" s="387" t="str">
        <f t="shared" si="89"/>
        <v/>
      </c>
      <c r="AN187" s="500" t="s">
        <v>85</v>
      </c>
      <c r="AO187" s="379" t="str">
        <f t="shared" si="103"/>
        <v/>
      </c>
      <c r="AP187" s="381">
        <f>IF(AM$10="","",IF($AN187="",0,VLOOKUP($AO187,'3.段階号俸表・参照表'!$V$20:$X$29,3,FALSE)-VLOOKUP($AM187,'3.段階号俸表・参照表'!$V$20:$X$29,3,FALSE)))</f>
        <v>0</v>
      </c>
      <c r="AQ187" s="370" t="str">
        <f t="shared" si="104"/>
        <v/>
      </c>
      <c r="AR187" s="370" t="str">
        <f>IF($C187="","",IF($AP187=0,0,($AQ187-VLOOKUP($AO187,'3.段階号俸表・参照表'!$V$4:$AH$13,2,FALSE))))</f>
        <v/>
      </c>
      <c r="AS187" s="370" t="str">
        <f>IF($C187="","",IF(AND($AN187&gt;0,$AR187=0),1,IF($AR187=0,0,IF($AR187&lt;0,1,ROUNDUP($AR187/VLOOKUP($AO187,'3.段階号俸表・参照表'!$V$4:$AH$13,4,FALSE),0)+1))))</f>
        <v/>
      </c>
      <c r="AT187" s="371" t="str">
        <f t="shared" si="105"/>
        <v/>
      </c>
      <c r="AU187" s="370" t="str">
        <f>IF($AO187="","",IF($AT187=0,0,($AT187-1)*VLOOKUP($AO187,'3.段階号俸表・参照表'!$V$4:$AH$13,4,FALSE)))</f>
        <v/>
      </c>
      <c r="AV187" s="370" t="str">
        <f t="shared" si="106"/>
        <v/>
      </c>
      <c r="AW187" s="371" t="str">
        <f>IF($C187="","",IF($AV187&lt;=0,0,ROUNDUP($AV187/VLOOKUP($AO187,'3.段階号俸表・参照表'!$V$4:$AH$13,8,FALSE),0)))</f>
        <v/>
      </c>
      <c r="AX187" s="371" t="str">
        <f t="shared" si="107"/>
        <v/>
      </c>
      <c r="AY187" s="379" t="str">
        <f t="shared" si="108"/>
        <v/>
      </c>
      <c r="AZ187" s="379" t="str">
        <f t="shared" si="109"/>
        <v/>
      </c>
      <c r="BA187" s="371" t="str">
        <f>IF($AO187="","",VLOOKUP($AO187,'3.段階号俸表・参照表'!$V$4:$AH$13,11,FALSE))</f>
        <v/>
      </c>
      <c r="BB187" s="371" t="str">
        <f>IF($AO187="","",VLOOKUP($AO187,'3.段階号俸表・参照表'!$V$4:$AH$13,12,FALSE))</f>
        <v/>
      </c>
      <c r="BC187" s="377" t="str">
        <f>IF($C187="","",INDEX('3.段階号俸表・参照表'!$B$3:$T$188,MATCH($AY187,'3.段階号俸表・参照表'!$B$3:$B$188,0),MATCH($AZ187,'3.段階号俸表・参照表'!$B$3:$T$3,0)))</f>
        <v/>
      </c>
      <c r="BD187" s="377" t="str">
        <f t="shared" si="110"/>
        <v/>
      </c>
      <c r="BE187" s="377" t="str">
        <f t="shared" si="111"/>
        <v/>
      </c>
      <c r="BF187" s="377" t="str">
        <f t="shared" si="112"/>
        <v/>
      </c>
      <c r="BG187" s="378" t="str">
        <f t="shared" si="113"/>
        <v/>
      </c>
      <c r="BH187" s="125"/>
      <c r="BI187" s="284" t="str">
        <f t="shared" si="114"/>
        <v/>
      </c>
      <c r="BJ187" s="284" t="str">
        <f t="shared" si="115"/>
        <v/>
      </c>
      <c r="BK187" s="231" t="str">
        <f>IF($C187="","",IF($BI187="","",INDEX('4.ベース改訂段階号俸表'!$B$4:$T$189,MATCH(メインシート!$BJ187,'4.ベース改訂段階号俸表'!$B$4:$B$189,0),MATCH(メインシート!$BI187,'4.ベース改訂段階号俸表'!$B$4:$T$4,0))))</f>
        <v/>
      </c>
      <c r="BL187" s="86" t="str">
        <f t="shared" si="90"/>
        <v/>
      </c>
      <c r="BM187" s="86" t="str">
        <f t="shared" si="116"/>
        <v/>
      </c>
      <c r="BN187" s="96" t="str">
        <f t="shared" si="91"/>
        <v/>
      </c>
      <c r="BO187" s="501"/>
      <c r="BP187" s="86" t="str">
        <f t="shared" si="117"/>
        <v/>
      </c>
      <c r="BQ187" s="86" t="str">
        <f t="shared" si="118"/>
        <v/>
      </c>
      <c r="BR187" s="229" t="str">
        <f t="shared" si="119"/>
        <v/>
      </c>
    </row>
    <row r="188" spans="1:70" x14ac:dyDescent="0.15">
      <c r="A188" s="30" t="str">
        <f>IF(C188="","",COUNTA($C$10:C188))</f>
        <v/>
      </c>
      <c r="B188" s="487"/>
      <c r="C188" s="487"/>
      <c r="D188" s="491"/>
      <c r="E188" s="491"/>
      <c r="F188" s="487" t="s">
        <v>85</v>
      </c>
      <c r="G188" s="491"/>
      <c r="H188" s="489"/>
      <c r="I188" s="489"/>
      <c r="J188" s="83" t="str">
        <f t="shared" si="92"/>
        <v/>
      </c>
      <c r="K188" s="83" t="str">
        <f t="shared" si="82"/>
        <v/>
      </c>
      <c r="L188" s="83" t="str">
        <f t="shared" si="83"/>
        <v/>
      </c>
      <c r="M188" s="83" t="str">
        <f t="shared" si="84"/>
        <v/>
      </c>
      <c r="N188" s="86" t="str">
        <f>IF($C188="","",VLOOKUP($J188,'1.年齢給'!$B$7:$C$54,2,FALSE))</f>
        <v/>
      </c>
      <c r="O188" s="86" t="str">
        <f>IF($C188="","",INDEX('3.段階号俸表・参照表'!$B$3:$T$188,MATCH(メインシート!$F188,'3.段階号俸表・参照表'!$B$3:$B$188,0),MATCH(メインシート!$E188,'3.段階号俸表・参照表'!$B$3:$T$3,0)))</f>
        <v/>
      </c>
      <c r="P188" s="490"/>
      <c r="Q188" s="86" t="str">
        <f t="shared" si="93"/>
        <v/>
      </c>
      <c r="R188" s="491"/>
      <c r="S188" s="491"/>
      <c r="T188" s="491"/>
      <c r="U188" s="491"/>
      <c r="V188" s="88" t="str">
        <f t="shared" si="94"/>
        <v/>
      </c>
      <c r="W188" s="90" t="str">
        <f t="shared" si="95"/>
        <v/>
      </c>
      <c r="X188" s="219" t="str">
        <f t="shared" si="120"/>
        <v/>
      </c>
      <c r="Y188" s="220" t="str">
        <f t="shared" si="121"/>
        <v/>
      </c>
      <c r="Z188" s="221" t="str">
        <f>IF($C188="","",IF($X188&gt;=$Y$7,0,VLOOKUP($X188,'1.年齢給'!$B$7:$C$54,2,FALSE)))</f>
        <v/>
      </c>
      <c r="AA188" s="221" t="str">
        <f t="shared" si="96"/>
        <v/>
      </c>
      <c r="AB188" s="492"/>
      <c r="AC188" s="223" t="str">
        <f t="shared" si="87"/>
        <v/>
      </c>
      <c r="AD188" s="223" t="str">
        <f t="shared" si="88"/>
        <v/>
      </c>
      <c r="AE188" s="223" t="str">
        <f>IF($AC188="","",VLOOKUP($AC188,'3.段階号俸表・参照表'!$V$4:$AH$13,12,FALSE))</f>
        <v/>
      </c>
      <c r="AF188" s="223" t="str">
        <f t="shared" si="97"/>
        <v/>
      </c>
      <c r="AG188" s="223" t="str">
        <f t="shared" si="98"/>
        <v/>
      </c>
      <c r="AH188" s="221" t="str">
        <f>IF($C188="","",INDEX('3.段階号俸表・参照表'!$B$3:$T$188,MATCH($AG188,'3.段階号俸表・参照表'!$B$3:$B$188,0),MATCH($AC188,'3.段階号俸表・参照表'!$B$3:$T$3,0)))</f>
        <v/>
      </c>
      <c r="AI188" s="221" t="str">
        <f t="shared" si="99"/>
        <v/>
      </c>
      <c r="AJ188" s="221" t="str">
        <f t="shared" si="100"/>
        <v/>
      </c>
      <c r="AK188" s="221" t="str">
        <f t="shared" si="101"/>
        <v/>
      </c>
      <c r="AL188" s="226" t="str">
        <f t="shared" si="102"/>
        <v/>
      </c>
      <c r="AM188" s="387" t="str">
        <f t="shared" si="89"/>
        <v/>
      </c>
      <c r="AN188" s="500" t="s">
        <v>85</v>
      </c>
      <c r="AO188" s="379" t="str">
        <f t="shared" si="103"/>
        <v/>
      </c>
      <c r="AP188" s="381">
        <f>IF(AM$10="","",IF($AN188="",0,VLOOKUP($AO188,'3.段階号俸表・参照表'!$V$20:$X$29,3,FALSE)-VLOOKUP($AM188,'3.段階号俸表・参照表'!$V$20:$X$29,3,FALSE)))</f>
        <v>0</v>
      </c>
      <c r="AQ188" s="370" t="str">
        <f t="shared" si="104"/>
        <v/>
      </c>
      <c r="AR188" s="370" t="str">
        <f>IF($C188="","",IF($AP188=0,0,($AQ188-VLOOKUP($AO188,'3.段階号俸表・参照表'!$V$4:$AH$13,2,FALSE))))</f>
        <v/>
      </c>
      <c r="AS188" s="370" t="str">
        <f>IF($C188="","",IF(AND($AN188&gt;0,$AR188=0),1,IF($AR188=0,0,IF($AR188&lt;0,1,ROUNDUP($AR188/VLOOKUP($AO188,'3.段階号俸表・参照表'!$V$4:$AH$13,4,FALSE),0)+1))))</f>
        <v/>
      </c>
      <c r="AT188" s="371" t="str">
        <f t="shared" si="105"/>
        <v/>
      </c>
      <c r="AU188" s="370" t="str">
        <f>IF($AO188="","",IF($AT188=0,0,($AT188-1)*VLOOKUP($AO188,'3.段階号俸表・参照表'!$V$4:$AH$13,4,FALSE)))</f>
        <v/>
      </c>
      <c r="AV188" s="370" t="str">
        <f t="shared" si="106"/>
        <v/>
      </c>
      <c r="AW188" s="371" t="str">
        <f>IF($C188="","",IF($AV188&lt;=0,0,ROUNDUP($AV188/VLOOKUP($AO188,'3.段階号俸表・参照表'!$V$4:$AH$13,8,FALSE),0)))</f>
        <v/>
      </c>
      <c r="AX188" s="371" t="str">
        <f t="shared" si="107"/>
        <v/>
      </c>
      <c r="AY188" s="379" t="str">
        <f t="shared" si="108"/>
        <v/>
      </c>
      <c r="AZ188" s="379" t="str">
        <f t="shared" si="109"/>
        <v/>
      </c>
      <c r="BA188" s="371" t="str">
        <f>IF($AO188="","",VLOOKUP($AO188,'3.段階号俸表・参照表'!$V$4:$AH$13,11,FALSE))</f>
        <v/>
      </c>
      <c r="BB188" s="371" t="str">
        <f>IF($AO188="","",VLOOKUP($AO188,'3.段階号俸表・参照表'!$V$4:$AH$13,12,FALSE))</f>
        <v/>
      </c>
      <c r="BC188" s="377" t="str">
        <f>IF($C188="","",INDEX('3.段階号俸表・参照表'!$B$3:$T$188,MATCH($AY188,'3.段階号俸表・参照表'!$B$3:$B$188,0),MATCH($AZ188,'3.段階号俸表・参照表'!$B$3:$T$3,0)))</f>
        <v/>
      </c>
      <c r="BD188" s="377" t="str">
        <f t="shared" si="110"/>
        <v/>
      </c>
      <c r="BE188" s="377" t="str">
        <f t="shared" si="111"/>
        <v/>
      </c>
      <c r="BF188" s="377" t="str">
        <f t="shared" si="112"/>
        <v/>
      </c>
      <c r="BG188" s="378" t="str">
        <f t="shared" si="113"/>
        <v/>
      </c>
      <c r="BH188" s="125"/>
      <c r="BI188" s="284" t="str">
        <f t="shared" si="114"/>
        <v/>
      </c>
      <c r="BJ188" s="284" t="str">
        <f t="shared" si="115"/>
        <v/>
      </c>
      <c r="BK188" s="231" t="str">
        <f>IF($C188="","",IF($BI188="","",INDEX('4.ベース改訂段階号俸表'!$B$4:$T$189,MATCH(メインシート!$BJ188,'4.ベース改訂段階号俸表'!$B$4:$B$189,0),MATCH(メインシート!$BI188,'4.ベース改訂段階号俸表'!$B$4:$T$4,0))))</f>
        <v/>
      </c>
      <c r="BL188" s="86" t="str">
        <f t="shared" si="90"/>
        <v/>
      </c>
      <c r="BM188" s="86" t="str">
        <f t="shared" si="116"/>
        <v/>
      </c>
      <c r="BN188" s="96" t="str">
        <f t="shared" si="91"/>
        <v/>
      </c>
      <c r="BO188" s="501"/>
      <c r="BP188" s="86" t="str">
        <f t="shared" si="117"/>
        <v/>
      </c>
      <c r="BQ188" s="86" t="str">
        <f t="shared" si="118"/>
        <v/>
      </c>
      <c r="BR188" s="229" t="str">
        <f t="shared" si="119"/>
        <v/>
      </c>
    </row>
    <row r="189" spans="1:70" x14ac:dyDescent="0.15">
      <c r="A189" s="30" t="str">
        <f>IF(C189="","",COUNTA($C$10:C189))</f>
        <v/>
      </c>
      <c r="B189" s="487"/>
      <c r="C189" s="487"/>
      <c r="D189" s="491"/>
      <c r="E189" s="491"/>
      <c r="F189" s="487" t="s">
        <v>85</v>
      </c>
      <c r="G189" s="491"/>
      <c r="H189" s="489"/>
      <c r="I189" s="489"/>
      <c r="J189" s="83" t="str">
        <f t="shared" si="92"/>
        <v/>
      </c>
      <c r="K189" s="83" t="str">
        <f t="shared" si="82"/>
        <v/>
      </c>
      <c r="L189" s="83" t="str">
        <f t="shared" si="83"/>
        <v/>
      </c>
      <c r="M189" s="83" t="str">
        <f t="shared" si="84"/>
        <v/>
      </c>
      <c r="N189" s="86" t="str">
        <f>IF($C189="","",VLOOKUP($J189,'1.年齢給'!$B$7:$C$54,2,FALSE))</f>
        <v/>
      </c>
      <c r="O189" s="86" t="str">
        <f>IF($C189="","",INDEX('3.段階号俸表・参照表'!$B$3:$T$188,MATCH(メインシート!$F189,'3.段階号俸表・参照表'!$B$3:$B$188,0),MATCH(メインシート!$E189,'3.段階号俸表・参照表'!$B$3:$T$3,0)))</f>
        <v/>
      </c>
      <c r="P189" s="490"/>
      <c r="Q189" s="86" t="str">
        <f t="shared" si="93"/>
        <v/>
      </c>
      <c r="R189" s="491"/>
      <c r="S189" s="491"/>
      <c r="T189" s="491"/>
      <c r="U189" s="491"/>
      <c r="V189" s="88" t="str">
        <f t="shared" si="94"/>
        <v/>
      </c>
      <c r="W189" s="90" t="str">
        <f t="shared" si="95"/>
        <v/>
      </c>
      <c r="X189" s="219" t="str">
        <f t="shared" si="120"/>
        <v/>
      </c>
      <c r="Y189" s="220" t="str">
        <f t="shared" si="121"/>
        <v/>
      </c>
      <c r="Z189" s="221" t="str">
        <f>IF($C189="","",IF($X189&gt;=$Y$7,0,VLOOKUP($X189,'1.年齢給'!$B$7:$C$54,2,FALSE)))</f>
        <v/>
      </c>
      <c r="AA189" s="221" t="str">
        <f t="shared" si="96"/>
        <v/>
      </c>
      <c r="AB189" s="492"/>
      <c r="AC189" s="223" t="str">
        <f t="shared" si="87"/>
        <v/>
      </c>
      <c r="AD189" s="223" t="str">
        <f t="shared" si="88"/>
        <v/>
      </c>
      <c r="AE189" s="223" t="str">
        <f>IF($AC189="","",VLOOKUP($AC189,'3.段階号俸表・参照表'!$V$4:$AH$13,12,FALSE))</f>
        <v/>
      </c>
      <c r="AF189" s="223" t="str">
        <f t="shared" si="97"/>
        <v/>
      </c>
      <c r="AG189" s="223" t="str">
        <f t="shared" si="98"/>
        <v/>
      </c>
      <c r="AH189" s="221" t="str">
        <f>IF($C189="","",INDEX('3.段階号俸表・参照表'!$B$3:$T$188,MATCH($AG189,'3.段階号俸表・参照表'!$B$3:$B$188,0),MATCH($AC189,'3.段階号俸表・参照表'!$B$3:$T$3,0)))</f>
        <v/>
      </c>
      <c r="AI189" s="221" t="str">
        <f t="shared" si="99"/>
        <v/>
      </c>
      <c r="AJ189" s="221" t="str">
        <f t="shared" si="100"/>
        <v/>
      </c>
      <c r="AK189" s="221" t="str">
        <f t="shared" si="101"/>
        <v/>
      </c>
      <c r="AL189" s="226" t="str">
        <f t="shared" si="102"/>
        <v/>
      </c>
      <c r="AM189" s="387" t="str">
        <f t="shared" si="89"/>
        <v/>
      </c>
      <c r="AN189" s="500" t="s">
        <v>85</v>
      </c>
      <c r="AO189" s="379" t="str">
        <f t="shared" si="103"/>
        <v/>
      </c>
      <c r="AP189" s="381">
        <f>IF(AM$10="","",IF($AN189="",0,VLOOKUP($AO189,'3.段階号俸表・参照表'!$V$20:$X$29,3,FALSE)-VLOOKUP($AM189,'3.段階号俸表・参照表'!$V$20:$X$29,3,FALSE)))</f>
        <v>0</v>
      </c>
      <c r="AQ189" s="370" t="str">
        <f t="shared" si="104"/>
        <v/>
      </c>
      <c r="AR189" s="370" t="str">
        <f>IF($C189="","",IF($AP189=0,0,($AQ189-VLOOKUP($AO189,'3.段階号俸表・参照表'!$V$4:$AH$13,2,FALSE))))</f>
        <v/>
      </c>
      <c r="AS189" s="370" t="str">
        <f>IF($C189="","",IF(AND($AN189&gt;0,$AR189=0),1,IF($AR189=0,0,IF($AR189&lt;0,1,ROUNDUP($AR189/VLOOKUP($AO189,'3.段階号俸表・参照表'!$V$4:$AH$13,4,FALSE),0)+1))))</f>
        <v/>
      </c>
      <c r="AT189" s="371" t="str">
        <f t="shared" si="105"/>
        <v/>
      </c>
      <c r="AU189" s="370" t="str">
        <f>IF($AO189="","",IF($AT189=0,0,($AT189-1)*VLOOKUP($AO189,'3.段階号俸表・参照表'!$V$4:$AH$13,4,FALSE)))</f>
        <v/>
      </c>
      <c r="AV189" s="370" t="str">
        <f t="shared" si="106"/>
        <v/>
      </c>
      <c r="AW189" s="371" t="str">
        <f>IF($C189="","",IF($AV189&lt;=0,0,ROUNDUP($AV189/VLOOKUP($AO189,'3.段階号俸表・参照表'!$V$4:$AH$13,8,FALSE),0)))</f>
        <v/>
      </c>
      <c r="AX189" s="371" t="str">
        <f t="shared" si="107"/>
        <v/>
      </c>
      <c r="AY189" s="379" t="str">
        <f t="shared" si="108"/>
        <v/>
      </c>
      <c r="AZ189" s="379" t="str">
        <f t="shared" si="109"/>
        <v/>
      </c>
      <c r="BA189" s="371" t="str">
        <f>IF($AO189="","",VLOOKUP($AO189,'3.段階号俸表・参照表'!$V$4:$AH$13,11,FALSE))</f>
        <v/>
      </c>
      <c r="BB189" s="371" t="str">
        <f>IF($AO189="","",VLOOKUP($AO189,'3.段階号俸表・参照表'!$V$4:$AH$13,12,FALSE))</f>
        <v/>
      </c>
      <c r="BC189" s="377" t="str">
        <f>IF($C189="","",INDEX('3.段階号俸表・参照表'!$B$3:$T$188,MATCH($AY189,'3.段階号俸表・参照表'!$B$3:$B$188,0),MATCH($AZ189,'3.段階号俸表・参照表'!$B$3:$T$3,0)))</f>
        <v/>
      </c>
      <c r="BD189" s="377" t="str">
        <f t="shared" si="110"/>
        <v/>
      </c>
      <c r="BE189" s="377" t="str">
        <f t="shared" si="111"/>
        <v/>
      </c>
      <c r="BF189" s="377" t="str">
        <f t="shared" si="112"/>
        <v/>
      </c>
      <c r="BG189" s="378" t="str">
        <f t="shared" si="113"/>
        <v/>
      </c>
      <c r="BH189" s="125"/>
      <c r="BI189" s="284" t="str">
        <f t="shared" si="114"/>
        <v/>
      </c>
      <c r="BJ189" s="284" t="str">
        <f t="shared" si="115"/>
        <v/>
      </c>
      <c r="BK189" s="231" t="str">
        <f>IF($C189="","",IF($BI189="","",INDEX('4.ベース改訂段階号俸表'!$B$4:$T$189,MATCH(メインシート!$BJ189,'4.ベース改訂段階号俸表'!$B$4:$B$189,0),MATCH(メインシート!$BI189,'4.ベース改訂段階号俸表'!$B$4:$T$4,0))))</f>
        <v/>
      </c>
      <c r="BL189" s="86" t="str">
        <f t="shared" si="90"/>
        <v/>
      </c>
      <c r="BM189" s="86" t="str">
        <f t="shared" si="116"/>
        <v/>
      </c>
      <c r="BN189" s="96" t="str">
        <f t="shared" si="91"/>
        <v/>
      </c>
      <c r="BO189" s="501"/>
      <c r="BP189" s="86" t="str">
        <f t="shared" si="117"/>
        <v/>
      </c>
      <c r="BQ189" s="86" t="str">
        <f t="shared" si="118"/>
        <v/>
      </c>
      <c r="BR189" s="229" t="str">
        <f t="shared" si="119"/>
        <v/>
      </c>
    </row>
    <row r="190" spans="1:70" x14ac:dyDescent="0.15">
      <c r="A190" s="30" t="str">
        <f>IF(C190="","",COUNTA($C$10:C190))</f>
        <v/>
      </c>
      <c r="B190" s="487"/>
      <c r="C190" s="487"/>
      <c r="D190" s="491"/>
      <c r="E190" s="491"/>
      <c r="F190" s="487" t="s">
        <v>85</v>
      </c>
      <c r="G190" s="491"/>
      <c r="H190" s="489"/>
      <c r="I190" s="489"/>
      <c r="J190" s="83" t="str">
        <f t="shared" si="92"/>
        <v/>
      </c>
      <c r="K190" s="83" t="str">
        <f t="shared" si="82"/>
        <v/>
      </c>
      <c r="L190" s="83" t="str">
        <f t="shared" si="83"/>
        <v/>
      </c>
      <c r="M190" s="83" t="str">
        <f t="shared" si="84"/>
        <v/>
      </c>
      <c r="N190" s="86" t="str">
        <f>IF($C190="","",VLOOKUP($J190,'1.年齢給'!$B$7:$C$54,2,FALSE))</f>
        <v/>
      </c>
      <c r="O190" s="86" t="str">
        <f>IF($C190="","",INDEX('3.段階号俸表・参照表'!$B$3:$T$188,MATCH(メインシート!$F190,'3.段階号俸表・参照表'!$B$3:$B$188,0),MATCH(メインシート!$E190,'3.段階号俸表・参照表'!$B$3:$T$3,0)))</f>
        <v/>
      </c>
      <c r="P190" s="490"/>
      <c r="Q190" s="86" t="str">
        <f t="shared" si="93"/>
        <v/>
      </c>
      <c r="R190" s="491"/>
      <c r="S190" s="491"/>
      <c r="T190" s="491"/>
      <c r="U190" s="491"/>
      <c r="V190" s="88" t="str">
        <f t="shared" si="94"/>
        <v/>
      </c>
      <c r="W190" s="90" t="str">
        <f t="shared" si="95"/>
        <v/>
      </c>
      <c r="X190" s="219" t="str">
        <f t="shared" si="120"/>
        <v/>
      </c>
      <c r="Y190" s="220" t="str">
        <f t="shared" si="121"/>
        <v/>
      </c>
      <c r="Z190" s="221" t="str">
        <f>IF($C190="","",IF($X190&gt;=$Y$7,0,VLOOKUP($X190,'1.年齢給'!$B$7:$C$54,2,FALSE)))</f>
        <v/>
      </c>
      <c r="AA190" s="221" t="str">
        <f t="shared" si="96"/>
        <v/>
      </c>
      <c r="AB190" s="492"/>
      <c r="AC190" s="223" t="str">
        <f t="shared" si="87"/>
        <v/>
      </c>
      <c r="AD190" s="223" t="str">
        <f t="shared" si="88"/>
        <v/>
      </c>
      <c r="AE190" s="223" t="str">
        <f>IF($AC190="","",VLOOKUP($AC190,'3.段階号俸表・参照表'!$V$4:$AH$13,12,FALSE))</f>
        <v/>
      </c>
      <c r="AF190" s="223" t="str">
        <f t="shared" si="97"/>
        <v/>
      </c>
      <c r="AG190" s="223" t="str">
        <f t="shared" si="98"/>
        <v/>
      </c>
      <c r="AH190" s="221" t="str">
        <f>IF($C190="","",INDEX('3.段階号俸表・参照表'!$B$3:$T$188,MATCH($AG190,'3.段階号俸表・参照表'!$B$3:$B$188,0),MATCH($AC190,'3.段階号俸表・参照表'!$B$3:$T$3,0)))</f>
        <v/>
      </c>
      <c r="AI190" s="221" t="str">
        <f t="shared" si="99"/>
        <v/>
      </c>
      <c r="AJ190" s="221" t="str">
        <f t="shared" si="100"/>
        <v/>
      </c>
      <c r="AK190" s="221" t="str">
        <f t="shared" si="101"/>
        <v/>
      </c>
      <c r="AL190" s="226" t="str">
        <f t="shared" si="102"/>
        <v/>
      </c>
      <c r="AM190" s="387" t="str">
        <f t="shared" si="89"/>
        <v/>
      </c>
      <c r="AN190" s="500" t="s">
        <v>85</v>
      </c>
      <c r="AO190" s="379" t="str">
        <f t="shared" si="103"/>
        <v/>
      </c>
      <c r="AP190" s="381">
        <f>IF(AM$10="","",IF($AN190="",0,VLOOKUP($AO190,'3.段階号俸表・参照表'!$V$20:$X$29,3,FALSE)-VLOOKUP($AM190,'3.段階号俸表・参照表'!$V$20:$X$29,3,FALSE)))</f>
        <v>0</v>
      </c>
      <c r="AQ190" s="370" t="str">
        <f t="shared" si="104"/>
        <v/>
      </c>
      <c r="AR190" s="370" t="str">
        <f>IF($C190="","",IF($AP190=0,0,($AQ190-VLOOKUP($AO190,'3.段階号俸表・参照表'!$V$4:$AH$13,2,FALSE))))</f>
        <v/>
      </c>
      <c r="AS190" s="370" t="str">
        <f>IF($C190="","",IF(AND($AN190&gt;0,$AR190=0),1,IF($AR190=0,0,IF($AR190&lt;0,1,ROUNDUP($AR190/VLOOKUP($AO190,'3.段階号俸表・参照表'!$V$4:$AH$13,4,FALSE),0)+1))))</f>
        <v/>
      </c>
      <c r="AT190" s="371" t="str">
        <f t="shared" si="105"/>
        <v/>
      </c>
      <c r="AU190" s="370" t="str">
        <f>IF($AO190="","",IF($AT190=0,0,($AT190-1)*VLOOKUP($AO190,'3.段階号俸表・参照表'!$V$4:$AH$13,4,FALSE)))</f>
        <v/>
      </c>
      <c r="AV190" s="370" t="str">
        <f t="shared" si="106"/>
        <v/>
      </c>
      <c r="AW190" s="371" t="str">
        <f>IF($C190="","",IF($AV190&lt;=0,0,ROUNDUP($AV190/VLOOKUP($AO190,'3.段階号俸表・参照表'!$V$4:$AH$13,8,FALSE),0)))</f>
        <v/>
      </c>
      <c r="AX190" s="371" t="str">
        <f t="shared" si="107"/>
        <v/>
      </c>
      <c r="AY190" s="379" t="str">
        <f t="shared" si="108"/>
        <v/>
      </c>
      <c r="AZ190" s="379" t="str">
        <f t="shared" si="109"/>
        <v/>
      </c>
      <c r="BA190" s="371" t="str">
        <f>IF($AO190="","",VLOOKUP($AO190,'3.段階号俸表・参照表'!$V$4:$AH$13,11,FALSE))</f>
        <v/>
      </c>
      <c r="BB190" s="371" t="str">
        <f>IF($AO190="","",VLOOKUP($AO190,'3.段階号俸表・参照表'!$V$4:$AH$13,12,FALSE))</f>
        <v/>
      </c>
      <c r="BC190" s="377" t="str">
        <f>IF($C190="","",INDEX('3.段階号俸表・参照表'!$B$3:$T$188,MATCH($AY190,'3.段階号俸表・参照表'!$B$3:$B$188,0),MATCH($AZ190,'3.段階号俸表・参照表'!$B$3:$T$3,0)))</f>
        <v/>
      </c>
      <c r="BD190" s="377" t="str">
        <f t="shared" si="110"/>
        <v/>
      </c>
      <c r="BE190" s="377" t="str">
        <f t="shared" si="111"/>
        <v/>
      </c>
      <c r="BF190" s="377" t="str">
        <f t="shared" si="112"/>
        <v/>
      </c>
      <c r="BG190" s="378" t="str">
        <f t="shared" si="113"/>
        <v/>
      </c>
      <c r="BH190" s="125"/>
      <c r="BI190" s="284" t="str">
        <f t="shared" si="114"/>
        <v/>
      </c>
      <c r="BJ190" s="284" t="str">
        <f t="shared" si="115"/>
        <v/>
      </c>
      <c r="BK190" s="231" t="str">
        <f>IF($C190="","",IF($BI190="","",INDEX('4.ベース改訂段階号俸表'!$B$4:$T$189,MATCH(メインシート!$BJ190,'4.ベース改訂段階号俸表'!$B$4:$B$189,0),MATCH(メインシート!$BI190,'4.ベース改訂段階号俸表'!$B$4:$T$4,0))))</f>
        <v/>
      </c>
      <c r="BL190" s="86" t="str">
        <f t="shared" si="90"/>
        <v/>
      </c>
      <c r="BM190" s="86" t="str">
        <f t="shared" si="116"/>
        <v/>
      </c>
      <c r="BN190" s="96" t="str">
        <f t="shared" si="91"/>
        <v/>
      </c>
      <c r="BO190" s="501"/>
      <c r="BP190" s="86" t="str">
        <f t="shared" si="117"/>
        <v/>
      </c>
      <c r="BQ190" s="86" t="str">
        <f t="shared" si="118"/>
        <v/>
      </c>
      <c r="BR190" s="229" t="str">
        <f t="shared" si="119"/>
        <v/>
      </c>
    </row>
    <row r="191" spans="1:70" x14ac:dyDescent="0.15">
      <c r="A191" s="30" t="str">
        <f>IF(C191="","",COUNTA($C$10:C191))</f>
        <v/>
      </c>
      <c r="B191" s="487"/>
      <c r="C191" s="487"/>
      <c r="D191" s="491"/>
      <c r="E191" s="491"/>
      <c r="F191" s="487" t="s">
        <v>85</v>
      </c>
      <c r="G191" s="491"/>
      <c r="H191" s="489"/>
      <c r="I191" s="489"/>
      <c r="J191" s="83" t="str">
        <f t="shared" si="92"/>
        <v/>
      </c>
      <c r="K191" s="83" t="str">
        <f t="shared" si="82"/>
        <v/>
      </c>
      <c r="L191" s="83" t="str">
        <f t="shared" si="83"/>
        <v/>
      </c>
      <c r="M191" s="83" t="str">
        <f t="shared" si="84"/>
        <v/>
      </c>
      <c r="N191" s="86" t="str">
        <f>IF($C191="","",VLOOKUP($J191,'1.年齢給'!$B$7:$C$54,2,FALSE))</f>
        <v/>
      </c>
      <c r="O191" s="86" t="str">
        <f>IF($C191="","",INDEX('3.段階号俸表・参照表'!$B$3:$T$188,MATCH(メインシート!$F191,'3.段階号俸表・参照表'!$B$3:$B$188,0),MATCH(メインシート!$E191,'3.段階号俸表・参照表'!$B$3:$T$3,0)))</f>
        <v/>
      </c>
      <c r="P191" s="490"/>
      <c r="Q191" s="86" t="str">
        <f t="shared" si="93"/>
        <v/>
      </c>
      <c r="R191" s="491"/>
      <c r="S191" s="491"/>
      <c r="T191" s="491"/>
      <c r="U191" s="491"/>
      <c r="V191" s="88" t="str">
        <f t="shared" si="94"/>
        <v/>
      </c>
      <c r="W191" s="90" t="str">
        <f t="shared" si="95"/>
        <v/>
      </c>
      <c r="X191" s="219" t="str">
        <f t="shared" si="120"/>
        <v/>
      </c>
      <c r="Y191" s="220" t="str">
        <f t="shared" si="121"/>
        <v/>
      </c>
      <c r="Z191" s="221" t="str">
        <f>IF($C191="","",IF($X191&gt;=$Y$7,0,VLOOKUP($X191,'1.年齢給'!$B$7:$C$54,2,FALSE)))</f>
        <v/>
      </c>
      <c r="AA191" s="221" t="str">
        <f t="shared" si="96"/>
        <v/>
      </c>
      <c r="AB191" s="492"/>
      <c r="AC191" s="223" t="str">
        <f t="shared" si="87"/>
        <v/>
      </c>
      <c r="AD191" s="223" t="str">
        <f t="shared" si="88"/>
        <v/>
      </c>
      <c r="AE191" s="223" t="str">
        <f>IF($AC191="","",VLOOKUP($AC191,'3.段階号俸表・参照表'!$V$4:$AH$13,12,FALSE))</f>
        <v/>
      </c>
      <c r="AF191" s="223" t="str">
        <f t="shared" si="97"/>
        <v/>
      </c>
      <c r="AG191" s="223" t="str">
        <f t="shared" si="98"/>
        <v/>
      </c>
      <c r="AH191" s="221" t="str">
        <f>IF($C191="","",INDEX('3.段階号俸表・参照表'!$B$3:$T$188,MATCH($AG191,'3.段階号俸表・参照表'!$B$3:$B$188,0),MATCH($AC191,'3.段階号俸表・参照表'!$B$3:$T$3,0)))</f>
        <v/>
      </c>
      <c r="AI191" s="221" t="str">
        <f t="shared" si="99"/>
        <v/>
      </c>
      <c r="AJ191" s="221" t="str">
        <f t="shared" si="100"/>
        <v/>
      </c>
      <c r="AK191" s="221" t="str">
        <f t="shared" si="101"/>
        <v/>
      </c>
      <c r="AL191" s="226" t="str">
        <f t="shared" si="102"/>
        <v/>
      </c>
      <c r="AM191" s="387" t="str">
        <f t="shared" si="89"/>
        <v/>
      </c>
      <c r="AN191" s="500" t="s">
        <v>85</v>
      </c>
      <c r="AO191" s="379" t="str">
        <f t="shared" si="103"/>
        <v/>
      </c>
      <c r="AP191" s="381">
        <f>IF(AM$10="","",IF($AN191="",0,VLOOKUP($AO191,'3.段階号俸表・参照表'!$V$20:$X$29,3,FALSE)-VLOOKUP($AM191,'3.段階号俸表・参照表'!$V$20:$X$29,3,FALSE)))</f>
        <v>0</v>
      </c>
      <c r="AQ191" s="370" t="str">
        <f t="shared" si="104"/>
        <v/>
      </c>
      <c r="AR191" s="370" t="str">
        <f>IF($C191="","",IF($AP191=0,0,($AQ191-VLOOKUP($AO191,'3.段階号俸表・参照表'!$V$4:$AH$13,2,FALSE))))</f>
        <v/>
      </c>
      <c r="AS191" s="370" t="str">
        <f>IF($C191="","",IF(AND($AN191&gt;0,$AR191=0),1,IF($AR191=0,0,IF($AR191&lt;0,1,ROUNDUP($AR191/VLOOKUP($AO191,'3.段階号俸表・参照表'!$V$4:$AH$13,4,FALSE),0)+1))))</f>
        <v/>
      </c>
      <c r="AT191" s="371" t="str">
        <f t="shared" si="105"/>
        <v/>
      </c>
      <c r="AU191" s="370" t="str">
        <f>IF($AO191="","",IF($AT191=0,0,($AT191-1)*VLOOKUP($AO191,'3.段階号俸表・参照表'!$V$4:$AH$13,4,FALSE)))</f>
        <v/>
      </c>
      <c r="AV191" s="370" t="str">
        <f t="shared" si="106"/>
        <v/>
      </c>
      <c r="AW191" s="371" t="str">
        <f>IF($C191="","",IF($AV191&lt;=0,0,ROUNDUP($AV191/VLOOKUP($AO191,'3.段階号俸表・参照表'!$V$4:$AH$13,8,FALSE),0)))</f>
        <v/>
      </c>
      <c r="AX191" s="371" t="str">
        <f t="shared" si="107"/>
        <v/>
      </c>
      <c r="AY191" s="379" t="str">
        <f t="shared" si="108"/>
        <v/>
      </c>
      <c r="AZ191" s="379" t="str">
        <f t="shared" si="109"/>
        <v/>
      </c>
      <c r="BA191" s="371" t="str">
        <f>IF($AO191="","",VLOOKUP($AO191,'3.段階号俸表・参照表'!$V$4:$AH$13,11,FALSE))</f>
        <v/>
      </c>
      <c r="BB191" s="371" t="str">
        <f>IF($AO191="","",VLOOKUP($AO191,'3.段階号俸表・参照表'!$V$4:$AH$13,12,FALSE))</f>
        <v/>
      </c>
      <c r="BC191" s="377" t="str">
        <f>IF($C191="","",INDEX('3.段階号俸表・参照表'!$B$3:$T$188,MATCH($AY191,'3.段階号俸表・参照表'!$B$3:$B$188,0),MATCH($AZ191,'3.段階号俸表・参照表'!$B$3:$T$3,0)))</f>
        <v/>
      </c>
      <c r="BD191" s="377" t="str">
        <f t="shared" si="110"/>
        <v/>
      </c>
      <c r="BE191" s="377" t="str">
        <f t="shared" si="111"/>
        <v/>
      </c>
      <c r="BF191" s="377" t="str">
        <f t="shared" si="112"/>
        <v/>
      </c>
      <c r="BG191" s="378" t="str">
        <f t="shared" si="113"/>
        <v/>
      </c>
      <c r="BH191" s="125"/>
      <c r="BI191" s="284" t="str">
        <f t="shared" si="114"/>
        <v/>
      </c>
      <c r="BJ191" s="284" t="str">
        <f t="shared" si="115"/>
        <v/>
      </c>
      <c r="BK191" s="231" t="str">
        <f>IF($C191="","",IF($BI191="","",INDEX('4.ベース改訂段階号俸表'!$B$4:$T$189,MATCH(メインシート!$BJ191,'4.ベース改訂段階号俸表'!$B$4:$B$189,0),MATCH(メインシート!$BI191,'4.ベース改訂段階号俸表'!$B$4:$T$4,0))))</f>
        <v/>
      </c>
      <c r="BL191" s="86" t="str">
        <f t="shared" si="90"/>
        <v/>
      </c>
      <c r="BM191" s="86" t="str">
        <f t="shared" si="116"/>
        <v/>
      </c>
      <c r="BN191" s="96" t="str">
        <f t="shared" si="91"/>
        <v/>
      </c>
      <c r="BO191" s="501"/>
      <c r="BP191" s="86" t="str">
        <f t="shared" si="117"/>
        <v/>
      </c>
      <c r="BQ191" s="86" t="str">
        <f t="shared" si="118"/>
        <v/>
      </c>
      <c r="BR191" s="229" t="str">
        <f t="shared" si="119"/>
        <v/>
      </c>
    </row>
    <row r="192" spans="1:70" x14ac:dyDescent="0.15">
      <c r="A192" s="30" t="str">
        <f>IF(C192="","",COUNTA($C$10:C192))</f>
        <v/>
      </c>
      <c r="B192" s="487"/>
      <c r="C192" s="487"/>
      <c r="D192" s="491"/>
      <c r="E192" s="491"/>
      <c r="F192" s="487" t="s">
        <v>85</v>
      </c>
      <c r="G192" s="491"/>
      <c r="H192" s="489"/>
      <c r="I192" s="489"/>
      <c r="J192" s="83" t="str">
        <f t="shared" si="92"/>
        <v/>
      </c>
      <c r="K192" s="83" t="str">
        <f t="shared" si="82"/>
        <v/>
      </c>
      <c r="L192" s="83" t="str">
        <f t="shared" si="83"/>
        <v/>
      </c>
      <c r="M192" s="83" t="str">
        <f t="shared" si="84"/>
        <v/>
      </c>
      <c r="N192" s="86" t="str">
        <f>IF($C192="","",VLOOKUP($J192,'1.年齢給'!$B$7:$C$54,2,FALSE))</f>
        <v/>
      </c>
      <c r="O192" s="86" t="str">
        <f>IF($C192="","",INDEX('3.段階号俸表・参照表'!$B$3:$T$188,MATCH(メインシート!$F192,'3.段階号俸表・参照表'!$B$3:$B$188,0),MATCH(メインシート!$E192,'3.段階号俸表・参照表'!$B$3:$T$3,0)))</f>
        <v/>
      </c>
      <c r="P192" s="490"/>
      <c r="Q192" s="86" t="str">
        <f t="shared" si="93"/>
        <v/>
      </c>
      <c r="R192" s="491"/>
      <c r="S192" s="491"/>
      <c r="T192" s="491"/>
      <c r="U192" s="491"/>
      <c r="V192" s="88" t="str">
        <f t="shared" si="94"/>
        <v/>
      </c>
      <c r="W192" s="90" t="str">
        <f t="shared" si="95"/>
        <v/>
      </c>
      <c r="X192" s="219" t="str">
        <f t="shared" si="120"/>
        <v/>
      </c>
      <c r="Y192" s="220" t="str">
        <f t="shared" si="121"/>
        <v/>
      </c>
      <c r="Z192" s="221" t="str">
        <f>IF($C192="","",IF($X192&gt;=$Y$7,0,VLOOKUP($X192,'1.年齢給'!$B$7:$C$54,2,FALSE)))</f>
        <v/>
      </c>
      <c r="AA192" s="221" t="str">
        <f t="shared" si="96"/>
        <v/>
      </c>
      <c r="AB192" s="492"/>
      <c r="AC192" s="223" t="str">
        <f t="shared" si="87"/>
        <v/>
      </c>
      <c r="AD192" s="223" t="str">
        <f t="shared" si="88"/>
        <v/>
      </c>
      <c r="AE192" s="223" t="str">
        <f>IF($AC192="","",VLOOKUP($AC192,'3.段階号俸表・参照表'!$V$4:$AH$13,12,FALSE))</f>
        <v/>
      </c>
      <c r="AF192" s="223" t="str">
        <f t="shared" si="97"/>
        <v/>
      </c>
      <c r="AG192" s="223" t="str">
        <f t="shared" si="98"/>
        <v/>
      </c>
      <c r="AH192" s="221" t="str">
        <f>IF($C192="","",INDEX('3.段階号俸表・参照表'!$B$3:$T$188,MATCH($AG192,'3.段階号俸表・参照表'!$B$3:$B$188,0),MATCH($AC192,'3.段階号俸表・参照表'!$B$3:$T$3,0)))</f>
        <v/>
      </c>
      <c r="AI192" s="221" t="str">
        <f t="shared" si="99"/>
        <v/>
      </c>
      <c r="AJ192" s="221" t="str">
        <f t="shared" si="100"/>
        <v/>
      </c>
      <c r="AK192" s="221" t="str">
        <f t="shared" si="101"/>
        <v/>
      </c>
      <c r="AL192" s="226" t="str">
        <f t="shared" si="102"/>
        <v/>
      </c>
      <c r="AM192" s="387" t="str">
        <f t="shared" si="89"/>
        <v/>
      </c>
      <c r="AN192" s="500" t="s">
        <v>85</v>
      </c>
      <c r="AO192" s="379" t="str">
        <f t="shared" si="103"/>
        <v/>
      </c>
      <c r="AP192" s="381">
        <f>IF(AM$10="","",IF($AN192="",0,VLOOKUP($AO192,'3.段階号俸表・参照表'!$V$20:$X$29,3,FALSE)-VLOOKUP($AM192,'3.段階号俸表・参照表'!$V$20:$X$29,3,FALSE)))</f>
        <v>0</v>
      </c>
      <c r="AQ192" s="370" t="str">
        <f t="shared" si="104"/>
        <v/>
      </c>
      <c r="AR192" s="370" t="str">
        <f>IF($C192="","",IF($AP192=0,0,($AQ192-VLOOKUP($AO192,'3.段階号俸表・参照表'!$V$4:$AH$13,2,FALSE))))</f>
        <v/>
      </c>
      <c r="AS192" s="370" t="str">
        <f>IF($C192="","",IF(AND($AN192&gt;0,$AR192=0),1,IF($AR192=0,0,IF($AR192&lt;0,1,ROUNDUP($AR192/VLOOKUP($AO192,'3.段階号俸表・参照表'!$V$4:$AH$13,4,FALSE),0)+1))))</f>
        <v/>
      </c>
      <c r="AT192" s="371" t="str">
        <f t="shared" si="105"/>
        <v/>
      </c>
      <c r="AU192" s="370" t="str">
        <f>IF($AO192="","",IF($AT192=0,0,($AT192-1)*VLOOKUP($AO192,'3.段階号俸表・参照表'!$V$4:$AH$13,4,FALSE)))</f>
        <v/>
      </c>
      <c r="AV192" s="370" t="str">
        <f t="shared" si="106"/>
        <v/>
      </c>
      <c r="AW192" s="371" t="str">
        <f>IF($C192="","",IF($AV192&lt;=0,0,ROUNDUP($AV192/VLOOKUP($AO192,'3.段階号俸表・参照表'!$V$4:$AH$13,8,FALSE),0)))</f>
        <v/>
      </c>
      <c r="AX192" s="371" t="str">
        <f t="shared" si="107"/>
        <v/>
      </c>
      <c r="AY192" s="379" t="str">
        <f t="shared" si="108"/>
        <v/>
      </c>
      <c r="AZ192" s="379" t="str">
        <f t="shared" si="109"/>
        <v/>
      </c>
      <c r="BA192" s="371" t="str">
        <f>IF($AO192="","",VLOOKUP($AO192,'3.段階号俸表・参照表'!$V$4:$AH$13,11,FALSE))</f>
        <v/>
      </c>
      <c r="BB192" s="371" t="str">
        <f>IF($AO192="","",VLOOKUP($AO192,'3.段階号俸表・参照表'!$V$4:$AH$13,12,FALSE))</f>
        <v/>
      </c>
      <c r="BC192" s="377" t="str">
        <f>IF($C192="","",INDEX('3.段階号俸表・参照表'!$B$3:$T$188,MATCH($AY192,'3.段階号俸表・参照表'!$B$3:$B$188,0),MATCH($AZ192,'3.段階号俸表・参照表'!$B$3:$T$3,0)))</f>
        <v/>
      </c>
      <c r="BD192" s="377" t="str">
        <f t="shared" si="110"/>
        <v/>
      </c>
      <c r="BE192" s="377" t="str">
        <f t="shared" si="111"/>
        <v/>
      </c>
      <c r="BF192" s="377" t="str">
        <f t="shared" si="112"/>
        <v/>
      </c>
      <c r="BG192" s="378" t="str">
        <f t="shared" si="113"/>
        <v/>
      </c>
      <c r="BH192" s="125"/>
      <c r="BI192" s="284" t="str">
        <f t="shared" si="114"/>
        <v/>
      </c>
      <c r="BJ192" s="284" t="str">
        <f t="shared" si="115"/>
        <v/>
      </c>
      <c r="BK192" s="231" t="str">
        <f>IF($C192="","",IF($BI192="","",INDEX('4.ベース改訂段階号俸表'!$B$4:$T$189,MATCH(メインシート!$BJ192,'4.ベース改訂段階号俸表'!$B$4:$B$189,0),MATCH(メインシート!$BI192,'4.ベース改訂段階号俸表'!$B$4:$T$4,0))))</f>
        <v/>
      </c>
      <c r="BL192" s="86" t="str">
        <f t="shared" si="90"/>
        <v/>
      </c>
      <c r="BM192" s="86" t="str">
        <f t="shared" si="116"/>
        <v/>
      </c>
      <c r="BN192" s="96" t="str">
        <f t="shared" si="91"/>
        <v/>
      </c>
      <c r="BO192" s="501"/>
      <c r="BP192" s="86" t="str">
        <f t="shared" si="117"/>
        <v/>
      </c>
      <c r="BQ192" s="86" t="str">
        <f t="shared" si="118"/>
        <v/>
      </c>
      <c r="BR192" s="229" t="str">
        <f t="shared" si="119"/>
        <v/>
      </c>
    </row>
    <row r="193" spans="1:70" x14ac:dyDescent="0.15">
      <c r="A193" s="30" t="str">
        <f>IF(C193="","",COUNTA($C$10:C193))</f>
        <v/>
      </c>
      <c r="B193" s="487"/>
      <c r="C193" s="487"/>
      <c r="D193" s="491"/>
      <c r="E193" s="491"/>
      <c r="F193" s="487" t="s">
        <v>85</v>
      </c>
      <c r="G193" s="491"/>
      <c r="H193" s="489"/>
      <c r="I193" s="489"/>
      <c r="J193" s="83" t="str">
        <f t="shared" si="92"/>
        <v/>
      </c>
      <c r="K193" s="83" t="str">
        <f t="shared" si="82"/>
        <v/>
      </c>
      <c r="L193" s="83" t="str">
        <f t="shared" si="83"/>
        <v/>
      </c>
      <c r="M193" s="83" t="str">
        <f t="shared" si="84"/>
        <v/>
      </c>
      <c r="N193" s="86" t="str">
        <f>IF($C193="","",VLOOKUP($J193,'1.年齢給'!$B$7:$C$54,2,FALSE))</f>
        <v/>
      </c>
      <c r="O193" s="86" t="str">
        <f>IF($C193="","",INDEX('3.段階号俸表・参照表'!$B$3:$T$188,MATCH(メインシート!$F193,'3.段階号俸表・参照表'!$B$3:$B$188,0),MATCH(メインシート!$E193,'3.段階号俸表・参照表'!$B$3:$T$3,0)))</f>
        <v/>
      </c>
      <c r="P193" s="490"/>
      <c r="Q193" s="86" t="str">
        <f t="shared" si="93"/>
        <v/>
      </c>
      <c r="R193" s="491"/>
      <c r="S193" s="491"/>
      <c r="T193" s="491"/>
      <c r="U193" s="491"/>
      <c r="V193" s="88" t="str">
        <f t="shared" si="94"/>
        <v/>
      </c>
      <c r="W193" s="90" t="str">
        <f t="shared" si="95"/>
        <v/>
      </c>
      <c r="X193" s="219" t="str">
        <f t="shared" si="120"/>
        <v/>
      </c>
      <c r="Y193" s="220" t="str">
        <f t="shared" si="121"/>
        <v/>
      </c>
      <c r="Z193" s="221" t="str">
        <f>IF($C193="","",IF($X193&gt;=$Y$7,0,VLOOKUP($X193,'1.年齢給'!$B$7:$C$54,2,FALSE)))</f>
        <v/>
      </c>
      <c r="AA193" s="221" t="str">
        <f t="shared" si="96"/>
        <v/>
      </c>
      <c r="AB193" s="492"/>
      <c r="AC193" s="223" t="str">
        <f t="shared" si="87"/>
        <v/>
      </c>
      <c r="AD193" s="223" t="str">
        <f t="shared" si="88"/>
        <v/>
      </c>
      <c r="AE193" s="223" t="str">
        <f>IF($AC193="","",VLOOKUP($AC193,'3.段階号俸表・参照表'!$V$4:$AH$13,12,FALSE))</f>
        <v/>
      </c>
      <c r="AF193" s="223" t="str">
        <f t="shared" si="97"/>
        <v/>
      </c>
      <c r="AG193" s="223" t="str">
        <f t="shared" si="98"/>
        <v/>
      </c>
      <c r="AH193" s="221" t="str">
        <f>IF($C193="","",INDEX('3.段階号俸表・参照表'!$B$3:$T$188,MATCH($AG193,'3.段階号俸表・参照表'!$B$3:$B$188,0),MATCH($AC193,'3.段階号俸表・参照表'!$B$3:$T$3,0)))</f>
        <v/>
      </c>
      <c r="AI193" s="221" t="str">
        <f t="shared" si="99"/>
        <v/>
      </c>
      <c r="AJ193" s="221" t="str">
        <f t="shared" si="100"/>
        <v/>
      </c>
      <c r="AK193" s="221" t="str">
        <f t="shared" si="101"/>
        <v/>
      </c>
      <c r="AL193" s="226" t="str">
        <f t="shared" si="102"/>
        <v/>
      </c>
      <c r="AM193" s="387" t="str">
        <f t="shared" si="89"/>
        <v/>
      </c>
      <c r="AN193" s="500" t="s">
        <v>85</v>
      </c>
      <c r="AO193" s="379" t="str">
        <f t="shared" si="103"/>
        <v/>
      </c>
      <c r="AP193" s="381">
        <f>IF(AM$10="","",IF($AN193="",0,VLOOKUP($AO193,'3.段階号俸表・参照表'!$V$20:$X$29,3,FALSE)-VLOOKUP($AM193,'3.段階号俸表・参照表'!$V$20:$X$29,3,FALSE)))</f>
        <v>0</v>
      </c>
      <c r="AQ193" s="370" t="str">
        <f t="shared" si="104"/>
        <v/>
      </c>
      <c r="AR193" s="370" t="str">
        <f>IF($C193="","",IF($AP193=0,0,($AQ193-VLOOKUP($AO193,'3.段階号俸表・参照表'!$V$4:$AH$13,2,FALSE))))</f>
        <v/>
      </c>
      <c r="AS193" s="370" t="str">
        <f>IF($C193="","",IF(AND($AN193&gt;0,$AR193=0),1,IF($AR193=0,0,IF($AR193&lt;0,1,ROUNDUP($AR193/VLOOKUP($AO193,'3.段階号俸表・参照表'!$V$4:$AH$13,4,FALSE),0)+1))))</f>
        <v/>
      </c>
      <c r="AT193" s="371" t="str">
        <f t="shared" si="105"/>
        <v/>
      </c>
      <c r="AU193" s="370" t="str">
        <f>IF($AO193="","",IF($AT193=0,0,($AT193-1)*VLOOKUP($AO193,'3.段階号俸表・参照表'!$V$4:$AH$13,4,FALSE)))</f>
        <v/>
      </c>
      <c r="AV193" s="370" t="str">
        <f t="shared" si="106"/>
        <v/>
      </c>
      <c r="AW193" s="371" t="str">
        <f>IF($C193="","",IF($AV193&lt;=0,0,ROUNDUP($AV193/VLOOKUP($AO193,'3.段階号俸表・参照表'!$V$4:$AH$13,8,FALSE),0)))</f>
        <v/>
      </c>
      <c r="AX193" s="371" t="str">
        <f t="shared" si="107"/>
        <v/>
      </c>
      <c r="AY193" s="379" t="str">
        <f t="shared" si="108"/>
        <v/>
      </c>
      <c r="AZ193" s="379" t="str">
        <f t="shared" si="109"/>
        <v/>
      </c>
      <c r="BA193" s="371" t="str">
        <f>IF($AO193="","",VLOOKUP($AO193,'3.段階号俸表・参照表'!$V$4:$AH$13,11,FALSE))</f>
        <v/>
      </c>
      <c r="BB193" s="371" t="str">
        <f>IF($AO193="","",VLOOKUP($AO193,'3.段階号俸表・参照表'!$V$4:$AH$13,12,FALSE))</f>
        <v/>
      </c>
      <c r="BC193" s="377" t="str">
        <f>IF($C193="","",INDEX('3.段階号俸表・参照表'!$B$3:$T$188,MATCH($AY193,'3.段階号俸表・参照表'!$B$3:$B$188,0),MATCH($AZ193,'3.段階号俸表・参照表'!$B$3:$T$3,0)))</f>
        <v/>
      </c>
      <c r="BD193" s="377" t="str">
        <f t="shared" si="110"/>
        <v/>
      </c>
      <c r="BE193" s="377" t="str">
        <f t="shared" si="111"/>
        <v/>
      </c>
      <c r="BF193" s="377" t="str">
        <f t="shared" si="112"/>
        <v/>
      </c>
      <c r="BG193" s="378" t="str">
        <f t="shared" si="113"/>
        <v/>
      </c>
      <c r="BH193" s="125"/>
      <c r="BI193" s="284" t="str">
        <f t="shared" si="114"/>
        <v/>
      </c>
      <c r="BJ193" s="284" t="str">
        <f t="shared" si="115"/>
        <v/>
      </c>
      <c r="BK193" s="231" t="str">
        <f>IF($C193="","",IF($BI193="","",INDEX('4.ベース改訂段階号俸表'!$B$4:$T$189,MATCH(メインシート!$BJ193,'4.ベース改訂段階号俸表'!$B$4:$B$189,0),MATCH(メインシート!$BI193,'4.ベース改訂段階号俸表'!$B$4:$T$4,0))))</f>
        <v/>
      </c>
      <c r="BL193" s="86" t="str">
        <f t="shared" si="90"/>
        <v/>
      </c>
      <c r="BM193" s="86" t="str">
        <f t="shared" si="116"/>
        <v/>
      </c>
      <c r="BN193" s="96" t="str">
        <f t="shared" si="91"/>
        <v/>
      </c>
      <c r="BO193" s="501"/>
      <c r="BP193" s="86" t="str">
        <f t="shared" si="117"/>
        <v/>
      </c>
      <c r="BQ193" s="86" t="str">
        <f t="shared" si="118"/>
        <v/>
      </c>
      <c r="BR193" s="229" t="str">
        <f t="shared" si="119"/>
        <v/>
      </c>
    </row>
    <row r="194" spans="1:70" x14ac:dyDescent="0.15">
      <c r="A194" s="30" t="str">
        <f>IF(C194="","",COUNTA($C$10:C194))</f>
        <v/>
      </c>
      <c r="B194" s="487"/>
      <c r="C194" s="487"/>
      <c r="D194" s="491"/>
      <c r="E194" s="491"/>
      <c r="F194" s="487" t="s">
        <v>85</v>
      </c>
      <c r="G194" s="491"/>
      <c r="H194" s="489"/>
      <c r="I194" s="489"/>
      <c r="J194" s="83" t="str">
        <f t="shared" si="92"/>
        <v/>
      </c>
      <c r="K194" s="83" t="str">
        <f t="shared" si="82"/>
        <v/>
      </c>
      <c r="L194" s="83" t="str">
        <f t="shared" si="83"/>
        <v/>
      </c>
      <c r="M194" s="83" t="str">
        <f t="shared" si="84"/>
        <v/>
      </c>
      <c r="N194" s="86" t="str">
        <f>IF($C194="","",VLOOKUP($J194,'1.年齢給'!$B$7:$C$54,2,FALSE))</f>
        <v/>
      </c>
      <c r="O194" s="86" t="str">
        <f>IF($C194="","",INDEX('3.段階号俸表・参照表'!$B$3:$T$188,MATCH(メインシート!$F194,'3.段階号俸表・参照表'!$B$3:$B$188,0),MATCH(メインシート!$E194,'3.段階号俸表・参照表'!$B$3:$T$3,0)))</f>
        <v/>
      </c>
      <c r="P194" s="490"/>
      <c r="Q194" s="86" t="str">
        <f t="shared" si="93"/>
        <v/>
      </c>
      <c r="R194" s="491"/>
      <c r="S194" s="491"/>
      <c r="T194" s="491"/>
      <c r="U194" s="491"/>
      <c r="V194" s="88" t="str">
        <f t="shared" si="94"/>
        <v/>
      </c>
      <c r="W194" s="90" t="str">
        <f t="shared" si="95"/>
        <v/>
      </c>
      <c r="X194" s="219" t="str">
        <f t="shared" si="120"/>
        <v/>
      </c>
      <c r="Y194" s="220" t="str">
        <f t="shared" si="121"/>
        <v/>
      </c>
      <c r="Z194" s="221" t="str">
        <f>IF($C194="","",IF($X194&gt;=$Y$7,0,VLOOKUP($X194,'1.年齢給'!$B$7:$C$54,2,FALSE)))</f>
        <v/>
      </c>
      <c r="AA194" s="221" t="str">
        <f t="shared" si="96"/>
        <v/>
      </c>
      <c r="AB194" s="492"/>
      <c r="AC194" s="223" t="str">
        <f t="shared" si="87"/>
        <v/>
      </c>
      <c r="AD194" s="223" t="str">
        <f t="shared" si="88"/>
        <v/>
      </c>
      <c r="AE194" s="223" t="str">
        <f>IF($AC194="","",VLOOKUP($AC194,'3.段階号俸表・参照表'!$V$4:$AH$13,12,FALSE))</f>
        <v/>
      </c>
      <c r="AF194" s="223" t="str">
        <f t="shared" si="97"/>
        <v/>
      </c>
      <c r="AG194" s="223" t="str">
        <f t="shared" si="98"/>
        <v/>
      </c>
      <c r="AH194" s="221" t="str">
        <f>IF($C194="","",INDEX('3.段階号俸表・参照表'!$B$3:$T$188,MATCH($AG194,'3.段階号俸表・参照表'!$B$3:$B$188,0),MATCH($AC194,'3.段階号俸表・参照表'!$B$3:$T$3,0)))</f>
        <v/>
      </c>
      <c r="AI194" s="221" t="str">
        <f t="shared" si="99"/>
        <v/>
      </c>
      <c r="AJ194" s="221" t="str">
        <f t="shared" si="100"/>
        <v/>
      </c>
      <c r="AK194" s="221" t="str">
        <f t="shared" si="101"/>
        <v/>
      </c>
      <c r="AL194" s="226" t="str">
        <f t="shared" si="102"/>
        <v/>
      </c>
      <c r="AM194" s="387" t="str">
        <f t="shared" si="89"/>
        <v/>
      </c>
      <c r="AN194" s="500" t="s">
        <v>85</v>
      </c>
      <c r="AO194" s="379" t="str">
        <f t="shared" si="103"/>
        <v/>
      </c>
      <c r="AP194" s="381">
        <f>IF(AM$10="","",IF($AN194="",0,VLOOKUP($AO194,'3.段階号俸表・参照表'!$V$20:$X$29,3,FALSE)-VLOOKUP($AM194,'3.段階号俸表・参照表'!$V$20:$X$29,3,FALSE)))</f>
        <v>0</v>
      </c>
      <c r="AQ194" s="370" t="str">
        <f t="shared" si="104"/>
        <v/>
      </c>
      <c r="AR194" s="370" t="str">
        <f>IF($C194="","",IF($AP194=0,0,($AQ194-VLOOKUP($AO194,'3.段階号俸表・参照表'!$V$4:$AH$13,2,FALSE))))</f>
        <v/>
      </c>
      <c r="AS194" s="370" t="str">
        <f>IF($C194="","",IF(AND($AN194&gt;0,$AR194=0),1,IF($AR194=0,0,IF($AR194&lt;0,1,ROUNDUP($AR194/VLOOKUP($AO194,'3.段階号俸表・参照表'!$V$4:$AH$13,4,FALSE),0)+1))))</f>
        <v/>
      </c>
      <c r="AT194" s="371" t="str">
        <f t="shared" si="105"/>
        <v/>
      </c>
      <c r="AU194" s="370" t="str">
        <f>IF($AO194="","",IF($AT194=0,0,($AT194-1)*VLOOKUP($AO194,'3.段階号俸表・参照表'!$V$4:$AH$13,4,FALSE)))</f>
        <v/>
      </c>
      <c r="AV194" s="370" t="str">
        <f t="shared" si="106"/>
        <v/>
      </c>
      <c r="AW194" s="371" t="str">
        <f>IF($C194="","",IF($AV194&lt;=0,0,ROUNDUP($AV194/VLOOKUP($AO194,'3.段階号俸表・参照表'!$V$4:$AH$13,8,FALSE),0)))</f>
        <v/>
      </c>
      <c r="AX194" s="371" t="str">
        <f t="shared" si="107"/>
        <v/>
      </c>
      <c r="AY194" s="379" t="str">
        <f t="shared" si="108"/>
        <v/>
      </c>
      <c r="AZ194" s="379" t="str">
        <f t="shared" si="109"/>
        <v/>
      </c>
      <c r="BA194" s="371" t="str">
        <f>IF($AO194="","",VLOOKUP($AO194,'3.段階号俸表・参照表'!$V$4:$AH$13,11,FALSE))</f>
        <v/>
      </c>
      <c r="BB194" s="371" t="str">
        <f>IF($AO194="","",VLOOKUP($AO194,'3.段階号俸表・参照表'!$V$4:$AH$13,12,FALSE))</f>
        <v/>
      </c>
      <c r="BC194" s="377" t="str">
        <f>IF($C194="","",INDEX('3.段階号俸表・参照表'!$B$3:$T$188,MATCH($AY194,'3.段階号俸表・参照表'!$B$3:$B$188,0),MATCH($AZ194,'3.段階号俸表・参照表'!$B$3:$T$3,0)))</f>
        <v/>
      </c>
      <c r="BD194" s="377" t="str">
        <f t="shared" si="110"/>
        <v/>
      </c>
      <c r="BE194" s="377" t="str">
        <f t="shared" si="111"/>
        <v/>
      </c>
      <c r="BF194" s="377" t="str">
        <f t="shared" si="112"/>
        <v/>
      </c>
      <c r="BG194" s="378" t="str">
        <f t="shared" si="113"/>
        <v/>
      </c>
      <c r="BH194" s="125"/>
      <c r="BI194" s="284" t="str">
        <f t="shared" si="114"/>
        <v/>
      </c>
      <c r="BJ194" s="284" t="str">
        <f t="shared" si="115"/>
        <v/>
      </c>
      <c r="BK194" s="231" t="str">
        <f>IF($C194="","",IF($BI194="","",INDEX('4.ベース改訂段階号俸表'!$B$4:$T$189,MATCH(メインシート!$BJ194,'4.ベース改訂段階号俸表'!$B$4:$B$189,0),MATCH(メインシート!$BI194,'4.ベース改訂段階号俸表'!$B$4:$T$4,0))))</f>
        <v/>
      </c>
      <c r="BL194" s="86" t="str">
        <f t="shared" si="90"/>
        <v/>
      </c>
      <c r="BM194" s="86" t="str">
        <f t="shared" si="116"/>
        <v/>
      </c>
      <c r="BN194" s="96" t="str">
        <f t="shared" si="91"/>
        <v/>
      </c>
      <c r="BO194" s="501"/>
      <c r="BP194" s="86" t="str">
        <f t="shared" si="117"/>
        <v/>
      </c>
      <c r="BQ194" s="86" t="str">
        <f t="shared" si="118"/>
        <v/>
      </c>
      <c r="BR194" s="229" t="str">
        <f t="shared" si="119"/>
        <v/>
      </c>
    </row>
    <row r="195" spans="1:70" x14ac:dyDescent="0.15">
      <c r="A195" s="30" t="str">
        <f>IF(C195="","",COUNTA($C$10:C195))</f>
        <v/>
      </c>
      <c r="B195" s="487"/>
      <c r="C195" s="487"/>
      <c r="D195" s="491"/>
      <c r="E195" s="491"/>
      <c r="F195" s="487" t="s">
        <v>85</v>
      </c>
      <c r="G195" s="491"/>
      <c r="H195" s="489"/>
      <c r="I195" s="489"/>
      <c r="J195" s="83" t="str">
        <f t="shared" si="92"/>
        <v/>
      </c>
      <c r="K195" s="83" t="str">
        <f t="shared" si="82"/>
        <v/>
      </c>
      <c r="L195" s="83" t="str">
        <f t="shared" si="83"/>
        <v/>
      </c>
      <c r="M195" s="83" t="str">
        <f t="shared" si="84"/>
        <v/>
      </c>
      <c r="N195" s="86" t="str">
        <f>IF($C195="","",VLOOKUP($J195,'1.年齢給'!$B$7:$C$54,2,FALSE))</f>
        <v/>
      </c>
      <c r="O195" s="86" t="str">
        <f>IF($C195="","",INDEX('3.段階号俸表・参照表'!$B$3:$T$188,MATCH(メインシート!$F195,'3.段階号俸表・参照表'!$B$3:$B$188,0),MATCH(メインシート!$E195,'3.段階号俸表・参照表'!$B$3:$T$3,0)))</f>
        <v/>
      </c>
      <c r="P195" s="490"/>
      <c r="Q195" s="86" t="str">
        <f t="shared" si="93"/>
        <v/>
      </c>
      <c r="R195" s="491"/>
      <c r="S195" s="491"/>
      <c r="T195" s="491"/>
      <c r="U195" s="491"/>
      <c r="V195" s="88" t="str">
        <f t="shared" si="94"/>
        <v/>
      </c>
      <c r="W195" s="90" t="str">
        <f t="shared" si="95"/>
        <v/>
      </c>
      <c r="X195" s="219" t="str">
        <f t="shared" si="120"/>
        <v/>
      </c>
      <c r="Y195" s="220" t="str">
        <f t="shared" si="121"/>
        <v/>
      </c>
      <c r="Z195" s="221" t="str">
        <f>IF($C195="","",IF($X195&gt;=$Y$7,0,VLOOKUP($X195,'1.年齢給'!$B$7:$C$54,2,FALSE)))</f>
        <v/>
      </c>
      <c r="AA195" s="221" t="str">
        <f t="shared" si="96"/>
        <v/>
      </c>
      <c r="AB195" s="492"/>
      <c r="AC195" s="223" t="str">
        <f t="shared" si="87"/>
        <v/>
      </c>
      <c r="AD195" s="223" t="str">
        <f t="shared" si="88"/>
        <v/>
      </c>
      <c r="AE195" s="223" t="str">
        <f>IF($AC195="","",VLOOKUP($AC195,'3.段階号俸表・参照表'!$V$4:$AH$13,12,FALSE))</f>
        <v/>
      </c>
      <c r="AF195" s="223" t="str">
        <f t="shared" si="97"/>
        <v/>
      </c>
      <c r="AG195" s="223" t="str">
        <f t="shared" si="98"/>
        <v/>
      </c>
      <c r="AH195" s="221" t="str">
        <f>IF($C195="","",INDEX('3.段階号俸表・参照表'!$B$3:$T$188,MATCH($AG195,'3.段階号俸表・参照表'!$B$3:$B$188,0),MATCH($AC195,'3.段階号俸表・参照表'!$B$3:$T$3,0)))</f>
        <v/>
      </c>
      <c r="AI195" s="221" t="str">
        <f t="shared" si="99"/>
        <v/>
      </c>
      <c r="AJ195" s="221" t="str">
        <f t="shared" si="100"/>
        <v/>
      </c>
      <c r="AK195" s="221" t="str">
        <f t="shared" si="101"/>
        <v/>
      </c>
      <c r="AL195" s="226" t="str">
        <f t="shared" si="102"/>
        <v/>
      </c>
      <c r="AM195" s="387" t="str">
        <f t="shared" si="89"/>
        <v/>
      </c>
      <c r="AN195" s="500" t="s">
        <v>85</v>
      </c>
      <c r="AO195" s="379" t="str">
        <f t="shared" si="103"/>
        <v/>
      </c>
      <c r="AP195" s="381">
        <f>IF(AM$10="","",IF($AN195="",0,VLOOKUP($AO195,'3.段階号俸表・参照表'!$V$20:$X$29,3,FALSE)-VLOOKUP($AM195,'3.段階号俸表・参照表'!$V$20:$X$29,3,FALSE)))</f>
        <v>0</v>
      </c>
      <c r="AQ195" s="370" t="str">
        <f t="shared" si="104"/>
        <v/>
      </c>
      <c r="AR195" s="370" t="str">
        <f>IF($C195="","",IF($AP195=0,0,($AQ195-VLOOKUP($AO195,'3.段階号俸表・参照表'!$V$4:$AH$13,2,FALSE))))</f>
        <v/>
      </c>
      <c r="AS195" s="370" t="str">
        <f>IF($C195="","",IF(AND($AN195&gt;0,$AR195=0),1,IF($AR195=0,0,IF($AR195&lt;0,1,ROUNDUP($AR195/VLOOKUP($AO195,'3.段階号俸表・参照表'!$V$4:$AH$13,4,FALSE),0)+1))))</f>
        <v/>
      </c>
      <c r="AT195" s="371" t="str">
        <f t="shared" si="105"/>
        <v/>
      </c>
      <c r="AU195" s="370" t="str">
        <f>IF($AO195="","",IF($AT195=0,0,($AT195-1)*VLOOKUP($AO195,'3.段階号俸表・参照表'!$V$4:$AH$13,4,FALSE)))</f>
        <v/>
      </c>
      <c r="AV195" s="370" t="str">
        <f t="shared" si="106"/>
        <v/>
      </c>
      <c r="AW195" s="371" t="str">
        <f>IF($C195="","",IF($AV195&lt;=0,0,ROUNDUP($AV195/VLOOKUP($AO195,'3.段階号俸表・参照表'!$V$4:$AH$13,8,FALSE),0)))</f>
        <v/>
      </c>
      <c r="AX195" s="371" t="str">
        <f t="shared" si="107"/>
        <v/>
      </c>
      <c r="AY195" s="379" t="str">
        <f t="shared" si="108"/>
        <v/>
      </c>
      <c r="AZ195" s="379" t="str">
        <f t="shared" si="109"/>
        <v/>
      </c>
      <c r="BA195" s="371" t="str">
        <f>IF($AO195="","",VLOOKUP($AO195,'3.段階号俸表・参照表'!$V$4:$AH$13,11,FALSE))</f>
        <v/>
      </c>
      <c r="BB195" s="371" t="str">
        <f>IF($AO195="","",VLOOKUP($AO195,'3.段階号俸表・参照表'!$V$4:$AH$13,12,FALSE))</f>
        <v/>
      </c>
      <c r="BC195" s="377" t="str">
        <f>IF($C195="","",INDEX('3.段階号俸表・参照表'!$B$3:$T$188,MATCH($AY195,'3.段階号俸表・参照表'!$B$3:$B$188,0),MATCH($AZ195,'3.段階号俸表・参照表'!$B$3:$T$3,0)))</f>
        <v/>
      </c>
      <c r="BD195" s="377" t="str">
        <f t="shared" si="110"/>
        <v/>
      </c>
      <c r="BE195" s="377" t="str">
        <f t="shared" si="111"/>
        <v/>
      </c>
      <c r="BF195" s="377" t="str">
        <f t="shared" si="112"/>
        <v/>
      </c>
      <c r="BG195" s="378" t="str">
        <f t="shared" si="113"/>
        <v/>
      </c>
      <c r="BH195" s="125"/>
      <c r="BI195" s="284" t="str">
        <f t="shared" si="114"/>
        <v/>
      </c>
      <c r="BJ195" s="284" t="str">
        <f t="shared" si="115"/>
        <v/>
      </c>
      <c r="BK195" s="231" t="str">
        <f>IF($C195="","",IF($BI195="","",INDEX('4.ベース改訂段階号俸表'!$B$4:$T$189,MATCH(メインシート!$BJ195,'4.ベース改訂段階号俸表'!$B$4:$B$189,0),MATCH(メインシート!$BI195,'4.ベース改訂段階号俸表'!$B$4:$T$4,0))))</f>
        <v/>
      </c>
      <c r="BL195" s="86" t="str">
        <f t="shared" si="90"/>
        <v/>
      </c>
      <c r="BM195" s="86" t="str">
        <f t="shared" si="116"/>
        <v/>
      </c>
      <c r="BN195" s="96" t="str">
        <f t="shared" si="91"/>
        <v/>
      </c>
      <c r="BO195" s="501"/>
      <c r="BP195" s="86" t="str">
        <f t="shared" si="117"/>
        <v/>
      </c>
      <c r="BQ195" s="86" t="str">
        <f t="shared" si="118"/>
        <v/>
      </c>
      <c r="BR195" s="229" t="str">
        <f t="shared" si="119"/>
        <v/>
      </c>
    </row>
    <row r="196" spans="1:70" x14ac:dyDescent="0.15">
      <c r="A196" s="30" t="str">
        <f>IF(C196="","",COUNTA($C$10:C196))</f>
        <v/>
      </c>
      <c r="B196" s="487"/>
      <c r="C196" s="487"/>
      <c r="D196" s="491"/>
      <c r="E196" s="491"/>
      <c r="F196" s="487" t="s">
        <v>85</v>
      </c>
      <c r="G196" s="491"/>
      <c r="H196" s="489"/>
      <c r="I196" s="489"/>
      <c r="J196" s="83" t="str">
        <f t="shared" si="92"/>
        <v/>
      </c>
      <c r="K196" s="83" t="str">
        <f t="shared" si="82"/>
        <v/>
      </c>
      <c r="L196" s="83" t="str">
        <f t="shared" si="83"/>
        <v/>
      </c>
      <c r="M196" s="83" t="str">
        <f t="shared" si="84"/>
        <v/>
      </c>
      <c r="N196" s="86" t="str">
        <f>IF($C196="","",VLOOKUP($J196,'1.年齢給'!$B$7:$C$54,2,FALSE))</f>
        <v/>
      </c>
      <c r="O196" s="86" t="str">
        <f>IF($C196="","",INDEX('3.段階号俸表・参照表'!$B$3:$T$188,MATCH(メインシート!$F196,'3.段階号俸表・参照表'!$B$3:$B$188,0),MATCH(メインシート!$E196,'3.段階号俸表・参照表'!$B$3:$T$3,0)))</f>
        <v/>
      </c>
      <c r="P196" s="490"/>
      <c r="Q196" s="86" t="str">
        <f t="shared" si="93"/>
        <v/>
      </c>
      <c r="R196" s="491"/>
      <c r="S196" s="491"/>
      <c r="T196" s="491"/>
      <c r="U196" s="491"/>
      <c r="V196" s="88" t="str">
        <f t="shared" si="94"/>
        <v/>
      </c>
      <c r="W196" s="90" t="str">
        <f t="shared" si="95"/>
        <v/>
      </c>
      <c r="X196" s="219" t="str">
        <f t="shared" si="120"/>
        <v/>
      </c>
      <c r="Y196" s="220" t="str">
        <f t="shared" si="121"/>
        <v/>
      </c>
      <c r="Z196" s="221" t="str">
        <f>IF($C196="","",IF($X196&gt;=$Y$7,0,VLOOKUP($X196,'1.年齢給'!$B$7:$C$54,2,FALSE)))</f>
        <v/>
      </c>
      <c r="AA196" s="221" t="str">
        <f t="shared" si="96"/>
        <v/>
      </c>
      <c r="AB196" s="492"/>
      <c r="AC196" s="223" t="str">
        <f t="shared" si="87"/>
        <v/>
      </c>
      <c r="AD196" s="223" t="str">
        <f t="shared" si="88"/>
        <v/>
      </c>
      <c r="AE196" s="223" t="str">
        <f>IF($AC196="","",VLOOKUP($AC196,'3.段階号俸表・参照表'!$V$4:$AH$13,12,FALSE))</f>
        <v/>
      </c>
      <c r="AF196" s="223" t="str">
        <f t="shared" si="97"/>
        <v/>
      </c>
      <c r="AG196" s="223" t="str">
        <f t="shared" si="98"/>
        <v/>
      </c>
      <c r="AH196" s="221" t="str">
        <f>IF($C196="","",INDEX('3.段階号俸表・参照表'!$B$3:$T$188,MATCH($AG196,'3.段階号俸表・参照表'!$B$3:$B$188,0),MATCH($AC196,'3.段階号俸表・参照表'!$B$3:$T$3,0)))</f>
        <v/>
      </c>
      <c r="AI196" s="221" t="str">
        <f t="shared" si="99"/>
        <v/>
      </c>
      <c r="AJ196" s="221" t="str">
        <f t="shared" si="100"/>
        <v/>
      </c>
      <c r="AK196" s="221" t="str">
        <f t="shared" si="101"/>
        <v/>
      </c>
      <c r="AL196" s="226" t="str">
        <f t="shared" si="102"/>
        <v/>
      </c>
      <c r="AM196" s="387" t="str">
        <f t="shared" si="89"/>
        <v/>
      </c>
      <c r="AN196" s="500" t="s">
        <v>85</v>
      </c>
      <c r="AO196" s="379" t="str">
        <f t="shared" si="103"/>
        <v/>
      </c>
      <c r="AP196" s="381">
        <f>IF(AM$10="","",IF($AN196="",0,VLOOKUP($AO196,'3.段階号俸表・参照表'!$V$20:$X$29,3,FALSE)-VLOOKUP($AM196,'3.段階号俸表・参照表'!$V$20:$X$29,3,FALSE)))</f>
        <v>0</v>
      </c>
      <c r="AQ196" s="370" t="str">
        <f t="shared" si="104"/>
        <v/>
      </c>
      <c r="AR196" s="370" t="str">
        <f>IF($C196="","",IF($AP196=0,0,($AQ196-VLOOKUP($AO196,'3.段階号俸表・参照表'!$V$4:$AH$13,2,FALSE))))</f>
        <v/>
      </c>
      <c r="AS196" s="370" t="str">
        <f>IF($C196="","",IF(AND($AN196&gt;0,$AR196=0),1,IF($AR196=0,0,IF($AR196&lt;0,1,ROUNDUP($AR196/VLOOKUP($AO196,'3.段階号俸表・参照表'!$V$4:$AH$13,4,FALSE),0)+1))))</f>
        <v/>
      </c>
      <c r="AT196" s="371" t="str">
        <f t="shared" si="105"/>
        <v/>
      </c>
      <c r="AU196" s="370" t="str">
        <f>IF($AO196="","",IF($AT196=0,0,($AT196-1)*VLOOKUP($AO196,'3.段階号俸表・参照表'!$V$4:$AH$13,4,FALSE)))</f>
        <v/>
      </c>
      <c r="AV196" s="370" t="str">
        <f t="shared" si="106"/>
        <v/>
      </c>
      <c r="AW196" s="371" t="str">
        <f>IF($C196="","",IF($AV196&lt;=0,0,ROUNDUP($AV196/VLOOKUP($AO196,'3.段階号俸表・参照表'!$V$4:$AH$13,8,FALSE),0)))</f>
        <v/>
      </c>
      <c r="AX196" s="371" t="str">
        <f t="shared" si="107"/>
        <v/>
      </c>
      <c r="AY196" s="379" t="str">
        <f t="shared" si="108"/>
        <v/>
      </c>
      <c r="AZ196" s="379" t="str">
        <f t="shared" si="109"/>
        <v/>
      </c>
      <c r="BA196" s="371" t="str">
        <f>IF($AO196="","",VLOOKUP($AO196,'3.段階号俸表・参照表'!$V$4:$AH$13,11,FALSE))</f>
        <v/>
      </c>
      <c r="BB196" s="371" t="str">
        <f>IF($AO196="","",VLOOKUP($AO196,'3.段階号俸表・参照表'!$V$4:$AH$13,12,FALSE))</f>
        <v/>
      </c>
      <c r="BC196" s="377" t="str">
        <f>IF($C196="","",INDEX('3.段階号俸表・参照表'!$B$3:$T$188,MATCH($AY196,'3.段階号俸表・参照表'!$B$3:$B$188,0),MATCH($AZ196,'3.段階号俸表・参照表'!$B$3:$T$3,0)))</f>
        <v/>
      </c>
      <c r="BD196" s="377" t="str">
        <f t="shared" si="110"/>
        <v/>
      </c>
      <c r="BE196" s="377" t="str">
        <f t="shared" si="111"/>
        <v/>
      </c>
      <c r="BF196" s="377" t="str">
        <f t="shared" si="112"/>
        <v/>
      </c>
      <c r="BG196" s="378" t="str">
        <f t="shared" si="113"/>
        <v/>
      </c>
      <c r="BH196" s="125"/>
      <c r="BI196" s="284" t="str">
        <f t="shared" si="114"/>
        <v/>
      </c>
      <c r="BJ196" s="284" t="str">
        <f t="shared" si="115"/>
        <v/>
      </c>
      <c r="BK196" s="231" t="str">
        <f>IF($C196="","",IF($BI196="","",INDEX('4.ベース改訂段階号俸表'!$B$4:$T$189,MATCH(メインシート!$BJ196,'4.ベース改訂段階号俸表'!$B$4:$B$189,0),MATCH(メインシート!$BI196,'4.ベース改訂段階号俸表'!$B$4:$T$4,0))))</f>
        <v/>
      </c>
      <c r="BL196" s="86" t="str">
        <f t="shared" si="90"/>
        <v/>
      </c>
      <c r="BM196" s="86" t="str">
        <f t="shared" si="116"/>
        <v/>
      </c>
      <c r="BN196" s="96" t="str">
        <f t="shared" si="91"/>
        <v/>
      </c>
      <c r="BO196" s="501"/>
      <c r="BP196" s="86" t="str">
        <f t="shared" si="117"/>
        <v/>
      </c>
      <c r="BQ196" s="86" t="str">
        <f t="shared" si="118"/>
        <v/>
      </c>
      <c r="BR196" s="229" t="str">
        <f t="shared" si="119"/>
        <v/>
      </c>
    </row>
    <row r="197" spans="1:70" x14ac:dyDescent="0.15">
      <c r="A197" s="30" t="str">
        <f>IF(C197="","",COUNTA($C$10:C197))</f>
        <v/>
      </c>
      <c r="B197" s="487"/>
      <c r="C197" s="487"/>
      <c r="D197" s="491"/>
      <c r="E197" s="491"/>
      <c r="F197" s="487" t="s">
        <v>85</v>
      </c>
      <c r="G197" s="491"/>
      <c r="H197" s="489"/>
      <c r="I197" s="489"/>
      <c r="J197" s="83" t="str">
        <f t="shared" si="92"/>
        <v/>
      </c>
      <c r="K197" s="83" t="str">
        <f t="shared" si="82"/>
        <v/>
      </c>
      <c r="L197" s="83" t="str">
        <f t="shared" si="83"/>
        <v/>
      </c>
      <c r="M197" s="83" t="str">
        <f t="shared" si="84"/>
        <v/>
      </c>
      <c r="N197" s="86" t="str">
        <f>IF($C197="","",VLOOKUP($J197,'1.年齢給'!$B$7:$C$54,2,FALSE))</f>
        <v/>
      </c>
      <c r="O197" s="86" t="str">
        <f>IF($C197="","",INDEX('3.段階号俸表・参照表'!$B$3:$T$188,MATCH(メインシート!$F197,'3.段階号俸表・参照表'!$B$3:$B$188,0),MATCH(メインシート!$E197,'3.段階号俸表・参照表'!$B$3:$T$3,0)))</f>
        <v/>
      </c>
      <c r="P197" s="490"/>
      <c r="Q197" s="86" t="str">
        <f t="shared" si="93"/>
        <v/>
      </c>
      <c r="R197" s="491"/>
      <c r="S197" s="491"/>
      <c r="T197" s="491"/>
      <c r="U197" s="491"/>
      <c r="V197" s="88" t="str">
        <f t="shared" si="94"/>
        <v/>
      </c>
      <c r="W197" s="90" t="str">
        <f t="shared" si="95"/>
        <v/>
      </c>
      <c r="X197" s="219" t="str">
        <f t="shared" si="120"/>
        <v/>
      </c>
      <c r="Y197" s="220" t="str">
        <f t="shared" si="121"/>
        <v/>
      </c>
      <c r="Z197" s="221" t="str">
        <f>IF($C197="","",IF($X197&gt;=$Y$7,0,VLOOKUP($X197,'1.年齢給'!$B$7:$C$54,2,FALSE)))</f>
        <v/>
      </c>
      <c r="AA197" s="221" t="str">
        <f t="shared" si="96"/>
        <v/>
      </c>
      <c r="AB197" s="492"/>
      <c r="AC197" s="223" t="str">
        <f t="shared" si="87"/>
        <v/>
      </c>
      <c r="AD197" s="223" t="str">
        <f t="shared" si="88"/>
        <v/>
      </c>
      <c r="AE197" s="223" t="str">
        <f>IF($AC197="","",VLOOKUP($AC197,'3.段階号俸表・参照表'!$V$4:$AH$13,12,FALSE))</f>
        <v/>
      </c>
      <c r="AF197" s="223" t="str">
        <f t="shared" si="97"/>
        <v/>
      </c>
      <c r="AG197" s="223" t="str">
        <f t="shared" si="98"/>
        <v/>
      </c>
      <c r="AH197" s="221" t="str">
        <f>IF($C197="","",INDEX('3.段階号俸表・参照表'!$B$3:$T$188,MATCH($AG197,'3.段階号俸表・参照表'!$B$3:$B$188,0),MATCH($AC197,'3.段階号俸表・参照表'!$B$3:$T$3,0)))</f>
        <v/>
      </c>
      <c r="AI197" s="221" t="str">
        <f t="shared" si="99"/>
        <v/>
      </c>
      <c r="AJ197" s="221" t="str">
        <f t="shared" si="100"/>
        <v/>
      </c>
      <c r="AK197" s="221" t="str">
        <f t="shared" si="101"/>
        <v/>
      </c>
      <c r="AL197" s="226" t="str">
        <f t="shared" si="102"/>
        <v/>
      </c>
      <c r="AM197" s="387" t="str">
        <f t="shared" si="89"/>
        <v/>
      </c>
      <c r="AN197" s="500" t="s">
        <v>85</v>
      </c>
      <c r="AO197" s="379" t="str">
        <f t="shared" si="103"/>
        <v/>
      </c>
      <c r="AP197" s="381">
        <f>IF(AM$10="","",IF($AN197="",0,VLOOKUP($AO197,'3.段階号俸表・参照表'!$V$20:$X$29,3,FALSE)-VLOOKUP($AM197,'3.段階号俸表・参照表'!$V$20:$X$29,3,FALSE)))</f>
        <v>0</v>
      </c>
      <c r="AQ197" s="370" t="str">
        <f t="shared" si="104"/>
        <v/>
      </c>
      <c r="AR197" s="370" t="str">
        <f>IF($C197="","",IF($AP197=0,0,($AQ197-VLOOKUP($AO197,'3.段階号俸表・参照表'!$V$4:$AH$13,2,FALSE))))</f>
        <v/>
      </c>
      <c r="AS197" s="370" t="str">
        <f>IF($C197="","",IF(AND($AN197&gt;0,$AR197=0),1,IF($AR197=0,0,IF($AR197&lt;0,1,ROUNDUP($AR197/VLOOKUP($AO197,'3.段階号俸表・参照表'!$V$4:$AH$13,4,FALSE),0)+1))))</f>
        <v/>
      </c>
      <c r="AT197" s="371" t="str">
        <f t="shared" si="105"/>
        <v/>
      </c>
      <c r="AU197" s="370" t="str">
        <f>IF($AO197="","",IF($AT197=0,0,($AT197-1)*VLOOKUP($AO197,'3.段階号俸表・参照表'!$V$4:$AH$13,4,FALSE)))</f>
        <v/>
      </c>
      <c r="AV197" s="370" t="str">
        <f t="shared" si="106"/>
        <v/>
      </c>
      <c r="AW197" s="371" t="str">
        <f>IF($C197="","",IF($AV197&lt;=0,0,ROUNDUP($AV197/VLOOKUP($AO197,'3.段階号俸表・参照表'!$V$4:$AH$13,8,FALSE),0)))</f>
        <v/>
      </c>
      <c r="AX197" s="371" t="str">
        <f t="shared" si="107"/>
        <v/>
      </c>
      <c r="AY197" s="379" t="str">
        <f t="shared" si="108"/>
        <v/>
      </c>
      <c r="AZ197" s="379" t="str">
        <f t="shared" si="109"/>
        <v/>
      </c>
      <c r="BA197" s="371" t="str">
        <f>IF($AO197="","",VLOOKUP($AO197,'3.段階号俸表・参照表'!$V$4:$AH$13,11,FALSE))</f>
        <v/>
      </c>
      <c r="BB197" s="371" t="str">
        <f>IF($AO197="","",VLOOKUP($AO197,'3.段階号俸表・参照表'!$V$4:$AH$13,12,FALSE))</f>
        <v/>
      </c>
      <c r="BC197" s="377" t="str">
        <f>IF($C197="","",INDEX('3.段階号俸表・参照表'!$B$3:$T$188,MATCH($AY197,'3.段階号俸表・参照表'!$B$3:$B$188,0),MATCH($AZ197,'3.段階号俸表・参照表'!$B$3:$T$3,0)))</f>
        <v/>
      </c>
      <c r="BD197" s="377" t="str">
        <f t="shared" si="110"/>
        <v/>
      </c>
      <c r="BE197" s="377" t="str">
        <f t="shared" si="111"/>
        <v/>
      </c>
      <c r="BF197" s="377" t="str">
        <f t="shared" si="112"/>
        <v/>
      </c>
      <c r="BG197" s="378" t="str">
        <f t="shared" si="113"/>
        <v/>
      </c>
      <c r="BH197" s="125"/>
      <c r="BI197" s="284" t="str">
        <f t="shared" si="114"/>
        <v/>
      </c>
      <c r="BJ197" s="284" t="str">
        <f t="shared" si="115"/>
        <v/>
      </c>
      <c r="BK197" s="231" t="str">
        <f>IF($C197="","",IF($BI197="","",INDEX('4.ベース改訂段階号俸表'!$B$4:$T$189,MATCH(メインシート!$BJ197,'4.ベース改訂段階号俸表'!$B$4:$B$189,0),MATCH(メインシート!$BI197,'4.ベース改訂段階号俸表'!$B$4:$T$4,0))))</f>
        <v/>
      </c>
      <c r="BL197" s="86" t="str">
        <f t="shared" si="90"/>
        <v/>
      </c>
      <c r="BM197" s="86" t="str">
        <f t="shared" si="116"/>
        <v/>
      </c>
      <c r="BN197" s="96" t="str">
        <f t="shared" si="91"/>
        <v/>
      </c>
      <c r="BO197" s="501"/>
      <c r="BP197" s="86" t="str">
        <f t="shared" si="117"/>
        <v/>
      </c>
      <c r="BQ197" s="86" t="str">
        <f t="shared" si="118"/>
        <v/>
      </c>
      <c r="BR197" s="229" t="str">
        <f t="shared" si="119"/>
        <v/>
      </c>
    </row>
    <row r="198" spans="1:70" x14ac:dyDescent="0.15">
      <c r="A198" s="30" t="str">
        <f>IF(C198="","",COUNTA($C$10:C198))</f>
        <v/>
      </c>
      <c r="B198" s="487"/>
      <c r="C198" s="487"/>
      <c r="D198" s="491"/>
      <c r="E198" s="491"/>
      <c r="F198" s="487" t="s">
        <v>85</v>
      </c>
      <c r="G198" s="491"/>
      <c r="H198" s="489"/>
      <c r="I198" s="489"/>
      <c r="J198" s="83" t="str">
        <f t="shared" si="92"/>
        <v/>
      </c>
      <c r="K198" s="83" t="str">
        <f t="shared" si="82"/>
        <v/>
      </c>
      <c r="L198" s="83" t="str">
        <f t="shared" si="83"/>
        <v/>
      </c>
      <c r="M198" s="83" t="str">
        <f t="shared" si="84"/>
        <v/>
      </c>
      <c r="N198" s="86" t="str">
        <f>IF($C198="","",VLOOKUP($J198,'1.年齢給'!$B$7:$C$54,2,FALSE))</f>
        <v/>
      </c>
      <c r="O198" s="86" t="str">
        <f>IF($C198="","",INDEX('3.段階号俸表・参照表'!$B$3:$T$188,MATCH(メインシート!$F198,'3.段階号俸表・参照表'!$B$3:$B$188,0),MATCH(メインシート!$E198,'3.段階号俸表・参照表'!$B$3:$T$3,0)))</f>
        <v/>
      </c>
      <c r="P198" s="490"/>
      <c r="Q198" s="86" t="str">
        <f t="shared" si="93"/>
        <v/>
      </c>
      <c r="R198" s="491"/>
      <c r="S198" s="491"/>
      <c r="T198" s="491"/>
      <c r="U198" s="491"/>
      <c r="V198" s="88" t="str">
        <f t="shared" si="94"/>
        <v/>
      </c>
      <c r="W198" s="90" t="str">
        <f t="shared" si="95"/>
        <v/>
      </c>
      <c r="X198" s="219" t="str">
        <f t="shared" si="120"/>
        <v/>
      </c>
      <c r="Y198" s="220" t="str">
        <f t="shared" si="121"/>
        <v/>
      </c>
      <c r="Z198" s="221" t="str">
        <f>IF($C198="","",IF($X198&gt;=$Y$7,0,VLOOKUP($X198,'1.年齢給'!$B$7:$C$54,2,FALSE)))</f>
        <v/>
      </c>
      <c r="AA198" s="221" t="str">
        <f t="shared" si="96"/>
        <v/>
      </c>
      <c r="AB198" s="492"/>
      <c r="AC198" s="223" t="str">
        <f t="shared" si="87"/>
        <v/>
      </c>
      <c r="AD198" s="223" t="str">
        <f t="shared" si="88"/>
        <v/>
      </c>
      <c r="AE198" s="223" t="str">
        <f>IF($AC198="","",VLOOKUP($AC198,'3.段階号俸表・参照表'!$V$4:$AH$13,12,FALSE))</f>
        <v/>
      </c>
      <c r="AF198" s="223" t="str">
        <f t="shared" si="97"/>
        <v/>
      </c>
      <c r="AG198" s="223" t="str">
        <f t="shared" si="98"/>
        <v/>
      </c>
      <c r="AH198" s="221" t="str">
        <f>IF($C198="","",INDEX('3.段階号俸表・参照表'!$B$3:$T$188,MATCH($AG198,'3.段階号俸表・参照表'!$B$3:$B$188,0),MATCH($AC198,'3.段階号俸表・参照表'!$B$3:$T$3,0)))</f>
        <v/>
      </c>
      <c r="AI198" s="221" t="str">
        <f t="shared" si="99"/>
        <v/>
      </c>
      <c r="AJ198" s="221" t="str">
        <f t="shared" si="100"/>
        <v/>
      </c>
      <c r="AK198" s="221" t="str">
        <f t="shared" si="101"/>
        <v/>
      </c>
      <c r="AL198" s="226" t="str">
        <f t="shared" si="102"/>
        <v/>
      </c>
      <c r="AM198" s="387" t="str">
        <f t="shared" si="89"/>
        <v/>
      </c>
      <c r="AN198" s="500" t="s">
        <v>85</v>
      </c>
      <c r="AO198" s="379" t="str">
        <f t="shared" si="103"/>
        <v/>
      </c>
      <c r="AP198" s="381">
        <f>IF(AM$10="","",IF($AN198="",0,VLOOKUP($AO198,'3.段階号俸表・参照表'!$V$20:$X$29,3,FALSE)-VLOOKUP($AM198,'3.段階号俸表・参照表'!$V$20:$X$29,3,FALSE)))</f>
        <v>0</v>
      </c>
      <c r="AQ198" s="370" t="str">
        <f t="shared" si="104"/>
        <v/>
      </c>
      <c r="AR198" s="370" t="str">
        <f>IF($C198="","",IF($AP198=0,0,($AQ198-VLOOKUP($AO198,'3.段階号俸表・参照表'!$V$4:$AH$13,2,FALSE))))</f>
        <v/>
      </c>
      <c r="AS198" s="370" t="str">
        <f>IF($C198="","",IF(AND($AN198&gt;0,$AR198=0),1,IF($AR198=0,0,IF($AR198&lt;0,1,ROUNDUP($AR198/VLOOKUP($AO198,'3.段階号俸表・参照表'!$V$4:$AH$13,4,FALSE),0)+1))))</f>
        <v/>
      </c>
      <c r="AT198" s="371" t="str">
        <f t="shared" si="105"/>
        <v/>
      </c>
      <c r="AU198" s="370" t="str">
        <f>IF($AO198="","",IF($AT198=0,0,($AT198-1)*VLOOKUP($AO198,'3.段階号俸表・参照表'!$V$4:$AH$13,4,FALSE)))</f>
        <v/>
      </c>
      <c r="AV198" s="370" t="str">
        <f t="shared" si="106"/>
        <v/>
      </c>
      <c r="AW198" s="371" t="str">
        <f>IF($C198="","",IF($AV198&lt;=0,0,ROUNDUP($AV198/VLOOKUP($AO198,'3.段階号俸表・参照表'!$V$4:$AH$13,8,FALSE),0)))</f>
        <v/>
      </c>
      <c r="AX198" s="371" t="str">
        <f t="shared" si="107"/>
        <v/>
      </c>
      <c r="AY198" s="379" t="str">
        <f t="shared" si="108"/>
        <v/>
      </c>
      <c r="AZ198" s="379" t="str">
        <f t="shared" si="109"/>
        <v/>
      </c>
      <c r="BA198" s="371" t="str">
        <f>IF($AO198="","",VLOOKUP($AO198,'3.段階号俸表・参照表'!$V$4:$AH$13,11,FALSE))</f>
        <v/>
      </c>
      <c r="BB198" s="371" t="str">
        <f>IF($AO198="","",VLOOKUP($AO198,'3.段階号俸表・参照表'!$V$4:$AH$13,12,FALSE))</f>
        <v/>
      </c>
      <c r="BC198" s="377" t="str">
        <f>IF($C198="","",INDEX('3.段階号俸表・参照表'!$B$3:$T$188,MATCH($AY198,'3.段階号俸表・参照表'!$B$3:$B$188,0),MATCH($AZ198,'3.段階号俸表・参照表'!$B$3:$T$3,0)))</f>
        <v/>
      </c>
      <c r="BD198" s="377" t="str">
        <f t="shared" si="110"/>
        <v/>
      </c>
      <c r="BE198" s="377" t="str">
        <f t="shared" si="111"/>
        <v/>
      </c>
      <c r="BF198" s="377" t="str">
        <f t="shared" si="112"/>
        <v/>
      </c>
      <c r="BG198" s="378" t="str">
        <f t="shared" si="113"/>
        <v/>
      </c>
      <c r="BH198" s="125"/>
      <c r="BI198" s="284" t="str">
        <f t="shared" si="114"/>
        <v/>
      </c>
      <c r="BJ198" s="284" t="str">
        <f t="shared" si="115"/>
        <v/>
      </c>
      <c r="BK198" s="231" t="str">
        <f>IF($C198="","",IF($BI198="","",INDEX('4.ベース改訂段階号俸表'!$B$4:$T$189,MATCH(メインシート!$BJ198,'4.ベース改訂段階号俸表'!$B$4:$B$189,0),MATCH(メインシート!$BI198,'4.ベース改訂段階号俸表'!$B$4:$T$4,0))))</f>
        <v/>
      </c>
      <c r="BL198" s="86" t="str">
        <f t="shared" si="90"/>
        <v/>
      </c>
      <c r="BM198" s="86" t="str">
        <f t="shared" si="116"/>
        <v/>
      </c>
      <c r="BN198" s="96" t="str">
        <f t="shared" si="91"/>
        <v/>
      </c>
      <c r="BO198" s="501"/>
      <c r="BP198" s="86" t="str">
        <f t="shared" si="117"/>
        <v/>
      </c>
      <c r="BQ198" s="86" t="str">
        <f t="shared" si="118"/>
        <v/>
      </c>
      <c r="BR198" s="229" t="str">
        <f t="shared" si="119"/>
        <v/>
      </c>
    </row>
    <row r="199" spans="1:70" x14ac:dyDescent="0.15">
      <c r="A199" s="30" t="str">
        <f>IF(C199="","",COUNTA($C$10:C199))</f>
        <v/>
      </c>
      <c r="B199" s="487"/>
      <c r="C199" s="487"/>
      <c r="D199" s="491"/>
      <c r="E199" s="491"/>
      <c r="F199" s="487" t="s">
        <v>85</v>
      </c>
      <c r="G199" s="491"/>
      <c r="H199" s="489"/>
      <c r="I199" s="489"/>
      <c r="J199" s="83" t="str">
        <f t="shared" si="92"/>
        <v/>
      </c>
      <c r="K199" s="83" t="str">
        <f t="shared" si="82"/>
        <v/>
      </c>
      <c r="L199" s="83" t="str">
        <f t="shared" si="83"/>
        <v/>
      </c>
      <c r="M199" s="83" t="str">
        <f t="shared" si="84"/>
        <v/>
      </c>
      <c r="N199" s="86" t="str">
        <f>IF($C199="","",VLOOKUP($J199,'1.年齢給'!$B$7:$C$54,2,FALSE))</f>
        <v/>
      </c>
      <c r="O199" s="86" t="str">
        <f>IF($C199="","",INDEX('3.段階号俸表・参照表'!$B$3:$T$188,MATCH(メインシート!$F199,'3.段階号俸表・参照表'!$B$3:$B$188,0),MATCH(メインシート!$E199,'3.段階号俸表・参照表'!$B$3:$T$3,0)))</f>
        <v/>
      </c>
      <c r="P199" s="490"/>
      <c r="Q199" s="86" t="str">
        <f t="shared" si="93"/>
        <v/>
      </c>
      <c r="R199" s="491"/>
      <c r="S199" s="491"/>
      <c r="T199" s="491"/>
      <c r="U199" s="491"/>
      <c r="V199" s="88" t="str">
        <f t="shared" si="94"/>
        <v/>
      </c>
      <c r="W199" s="90" t="str">
        <f t="shared" si="95"/>
        <v/>
      </c>
      <c r="X199" s="219" t="str">
        <f t="shared" si="120"/>
        <v/>
      </c>
      <c r="Y199" s="220" t="str">
        <f t="shared" si="121"/>
        <v/>
      </c>
      <c r="Z199" s="221" t="str">
        <f>IF($C199="","",IF($X199&gt;=$Y$7,0,VLOOKUP($X199,'1.年齢給'!$B$7:$C$54,2,FALSE)))</f>
        <v/>
      </c>
      <c r="AA199" s="221" t="str">
        <f t="shared" si="96"/>
        <v/>
      </c>
      <c r="AB199" s="492"/>
      <c r="AC199" s="223" t="str">
        <f t="shared" si="87"/>
        <v/>
      </c>
      <c r="AD199" s="223" t="str">
        <f t="shared" si="88"/>
        <v/>
      </c>
      <c r="AE199" s="223" t="str">
        <f>IF($AC199="","",VLOOKUP($AC199,'3.段階号俸表・参照表'!$V$4:$AH$13,12,FALSE))</f>
        <v/>
      </c>
      <c r="AF199" s="223" t="str">
        <f t="shared" si="97"/>
        <v/>
      </c>
      <c r="AG199" s="223" t="str">
        <f t="shared" si="98"/>
        <v/>
      </c>
      <c r="AH199" s="221" t="str">
        <f>IF($C199="","",INDEX('3.段階号俸表・参照表'!$B$3:$T$188,MATCH($AG199,'3.段階号俸表・参照表'!$B$3:$B$188,0),MATCH($AC199,'3.段階号俸表・参照表'!$B$3:$T$3,0)))</f>
        <v/>
      </c>
      <c r="AI199" s="221" t="str">
        <f t="shared" si="99"/>
        <v/>
      </c>
      <c r="AJ199" s="221" t="str">
        <f t="shared" si="100"/>
        <v/>
      </c>
      <c r="AK199" s="221" t="str">
        <f t="shared" si="101"/>
        <v/>
      </c>
      <c r="AL199" s="226" t="str">
        <f t="shared" si="102"/>
        <v/>
      </c>
      <c r="AM199" s="387" t="str">
        <f t="shared" si="89"/>
        <v/>
      </c>
      <c r="AN199" s="500" t="s">
        <v>85</v>
      </c>
      <c r="AO199" s="379" t="str">
        <f t="shared" si="103"/>
        <v/>
      </c>
      <c r="AP199" s="381">
        <f>IF(AM$10="","",IF($AN199="",0,VLOOKUP($AO199,'3.段階号俸表・参照表'!$V$20:$X$29,3,FALSE)-VLOOKUP($AM199,'3.段階号俸表・参照表'!$V$20:$X$29,3,FALSE)))</f>
        <v>0</v>
      </c>
      <c r="AQ199" s="370" t="str">
        <f t="shared" si="104"/>
        <v/>
      </c>
      <c r="AR199" s="370" t="str">
        <f>IF($C199="","",IF($AP199=0,0,($AQ199-VLOOKUP($AO199,'3.段階号俸表・参照表'!$V$4:$AH$13,2,FALSE))))</f>
        <v/>
      </c>
      <c r="AS199" s="370" t="str">
        <f>IF($C199="","",IF(AND($AN199&gt;0,$AR199=0),1,IF($AR199=0,0,IF($AR199&lt;0,1,ROUNDUP($AR199/VLOOKUP($AO199,'3.段階号俸表・参照表'!$V$4:$AH$13,4,FALSE),0)+1))))</f>
        <v/>
      </c>
      <c r="AT199" s="371" t="str">
        <f t="shared" si="105"/>
        <v/>
      </c>
      <c r="AU199" s="370" t="str">
        <f>IF($AO199="","",IF($AT199=0,0,($AT199-1)*VLOOKUP($AO199,'3.段階号俸表・参照表'!$V$4:$AH$13,4,FALSE)))</f>
        <v/>
      </c>
      <c r="AV199" s="370" t="str">
        <f t="shared" si="106"/>
        <v/>
      </c>
      <c r="AW199" s="371" t="str">
        <f>IF($C199="","",IF($AV199&lt;=0,0,ROUNDUP($AV199/VLOOKUP($AO199,'3.段階号俸表・参照表'!$V$4:$AH$13,8,FALSE),0)))</f>
        <v/>
      </c>
      <c r="AX199" s="371" t="str">
        <f t="shared" si="107"/>
        <v/>
      </c>
      <c r="AY199" s="379" t="str">
        <f t="shared" si="108"/>
        <v/>
      </c>
      <c r="AZ199" s="379" t="str">
        <f t="shared" si="109"/>
        <v/>
      </c>
      <c r="BA199" s="371" t="str">
        <f>IF($AO199="","",VLOOKUP($AO199,'3.段階号俸表・参照表'!$V$4:$AH$13,11,FALSE))</f>
        <v/>
      </c>
      <c r="BB199" s="371" t="str">
        <f>IF($AO199="","",VLOOKUP($AO199,'3.段階号俸表・参照表'!$V$4:$AH$13,12,FALSE))</f>
        <v/>
      </c>
      <c r="BC199" s="377" t="str">
        <f>IF($C199="","",INDEX('3.段階号俸表・参照表'!$B$3:$T$188,MATCH($AY199,'3.段階号俸表・参照表'!$B$3:$B$188,0),MATCH($AZ199,'3.段階号俸表・参照表'!$B$3:$T$3,0)))</f>
        <v/>
      </c>
      <c r="BD199" s="377" t="str">
        <f t="shared" si="110"/>
        <v/>
      </c>
      <c r="BE199" s="377" t="str">
        <f t="shared" si="111"/>
        <v/>
      </c>
      <c r="BF199" s="377" t="str">
        <f t="shared" si="112"/>
        <v/>
      </c>
      <c r="BG199" s="378" t="str">
        <f t="shared" si="113"/>
        <v/>
      </c>
      <c r="BH199" s="125"/>
      <c r="BI199" s="284" t="str">
        <f t="shared" si="114"/>
        <v/>
      </c>
      <c r="BJ199" s="284" t="str">
        <f t="shared" si="115"/>
        <v/>
      </c>
      <c r="BK199" s="231" t="str">
        <f>IF($C199="","",IF($BI199="","",INDEX('4.ベース改訂段階号俸表'!$B$4:$T$189,MATCH(メインシート!$BJ199,'4.ベース改訂段階号俸表'!$B$4:$B$189,0),MATCH(メインシート!$BI199,'4.ベース改訂段階号俸表'!$B$4:$T$4,0))))</f>
        <v/>
      </c>
      <c r="BL199" s="86" t="str">
        <f t="shared" si="90"/>
        <v/>
      </c>
      <c r="BM199" s="86" t="str">
        <f t="shared" si="116"/>
        <v/>
      </c>
      <c r="BN199" s="96" t="str">
        <f t="shared" si="91"/>
        <v/>
      </c>
      <c r="BO199" s="501"/>
      <c r="BP199" s="86" t="str">
        <f t="shared" si="117"/>
        <v/>
      </c>
      <c r="BQ199" s="86" t="str">
        <f t="shared" si="118"/>
        <v/>
      </c>
      <c r="BR199" s="229" t="str">
        <f t="shared" si="119"/>
        <v/>
      </c>
    </row>
    <row r="200" spans="1:70" x14ac:dyDescent="0.15">
      <c r="A200" s="30" t="str">
        <f>IF(C200="","",COUNTA($C$10:C200))</f>
        <v/>
      </c>
      <c r="B200" s="487"/>
      <c r="C200" s="487"/>
      <c r="D200" s="491"/>
      <c r="E200" s="491"/>
      <c r="F200" s="487" t="s">
        <v>85</v>
      </c>
      <c r="G200" s="491"/>
      <c r="H200" s="489"/>
      <c r="I200" s="489"/>
      <c r="J200" s="83" t="str">
        <f t="shared" si="92"/>
        <v/>
      </c>
      <c r="K200" s="83" t="str">
        <f t="shared" si="82"/>
        <v/>
      </c>
      <c r="L200" s="83" t="str">
        <f t="shared" si="83"/>
        <v/>
      </c>
      <c r="M200" s="83" t="str">
        <f t="shared" si="84"/>
        <v/>
      </c>
      <c r="N200" s="86" t="str">
        <f>IF($C200="","",VLOOKUP($J200,'1.年齢給'!$B$7:$C$54,2,FALSE))</f>
        <v/>
      </c>
      <c r="O200" s="86" t="str">
        <f>IF($C200="","",INDEX('3.段階号俸表・参照表'!$B$3:$T$188,MATCH(メインシート!$F200,'3.段階号俸表・参照表'!$B$3:$B$188,0),MATCH(メインシート!$E200,'3.段階号俸表・参照表'!$B$3:$T$3,0)))</f>
        <v/>
      </c>
      <c r="P200" s="490"/>
      <c r="Q200" s="86" t="str">
        <f t="shared" si="93"/>
        <v/>
      </c>
      <c r="R200" s="491"/>
      <c r="S200" s="491"/>
      <c r="T200" s="491"/>
      <c r="U200" s="491"/>
      <c r="V200" s="88" t="str">
        <f t="shared" si="94"/>
        <v/>
      </c>
      <c r="W200" s="90" t="str">
        <f t="shared" si="95"/>
        <v/>
      </c>
      <c r="X200" s="219" t="str">
        <f t="shared" si="120"/>
        <v/>
      </c>
      <c r="Y200" s="220" t="str">
        <f t="shared" si="121"/>
        <v/>
      </c>
      <c r="Z200" s="221" t="str">
        <f>IF($C200="","",IF($X200&gt;=$Y$7,0,VLOOKUP($X200,'1.年齢給'!$B$7:$C$54,2,FALSE)))</f>
        <v/>
      </c>
      <c r="AA200" s="221" t="str">
        <f t="shared" si="96"/>
        <v/>
      </c>
      <c r="AB200" s="492"/>
      <c r="AC200" s="223" t="str">
        <f t="shared" si="87"/>
        <v/>
      </c>
      <c r="AD200" s="223" t="str">
        <f t="shared" si="88"/>
        <v/>
      </c>
      <c r="AE200" s="223" t="str">
        <f>IF($AC200="","",VLOOKUP($AC200,'3.段階号俸表・参照表'!$V$4:$AH$13,12,FALSE))</f>
        <v/>
      </c>
      <c r="AF200" s="223" t="str">
        <f t="shared" si="97"/>
        <v/>
      </c>
      <c r="AG200" s="223" t="str">
        <f t="shared" si="98"/>
        <v/>
      </c>
      <c r="AH200" s="221" t="str">
        <f>IF($C200="","",INDEX('3.段階号俸表・参照表'!$B$3:$T$188,MATCH($AG200,'3.段階号俸表・参照表'!$B$3:$B$188,0),MATCH($AC200,'3.段階号俸表・参照表'!$B$3:$T$3,0)))</f>
        <v/>
      </c>
      <c r="AI200" s="221" t="str">
        <f t="shared" si="99"/>
        <v/>
      </c>
      <c r="AJ200" s="221" t="str">
        <f t="shared" si="100"/>
        <v/>
      </c>
      <c r="AK200" s="221" t="str">
        <f t="shared" si="101"/>
        <v/>
      </c>
      <c r="AL200" s="226" t="str">
        <f t="shared" si="102"/>
        <v/>
      </c>
      <c r="AM200" s="387" t="str">
        <f t="shared" si="89"/>
        <v/>
      </c>
      <c r="AN200" s="500" t="s">
        <v>85</v>
      </c>
      <c r="AO200" s="379" t="str">
        <f t="shared" si="103"/>
        <v/>
      </c>
      <c r="AP200" s="381">
        <f>IF(AM$10="","",IF($AN200="",0,VLOOKUP($AO200,'3.段階号俸表・参照表'!$V$20:$X$29,3,FALSE)-VLOOKUP($AM200,'3.段階号俸表・参照表'!$V$20:$X$29,3,FALSE)))</f>
        <v>0</v>
      </c>
      <c r="AQ200" s="370" t="str">
        <f t="shared" si="104"/>
        <v/>
      </c>
      <c r="AR200" s="370" t="str">
        <f>IF($C200="","",IF($AP200=0,0,($AQ200-VLOOKUP($AO200,'3.段階号俸表・参照表'!$V$4:$AH$13,2,FALSE))))</f>
        <v/>
      </c>
      <c r="AS200" s="370" t="str">
        <f>IF($C200="","",IF(AND($AN200&gt;0,$AR200=0),1,IF($AR200=0,0,IF($AR200&lt;0,1,ROUNDUP($AR200/VLOOKUP($AO200,'3.段階号俸表・参照表'!$V$4:$AH$13,4,FALSE),0)+1))))</f>
        <v/>
      </c>
      <c r="AT200" s="371" t="str">
        <f t="shared" si="105"/>
        <v/>
      </c>
      <c r="AU200" s="370" t="str">
        <f>IF($AO200="","",IF($AT200=0,0,($AT200-1)*VLOOKUP($AO200,'3.段階号俸表・参照表'!$V$4:$AH$13,4,FALSE)))</f>
        <v/>
      </c>
      <c r="AV200" s="370" t="str">
        <f t="shared" si="106"/>
        <v/>
      </c>
      <c r="AW200" s="371" t="str">
        <f>IF($C200="","",IF($AV200&lt;=0,0,ROUNDUP($AV200/VLOOKUP($AO200,'3.段階号俸表・参照表'!$V$4:$AH$13,8,FALSE),0)))</f>
        <v/>
      </c>
      <c r="AX200" s="371" t="str">
        <f t="shared" si="107"/>
        <v/>
      </c>
      <c r="AY200" s="379" t="str">
        <f t="shared" si="108"/>
        <v/>
      </c>
      <c r="AZ200" s="379" t="str">
        <f t="shared" si="109"/>
        <v/>
      </c>
      <c r="BA200" s="371" t="str">
        <f>IF($AO200="","",VLOOKUP($AO200,'3.段階号俸表・参照表'!$V$4:$AH$13,11,FALSE))</f>
        <v/>
      </c>
      <c r="BB200" s="371" t="str">
        <f>IF($AO200="","",VLOOKUP($AO200,'3.段階号俸表・参照表'!$V$4:$AH$13,12,FALSE))</f>
        <v/>
      </c>
      <c r="BC200" s="377" t="str">
        <f>IF($C200="","",INDEX('3.段階号俸表・参照表'!$B$3:$T$188,MATCH($AY200,'3.段階号俸表・参照表'!$B$3:$B$188,0),MATCH($AZ200,'3.段階号俸表・参照表'!$B$3:$T$3,0)))</f>
        <v/>
      </c>
      <c r="BD200" s="377" t="str">
        <f t="shared" si="110"/>
        <v/>
      </c>
      <c r="BE200" s="377" t="str">
        <f t="shared" si="111"/>
        <v/>
      </c>
      <c r="BF200" s="377" t="str">
        <f t="shared" si="112"/>
        <v/>
      </c>
      <c r="BG200" s="378" t="str">
        <f t="shared" si="113"/>
        <v/>
      </c>
      <c r="BH200" s="125"/>
      <c r="BI200" s="284" t="str">
        <f t="shared" si="114"/>
        <v/>
      </c>
      <c r="BJ200" s="284" t="str">
        <f t="shared" si="115"/>
        <v/>
      </c>
      <c r="BK200" s="231" t="str">
        <f>IF($C200="","",IF($BI200="","",INDEX('4.ベース改訂段階号俸表'!$B$4:$T$189,MATCH(メインシート!$BJ200,'4.ベース改訂段階号俸表'!$B$4:$B$189,0),MATCH(メインシート!$BI200,'4.ベース改訂段階号俸表'!$B$4:$T$4,0))))</f>
        <v/>
      </c>
      <c r="BL200" s="86" t="str">
        <f t="shared" si="90"/>
        <v/>
      </c>
      <c r="BM200" s="86" t="str">
        <f t="shared" si="116"/>
        <v/>
      </c>
      <c r="BN200" s="96" t="str">
        <f t="shared" si="91"/>
        <v/>
      </c>
      <c r="BO200" s="501"/>
      <c r="BP200" s="86" t="str">
        <f t="shared" si="117"/>
        <v/>
      </c>
      <c r="BQ200" s="86" t="str">
        <f t="shared" si="118"/>
        <v/>
      </c>
      <c r="BR200" s="229" t="str">
        <f t="shared" si="119"/>
        <v/>
      </c>
    </row>
    <row r="201" spans="1:70" x14ac:dyDescent="0.15">
      <c r="A201" s="30" t="str">
        <f>IF(C201="","",COUNTA($C$10:C201))</f>
        <v/>
      </c>
      <c r="B201" s="487"/>
      <c r="C201" s="487"/>
      <c r="D201" s="491"/>
      <c r="E201" s="491"/>
      <c r="F201" s="487" t="s">
        <v>85</v>
      </c>
      <c r="G201" s="491"/>
      <c r="H201" s="489"/>
      <c r="I201" s="489"/>
      <c r="J201" s="83" t="str">
        <f t="shared" si="92"/>
        <v/>
      </c>
      <c r="K201" s="83" t="str">
        <f t="shared" si="82"/>
        <v/>
      </c>
      <c r="L201" s="83" t="str">
        <f t="shared" si="83"/>
        <v/>
      </c>
      <c r="M201" s="83" t="str">
        <f t="shared" si="84"/>
        <v/>
      </c>
      <c r="N201" s="86" t="str">
        <f>IF($C201="","",VLOOKUP($J201,'1.年齢給'!$B$7:$C$54,2,FALSE))</f>
        <v/>
      </c>
      <c r="O201" s="86" t="str">
        <f>IF($C201="","",INDEX('3.段階号俸表・参照表'!$B$3:$T$188,MATCH(メインシート!$F201,'3.段階号俸表・参照表'!$B$3:$B$188,0),MATCH(メインシート!$E201,'3.段階号俸表・参照表'!$B$3:$T$3,0)))</f>
        <v/>
      </c>
      <c r="P201" s="490"/>
      <c r="Q201" s="86" t="str">
        <f t="shared" si="93"/>
        <v/>
      </c>
      <c r="R201" s="491"/>
      <c r="S201" s="491"/>
      <c r="T201" s="491"/>
      <c r="U201" s="491"/>
      <c r="V201" s="88" t="str">
        <f t="shared" si="94"/>
        <v/>
      </c>
      <c r="W201" s="90" t="str">
        <f t="shared" si="95"/>
        <v/>
      </c>
      <c r="X201" s="219" t="str">
        <f t="shared" si="120"/>
        <v/>
      </c>
      <c r="Y201" s="220" t="str">
        <f t="shared" si="121"/>
        <v/>
      </c>
      <c r="Z201" s="221" t="str">
        <f>IF($C201="","",IF($X201&gt;=$Y$7,0,VLOOKUP($X201,'1.年齢給'!$B$7:$C$54,2,FALSE)))</f>
        <v/>
      </c>
      <c r="AA201" s="221" t="str">
        <f t="shared" si="96"/>
        <v/>
      </c>
      <c r="AB201" s="492"/>
      <c r="AC201" s="223" t="str">
        <f t="shared" si="87"/>
        <v/>
      </c>
      <c r="AD201" s="223" t="str">
        <f t="shared" si="88"/>
        <v/>
      </c>
      <c r="AE201" s="223" t="str">
        <f>IF($AC201="","",VLOOKUP($AC201,'3.段階号俸表・参照表'!$V$4:$AH$13,12,FALSE))</f>
        <v/>
      </c>
      <c r="AF201" s="223" t="str">
        <f t="shared" si="97"/>
        <v/>
      </c>
      <c r="AG201" s="223" t="str">
        <f t="shared" si="98"/>
        <v/>
      </c>
      <c r="AH201" s="221" t="str">
        <f>IF($C201="","",INDEX('3.段階号俸表・参照表'!$B$3:$T$188,MATCH($AG201,'3.段階号俸表・参照表'!$B$3:$B$188,0),MATCH($AC201,'3.段階号俸表・参照表'!$B$3:$T$3,0)))</f>
        <v/>
      </c>
      <c r="AI201" s="221" t="str">
        <f t="shared" si="99"/>
        <v/>
      </c>
      <c r="AJ201" s="221" t="str">
        <f t="shared" si="100"/>
        <v/>
      </c>
      <c r="AK201" s="221" t="str">
        <f t="shared" si="101"/>
        <v/>
      </c>
      <c r="AL201" s="226" t="str">
        <f t="shared" si="102"/>
        <v/>
      </c>
      <c r="AM201" s="387" t="str">
        <f t="shared" si="89"/>
        <v/>
      </c>
      <c r="AN201" s="500" t="s">
        <v>85</v>
      </c>
      <c r="AO201" s="379" t="str">
        <f t="shared" si="103"/>
        <v/>
      </c>
      <c r="AP201" s="381">
        <f>IF(AM$10="","",IF($AN201="",0,VLOOKUP($AO201,'3.段階号俸表・参照表'!$V$20:$X$29,3,FALSE)-VLOOKUP($AM201,'3.段階号俸表・参照表'!$V$20:$X$29,3,FALSE)))</f>
        <v>0</v>
      </c>
      <c r="AQ201" s="370" t="str">
        <f t="shared" si="104"/>
        <v/>
      </c>
      <c r="AR201" s="370" t="str">
        <f>IF($C201="","",IF($AP201=0,0,($AQ201-VLOOKUP($AO201,'3.段階号俸表・参照表'!$V$4:$AH$13,2,FALSE))))</f>
        <v/>
      </c>
      <c r="AS201" s="370" t="str">
        <f>IF($C201="","",IF(AND($AN201&gt;0,$AR201=0),1,IF($AR201=0,0,IF($AR201&lt;0,1,ROUNDUP($AR201/VLOOKUP($AO201,'3.段階号俸表・参照表'!$V$4:$AH$13,4,FALSE),0)+1))))</f>
        <v/>
      </c>
      <c r="AT201" s="371" t="str">
        <f t="shared" si="105"/>
        <v/>
      </c>
      <c r="AU201" s="370" t="str">
        <f>IF($AO201="","",IF($AT201=0,0,($AT201-1)*VLOOKUP($AO201,'3.段階号俸表・参照表'!$V$4:$AH$13,4,FALSE)))</f>
        <v/>
      </c>
      <c r="AV201" s="370" t="str">
        <f t="shared" si="106"/>
        <v/>
      </c>
      <c r="AW201" s="371" t="str">
        <f>IF($C201="","",IF($AV201&lt;=0,0,ROUNDUP($AV201/VLOOKUP($AO201,'3.段階号俸表・参照表'!$V$4:$AH$13,8,FALSE),0)))</f>
        <v/>
      </c>
      <c r="AX201" s="371" t="str">
        <f t="shared" si="107"/>
        <v/>
      </c>
      <c r="AY201" s="379" t="str">
        <f t="shared" si="108"/>
        <v/>
      </c>
      <c r="AZ201" s="379" t="str">
        <f t="shared" si="109"/>
        <v/>
      </c>
      <c r="BA201" s="371" t="str">
        <f>IF($AO201="","",VLOOKUP($AO201,'3.段階号俸表・参照表'!$V$4:$AH$13,11,FALSE))</f>
        <v/>
      </c>
      <c r="BB201" s="371" t="str">
        <f>IF($AO201="","",VLOOKUP($AO201,'3.段階号俸表・参照表'!$V$4:$AH$13,12,FALSE))</f>
        <v/>
      </c>
      <c r="BC201" s="377" t="str">
        <f>IF($C201="","",INDEX('3.段階号俸表・参照表'!$B$3:$T$188,MATCH($AY201,'3.段階号俸表・参照表'!$B$3:$B$188,0),MATCH($AZ201,'3.段階号俸表・参照表'!$B$3:$T$3,0)))</f>
        <v/>
      </c>
      <c r="BD201" s="377" t="str">
        <f t="shared" si="110"/>
        <v/>
      </c>
      <c r="BE201" s="377" t="str">
        <f t="shared" si="111"/>
        <v/>
      </c>
      <c r="BF201" s="377" t="str">
        <f t="shared" si="112"/>
        <v/>
      </c>
      <c r="BG201" s="378" t="str">
        <f t="shared" si="113"/>
        <v/>
      </c>
      <c r="BH201" s="125"/>
      <c r="BI201" s="284" t="str">
        <f t="shared" si="114"/>
        <v/>
      </c>
      <c r="BJ201" s="284" t="str">
        <f t="shared" si="115"/>
        <v/>
      </c>
      <c r="BK201" s="231" t="str">
        <f>IF($C201="","",IF($BI201="","",INDEX('4.ベース改訂段階号俸表'!$B$4:$T$189,MATCH(メインシート!$BJ201,'4.ベース改訂段階号俸表'!$B$4:$B$189,0),MATCH(メインシート!$BI201,'4.ベース改訂段階号俸表'!$B$4:$T$4,0))))</f>
        <v/>
      </c>
      <c r="BL201" s="86" t="str">
        <f t="shared" si="90"/>
        <v/>
      </c>
      <c r="BM201" s="86" t="str">
        <f t="shared" si="116"/>
        <v/>
      </c>
      <c r="BN201" s="96" t="str">
        <f t="shared" si="91"/>
        <v/>
      </c>
      <c r="BO201" s="501"/>
      <c r="BP201" s="86" t="str">
        <f t="shared" si="117"/>
        <v/>
      </c>
      <c r="BQ201" s="86" t="str">
        <f t="shared" si="118"/>
        <v/>
      </c>
      <c r="BR201" s="229" t="str">
        <f t="shared" si="119"/>
        <v/>
      </c>
    </row>
    <row r="202" spans="1:70" x14ac:dyDescent="0.15">
      <c r="A202" s="30" t="str">
        <f>IF(C202="","",COUNTA($C$10:C202))</f>
        <v/>
      </c>
      <c r="B202" s="487"/>
      <c r="C202" s="487"/>
      <c r="D202" s="491"/>
      <c r="E202" s="491"/>
      <c r="F202" s="487" t="s">
        <v>85</v>
      </c>
      <c r="G202" s="491"/>
      <c r="H202" s="489"/>
      <c r="I202" s="489"/>
      <c r="J202" s="83" t="str">
        <f t="shared" si="92"/>
        <v/>
      </c>
      <c r="K202" s="83" t="str">
        <f t="shared" ref="K202:K207" si="122">IF(H202="","",DATEDIF(H202-1,$J$6,"YM"))</f>
        <v/>
      </c>
      <c r="L202" s="83" t="str">
        <f t="shared" ref="L202:L207" si="123">IF(I202="","",DATEDIF(I202-1,$J$6,"Y"))</f>
        <v/>
      </c>
      <c r="M202" s="83" t="str">
        <f t="shared" ref="M202:M207" si="124">IF(I202="","",DATEDIF(I202-1,$J$6,"YM"))</f>
        <v/>
      </c>
      <c r="N202" s="86" t="str">
        <f>IF($C202="","",VLOOKUP($J202,'1.年齢給'!$B$7:$C$54,2,FALSE))</f>
        <v/>
      </c>
      <c r="O202" s="86" t="str">
        <f>IF($C202="","",INDEX('3.段階号俸表・参照表'!$B$3:$T$188,MATCH(メインシート!$F202,'3.段階号俸表・参照表'!$B$3:$B$188,0),MATCH(メインシート!$E202,'3.段階号俸表・参照表'!$B$3:$T$3,0)))</f>
        <v/>
      </c>
      <c r="P202" s="490"/>
      <c r="Q202" s="86" t="str">
        <f t="shared" si="93"/>
        <v/>
      </c>
      <c r="R202" s="491"/>
      <c r="S202" s="491"/>
      <c r="T202" s="491"/>
      <c r="U202" s="491"/>
      <c r="V202" s="88" t="str">
        <f t="shared" si="94"/>
        <v/>
      </c>
      <c r="W202" s="90" t="str">
        <f t="shared" si="95"/>
        <v/>
      </c>
      <c r="X202" s="219" t="str">
        <f t="shared" ref="X202:X207" si="125">IF($H202="","",DATEDIF($H202-1,$X$5,"Y"))</f>
        <v/>
      </c>
      <c r="Y202" s="220" t="str">
        <f t="shared" ref="Y202:Y207" si="126">IF($H202="","",DATEDIF($H202-1,$X$5,"Ym"))</f>
        <v/>
      </c>
      <c r="Z202" s="221" t="str">
        <f>IF($C202="","",IF($X202&gt;=$Y$7,0,VLOOKUP($X202,'1.年齢給'!$B$7:$C$54,2,FALSE)))</f>
        <v/>
      </c>
      <c r="AA202" s="221" t="str">
        <f t="shared" si="96"/>
        <v/>
      </c>
      <c r="AB202" s="492"/>
      <c r="AC202" s="223" t="str">
        <f t="shared" ref="AC202:AC207" si="127">IF($X202&gt;=$Y$7,"",$E202)</f>
        <v/>
      </c>
      <c r="AD202" s="223" t="str">
        <f t="shared" ref="AD202:AD207" si="128">IF($X202&gt;=$Y$7,"",$F202)</f>
        <v/>
      </c>
      <c r="AE202" s="223" t="str">
        <f>IF($AC202="","",VLOOKUP($AC202,'3.段階号俸表・参照表'!$V$4:$AH$13,12,FALSE))</f>
        <v/>
      </c>
      <c r="AF202" s="223" t="str">
        <f t="shared" si="97"/>
        <v/>
      </c>
      <c r="AG202" s="223" t="str">
        <f t="shared" si="98"/>
        <v/>
      </c>
      <c r="AH202" s="221" t="str">
        <f>IF($C202="","",INDEX('3.段階号俸表・参照表'!$B$3:$T$188,MATCH($AG202,'3.段階号俸表・参照表'!$B$3:$B$188,0),MATCH($AC202,'3.段階号俸表・参照表'!$B$3:$T$3,0)))</f>
        <v/>
      </c>
      <c r="AI202" s="221" t="str">
        <f t="shared" si="99"/>
        <v/>
      </c>
      <c r="AJ202" s="221" t="str">
        <f t="shared" si="100"/>
        <v/>
      </c>
      <c r="AK202" s="221" t="str">
        <f t="shared" si="101"/>
        <v/>
      </c>
      <c r="AL202" s="226" t="str">
        <f t="shared" si="102"/>
        <v/>
      </c>
      <c r="AM202" s="387" t="str">
        <f t="shared" ref="AM202:AM207" si="129">$AC202</f>
        <v/>
      </c>
      <c r="AN202" s="500" t="s">
        <v>85</v>
      </c>
      <c r="AO202" s="379" t="str">
        <f t="shared" si="103"/>
        <v/>
      </c>
      <c r="AP202" s="381">
        <f>IF(AM$10="","",IF($AN202="",0,VLOOKUP($AO202,'3.段階号俸表・参照表'!$V$20:$X$29,3,FALSE)-VLOOKUP($AM202,'3.段階号俸表・参照表'!$V$20:$X$29,3,FALSE)))</f>
        <v>0</v>
      </c>
      <c r="AQ202" s="370" t="str">
        <f t="shared" si="104"/>
        <v/>
      </c>
      <c r="AR202" s="370" t="str">
        <f>IF($C202="","",IF($AP202=0,0,($AQ202-VLOOKUP($AO202,'3.段階号俸表・参照表'!$V$4:$AH$13,2,FALSE))))</f>
        <v/>
      </c>
      <c r="AS202" s="370" t="str">
        <f>IF($C202="","",IF(AND($AN202&gt;0,$AR202=0),1,IF($AR202=0,0,IF($AR202&lt;0,1,ROUNDUP($AR202/VLOOKUP($AO202,'3.段階号俸表・参照表'!$V$4:$AH$13,4,FALSE),0)+1))))</f>
        <v/>
      </c>
      <c r="AT202" s="371" t="str">
        <f t="shared" si="105"/>
        <v/>
      </c>
      <c r="AU202" s="370" t="str">
        <f>IF($AO202="","",IF($AT202=0,0,($AT202-1)*VLOOKUP($AO202,'3.段階号俸表・参照表'!$V$4:$AH$13,4,FALSE)))</f>
        <v/>
      </c>
      <c r="AV202" s="370" t="str">
        <f t="shared" si="106"/>
        <v/>
      </c>
      <c r="AW202" s="371" t="str">
        <f>IF($C202="","",IF($AV202&lt;=0,0,ROUNDUP($AV202/VLOOKUP($AO202,'3.段階号俸表・参照表'!$V$4:$AH$13,8,FALSE),0)))</f>
        <v/>
      </c>
      <c r="AX202" s="371" t="str">
        <f t="shared" si="107"/>
        <v/>
      </c>
      <c r="AY202" s="379" t="str">
        <f t="shared" si="108"/>
        <v/>
      </c>
      <c r="AZ202" s="379" t="str">
        <f t="shared" si="109"/>
        <v/>
      </c>
      <c r="BA202" s="371" t="str">
        <f>IF($AO202="","",VLOOKUP($AO202,'3.段階号俸表・参照表'!$V$4:$AH$13,11,FALSE))</f>
        <v/>
      </c>
      <c r="BB202" s="371" t="str">
        <f>IF($AO202="","",VLOOKUP($AO202,'3.段階号俸表・参照表'!$V$4:$AH$13,12,FALSE))</f>
        <v/>
      </c>
      <c r="BC202" s="377" t="str">
        <f>IF($C202="","",INDEX('3.段階号俸表・参照表'!$B$3:$T$188,MATCH($AY202,'3.段階号俸表・参照表'!$B$3:$B$188,0),MATCH($AZ202,'3.段階号俸表・参照表'!$B$3:$T$3,0)))</f>
        <v/>
      </c>
      <c r="BD202" s="377" t="str">
        <f t="shared" si="110"/>
        <v/>
      </c>
      <c r="BE202" s="377" t="str">
        <f t="shared" si="111"/>
        <v/>
      </c>
      <c r="BF202" s="377" t="str">
        <f t="shared" si="112"/>
        <v/>
      </c>
      <c r="BG202" s="378" t="str">
        <f t="shared" si="113"/>
        <v/>
      </c>
      <c r="BH202" s="125"/>
      <c r="BI202" s="284" t="str">
        <f t="shared" si="114"/>
        <v/>
      </c>
      <c r="BJ202" s="284" t="str">
        <f t="shared" si="115"/>
        <v/>
      </c>
      <c r="BK202" s="231" t="str">
        <f>IF($C202="","",IF($BI202="","",INDEX('4.ベース改訂段階号俸表'!$B$4:$T$189,MATCH(メインシート!$BJ202,'4.ベース改訂段階号俸表'!$B$4:$B$189,0),MATCH(メインシート!$BI202,'4.ベース改訂段階号俸表'!$B$4:$T$4,0))))</f>
        <v/>
      </c>
      <c r="BL202" s="86" t="str">
        <f t="shared" ref="BL202:BL207" si="130">$Z202</f>
        <v/>
      </c>
      <c r="BM202" s="86" t="str">
        <f t="shared" si="116"/>
        <v/>
      </c>
      <c r="BN202" s="96" t="str">
        <f t="shared" ref="BN202:BN207" si="131">IF($C202="","",IF($X202&gt;=$Y$7,"",($BM202-$Q202)))</f>
        <v/>
      </c>
      <c r="BO202" s="501"/>
      <c r="BP202" s="86" t="str">
        <f t="shared" si="117"/>
        <v/>
      </c>
      <c r="BQ202" s="86" t="str">
        <f t="shared" si="118"/>
        <v/>
      </c>
      <c r="BR202" s="229" t="str">
        <f t="shared" si="119"/>
        <v/>
      </c>
    </row>
    <row r="203" spans="1:70" x14ac:dyDescent="0.15">
      <c r="A203" s="30" t="str">
        <f>IF(C203="","",COUNTA($C$10:C203))</f>
        <v/>
      </c>
      <c r="B203" s="487"/>
      <c r="C203" s="487"/>
      <c r="D203" s="491"/>
      <c r="E203" s="491"/>
      <c r="F203" s="487" t="s">
        <v>85</v>
      </c>
      <c r="G203" s="491"/>
      <c r="H203" s="489"/>
      <c r="I203" s="489"/>
      <c r="J203" s="83" t="str">
        <f>IF(H203="","",DATEDIF(H203-1,$J$6,"Y"))</f>
        <v/>
      </c>
      <c r="K203" s="83" t="str">
        <f t="shared" si="122"/>
        <v/>
      </c>
      <c r="L203" s="83" t="str">
        <f t="shared" si="123"/>
        <v/>
      </c>
      <c r="M203" s="83" t="str">
        <f t="shared" si="124"/>
        <v/>
      </c>
      <c r="N203" s="86" t="str">
        <f>IF($C203="","",VLOOKUP($J203,'1.年齢給'!$B$7:$C$54,2,FALSE))</f>
        <v/>
      </c>
      <c r="O203" s="86" t="str">
        <f>IF($C203="","",INDEX('3.段階号俸表・参照表'!$B$3:$T$188,MATCH(メインシート!$F203,'3.段階号俸表・参照表'!$B$3:$B$188,0),MATCH(メインシート!$E203,'3.段階号俸表・参照表'!$B$3:$T$3,0)))</f>
        <v/>
      </c>
      <c r="P203" s="490"/>
      <c r="Q203" s="86" t="str">
        <f>IF($C203="","",SUM($N203:$P203))</f>
        <v/>
      </c>
      <c r="R203" s="491"/>
      <c r="S203" s="491"/>
      <c r="T203" s="491"/>
      <c r="U203" s="491"/>
      <c r="V203" s="88" t="str">
        <f>IF($C203="","",SUM($R203:$U203))</f>
        <v/>
      </c>
      <c r="W203" s="90" t="str">
        <f>IF($C203="","",$Q203+$V203)</f>
        <v/>
      </c>
      <c r="X203" s="219" t="str">
        <f t="shared" si="125"/>
        <v/>
      </c>
      <c r="Y203" s="220" t="str">
        <f t="shared" si="126"/>
        <v/>
      </c>
      <c r="Z203" s="221" t="str">
        <f>IF($C203="","",IF($X203&gt;=$Y$7,0,VLOOKUP($X203,'1.年齢給'!$B$7:$C$54,2,FALSE)))</f>
        <v/>
      </c>
      <c r="AA203" s="221" t="str">
        <f>IF($C203="","",IF($X203&gt;=$Y$7,"",$Z203-$N203))</f>
        <v/>
      </c>
      <c r="AB203" s="492"/>
      <c r="AC203" s="223" t="str">
        <f t="shared" si="127"/>
        <v/>
      </c>
      <c r="AD203" s="223" t="str">
        <f t="shared" si="128"/>
        <v/>
      </c>
      <c r="AE203" s="223" t="str">
        <f>IF($AC203="","",VLOOKUP($AC203,'3.段階号俸表・参照表'!$V$4:$AH$13,12,FALSE))</f>
        <v/>
      </c>
      <c r="AF203" s="223" t="str">
        <f>IF($AC203="","",IF($X203&lt;$X$7,HLOOKUP($AB203,$AB$2:$AF$3,2,FALSE),IF(AND($X203&gt;=$X$7,$X203&lt;$Y$7),HLOOKUP($AB203,$AB$2:$AF$4,3,FALSE))))</f>
        <v/>
      </c>
      <c r="AG203" s="223" t="str">
        <f>IF($AC203="","",IF(($AD203+$AF203)&gt;$AE203,$AE203,$AD203+$AF203))</f>
        <v/>
      </c>
      <c r="AH203" s="221" t="str">
        <f>IF($C203="","",INDEX('3.段階号俸表・参照表'!$B$3:$T$188,MATCH($AG203,'3.段階号俸表・参照表'!$B$3:$B$188,0),MATCH($AC203,'3.段階号俸表・参照表'!$B$3:$T$3,0)))</f>
        <v/>
      </c>
      <c r="AI203" s="221" t="str">
        <f>IF($C203="","",IF($X203&gt;=$Y$7,"",$AH203-$O203))</f>
        <v/>
      </c>
      <c r="AJ203" s="221" t="str">
        <f>IF($C203="","",IF($X203&gt;=$Y$7,"",($Z203+$AH203)))</f>
        <v/>
      </c>
      <c r="AK203" s="221" t="str">
        <f>IF($C203="","",IF($X203&gt;=$Y$7,"",($AJ203-$Q203)))</f>
        <v/>
      </c>
      <c r="AL203" s="226" t="str">
        <f>IF($C203="","",IF($X203&gt;=$Y$7,"",$AK203/$Q203))</f>
        <v/>
      </c>
      <c r="AM203" s="387" t="str">
        <f t="shared" si="129"/>
        <v/>
      </c>
      <c r="AN203" s="500" t="s">
        <v>85</v>
      </c>
      <c r="AO203" s="379" t="str">
        <f>IF($AM203="","",IF($AN203="",$AM203,$AN203))</f>
        <v/>
      </c>
      <c r="AP203" s="381">
        <f>IF(AM$10="","",IF($AN203="",0,VLOOKUP($AO203,'3.段階号俸表・参照表'!$V$20:$X$29,3,FALSE)-VLOOKUP($AM203,'3.段階号俸表・参照表'!$V$20:$X$29,3,FALSE)))</f>
        <v>0</v>
      </c>
      <c r="AQ203" s="370" t="str">
        <f>IF($AM203="","",$AH203+AP203)</f>
        <v/>
      </c>
      <c r="AR203" s="370" t="str">
        <f>IF($C203="","",IF($AP203=0,0,($AQ203-VLOOKUP($AO203,'3.段階号俸表・参照表'!$V$4:$AH$13,2,FALSE))))</f>
        <v/>
      </c>
      <c r="AS203" s="370" t="str">
        <f>IF($C203="","",IF(AND($AN203&gt;0,$AR203=0),1,IF($AR203=0,0,IF($AR203&lt;0,1,ROUNDUP($AR203/VLOOKUP($AO203,'3.段階号俸表・参照表'!$V$4:$AH$13,4,FALSE),0)+1))))</f>
        <v/>
      </c>
      <c r="AT203" s="371" t="str">
        <f t="shared" ref="AT203:AT207" si="132">IF($C203="","",IF(AND($AR203=0,$AS203=0),0,IF($AS203&gt;=$BA203,$BA203,$AS203)))</f>
        <v/>
      </c>
      <c r="AU203" s="370" t="str">
        <f>IF($AO203="","",IF($AT203=0,0,($AT203-1)*VLOOKUP($AO203,'3.段階号俸表・参照表'!$V$4:$AH$13,4,FALSE)))</f>
        <v/>
      </c>
      <c r="AV203" s="370" t="str">
        <f>IF($AQ203="","",IF($AU203=0,0,$AR203-$AU203))</f>
        <v/>
      </c>
      <c r="AW203" s="371" t="str">
        <f>IF($C203="","",IF($AV203&lt;=0,0,ROUNDUP($AV203/VLOOKUP($AO203,'3.段階号俸表・参照表'!$V$4:$AH$13,8,FALSE),0)))</f>
        <v/>
      </c>
      <c r="AX203" s="371" t="str">
        <f>IF($C203="","",IF($AO203="","",IF($AT203+$AW203&gt;=$BB203,$BB203,$AT203+$AW203)))</f>
        <v/>
      </c>
      <c r="AY203" s="379" t="str">
        <f>IF($C203="","",IF($AN203="",$AG203,$AX203))</f>
        <v/>
      </c>
      <c r="AZ203" s="379" t="str">
        <f>IF($AO203="","",$AO203)</f>
        <v/>
      </c>
      <c r="BA203" s="371" t="str">
        <f>IF($AO203="","",VLOOKUP($AO203,'3.段階号俸表・参照表'!$V$4:$AH$13,11,FALSE))</f>
        <v/>
      </c>
      <c r="BB203" s="371" t="str">
        <f>IF($AO203="","",VLOOKUP($AO203,'3.段階号俸表・参照表'!$V$4:$AH$13,12,FALSE))</f>
        <v/>
      </c>
      <c r="BC203" s="377" t="str">
        <f>IF($C203="","",INDEX('3.段階号俸表・参照表'!$B$3:$T$188,MATCH($AY203,'3.段階号俸表・参照表'!$B$3:$B$188,0),MATCH($AZ203,'3.段階号俸表・参照表'!$B$3:$T$3,0)))</f>
        <v/>
      </c>
      <c r="BD203" s="377" t="str">
        <f>$Z203</f>
        <v/>
      </c>
      <c r="BE203" s="377" t="str">
        <f>IF($C203="","",IF($X203&gt;=$Y$7,"",SUM(BC203:BD203)))</f>
        <v/>
      </c>
      <c r="BF203" s="377" t="str">
        <f>IF($C203="","",IF($X203&gt;=$Y$7,"",($BE203-$Q203)))</f>
        <v/>
      </c>
      <c r="BG203" s="378" t="str">
        <f>IF($C203="","",IF($X203&gt;=$Y$7,"",BF203/$Q203))</f>
        <v/>
      </c>
      <c r="BH203" s="125"/>
      <c r="BI203" s="284" t="str">
        <f>IF($AO203="","",$AO203)</f>
        <v/>
      </c>
      <c r="BJ203" s="284" t="str">
        <f>IF($AY203="","",$AY203)</f>
        <v/>
      </c>
      <c r="BK203" s="231" t="str">
        <f>IF($C203="","",IF($BI203="","",INDEX('4.ベース改訂段階号俸表'!$B$4:$T$189,MATCH(メインシート!$BJ203,'4.ベース改訂段階号俸表'!$B$4:$B$189,0),MATCH(メインシート!$BI203,'4.ベース改訂段階号俸表'!$B$4:$T$4,0))))</f>
        <v/>
      </c>
      <c r="BL203" s="86" t="str">
        <f t="shared" si="130"/>
        <v/>
      </c>
      <c r="BM203" s="86" t="str">
        <f>IF($C203="","",IF($X203&gt;=$Y$7,"",SUM($BK203:$BL203)))</f>
        <v/>
      </c>
      <c r="BN203" s="96" t="str">
        <f t="shared" si="131"/>
        <v/>
      </c>
      <c r="BO203" s="501"/>
      <c r="BP203" s="86" t="str">
        <f>IF($C203="","",IF($X203&gt;=$Y$7,"",(BM203+BO203)))</f>
        <v/>
      </c>
      <c r="BQ203" s="86" t="str">
        <f>IF($C203="","",IF($X203&gt;=$Y$7,"",(BN203+BO203)))</f>
        <v/>
      </c>
      <c r="BR203" s="229" t="str">
        <f>IF($C203="","",IF($X203&gt;=$Y$7,"",BQ203/$Q203))</f>
        <v/>
      </c>
    </row>
    <row r="204" spans="1:70" x14ac:dyDescent="0.15">
      <c r="A204" s="30" t="str">
        <f>IF(C204="","",COUNTA($C$10:C204))</f>
        <v/>
      </c>
      <c r="B204" s="487"/>
      <c r="C204" s="487"/>
      <c r="D204" s="491"/>
      <c r="E204" s="491"/>
      <c r="F204" s="487" t="s">
        <v>85</v>
      </c>
      <c r="G204" s="491"/>
      <c r="H204" s="489"/>
      <c r="I204" s="489"/>
      <c r="J204" s="83" t="str">
        <f>IF(H204="","",DATEDIF(H204-1,$J$6,"Y"))</f>
        <v/>
      </c>
      <c r="K204" s="83" t="str">
        <f t="shared" si="122"/>
        <v/>
      </c>
      <c r="L204" s="83" t="str">
        <f t="shared" si="123"/>
        <v/>
      </c>
      <c r="M204" s="83" t="str">
        <f t="shared" si="124"/>
        <v/>
      </c>
      <c r="N204" s="86" t="str">
        <f>IF($C204="","",VLOOKUP($J204,'1.年齢給'!$B$7:$C$54,2,FALSE))</f>
        <v/>
      </c>
      <c r="O204" s="86" t="str">
        <f>IF($C204="","",INDEX('3.段階号俸表・参照表'!$B$3:$T$188,MATCH(メインシート!$F204,'3.段階号俸表・参照表'!$B$3:$B$188,0),MATCH(メインシート!$E204,'3.段階号俸表・参照表'!$B$3:$T$3,0)))</f>
        <v/>
      </c>
      <c r="P204" s="490"/>
      <c r="Q204" s="86" t="str">
        <f>IF($C204="","",SUM($N204:$P204))</f>
        <v/>
      </c>
      <c r="R204" s="491"/>
      <c r="S204" s="491"/>
      <c r="T204" s="491"/>
      <c r="U204" s="491"/>
      <c r="V204" s="88" t="str">
        <f>IF($C204="","",SUM($R204:$U204))</f>
        <v/>
      </c>
      <c r="W204" s="90" t="str">
        <f>IF($C204="","",$Q204+$V204)</f>
        <v/>
      </c>
      <c r="X204" s="219" t="str">
        <f t="shared" si="125"/>
        <v/>
      </c>
      <c r="Y204" s="220" t="str">
        <f t="shared" si="126"/>
        <v/>
      </c>
      <c r="Z204" s="221" t="str">
        <f>IF($C204="","",IF($X204&gt;=$Y$7,0,VLOOKUP($X204,'1.年齢給'!$B$7:$C$54,2,FALSE)))</f>
        <v/>
      </c>
      <c r="AA204" s="221" t="str">
        <f>IF($C204="","",IF($X204&gt;=$Y$7,"",$Z204-$N204))</f>
        <v/>
      </c>
      <c r="AB204" s="492"/>
      <c r="AC204" s="223" t="str">
        <f t="shared" si="127"/>
        <v/>
      </c>
      <c r="AD204" s="223" t="str">
        <f t="shared" si="128"/>
        <v/>
      </c>
      <c r="AE204" s="223" t="str">
        <f>IF($AC204="","",VLOOKUP($AC204,'3.段階号俸表・参照表'!$V$4:$AH$13,12,FALSE))</f>
        <v/>
      </c>
      <c r="AF204" s="223" t="str">
        <f>IF($AC204="","",IF($X204&lt;$X$7,HLOOKUP($AB204,$AB$2:$AF$3,2,FALSE),IF(AND($X204&gt;=$X$7,$X204&lt;$Y$7),HLOOKUP($AB204,$AB$2:$AF$4,3,FALSE))))</f>
        <v/>
      </c>
      <c r="AG204" s="223" t="str">
        <f>IF($AC204="","",IF(($AD204+$AF204)&gt;$AE204,$AE204,$AD204+$AF204))</f>
        <v/>
      </c>
      <c r="AH204" s="221" t="str">
        <f>IF($C204="","",INDEX('3.段階号俸表・参照表'!$B$3:$T$188,MATCH($AG204,'3.段階号俸表・参照表'!$B$3:$B$188,0),MATCH($AC204,'3.段階号俸表・参照表'!$B$3:$T$3,0)))</f>
        <v/>
      </c>
      <c r="AI204" s="221" t="str">
        <f>IF($C204="","",IF($X204&gt;=$Y$7,"",$AH204-$O204))</f>
        <v/>
      </c>
      <c r="AJ204" s="221" t="str">
        <f>IF($C204="","",IF($X204&gt;=$Y$7,"",($Z204+$AH204)))</f>
        <v/>
      </c>
      <c r="AK204" s="221" t="str">
        <f>IF($C204="","",IF($X204&gt;=$Y$7,"",($AJ204-$Q204)))</f>
        <v/>
      </c>
      <c r="AL204" s="226" t="str">
        <f>IF($C204="","",IF($X204&gt;=$Y$7,"",$AK204/$Q204))</f>
        <v/>
      </c>
      <c r="AM204" s="387" t="str">
        <f t="shared" si="129"/>
        <v/>
      </c>
      <c r="AN204" s="500" t="s">
        <v>85</v>
      </c>
      <c r="AO204" s="379" t="str">
        <f>IF($AM204="","",IF($AN204="",$AM204,$AN204))</f>
        <v/>
      </c>
      <c r="AP204" s="381">
        <f>IF(AM$10="","",IF($AN204="",0,VLOOKUP($AO204,'3.段階号俸表・参照表'!$V$20:$X$29,3,FALSE)-VLOOKUP($AM204,'3.段階号俸表・参照表'!$V$20:$X$29,3,FALSE)))</f>
        <v>0</v>
      </c>
      <c r="AQ204" s="370" t="str">
        <f>IF($AM204="","",$AH204+AP204)</f>
        <v/>
      </c>
      <c r="AR204" s="370" t="str">
        <f>IF($C204="","",IF($AP204=0,0,($AQ204-VLOOKUP($AO204,'3.段階号俸表・参照表'!$V$4:$AH$13,2,FALSE))))</f>
        <v/>
      </c>
      <c r="AS204" s="370" t="str">
        <f>IF($C204="","",IF(AND($AN204&gt;0,$AR204=0),1,IF($AR204=0,0,IF($AR204&lt;0,1,ROUNDUP($AR204/VLOOKUP($AO204,'3.段階号俸表・参照表'!$V$4:$AH$13,4,FALSE),0)+1))))</f>
        <v/>
      </c>
      <c r="AT204" s="371" t="str">
        <f t="shared" si="132"/>
        <v/>
      </c>
      <c r="AU204" s="370" t="str">
        <f>IF($AO204="","",IF($AT204=0,0,($AT204-1)*VLOOKUP($AO204,'3.段階号俸表・参照表'!$V$4:$AH$13,4,FALSE)))</f>
        <v/>
      </c>
      <c r="AV204" s="370" t="str">
        <f>IF($AQ204="","",IF($AU204=0,0,$AR204-$AU204))</f>
        <v/>
      </c>
      <c r="AW204" s="371" t="str">
        <f>IF($C204="","",IF($AV204&lt;=0,0,ROUNDUP($AV204/VLOOKUP($AO204,'3.段階号俸表・参照表'!$V$4:$AH$13,8,FALSE),0)))</f>
        <v/>
      </c>
      <c r="AX204" s="371" t="str">
        <f>IF($C204="","",IF($AO204="","",IF($AT204+$AW204&gt;=$BB204,$BB204,$AT204+$AW204)))</f>
        <v/>
      </c>
      <c r="AY204" s="379" t="str">
        <f>IF($C204="","",IF($AN204="",$AG204,$AX204))</f>
        <v/>
      </c>
      <c r="AZ204" s="379" t="str">
        <f>IF($AO204="","",$AO204)</f>
        <v/>
      </c>
      <c r="BA204" s="371" t="str">
        <f>IF($AO204="","",VLOOKUP($AO204,'3.段階号俸表・参照表'!$V$4:$AH$13,11,FALSE))</f>
        <v/>
      </c>
      <c r="BB204" s="371" t="str">
        <f>IF($AO204="","",VLOOKUP($AO204,'3.段階号俸表・参照表'!$V$4:$AH$13,12,FALSE))</f>
        <v/>
      </c>
      <c r="BC204" s="377" t="str">
        <f>IF($C204="","",INDEX('3.段階号俸表・参照表'!$B$3:$T$188,MATCH($AY204,'3.段階号俸表・参照表'!$B$3:$B$188,0),MATCH($AZ204,'3.段階号俸表・参照表'!$B$3:$T$3,0)))</f>
        <v/>
      </c>
      <c r="BD204" s="377" t="str">
        <f>$Z204</f>
        <v/>
      </c>
      <c r="BE204" s="377" t="str">
        <f>IF($C204="","",IF($X204&gt;=$Y$7,"",SUM(BC204:BD204)))</f>
        <v/>
      </c>
      <c r="BF204" s="377" t="str">
        <f>IF($C204="","",IF($X204&gt;=$Y$7,"",($BE204-$Q204)))</f>
        <v/>
      </c>
      <c r="BG204" s="378" t="str">
        <f>IF($C204="","",IF($X204&gt;=$Y$7,"",BF204/$Q204))</f>
        <v/>
      </c>
      <c r="BH204" s="125"/>
      <c r="BI204" s="284" t="str">
        <f>IF($AO204="","",$AO204)</f>
        <v/>
      </c>
      <c r="BJ204" s="284" t="str">
        <f>IF($AY204="","",$AY204)</f>
        <v/>
      </c>
      <c r="BK204" s="231" t="str">
        <f>IF($C204="","",IF($BI204="","",INDEX('4.ベース改訂段階号俸表'!$B$4:$T$189,MATCH(メインシート!$BJ204,'4.ベース改訂段階号俸表'!$B$4:$B$189,0),MATCH(メインシート!$BI204,'4.ベース改訂段階号俸表'!$B$4:$T$4,0))))</f>
        <v/>
      </c>
      <c r="BL204" s="86" t="str">
        <f t="shared" si="130"/>
        <v/>
      </c>
      <c r="BM204" s="86" t="str">
        <f>IF($C204="","",IF($X204&gt;=$Y$7,"",SUM($BK204:$BL204)))</f>
        <v/>
      </c>
      <c r="BN204" s="96" t="str">
        <f t="shared" si="131"/>
        <v/>
      </c>
      <c r="BO204" s="501"/>
      <c r="BP204" s="86" t="str">
        <f>IF($C204="","",IF($X204&gt;=$Y$7,"",(BM204+BO204)))</f>
        <v/>
      </c>
      <c r="BQ204" s="86" t="str">
        <f>IF($C204="","",IF($X204&gt;=$Y$7,"",(BN204+BO204)))</f>
        <v/>
      </c>
      <c r="BR204" s="229" t="str">
        <f>IF($C204="","",IF($X204&gt;=$Y$7,"",BQ204/$Q204))</f>
        <v/>
      </c>
    </row>
    <row r="205" spans="1:70" x14ac:dyDescent="0.15">
      <c r="A205" s="30" t="str">
        <f>IF(C205="","",COUNTA($C$10:C205))</f>
        <v/>
      </c>
      <c r="B205" s="487"/>
      <c r="C205" s="487"/>
      <c r="D205" s="491"/>
      <c r="E205" s="491"/>
      <c r="F205" s="487" t="s">
        <v>85</v>
      </c>
      <c r="G205" s="491"/>
      <c r="H205" s="489"/>
      <c r="I205" s="489"/>
      <c r="J205" s="83" t="str">
        <f>IF(H205="","",DATEDIF(H205-1,$J$6,"Y"))</f>
        <v/>
      </c>
      <c r="K205" s="83" t="str">
        <f t="shared" si="122"/>
        <v/>
      </c>
      <c r="L205" s="83" t="str">
        <f t="shared" si="123"/>
        <v/>
      </c>
      <c r="M205" s="83" t="str">
        <f t="shared" si="124"/>
        <v/>
      </c>
      <c r="N205" s="86" t="str">
        <f>IF($C205="","",VLOOKUP($J205,'1.年齢給'!$B$7:$C$54,2,FALSE))</f>
        <v/>
      </c>
      <c r="O205" s="86" t="str">
        <f>IF($C205="","",INDEX('3.段階号俸表・参照表'!$B$3:$T$188,MATCH(メインシート!$F205,'3.段階号俸表・参照表'!$B$3:$B$188,0),MATCH(メインシート!$E205,'3.段階号俸表・参照表'!$B$3:$T$3,0)))</f>
        <v/>
      </c>
      <c r="P205" s="490"/>
      <c r="Q205" s="86" t="str">
        <f>IF($C205="","",SUM($N205:$P205))</f>
        <v/>
      </c>
      <c r="R205" s="491"/>
      <c r="S205" s="491"/>
      <c r="T205" s="491"/>
      <c r="U205" s="491"/>
      <c r="V205" s="88" t="str">
        <f>IF($C205="","",SUM($R205:$U205))</f>
        <v/>
      </c>
      <c r="W205" s="90" t="str">
        <f>IF($C205="","",$Q205+$V205)</f>
        <v/>
      </c>
      <c r="X205" s="219" t="str">
        <f t="shared" si="125"/>
        <v/>
      </c>
      <c r="Y205" s="220" t="str">
        <f t="shared" si="126"/>
        <v/>
      </c>
      <c r="Z205" s="221" t="str">
        <f>IF($C205="","",IF($X205&gt;=$Y$7,0,VLOOKUP($X205,'1.年齢給'!$B$7:$C$54,2,FALSE)))</f>
        <v/>
      </c>
      <c r="AA205" s="221" t="str">
        <f>IF($C205="","",IF($X205&gt;=$Y$7,"",$Z205-$N205))</f>
        <v/>
      </c>
      <c r="AB205" s="492"/>
      <c r="AC205" s="223" t="str">
        <f t="shared" si="127"/>
        <v/>
      </c>
      <c r="AD205" s="223" t="str">
        <f t="shared" si="128"/>
        <v/>
      </c>
      <c r="AE205" s="223" t="str">
        <f>IF($AC205="","",VLOOKUP($AC205,'3.段階号俸表・参照表'!$V$4:$AH$13,12,FALSE))</f>
        <v/>
      </c>
      <c r="AF205" s="223" t="str">
        <f>IF($AC205="","",IF($X205&lt;$X$7,HLOOKUP($AB205,$AB$2:$AF$3,2,FALSE),IF(AND($X205&gt;=$X$7,$X205&lt;$Y$7),HLOOKUP($AB205,$AB$2:$AF$4,3,FALSE))))</f>
        <v/>
      </c>
      <c r="AG205" s="223" t="str">
        <f>IF($AC205="","",IF(($AD205+$AF205)&gt;$AE205,$AE205,$AD205+$AF205))</f>
        <v/>
      </c>
      <c r="AH205" s="221" t="str">
        <f>IF($C205="","",INDEX('3.段階号俸表・参照表'!$B$3:$T$188,MATCH($AG205,'3.段階号俸表・参照表'!$B$3:$B$188,0),MATCH($AC205,'3.段階号俸表・参照表'!$B$3:$T$3,0)))</f>
        <v/>
      </c>
      <c r="AI205" s="221" t="str">
        <f>IF($C205="","",IF($X205&gt;=$Y$7,"",$AH205-$O205))</f>
        <v/>
      </c>
      <c r="AJ205" s="221" t="str">
        <f>IF($C205="","",IF($X205&gt;=$Y$7,"",($Z205+$AH205)))</f>
        <v/>
      </c>
      <c r="AK205" s="221" t="str">
        <f>IF($C205="","",IF($X205&gt;=$Y$7,"",($AJ205-$Q205)))</f>
        <v/>
      </c>
      <c r="AL205" s="226" t="str">
        <f>IF($C205="","",IF($X205&gt;=$Y$7,"",$AK205/$Q205))</f>
        <v/>
      </c>
      <c r="AM205" s="387" t="str">
        <f t="shared" si="129"/>
        <v/>
      </c>
      <c r="AN205" s="500" t="s">
        <v>85</v>
      </c>
      <c r="AO205" s="379" t="str">
        <f>IF($AM205="","",IF($AN205="",$AM205,$AN205))</f>
        <v/>
      </c>
      <c r="AP205" s="381">
        <f>IF(AM$10="","",IF($AN205="",0,VLOOKUP($AO205,'3.段階号俸表・参照表'!$V$20:$X$29,3,FALSE)-VLOOKUP($AM205,'3.段階号俸表・参照表'!$V$20:$X$29,3,FALSE)))</f>
        <v>0</v>
      </c>
      <c r="AQ205" s="370" t="str">
        <f>IF($AM205="","",$AH205+AP205)</f>
        <v/>
      </c>
      <c r="AR205" s="370" t="str">
        <f>IF($C205="","",IF($AP205=0,0,($AQ205-VLOOKUP($AO205,'3.段階号俸表・参照表'!$V$4:$AH$13,2,FALSE))))</f>
        <v/>
      </c>
      <c r="AS205" s="370" t="str">
        <f>IF($C205="","",IF(AND($AN205&gt;0,$AR205=0),1,IF($AR205=0,0,IF($AR205&lt;0,1,ROUNDUP($AR205/VLOOKUP($AO205,'3.段階号俸表・参照表'!$V$4:$AH$13,4,FALSE),0)+1))))</f>
        <v/>
      </c>
      <c r="AT205" s="371" t="str">
        <f t="shared" si="132"/>
        <v/>
      </c>
      <c r="AU205" s="370" t="str">
        <f>IF($AO205="","",IF($AT205=0,0,($AT205-1)*VLOOKUP($AO205,'3.段階号俸表・参照表'!$V$4:$AH$13,4,FALSE)))</f>
        <v/>
      </c>
      <c r="AV205" s="370" t="str">
        <f>IF($AQ205="","",IF($AU205=0,0,$AR205-$AU205))</f>
        <v/>
      </c>
      <c r="AW205" s="371" t="str">
        <f>IF($C205="","",IF($AV205&lt;=0,0,ROUNDUP($AV205/VLOOKUP($AO205,'3.段階号俸表・参照表'!$V$4:$AH$13,8,FALSE),0)))</f>
        <v/>
      </c>
      <c r="AX205" s="371" t="str">
        <f>IF($C205="","",IF($AO205="","",IF($AT205+$AW205&gt;=$BB205,$BB205,$AT205+$AW205)))</f>
        <v/>
      </c>
      <c r="AY205" s="379" t="str">
        <f>IF($C205="","",IF($AN205="",$AG205,$AX205))</f>
        <v/>
      </c>
      <c r="AZ205" s="379" t="str">
        <f>IF($AO205="","",$AO205)</f>
        <v/>
      </c>
      <c r="BA205" s="371" t="str">
        <f>IF($AO205="","",VLOOKUP($AO205,'3.段階号俸表・参照表'!$V$4:$AH$13,11,FALSE))</f>
        <v/>
      </c>
      <c r="BB205" s="371" t="str">
        <f>IF($AO205="","",VLOOKUP($AO205,'3.段階号俸表・参照表'!$V$4:$AH$13,12,FALSE))</f>
        <v/>
      </c>
      <c r="BC205" s="377" t="str">
        <f>IF($C205="","",INDEX('3.段階号俸表・参照表'!$B$3:$T$188,MATCH($AY205,'3.段階号俸表・参照表'!$B$3:$B$188,0),MATCH($AZ205,'3.段階号俸表・参照表'!$B$3:$T$3,0)))</f>
        <v/>
      </c>
      <c r="BD205" s="377" t="str">
        <f>$Z205</f>
        <v/>
      </c>
      <c r="BE205" s="377" t="str">
        <f>IF($C205="","",IF($X205&gt;=$Y$7,"",SUM(BC205:BD205)))</f>
        <v/>
      </c>
      <c r="BF205" s="377" t="str">
        <f>IF($C205="","",IF($X205&gt;=$Y$7,"",($BE205-$Q205)))</f>
        <v/>
      </c>
      <c r="BG205" s="378" t="str">
        <f>IF($C205="","",IF($X205&gt;=$Y$7,"",BF205/$Q205))</f>
        <v/>
      </c>
      <c r="BH205" s="125"/>
      <c r="BI205" s="284" t="str">
        <f>IF($AO205="","",$AO205)</f>
        <v/>
      </c>
      <c r="BJ205" s="284" t="str">
        <f>IF($AY205="","",$AY205)</f>
        <v/>
      </c>
      <c r="BK205" s="231" t="str">
        <f>IF($C205="","",IF($BI205="","",INDEX('4.ベース改訂段階号俸表'!$B$4:$T$189,MATCH(メインシート!$BJ205,'4.ベース改訂段階号俸表'!$B$4:$B$189,0),MATCH(メインシート!$BI205,'4.ベース改訂段階号俸表'!$B$4:$T$4,0))))</f>
        <v/>
      </c>
      <c r="BL205" s="86" t="str">
        <f t="shared" si="130"/>
        <v/>
      </c>
      <c r="BM205" s="86" t="str">
        <f>IF($C205="","",IF($X205&gt;=$Y$7,"",SUM($BK205:$BL205)))</f>
        <v/>
      </c>
      <c r="BN205" s="96" t="str">
        <f t="shared" si="131"/>
        <v/>
      </c>
      <c r="BO205" s="501"/>
      <c r="BP205" s="86" t="str">
        <f>IF($C205="","",IF($X205&gt;=$Y$7,"",(BM205+BO205)))</f>
        <v/>
      </c>
      <c r="BQ205" s="86" t="str">
        <f>IF($C205="","",IF($X205&gt;=$Y$7,"",(BN205+BO205)))</f>
        <v/>
      </c>
      <c r="BR205" s="229" t="str">
        <f>IF($C205="","",IF($X205&gt;=$Y$7,"",BQ205/$Q205))</f>
        <v/>
      </c>
    </row>
    <row r="206" spans="1:70" x14ac:dyDescent="0.15">
      <c r="A206" s="30" t="str">
        <f>IF(C206="","",COUNTA($C$10:C206))</f>
        <v/>
      </c>
      <c r="B206" s="487"/>
      <c r="C206" s="487"/>
      <c r="D206" s="491"/>
      <c r="E206" s="491"/>
      <c r="F206" s="487" t="s">
        <v>85</v>
      </c>
      <c r="G206" s="491"/>
      <c r="H206" s="489"/>
      <c r="I206" s="489"/>
      <c r="J206" s="83" t="str">
        <f>IF(H206="","",DATEDIF(H206-1,$J$6,"Y"))</f>
        <v/>
      </c>
      <c r="K206" s="83" t="str">
        <f t="shared" si="122"/>
        <v/>
      </c>
      <c r="L206" s="83" t="str">
        <f t="shared" si="123"/>
        <v/>
      </c>
      <c r="M206" s="83" t="str">
        <f t="shared" si="124"/>
        <v/>
      </c>
      <c r="N206" s="86" t="str">
        <f>IF($C206="","",VLOOKUP($J206,'1.年齢給'!$B$7:$C$54,2,FALSE))</f>
        <v/>
      </c>
      <c r="O206" s="86" t="str">
        <f>IF($C206="","",INDEX('3.段階号俸表・参照表'!$B$3:$T$188,MATCH(メインシート!$F206,'3.段階号俸表・参照表'!$B$3:$B$188,0),MATCH(メインシート!$E206,'3.段階号俸表・参照表'!$B$3:$T$3,0)))</f>
        <v/>
      </c>
      <c r="P206" s="490"/>
      <c r="Q206" s="86" t="str">
        <f>IF($C206="","",SUM($N206:$P206))</f>
        <v/>
      </c>
      <c r="R206" s="491"/>
      <c r="S206" s="491"/>
      <c r="T206" s="491"/>
      <c r="U206" s="491"/>
      <c r="V206" s="88" t="str">
        <f>IF($C206="","",SUM($R206:$U206))</f>
        <v/>
      </c>
      <c r="W206" s="90" t="str">
        <f>IF($C206="","",$Q206+$V206)</f>
        <v/>
      </c>
      <c r="X206" s="219" t="str">
        <f t="shared" si="125"/>
        <v/>
      </c>
      <c r="Y206" s="220" t="str">
        <f t="shared" si="126"/>
        <v/>
      </c>
      <c r="Z206" s="221" t="str">
        <f>IF($C206="","",IF($X206&gt;=$Y$7,0,VLOOKUP($X206,'1.年齢給'!$B$7:$C$54,2,FALSE)))</f>
        <v/>
      </c>
      <c r="AA206" s="221" t="str">
        <f>IF($C206="","",IF($X206&gt;=$Y$7,"",$Z206-$N206))</f>
        <v/>
      </c>
      <c r="AB206" s="492"/>
      <c r="AC206" s="223" t="str">
        <f t="shared" si="127"/>
        <v/>
      </c>
      <c r="AD206" s="223" t="str">
        <f t="shared" si="128"/>
        <v/>
      </c>
      <c r="AE206" s="223" t="str">
        <f>IF($AC206="","",VLOOKUP($AC206,'3.段階号俸表・参照表'!$V$4:$AH$13,12,FALSE))</f>
        <v/>
      </c>
      <c r="AF206" s="223" t="str">
        <f>IF($AC206="","",IF($X206&lt;$X$7,HLOOKUP($AB206,$AB$2:$AF$3,2,FALSE),IF(AND($X206&gt;=$X$7,$X206&lt;$Y$7),HLOOKUP($AB206,$AB$2:$AF$4,3,FALSE))))</f>
        <v/>
      </c>
      <c r="AG206" s="223" t="str">
        <f>IF($AC206="","",IF(($AD206+$AF206)&gt;$AE206,$AE206,$AD206+$AF206))</f>
        <v/>
      </c>
      <c r="AH206" s="221" t="str">
        <f>IF($C206="","",INDEX('3.段階号俸表・参照表'!$B$3:$T$188,MATCH($AG206,'3.段階号俸表・参照表'!$B$3:$B$188,0),MATCH($AC206,'3.段階号俸表・参照表'!$B$3:$T$3,0)))</f>
        <v/>
      </c>
      <c r="AI206" s="221" t="str">
        <f>IF($C206="","",IF($X206&gt;=$Y$7,"",$AH206-$O206))</f>
        <v/>
      </c>
      <c r="AJ206" s="221" t="str">
        <f>IF($C206="","",IF($X206&gt;=$Y$7,"",($Z206+$AH206)))</f>
        <v/>
      </c>
      <c r="AK206" s="221" t="str">
        <f>IF($C206="","",IF($X206&gt;=$Y$7,"",($AJ206-$Q206)))</f>
        <v/>
      </c>
      <c r="AL206" s="226" t="str">
        <f>IF($C206="","",IF($X206&gt;=$Y$7,"",$AK206/$Q206))</f>
        <v/>
      </c>
      <c r="AM206" s="387" t="str">
        <f t="shared" si="129"/>
        <v/>
      </c>
      <c r="AN206" s="500" t="s">
        <v>85</v>
      </c>
      <c r="AO206" s="379" t="str">
        <f>IF($AM206="","",IF($AN206="",$AM206,$AN206))</f>
        <v/>
      </c>
      <c r="AP206" s="381">
        <f>IF(AM$10="","",IF($AN206="",0,VLOOKUP($AO206,'3.段階号俸表・参照表'!$V$20:$X$29,3,FALSE)-VLOOKUP($AM206,'3.段階号俸表・参照表'!$V$20:$X$29,3,FALSE)))</f>
        <v>0</v>
      </c>
      <c r="AQ206" s="370" t="str">
        <f>IF($AM206="","",$AH206+AP206)</f>
        <v/>
      </c>
      <c r="AR206" s="370" t="str">
        <f>IF($C206="","",IF($AP206=0,0,($AQ206-VLOOKUP($AO206,'3.段階号俸表・参照表'!$V$4:$AH$13,2,FALSE))))</f>
        <v/>
      </c>
      <c r="AS206" s="370" t="str">
        <f>IF($C206="","",IF(AND($AN206&gt;0,$AR206=0),1,IF($AR206=0,0,IF($AR206&lt;0,1,ROUNDUP($AR206/VLOOKUP($AO206,'3.段階号俸表・参照表'!$V$4:$AH$13,4,FALSE),0)+1))))</f>
        <v/>
      </c>
      <c r="AT206" s="371" t="str">
        <f t="shared" si="132"/>
        <v/>
      </c>
      <c r="AU206" s="370" t="str">
        <f>IF($AO206="","",IF($AT206=0,0,($AT206-1)*VLOOKUP($AO206,'3.段階号俸表・参照表'!$V$4:$AH$13,4,FALSE)))</f>
        <v/>
      </c>
      <c r="AV206" s="370" t="str">
        <f>IF($AQ206="","",IF($AU206=0,0,$AR206-$AU206))</f>
        <v/>
      </c>
      <c r="AW206" s="371" t="str">
        <f>IF($C206="","",IF($AV206&lt;=0,0,ROUNDUP($AV206/VLOOKUP($AO206,'3.段階号俸表・参照表'!$V$4:$AH$13,8,FALSE),0)))</f>
        <v/>
      </c>
      <c r="AX206" s="371" t="str">
        <f>IF($C206="","",IF($AO206="","",IF($AT206+$AW206&gt;=$BB206,$BB206,$AT206+$AW206)))</f>
        <v/>
      </c>
      <c r="AY206" s="379" t="str">
        <f>IF($C206="","",IF($AN206="",$AG206,$AX206))</f>
        <v/>
      </c>
      <c r="AZ206" s="379" t="str">
        <f>IF($AO206="","",$AO206)</f>
        <v/>
      </c>
      <c r="BA206" s="371" t="str">
        <f>IF($AO206="","",VLOOKUP($AO206,'3.段階号俸表・参照表'!$V$4:$AH$13,11,FALSE))</f>
        <v/>
      </c>
      <c r="BB206" s="371" t="str">
        <f>IF($AO206="","",VLOOKUP($AO206,'3.段階号俸表・参照表'!$V$4:$AH$13,12,FALSE))</f>
        <v/>
      </c>
      <c r="BC206" s="377" t="str">
        <f>IF($C206="","",INDEX('3.段階号俸表・参照表'!$B$3:$T$188,MATCH($AY206,'3.段階号俸表・参照表'!$B$3:$B$188,0),MATCH($AZ206,'3.段階号俸表・参照表'!$B$3:$T$3,0)))</f>
        <v/>
      </c>
      <c r="BD206" s="377" t="str">
        <f>$Z206</f>
        <v/>
      </c>
      <c r="BE206" s="377" t="str">
        <f>IF($C206="","",IF($X206&gt;=$Y$7,"",SUM(BC206:BD206)))</f>
        <v/>
      </c>
      <c r="BF206" s="377" t="str">
        <f>IF($C206="","",IF($X206&gt;=$Y$7,"",($BE206-$Q206)))</f>
        <v/>
      </c>
      <c r="BG206" s="378" t="str">
        <f>IF($C206="","",IF($X206&gt;=$Y$7,"",BF206/$Q206))</f>
        <v/>
      </c>
      <c r="BH206" s="125"/>
      <c r="BI206" s="284" t="str">
        <f>IF($AO206="","",$AO206)</f>
        <v/>
      </c>
      <c r="BJ206" s="284" t="str">
        <f>IF($AY206="","",$AY206)</f>
        <v/>
      </c>
      <c r="BK206" s="231" t="str">
        <f>IF($C206="","",IF($BI206="","",INDEX('4.ベース改訂段階号俸表'!$B$4:$T$189,MATCH(メインシート!$BJ206,'4.ベース改訂段階号俸表'!$B$4:$B$189,0),MATCH(メインシート!$BI206,'4.ベース改訂段階号俸表'!$B$4:$T$4,0))))</f>
        <v/>
      </c>
      <c r="BL206" s="86" t="str">
        <f t="shared" si="130"/>
        <v/>
      </c>
      <c r="BM206" s="86" t="str">
        <f>IF($C206="","",IF($X206&gt;=$Y$7,"",SUM($BK206:$BL206)))</f>
        <v/>
      </c>
      <c r="BN206" s="96" t="str">
        <f t="shared" si="131"/>
        <v/>
      </c>
      <c r="BO206" s="501"/>
      <c r="BP206" s="86" t="str">
        <f>IF($C206="","",IF($X206&gt;=$Y$7,"",(BM206+BO206)))</f>
        <v/>
      </c>
      <c r="BQ206" s="86" t="str">
        <f>IF($C206="","",IF($X206&gt;=$Y$7,"",(BN206+BO206)))</f>
        <v/>
      </c>
      <c r="BR206" s="229" t="str">
        <f>IF($C206="","",IF($X206&gt;=$Y$7,"",BQ206/$Q206))</f>
        <v/>
      </c>
    </row>
    <row r="207" spans="1:70" x14ac:dyDescent="0.15">
      <c r="A207" s="31" t="str">
        <f>IF(C207="","",COUNTA($C$10:C207))</f>
        <v/>
      </c>
      <c r="B207" s="502"/>
      <c r="C207" s="502"/>
      <c r="D207" s="503"/>
      <c r="E207" s="503"/>
      <c r="F207" s="502" t="s">
        <v>85</v>
      </c>
      <c r="G207" s="503"/>
      <c r="H207" s="504"/>
      <c r="I207" s="504"/>
      <c r="J207" s="84" t="str">
        <f>IF(H207="","",DATEDIF(H207-1,$J$6,"Y"))</f>
        <v/>
      </c>
      <c r="K207" s="84" t="str">
        <f t="shared" si="122"/>
        <v/>
      </c>
      <c r="L207" s="84" t="str">
        <f t="shared" si="123"/>
        <v/>
      </c>
      <c r="M207" s="84" t="str">
        <f t="shared" si="124"/>
        <v/>
      </c>
      <c r="N207" s="87" t="str">
        <f>IF($C207="","",VLOOKUP($J207,'1.年齢給'!$B$7:$C$54,2,FALSE))</f>
        <v/>
      </c>
      <c r="O207" s="87" t="str">
        <f>IF($C207="","",INDEX('3.段階号俸表・参照表'!$B$3:$T$188,MATCH(メインシート!$F207,'3.段階号俸表・参照表'!$B$3:$B$188,0),MATCH(メインシート!$E207,'3.段階号俸表・参照表'!$B$3:$T$3,0)))</f>
        <v/>
      </c>
      <c r="P207" s="505"/>
      <c r="Q207" s="87" t="str">
        <f>IF($C207="","",SUM($N207:$P207))</f>
        <v/>
      </c>
      <c r="R207" s="503"/>
      <c r="S207" s="503"/>
      <c r="T207" s="503"/>
      <c r="U207" s="503"/>
      <c r="V207" s="232" t="str">
        <f>IF($C207="","",SUM($R207:$U207))</f>
        <v/>
      </c>
      <c r="W207" s="233" t="str">
        <f>IF($C207="","",$Q207+$V207)</f>
        <v/>
      </c>
      <c r="X207" s="234" t="str">
        <f t="shared" si="125"/>
        <v/>
      </c>
      <c r="Y207" s="235" t="str">
        <f t="shared" si="126"/>
        <v/>
      </c>
      <c r="Z207" s="236" t="str">
        <f>IF($C207="","",IF($X207&gt;=$Y$7,0,VLOOKUP($X207,'1.年齢給'!$B$7:$C$54,2,FALSE)))</f>
        <v/>
      </c>
      <c r="AA207" s="236" t="str">
        <f>IF($C207="","",IF($X207&gt;=$Y$7,"",$Z207-$N207))</f>
        <v/>
      </c>
      <c r="AB207" s="506"/>
      <c r="AC207" s="237" t="str">
        <f t="shared" si="127"/>
        <v/>
      </c>
      <c r="AD207" s="237" t="str">
        <f t="shared" si="128"/>
        <v/>
      </c>
      <c r="AE207" s="237" t="str">
        <f>IF($AC207="","",VLOOKUP($AC207,'3.段階号俸表・参照表'!$V$4:$AH$13,12,FALSE))</f>
        <v/>
      </c>
      <c r="AF207" s="237" t="str">
        <f>IF($AC207="","",IF($X207&lt;$X$7,HLOOKUP($AB207,$AB$2:$AF$3,2,FALSE),IF(AND($X207&gt;=$X$7,$X207&lt;$Y$7),HLOOKUP($AB207,$AB$2:$AF$4,3,FALSE))))</f>
        <v/>
      </c>
      <c r="AG207" s="237" t="str">
        <f>IF($AC207="","",IF(($AD207+$AF207)&gt;$AE207,$AE207,$AD207+$AF207))</f>
        <v/>
      </c>
      <c r="AH207" s="236" t="str">
        <f>IF($C207="","",INDEX('3.段階号俸表・参照表'!$B$3:$T$188,MATCH($AG207,'3.段階号俸表・参照表'!$B$3:$B$188,0),MATCH($AC207,'3.段階号俸表・参照表'!$B$3:$T$3,0)))</f>
        <v/>
      </c>
      <c r="AI207" s="236" t="str">
        <f>IF($C207="","",IF($X207&gt;=$Y$7,"",$AH207-$O207))</f>
        <v/>
      </c>
      <c r="AJ207" s="236" t="str">
        <f>IF($C207="","",IF($X207&gt;=$Y$7,"",($Z207+$AH207)))</f>
        <v/>
      </c>
      <c r="AK207" s="236" t="str">
        <f>IF($C207="","",IF($X207&gt;=$Y$7,"",($AJ207-$Q207)))</f>
        <v/>
      </c>
      <c r="AL207" s="238" t="str">
        <f>IF($C207="","",IF($X207&gt;=$Y$7,"",$AK207/$Q207))</f>
        <v/>
      </c>
      <c r="AM207" s="388" t="str">
        <f t="shared" si="129"/>
        <v/>
      </c>
      <c r="AN207" s="507" t="s">
        <v>85</v>
      </c>
      <c r="AO207" s="384" t="str">
        <f>IF($AM207="","",IF($AN207="",$AM207,$AN207))</f>
        <v/>
      </c>
      <c r="AP207" s="389">
        <f>IF(AM$10="","",IF($AN207="",0,VLOOKUP($AO207,'3.段階号俸表・参照表'!$V$20:$X$29,3,FALSE)-VLOOKUP($AM207,'3.段階号俸表・参照表'!$V$20:$X$29,3,FALSE)))</f>
        <v>0</v>
      </c>
      <c r="AQ207" s="382" t="str">
        <f>IF($AM207="","",$AH207+AP207)</f>
        <v/>
      </c>
      <c r="AR207" s="382" t="str">
        <f>IF($C207="","",IF($AP207=0,0,($AQ207-VLOOKUP($AO207,'3.段階号俸表・参照表'!$V$4:$AH$13,2,FALSE))))</f>
        <v/>
      </c>
      <c r="AS207" s="382" t="str">
        <f>IF($C207="","",IF(AND($AN207&gt;0,$AR207=0),1,IF($AR207=0,0,IF($AR207&lt;0,1,ROUNDUP($AR207/VLOOKUP($AO207,'3.段階号俸表・参照表'!$V$4:$AH$13,4,FALSE),0)+1))))</f>
        <v/>
      </c>
      <c r="AT207" s="383" t="str">
        <f t="shared" si="132"/>
        <v/>
      </c>
      <c r="AU207" s="382" t="str">
        <f>IF($AO207="","",IF($AT207=0,0,($AT207-1)*VLOOKUP($AO207,'3.段階号俸表・参照表'!$V$4:$AH$13,4,FALSE)))</f>
        <v/>
      </c>
      <c r="AV207" s="382" t="str">
        <f>IF($AQ207="","",IF($AU207=0,0,$AR207-$AU207))</f>
        <v/>
      </c>
      <c r="AW207" s="383" t="str">
        <f>IF($C207="","",IF($AV207&lt;=0,0,ROUNDUP($AV207/VLOOKUP($AO207,'3.段階号俸表・参照表'!$V$4:$AH$13,8,FALSE),0)))</f>
        <v/>
      </c>
      <c r="AX207" s="383" t="str">
        <f>IF($C207="","",IF($AO207="","",IF($AT207+$AW207&gt;=$BB207,$BB207,$AT207+$AW207)))</f>
        <v/>
      </c>
      <c r="AY207" s="384" t="str">
        <f>IF($C207="","",IF($AN207="",$AG207,$AX207))</f>
        <v/>
      </c>
      <c r="AZ207" s="384" t="str">
        <f>IF($AO207="","",$AO207)</f>
        <v/>
      </c>
      <c r="BA207" s="383" t="str">
        <f>IF($AO207="","",VLOOKUP($AO207,'3.段階号俸表・参照表'!$V$4:$AH$13,11,FALSE))</f>
        <v/>
      </c>
      <c r="BB207" s="383" t="str">
        <f>IF($AO207="","",VLOOKUP($AO207,'3.段階号俸表・参照表'!$V$4:$AH$13,12,FALSE))</f>
        <v/>
      </c>
      <c r="BC207" s="385" t="str">
        <f>IF($C207="","",INDEX('3.段階号俸表・参照表'!$B$3:$T$188,MATCH($AY207,'3.段階号俸表・参照表'!$B$3:$B$188,0),MATCH($AZ207,'3.段階号俸表・参照表'!$B$3:$T$3,0)))</f>
        <v/>
      </c>
      <c r="BD207" s="385" t="str">
        <f>$Z207</f>
        <v/>
      </c>
      <c r="BE207" s="385" t="str">
        <f>IF($C207="","",IF($X207&gt;=$Y$7,"",SUM(BC207:BD207)))</f>
        <v/>
      </c>
      <c r="BF207" s="385" t="str">
        <f>IF($C207="","",IF($X207&gt;=$Y$7,"",($BE207-$Q207)))</f>
        <v/>
      </c>
      <c r="BG207" s="386" t="str">
        <f>IF($C207="","",IF($X207&gt;=$Y$7,"",BF207/$Q207))</f>
        <v/>
      </c>
      <c r="BH207" s="125"/>
      <c r="BI207" s="285" t="str">
        <f>IF($AO207="","",$AO207)</f>
        <v/>
      </c>
      <c r="BJ207" s="285" t="str">
        <f>IF($AY207="","",$AY207)</f>
        <v/>
      </c>
      <c r="BK207" s="239" t="str">
        <f>IF($C207="","",IF($BI207="","",INDEX('4.ベース改訂段階号俸表'!$B$4:$T$189,MATCH(メインシート!$BJ207,'4.ベース改訂段階号俸表'!$B$4:$B$189,0),MATCH(メインシート!$BI207,'4.ベース改訂段階号俸表'!$B$4:$T$4,0))))</f>
        <v/>
      </c>
      <c r="BL207" s="87" t="str">
        <f t="shared" si="130"/>
        <v/>
      </c>
      <c r="BM207" s="87" t="str">
        <f>IF($C207="","",IF($X207&gt;=$Y$7,"",SUM($BK207:$BL207)))</f>
        <v/>
      </c>
      <c r="BN207" s="98" t="str">
        <f t="shared" si="131"/>
        <v/>
      </c>
      <c r="BO207" s="508"/>
      <c r="BP207" s="87" t="str">
        <f>IF($C207="","",IF($X207&gt;=$Y$7,"",(BM207+BO207)))</f>
        <v/>
      </c>
      <c r="BQ207" s="87" t="str">
        <f>IF($C207="","",IF($X207&gt;=$Y$7,"",(BN207+BO207)))</f>
        <v/>
      </c>
      <c r="BR207" s="240" t="str">
        <f>IF($C207="","",IF($X207&gt;=$Y$7,"",BQ207/$Q207))</f>
        <v/>
      </c>
    </row>
    <row r="208" spans="1:70" x14ac:dyDescent="0.2">
      <c r="Z208" s="32"/>
      <c r="AA208" s="32"/>
      <c r="AB208" s="241"/>
      <c r="AC208" s="33"/>
      <c r="AD208" s="33"/>
      <c r="AE208" s="33"/>
      <c r="AF208" s="33"/>
      <c r="AG208" s="33"/>
      <c r="AM208" s="33"/>
      <c r="AN208" s="33"/>
      <c r="AO208" s="242"/>
      <c r="AP208" s="242"/>
      <c r="AQ208" s="33"/>
      <c r="AR208" s="33"/>
      <c r="AS208" s="33"/>
      <c r="AT208" s="33"/>
      <c r="AU208" s="32"/>
      <c r="AV208" s="32"/>
      <c r="AW208" s="33"/>
      <c r="AX208" s="33"/>
      <c r="AY208" s="243"/>
      <c r="AZ208" s="242"/>
      <c r="BA208" s="33"/>
      <c r="BB208" s="32"/>
      <c r="BI208" s="33"/>
      <c r="BJ208" s="33"/>
    </row>
    <row r="209" spans="1:62" x14ac:dyDescent="0.2">
      <c r="Z209" s="32"/>
      <c r="AA209" s="32"/>
      <c r="AB209" s="241"/>
      <c r="AC209" s="33"/>
      <c r="AD209" s="33"/>
      <c r="AE209" s="33"/>
      <c r="AF209" s="33"/>
      <c r="AG209" s="33"/>
      <c r="AM209" s="33"/>
      <c r="AN209" s="33"/>
      <c r="AO209" s="242"/>
      <c r="AP209" s="242"/>
      <c r="AQ209" s="33"/>
      <c r="AR209" s="33"/>
      <c r="AS209" s="33"/>
      <c r="AT209" s="33"/>
      <c r="AU209" s="32"/>
      <c r="AV209" s="32"/>
      <c r="AW209" s="33"/>
      <c r="AX209" s="33"/>
      <c r="AY209" s="243"/>
      <c r="AZ209" s="242"/>
      <c r="BA209" s="33"/>
      <c r="BB209" s="32"/>
      <c r="BI209" s="33"/>
      <c r="BJ209" s="33"/>
    </row>
    <row r="210" spans="1:62" x14ac:dyDescent="0.2">
      <c r="A210" s="1"/>
      <c r="B210" s="1"/>
      <c r="Z210" s="32"/>
      <c r="AA210" s="32"/>
      <c r="AB210" s="241"/>
      <c r="AC210" s="33"/>
      <c r="AD210" s="33"/>
      <c r="AE210" s="33"/>
      <c r="AF210" s="33"/>
      <c r="AG210" s="33"/>
      <c r="AM210" s="33"/>
      <c r="AN210" s="33"/>
      <c r="AO210" s="242"/>
      <c r="AP210" s="242"/>
      <c r="AQ210" s="33"/>
      <c r="AR210" s="33"/>
      <c r="AS210" s="33"/>
      <c r="AT210" s="33"/>
      <c r="AU210" s="32"/>
      <c r="AV210" s="32"/>
      <c r="AW210" s="33"/>
      <c r="AX210" s="33"/>
      <c r="AY210" s="243"/>
      <c r="AZ210" s="242"/>
      <c r="BA210" s="33"/>
      <c r="BB210" s="32"/>
      <c r="BI210" s="33"/>
      <c r="BJ210" s="33"/>
    </row>
    <row r="211" spans="1:62" x14ac:dyDescent="0.2">
      <c r="A211" s="1"/>
      <c r="B211" s="1"/>
      <c r="Z211" s="32"/>
      <c r="AA211" s="32"/>
      <c r="AB211" s="241"/>
      <c r="AC211" s="33"/>
      <c r="AD211" s="33"/>
      <c r="AE211" s="33"/>
      <c r="AF211" s="33"/>
      <c r="AG211" s="33"/>
      <c r="AM211" s="33"/>
      <c r="AN211" s="33"/>
      <c r="AO211" s="242"/>
      <c r="AP211" s="242"/>
      <c r="AQ211" s="33"/>
      <c r="AR211" s="33"/>
      <c r="AS211" s="33"/>
      <c r="AT211" s="33"/>
      <c r="AU211" s="32"/>
      <c r="AV211" s="32"/>
      <c r="AW211" s="33"/>
      <c r="AX211" s="33"/>
      <c r="AY211" s="243"/>
      <c r="AZ211" s="242"/>
      <c r="BA211" s="33"/>
      <c r="BB211" s="32"/>
      <c r="BI211" s="33"/>
      <c r="BJ211" s="33"/>
    </row>
    <row r="212" spans="1:62" x14ac:dyDescent="0.2">
      <c r="A212" s="1"/>
      <c r="B212" s="1"/>
      <c r="Z212" s="32"/>
      <c r="AA212" s="32"/>
      <c r="AB212" s="241"/>
      <c r="AC212" s="33"/>
      <c r="AD212" s="33"/>
      <c r="AE212" s="33"/>
      <c r="AF212" s="33"/>
      <c r="AG212" s="33"/>
      <c r="AM212" s="33"/>
      <c r="AN212" s="33"/>
      <c r="AO212" s="242"/>
      <c r="AP212" s="242"/>
      <c r="AQ212" s="33"/>
      <c r="AR212" s="33"/>
      <c r="AS212" s="33"/>
      <c r="AT212" s="33"/>
      <c r="AU212" s="32"/>
      <c r="AV212" s="32"/>
      <c r="AW212" s="33"/>
      <c r="AX212" s="33"/>
      <c r="AY212" s="243"/>
      <c r="AZ212" s="242"/>
      <c r="BA212" s="33"/>
      <c r="BB212" s="32"/>
      <c r="BI212" s="33"/>
      <c r="BJ212" s="33"/>
    </row>
    <row r="213" spans="1:62" x14ac:dyDescent="0.2">
      <c r="A213" s="1"/>
      <c r="B213" s="1"/>
      <c r="Z213" s="32"/>
      <c r="AA213" s="32"/>
      <c r="AB213" s="241"/>
      <c r="AC213" s="33"/>
      <c r="AD213" s="33"/>
      <c r="AE213" s="33"/>
      <c r="AF213" s="33"/>
      <c r="AG213" s="33"/>
      <c r="AM213" s="33"/>
      <c r="AN213" s="33"/>
      <c r="AO213" s="242"/>
      <c r="AP213" s="242"/>
      <c r="AQ213" s="33"/>
      <c r="AR213" s="33"/>
      <c r="AS213" s="33"/>
      <c r="AT213" s="33"/>
      <c r="AU213" s="32"/>
      <c r="AV213" s="32"/>
      <c r="AW213" s="33"/>
      <c r="AX213" s="33"/>
      <c r="AY213" s="243"/>
      <c r="AZ213" s="242"/>
      <c r="BA213" s="33"/>
      <c r="BB213" s="32"/>
      <c r="BI213" s="33"/>
      <c r="BJ213" s="33"/>
    </row>
    <row r="214" spans="1:62" x14ac:dyDescent="0.2">
      <c r="A214" s="1"/>
      <c r="B214" s="1"/>
      <c r="Z214" s="32"/>
      <c r="AA214" s="32"/>
      <c r="AB214" s="241"/>
      <c r="AC214" s="33"/>
      <c r="AD214" s="33"/>
      <c r="AE214" s="33"/>
      <c r="AF214" s="33"/>
      <c r="AG214" s="33"/>
      <c r="AM214" s="33"/>
      <c r="AN214" s="33"/>
      <c r="AO214" s="242"/>
      <c r="AP214" s="242"/>
      <c r="AQ214" s="33"/>
      <c r="AR214" s="33"/>
      <c r="AS214" s="33"/>
      <c r="AT214" s="33"/>
      <c r="AU214" s="32"/>
      <c r="AV214" s="32"/>
      <c r="AW214" s="33"/>
      <c r="AX214" s="33"/>
      <c r="AY214" s="243"/>
      <c r="AZ214" s="242"/>
      <c r="BA214" s="33"/>
      <c r="BB214" s="32"/>
      <c r="BI214" s="33"/>
      <c r="BJ214" s="33"/>
    </row>
    <row r="215" spans="1:62" x14ac:dyDescent="0.2">
      <c r="A215" s="1"/>
      <c r="B215" s="1"/>
      <c r="Z215" s="32"/>
      <c r="AA215" s="32"/>
      <c r="AB215" s="241"/>
      <c r="AC215" s="33"/>
      <c r="AD215" s="33"/>
      <c r="AE215" s="33"/>
      <c r="AF215" s="33"/>
      <c r="AG215" s="33"/>
      <c r="AM215" s="33"/>
      <c r="AN215" s="33"/>
      <c r="AO215" s="242"/>
      <c r="AP215" s="242"/>
      <c r="AQ215" s="33"/>
      <c r="AR215" s="33"/>
      <c r="AS215" s="33"/>
      <c r="AT215" s="33"/>
      <c r="AU215" s="32"/>
      <c r="AV215" s="32"/>
      <c r="AW215" s="33"/>
      <c r="AX215" s="33"/>
      <c r="AY215" s="243"/>
      <c r="AZ215" s="242"/>
      <c r="BA215" s="33"/>
      <c r="BB215" s="32"/>
      <c r="BI215" s="33"/>
      <c r="BJ215" s="33"/>
    </row>
    <row r="216" spans="1:62" x14ac:dyDescent="0.2">
      <c r="A216" s="1"/>
      <c r="B216" s="1"/>
      <c r="Z216" s="32"/>
      <c r="AA216" s="32"/>
      <c r="AB216" s="241"/>
      <c r="AC216" s="33"/>
      <c r="AD216" s="33"/>
      <c r="AE216" s="33"/>
      <c r="AF216" s="33"/>
      <c r="AG216" s="33"/>
      <c r="AM216" s="33"/>
      <c r="AN216" s="33"/>
      <c r="AO216" s="242"/>
      <c r="AP216" s="242"/>
      <c r="AQ216" s="33"/>
      <c r="AR216" s="33"/>
      <c r="AS216" s="33"/>
      <c r="AT216" s="33"/>
      <c r="AU216" s="32"/>
      <c r="AV216" s="32"/>
      <c r="AW216" s="33"/>
      <c r="AX216" s="33"/>
      <c r="AY216" s="243"/>
      <c r="AZ216" s="242"/>
      <c r="BA216" s="33"/>
      <c r="BB216" s="32"/>
      <c r="BI216" s="33"/>
      <c r="BJ216" s="33"/>
    </row>
    <row r="217" spans="1:62" x14ac:dyDescent="0.2">
      <c r="A217" s="1"/>
      <c r="B217" s="1"/>
      <c r="Z217" s="32"/>
      <c r="AA217" s="32"/>
      <c r="AB217" s="241"/>
      <c r="AC217" s="33"/>
      <c r="AD217" s="33"/>
      <c r="AE217" s="33"/>
      <c r="AF217" s="33"/>
      <c r="AG217" s="33"/>
      <c r="AM217" s="33"/>
      <c r="AN217" s="33"/>
      <c r="AO217" s="242"/>
      <c r="AP217" s="242"/>
      <c r="AQ217" s="33"/>
      <c r="AR217" s="33"/>
      <c r="AS217" s="33"/>
      <c r="AT217" s="33"/>
      <c r="AU217" s="32"/>
      <c r="AV217" s="32"/>
      <c r="AW217" s="33"/>
      <c r="AX217" s="33"/>
      <c r="AY217" s="243"/>
      <c r="AZ217" s="242"/>
      <c r="BA217" s="33"/>
      <c r="BB217" s="32"/>
      <c r="BI217" s="33"/>
      <c r="BJ217" s="33"/>
    </row>
    <row r="218" spans="1:62" x14ac:dyDescent="0.2">
      <c r="A218" s="1"/>
      <c r="B218" s="1"/>
      <c r="Z218" s="32"/>
      <c r="AA218" s="32"/>
      <c r="AB218" s="241"/>
      <c r="AC218" s="33"/>
      <c r="AD218" s="33"/>
      <c r="AE218" s="33"/>
      <c r="AF218" s="33"/>
      <c r="AG218" s="33"/>
      <c r="AM218" s="33"/>
      <c r="AN218" s="33"/>
      <c r="AO218" s="242"/>
      <c r="AP218" s="242"/>
      <c r="AQ218" s="33"/>
      <c r="AR218" s="33"/>
      <c r="AS218" s="33"/>
      <c r="AT218" s="33"/>
      <c r="AU218" s="32"/>
      <c r="AV218" s="32"/>
      <c r="AW218" s="33"/>
      <c r="AX218" s="33"/>
      <c r="AY218" s="243"/>
      <c r="AZ218" s="242"/>
      <c r="BA218" s="33"/>
      <c r="BB218" s="32"/>
      <c r="BI218" s="33"/>
      <c r="BJ218" s="33"/>
    </row>
    <row r="219" spans="1:62" x14ac:dyDescent="0.2">
      <c r="A219" s="1"/>
      <c r="B219" s="1"/>
      <c r="Z219" s="32"/>
      <c r="AA219" s="32"/>
      <c r="AB219" s="241"/>
      <c r="AC219" s="33"/>
      <c r="AD219" s="33"/>
      <c r="AE219" s="33"/>
      <c r="AF219" s="33"/>
      <c r="AG219" s="33"/>
      <c r="AM219" s="33"/>
      <c r="AN219" s="33"/>
      <c r="AO219" s="242"/>
      <c r="AP219" s="242"/>
      <c r="AQ219" s="33"/>
      <c r="AR219" s="33"/>
      <c r="AS219" s="33"/>
      <c r="AT219" s="33"/>
      <c r="AU219" s="32"/>
      <c r="AV219" s="32"/>
      <c r="AW219" s="33"/>
      <c r="AX219" s="33"/>
      <c r="AY219" s="243"/>
      <c r="AZ219" s="242"/>
      <c r="BA219" s="33"/>
      <c r="BB219" s="32"/>
      <c r="BI219" s="33"/>
      <c r="BJ219" s="33"/>
    </row>
    <row r="220" spans="1:62" x14ac:dyDescent="0.2">
      <c r="A220" s="1"/>
      <c r="B220" s="1"/>
      <c r="Z220" s="32"/>
      <c r="AA220" s="32"/>
      <c r="AB220" s="241"/>
      <c r="AC220" s="33"/>
      <c r="AD220" s="33"/>
      <c r="AE220" s="33"/>
      <c r="AF220" s="33"/>
      <c r="AG220" s="33"/>
      <c r="AM220" s="33"/>
      <c r="AN220" s="33"/>
      <c r="AO220" s="242"/>
      <c r="AP220" s="242"/>
      <c r="AQ220" s="33"/>
      <c r="AR220" s="33"/>
      <c r="AS220" s="33"/>
      <c r="AT220" s="33"/>
      <c r="AU220" s="32"/>
      <c r="AV220" s="32"/>
      <c r="AW220" s="33"/>
      <c r="AX220" s="33"/>
      <c r="AY220" s="243"/>
      <c r="AZ220" s="242"/>
      <c r="BA220" s="33"/>
      <c r="BB220" s="32"/>
      <c r="BI220" s="33"/>
      <c r="BJ220" s="33"/>
    </row>
    <row r="221" spans="1:62" x14ac:dyDescent="0.2">
      <c r="A221" s="1"/>
      <c r="B221" s="1"/>
      <c r="Z221" s="32"/>
      <c r="AA221" s="32"/>
      <c r="AB221" s="241"/>
      <c r="AC221" s="33"/>
      <c r="AD221" s="33"/>
      <c r="AE221" s="33"/>
      <c r="AF221" s="33"/>
      <c r="AG221" s="33"/>
      <c r="AM221" s="33"/>
      <c r="AN221" s="33"/>
      <c r="AO221" s="242"/>
      <c r="AP221" s="242"/>
      <c r="AQ221" s="33"/>
      <c r="AR221" s="33"/>
      <c r="AS221" s="33"/>
      <c r="AT221" s="33"/>
      <c r="AU221" s="32"/>
      <c r="AV221" s="32"/>
      <c r="AW221" s="33"/>
      <c r="AX221" s="33"/>
      <c r="AY221" s="243"/>
      <c r="AZ221" s="242"/>
      <c r="BA221" s="33"/>
      <c r="BB221" s="32"/>
      <c r="BI221" s="33"/>
      <c r="BJ221" s="33"/>
    </row>
    <row r="222" spans="1:62" x14ac:dyDescent="0.2">
      <c r="A222" s="1"/>
      <c r="B222" s="1"/>
      <c r="Z222" s="32"/>
      <c r="AA222" s="32"/>
      <c r="AB222" s="241"/>
      <c r="AC222" s="33"/>
      <c r="AD222" s="33"/>
      <c r="AE222" s="33"/>
      <c r="AF222" s="33"/>
      <c r="AG222" s="33"/>
      <c r="AM222" s="33"/>
      <c r="AN222" s="33"/>
      <c r="AO222" s="242"/>
      <c r="AP222" s="242"/>
      <c r="AQ222" s="33"/>
      <c r="AR222" s="33"/>
      <c r="AS222" s="33"/>
      <c r="AT222" s="33"/>
      <c r="AU222" s="32"/>
      <c r="AV222" s="32"/>
      <c r="AW222" s="33"/>
      <c r="AX222" s="33"/>
      <c r="AY222" s="243"/>
      <c r="AZ222" s="242"/>
      <c r="BA222" s="33"/>
      <c r="BB222" s="32"/>
      <c r="BI222" s="33"/>
      <c r="BJ222" s="33"/>
    </row>
    <row r="223" spans="1:62" x14ac:dyDescent="0.2">
      <c r="A223" s="1"/>
      <c r="B223" s="1"/>
      <c r="Z223" s="32"/>
      <c r="AA223" s="32"/>
      <c r="AB223" s="241"/>
      <c r="AC223" s="33"/>
      <c r="AD223" s="33"/>
      <c r="AE223" s="33"/>
      <c r="AF223" s="33"/>
      <c r="AG223" s="33"/>
      <c r="AM223" s="33"/>
      <c r="AN223" s="33"/>
      <c r="AO223" s="242"/>
      <c r="AP223" s="242"/>
      <c r="AQ223" s="33"/>
      <c r="AR223" s="33"/>
      <c r="AS223" s="33"/>
      <c r="AT223" s="33"/>
      <c r="AU223" s="32"/>
      <c r="AV223" s="32"/>
      <c r="AW223" s="33"/>
      <c r="AX223" s="33"/>
      <c r="AY223" s="243"/>
      <c r="AZ223" s="242"/>
      <c r="BA223" s="33"/>
      <c r="BB223" s="32"/>
      <c r="BI223" s="33"/>
      <c r="BJ223" s="33"/>
    </row>
    <row r="224" spans="1:62" x14ac:dyDescent="0.2">
      <c r="A224" s="1"/>
      <c r="B224" s="1"/>
      <c r="Z224" s="32"/>
      <c r="AA224" s="32"/>
      <c r="AB224" s="241"/>
      <c r="AC224" s="33"/>
      <c r="AD224" s="33"/>
      <c r="AE224" s="33"/>
      <c r="AF224" s="33"/>
      <c r="AG224" s="33"/>
      <c r="AM224" s="33"/>
      <c r="AN224" s="33"/>
      <c r="AO224" s="242"/>
      <c r="AP224" s="242"/>
      <c r="AQ224" s="33"/>
      <c r="AR224" s="33"/>
      <c r="AS224" s="33"/>
      <c r="AT224" s="33"/>
      <c r="AU224" s="32"/>
      <c r="AV224" s="32"/>
      <c r="AW224" s="33"/>
      <c r="AX224" s="33"/>
      <c r="AY224" s="243"/>
      <c r="AZ224" s="242"/>
      <c r="BA224" s="33"/>
      <c r="BB224" s="32"/>
      <c r="BI224" s="33"/>
      <c r="BJ224" s="33"/>
    </row>
    <row r="225" spans="1:62" x14ac:dyDescent="0.2">
      <c r="A225" s="1"/>
      <c r="B225" s="1"/>
      <c r="Z225" s="32"/>
      <c r="AA225" s="32"/>
      <c r="AB225" s="241"/>
      <c r="AC225" s="33"/>
      <c r="AD225" s="33"/>
      <c r="AE225" s="33"/>
      <c r="AF225" s="33"/>
      <c r="AG225" s="33"/>
      <c r="AM225" s="33"/>
      <c r="AN225" s="33"/>
      <c r="AO225" s="242"/>
      <c r="AP225" s="242"/>
      <c r="AQ225" s="33"/>
      <c r="AR225" s="33"/>
      <c r="AS225" s="33"/>
      <c r="AT225" s="33"/>
      <c r="AU225" s="32"/>
      <c r="AV225" s="32"/>
      <c r="AW225" s="33"/>
      <c r="AX225" s="33"/>
      <c r="AY225" s="243"/>
      <c r="AZ225" s="242"/>
      <c r="BA225" s="33"/>
      <c r="BB225" s="32"/>
      <c r="BI225" s="33"/>
      <c r="BJ225" s="33"/>
    </row>
    <row r="226" spans="1:62" x14ac:dyDescent="0.2">
      <c r="A226" s="1"/>
      <c r="B226" s="1"/>
      <c r="Z226" s="32"/>
      <c r="AA226" s="32"/>
      <c r="AB226" s="241"/>
      <c r="AC226" s="33"/>
      <c r="AD226" s="33"/>
      <c r="AE226" s="33"/>
      <c r="AF226" s="33"/>
      <c r="AG226" s="33"/>
      <c r="AM226" s="33"/>
      <c r="AN226" s="33"/>
      <c r="AO226" s="242"/>
      <c r="AP226" s="242"/>
      <c r="AQ226" s="33"/>
      <c r="AR226" s="33"/>
      <c r="AS226" s="33"/>
      <c r="AT226" s="33"/>
      <c r="AU226" s="32"/>
      <c r="AV226" s="32"/>
      <c r="AW226" s="33"/>
      <c r="AX226" s="33"/>
      <c r="AY226" s="243"/>
      <c r="AZ226" s="242"/>
      <c r="BA226" s="33"/>
      <c r="BB226" s="32"/>
      <c r="BI226" s="33"/>
      <c r="BJ226" s="33"/>
    </row>
    <row r="227" spans="1:62" x14ac:dyDescent="0.2">
      <c r="A227" s="1"/>
      <c r="B227" s="1"/>
      <c r="Z227" s="32"/>
      <c r="AA227" s="32"/>
      <c r="AB227" s="241"/>
      <c r="AC227" s="33"/>
      <c r="AD227" s="33"/>
      <c r="AE227" s="33"/>
      <c r="AF227" s="33"/>
      <c r="AG227" s="33"/>
      <c r="AM227" s="33"/>
      <c r="AN227" s="33"/>
      <c r="AO227" s="242"/>
      <c r="AP227" s="242"/>
      <c r="AQ227" s="33"/>
      <c r="AR227" s="33"/>
      <c r="AS227" s="33"/>
      <c r="AT227" s="33"/>
      <c r="AU227" s="32"/>
      <c r="AV227" s="32"/>
      <c r="AW227" s="33"/>
      <c r="AX227" s="33"/>
      <c r="AY227" s="243"/>
      <c r="AZ227" s="242"/>
      <c r="BA227" s="33"/>
      <c r="BB227" s="32"/>
      <c r="BI227" s="33"/>
      <c r="BJ227" s="33"/>
    </row>
    <row r="228" spans="1:62" x14ac:dyDescent="0.2">
      <c r="A228" s="1"/>
      <c r="B228" s="1"/>
      <c r="Z228" s="32"/>
      <c r="AA228" s="32"/>
      <c r="AB228" s="241"/>
      <c r="AC228" s="33"/>
      <c r="AD228" s="33"/>
      <c r="AE228" s="33"/>
      <c r="AF228" s="33"/>
      <c r="AG228" s="33"/>
      <c r="AM228" s="33"/>
      <c r="AN228" s="33"/>
      <c r="AO228" s="242"/>
      <c r="AP228" s="242"/>
      <c r="AQ228" s="33"/>
      <c r="AR228" s="33"/>
      <c r="AS228" s="33"/>
      <c r="AT228" s="33"/>
      <c r="AU228" s="32"/>
      <c r="AV228" s="32"/>
      <c r="AW228" s="33"/>
      <c r="AX228" s="33"/>
      <c r="AY228" s="243"/>
      <c r="AZ228" s="242"/>
      <c r="BA228" s="33"/>
      <c r="BB228" s="32"/>
      <c r="BI228" s="33"/>
      <c r="BJ228" s="33"/>
    </row>
    <row r="229" spans="1:62" x14ac:dyDescent="0.2">
      <c r="A229" s="1"/>
      <c r="B229" s="1"/>
      <c r="Z229" s="32"/>
      <c r="AA229" s="32"/>
      <c r="AB229" s="241"/>
      <c r="AC229" s="33"/>
      <c r="AD229" s="33"/>
      <c r="AE229" s="33"/>
      <c r="AF229" s="33"/>
      <c r="AG229" s="33"/>
      <c r="AM229" s="33"/>
      <c r="AN229" s="33"/>
      <c r="AO229" s="242"/>
      <c r="AP229" s="242"/>
      <c r="AQ229" s="33"/>
      <c r="AR229" s="33"/>
      <c r="AS229" s="33"/>
      <c r="AT229" s="33"/>
      <c r="AU229" s="32"/>
      <c r="AV229" s="32"/>
      <c r="AW229" s="33"/>
      <c r="AX229" s="33"/>
      <c r="AY229" s="243"/>
      <c r="AZ229" s="242"/>
      <c r="BA229" s="33"/>
      <c r="BB229" s="32"/>
      <c r="BI229" s="33"/>
      <c r="BJ229" s="33"/>
    </row>
    <row r="230" spans="1:62" x14ac:dyDescent="0.2">
      <c r="A230" s="1"/>
      <c r="B230" s="1"/>
      <c r="Z230" s="32"/>
      <c r="AA230" s="32"/>
      <c r="AB230" s="241"/>
      <c r="AC230" s="33"/>
      <c r="AD230" s="33"/>
      <c r="AE230" s="33"/>
      <c r="AF230" s="33"/>
      <c r="AG230" s="33"/>
      <c r="AM230" s="33"/>
      <c r="AN230" s="33"/>
      <c r="AO230" s="242"/>
      <c r="AP230" s="242"/>
      <c r="AQ230" s="33"/>
      <c r="AR230" s="33"/>
      <c r="AS230" s="33"/>
      <c r="AT230" s="33"/>
      <c r="AU230" s="32"/>
      <c r="AV230" s="32"/>
      <c r="AW230" s="33"/>
      <c r="AX230" s="33"/>
      <c r="AY230" s="243"/>
      <c r="AZ230" s="242"/>
      <c r="BA230" s="33"/>
      <c r="BB230" s="32"/>
      <c r="BI230" s="33"/>
      <c r="BJ230" s="33"/>
    </row>
    <row r="231" spans="1:62" x14ac:dyDescent="0.2">
      <c r="A231" s="1"/>
      <c r="B231" s="1"/>
      <c r="Z231" s="32"/>
      <c r="AA231" s="32"/>
      <c r="AB231" s="241"/>
      <c r="AC231" s="33"/>
      <c r="AD231" s="33"/>
      <c r="AE231" s="33"/>
      <c r="AF231" s="33"/>
      <c r="AG231" s="33"/>
      <c r="AM231" s="33"/>
      <c r="AN231" s="33"/>
      <c r="AO231" s="242"/>
      <c r="AP231" s="242"/>
      <c r="AQ231" s="33"/>
      <c r="AR231" s="33"/>
      <c r="AS231" s="33"/>
      <c r="AT231" s="33"/>
      <c r="AU231" s="32"/>
      <c r="AV231" s="32"/>
      <c r="AW231" s="33"/>
      <c r="AX231" s="33"/>
      <c r="AY231" s="243"/>
      <c r="AZ231" s="242"/>
      <c r="BA231" s="33"/>
      <c r="BB231" s="32"/>
      <c r="BI231" s="33"/>
      <c r="BJ231" s="33"/>
    </row>
    <row r="232" spans="1:62" x14ac:dyDescent="0.2">
      <c r="A232" s="1"/>
      <c r="B232" s="1"/>
      <c r="Z232" s="32"/>
      <c r="AA232" s="32"/>
      <c r="AB232" s="241"/>
      <c r="AC232" s="33"/>
      <c r="AD232" s="33"/>
      <c r="AE232" s="33"/>
      <c r="AF232" s="33"/>
      <c r="AG232" s="33"/>
      <c r="AM232" s="33"/>
      <c r="AN232" s="33"/>
      <c r="AO232" s="242"/>
      <c r="AP232" s="242"/>
      <c r="AQ232" s="33"/>
      <c r="AR232" s="33"/>
      <c r="AS232" s="33"/>
      <c r="AT232" s="33"/>
      <c r="AU232" s="32"/>
      <c r="AV232" s="32"/>
      <c r="AW232" s="33"/>
      <c r="AX232" s="33"/>
      <c r="AY232" s="243"/>
      <c r="AZ232" s="242"/>
      <c r="BA232" s="33"/>
      <c r="BB232" s="32"/>
      <c r="BI232" s="33"/>
      <c r="BJ232" s="33"/>
    </row>
    <row r="233" spans="1:62" x14ac:dyDescent="0.2">
      <c r="A233" s="1"/>
      <c r="B233" s="1"/>
      <c r="Z233" s="32"/>
      <c r="AA233" s="32"/>
      <c r="AB233" s="241"/>
      <c r="AC233" s="33"/>
      <c r="AD233" s="33"/>
      <c r="AE233" s="33"/>
      <c r="AF233" s="33"/>
      <c r="AG233" s="33"/>
      <c r="AM233" s="33"/>
      <c r="AN233" s="33"/>
      <c r="AO233" s="242"/>
      <c r="AP233" s="242"/>
      <c r="AQ233" s="33"/>
      <c r="AR233" s="33"/>
      <c r="AS233" s="33"/>
      <c r="AT233" s="33"/>
      <c r="AU233" s="32"/>
      <c r="AV233" s="32"/>
      <c r="AW233" s="33"/>
      <c r="AX233" s="33"/>
      <c r="AY233" s="243"/>
      <c r="AZ233" s="242"/>
      <c r="BA233" s="33"/>
      <c r="BB233" s="32"/>
      <c r="BI233" s="33"/>
      <c r="BJ233" s="33"/>
    </row>
    <row r="234" spans="1:62" x14ac:dyDescent="0.2">
      <c r="A234" s="1"/>
      <c r="B234" s="1"/>
      <c r="Z234" s="32"/>
      <c r="AA234" s="32"/>
      <c r="AB234" s="241"/>
      <c r="AC234" s="33"/>
      <c r="AD234" s="33"/>
      <c r="AE234" s="33"/>
      <c r="AF234" s="33"/>
      <c r="AG234" s="33"/>
      <c r="AM234" s="33"/>
      <c r="AN234" s="33"/>
      <c r="AO234" s="242"/>
      <c r="AP234" s="242"/>
      <c r="AQ234" s="33"/>
      <c r="AR234" s="33"/>
      <c r="AS234" s="33"/>
      <c r="AT234" s="33"/>
      <c r="AU234" s="32"/>
      <c r="AV234" s="32"/>
      <c r="AW234" s="33"/>
      <c r="AX234" s="33"/>
      <c r="AY234" s="243"/>
      <c r="AZ234" s="242"/>
      <c r="BA234" s="33"/>
      <c r="BB234" s="32"/>
      <c r="BI234" s="33"/>
      <c r="BJ234" s="33"/>
    </row>
    <row r="235" spans="1:62" x14ac:dyDescent="0.2">
      <c r="A235" s="1"/>
      <c r="B235" s="1"/>
      <c r="Z235" s="32"/>
      <c r="AA235" s="32"/>
      <c r="AB235" s="241"/>
      <c r="AC235" s="33"/>
      <c r="AD235" s="33"/>
      <c r="AE235" s="33"/>
      <c r="AF235" s="33"/>
      <c r="AG235" s="33"/>
      <c r="AM235" s="33"/>
      <c r="AN235" s="33"/>
      <c r="AO235" s="242"/>
      <c r="AP235" s="242"/>
      <c r="AQ235" s="33"/>
      <c r="AR235" s="33"/>
      <c r="AS235" s="33"/>
      <c r="AT235" s="33"/>
      <c r="AU235" s="32"/>
      <c r="AV235" s="32"/>
      <c r="AW235" s="33"/>
      <c r="AX235" s="33"/>
      <c r="AY235" s="243"/>
      <c r="AZ235" s="242"/>
      <c r="BA235" s="33"/>
      <c r="BB235" s="32"/>
      <c r="BI235" s="33"/>
      <c r="BJ235" s="33"/>
    </row>
    <row r="236" spans="1:62" x14ac:dyDescent="0.2">
      <c r="A236" s="1"/>
      <c r="B236" s="1"/>
      <c r="Z236" s="32"/>
      <c r="AA236" s="32"/>
      <c r="AB236" s="241"/>
      <c r="AC236" s="33"/>
      <c r="AD236" s="33"/>
      <c r="AE236" s="33"/>
      <c r="AF236" s="33"/>
      <c r="AG236" s="33"/>
      <c r="AM236" s="33"/>
      <c r="AN236" s="33"/>
      <c r="AO236" s="242"/>
      <c r="AP236" s="242"/>
      <c r="AQ236" s="33"/>
      <c r="AR236" s="33"/>
      <c r="AS236" s="33"/>
      <c r="AT236" s="33"/>
      <c r="AU236" s="32"/>
      <c r="AV236" s="32"/>
      <c r="AW236" s="33"/>
      <c r="AX236" s="33"/>
      <c r="AY236" s="243"/>
      <c r="AZ236" s="242"/>
      <c r="BA236" s="33"/>
      <c r="BB236" s="32"/>
      <c r="BI236" s="33"/>
      <c r="BJ236" s="33"/>
    </row>
    <row r="237" spans="1:62" x14ac:dyDescent="0.2">
      <c r="A237" s="1"/>
      <c r="B237" s="1"/>
      <c r="Z237" s="32"/>
      <c r="AA237" s="32"/>
      <c r="AB237" s="241"/>
      <c r="AC237" s="33"/>
      <c r="AD237" s="33"/>
      <c r="AE237" s="33"/>
      <c r="AF237" s="33"/>
      <c r="AG237" s="33"/>
      <c r="AM237" s="33"/>
      <c r="AN237" s="33"/>
      <c r="AO237" s="242"/>
      <c r="AP237" s="242"/>
      <c r="AQ237" s="33"/>
      <c r="AR237" s="33"/>
      <c r="AS237" s="33"/>
      <c r="AT237" s="33"/>
      <c r="AU237" s="32"/>
      <c r="AV237" s="32"/>
      <c r="AW237" s="33"/>
      <c r="AX237" s="33"/>
      <c r="AY237" s="243"/>
      <c r="AZ237" s="242"/>
      <c r="BA237" s="33"/>
      <c r="BB237" s="32"/>
      <c r="BI237" s="33"/>
      <c r="BJ237" s="33"/>
    </row>
    <row r="238" spans="1:62" x14ac:dyDescent="0.2">
      <c r="A238" s="1"/>
      <c r="B238" s="1"/>
      <c r="Z238" s="32"/>
      <c r="AA238" s="32"/>
      <c r="AB238" s="241"/>
      <c r="AC238" s="33"/>
      <c r="AD238" s="33"/>
      <c r="AE238" s="33"/>
      <c r="AF238" s="33"/>
      <c r="AG238" s="33"/>
      <c r="AM238" s="33"/>
      <c r="AN238" s="33"/>
      <c r="AO238" s="242"/>
      <c r="AP238" s="242"/>
      <c r="AQ238" s="33"/>
      <c r="AR238" s="33"/>
      <c r="AS238" s="33"/>
      <c r="AT238" s="33"/>
      <c r="AU238" s="32"/>
      <c r="AV238" s="32"/>
      <c r="AW238" s="33"/>
      <c r="AX238" s="33"/>
      <c r="AY238" s="243"/>
      <c r="AZ238" s="242"/>
      <c r="BA238" s="33"/>
      <c r="BB238" s="32"/>
      <c r="BI238" s="33"/>
      <c r="BJ238" s="33"/>
    </row>
    <row r="239" spans="1:62" x14ac:dyDescent="0.2">
      <c r="A239" s="1"/>
      <c r="B239" s="1"/>
      <c r="Z239" s="32"/>
      <c r="AA239" s="32"/>
      <c r="AB239" s="241"/>
      <c r="AC239" s="33"/>
      <c r="AD239" s="33"/>
      <c r="AE239" s="33"/>
      <c r="AF239" s="33"/>
      <c r="AG239" s="33"/>
      <c r="AM239" s="33"/>
      <c r="AN239" s="33"/>
      <c r="AO239" s="242"/>
      <c r="AP239" s="242"/>
      <c r="AQ239" s="33"/>
      <c r="AR239" s="33"/>
      <c r="AS239" s="33"/>
      <c r="AT239" s="33"/>
      <c r="AU239" s="32"/>
      <c r="AV239" s="32"/>
      <c r="AW239" s="33"/>
      <c r="AX239" s="33"/>
      <c r="AY239" s="243"/>
      <c r="AZ239" s="242"/>
      <c r="BA239" s="33"/>
      <c r="BB239" s="32"/>
      <c r="BI239" s="33"/>
      <c r="BJ239" s="33"/>
    </row>
    <row r="240" spans="1:62" x14ac:dyDescent="0.2">
      <c r="A240" s="1"/>
      <c r="B240" s="1"/>
      <c r="Z240" s="32"/>
      <c r="AA240" s="32"/>
      <c r="AB240" s="241"/>
      <c r="AC240" s="33"/>
      <c r="AD240" s="33"/>
      <c r="AE240" s="33"/>
      <c r="AF240" s="33"/>
      <c r="AG240" s="33"/>
      <c r="AM240" s="33"/>
      <c r="AN240" s="33"/>
      <c r="AO240" s="242"/>
      <c r="AP240" s="242"/>
      <c r="AQ240" s="33"/>
      <c r="AR240" s="33"/>
      <c r="AS240" s="33"/>
      <c r="AT240" s="33"/>
      <c r="AU240" s="32"/>
      <c r="AV240" s="32"/>
      <c r="AW240" s="33"/>
      <c r="AX240" s="33"/>
      <c r="AY240" s="243"/>
      <c r="AZ240" s="242"/>
      <c r="BA240" s="33"/>
      <c r="BB240" s="32"/>
      <c r="BI240" s="33"/>
      <c r="BJ240" s="33"/>
    </row>
    <row r="241" spans="1:62" x14ac:dyDescent="0.2">
      <c r="A241" s="1"/>
      <c r="B241" s="1"/>
      <c r="Z241" s="32"/>
      <c r="AA241" s="32"/>
      <c r="AB241" s="241"/>
      <c r="AC241" s="33"/>
      <c r="AD241" s="33"/>
      <c r="AE241" s="33"/>
      <c r="AF241" s="33"/>
      <c r="AG241" s="33"/>
      <c r="AM241" s="33"/>
      <c r="AN241" s="33"/>
      <c r="AO241" s="242"/>
      <c r="AP241" s="242"/>
      <c r="AQ241" s="33"/>
      <c r="AR241" s="33"/>
      <c r="AS241" s="33"/>
      <c r="AT241" s="33"/>
      <c r="AU241" s="32"/>
      <c r="AV241" s="32"/>
      <c r="AW241" s="33"/>
      <c r="AX241" s="33"/>
      <c r="AY241" s="243"/>
      <c r="AZ241" s="242"/>
      <c r="BA241" s="33"/>
      <c r="BB241" s="32"/>
      <c r="BI241" s="33"/>
      <c r="BJ241" s="33"/>
    </row>
    <row r="242" spans="1:62" x14ac:dyDescent="0.2">
      <c r="A242" s="1"/>
      <c r="B242" s="1"/>
      <c r="Z242" s="32"/>
      <c r="AA242" s="32"/>
      <c r="AB242" s="241"/>
      <c r="AC242" s="33"/>
      <c r="AD242" s="33"/>
      <c r="AE242" s="33"/>
      <c r="AF242" s="33"/>
      <c r="AG242" s="33"/>
      <c r="AM242" s="33"/>
      <c r="AN242" s="33"/>
      <c r="AO242" s="242"/>
      <c r="AP242" s="242"/>
      <c r="AQ242" s="33"/>
      <c r="AR242" s="33"/>
      <c r="AS242" s="33"/>
      <c r="AT242" s="33"/>
      <c r="AU242" s="32"/>
      <c r="AV242" s="32"/>
      <c r="AW242" s="33"/>
      <c r="AX242" s="33"/>
      <c r="AY242" s="243"/>
      <c r="AZ242" s="242"/>
      <c r="BA242" s="33"/>
      <c r="BB242" s="32"/>
      <c r="BI242" s="33"/>
      <c r="BJ242" s="33"/>
    </row>
    <row r="243" spans="1:62" x14ac:dyDescent="0.2">
      <c r="A243" s="1"/>
      <c r="B243" s="1"/>
      <c r="Z243" s="32"/>
      <c r="AA243" s="32"/>
      <c r="AB243" s="241"/>
      <c r="AC243" s="33"/>
      <c r="AD243" s="33"/>
      <c r="AE243" s="33"/>
      <c r="AF243" s="33"/>
      <c r="AG243" s="33"/>
      <c r="AM243" s="33"/>
      <c r="AN243" s="33"/>
      <c r="AO243" s="242"/>
      <c r="AP243" s="242"/>
      <c r="AQ243" s="33"/>
      <c r="AR243" s="33"/>
      <c r="AS243" s="33"/>
      <c r="AT243" s="33"/>
      <c r="AU243" s="32"/>
      <c r="AV243" s="32"/>
      <c r="AW243" s="33"/>
      <c r="AX243" s="33"/>
      <c r="AY243" s="243"/>
      <c r="AZ243" s="242"/>
      <c r="BA243" s="33"/>
      <c r="BB243" s="32"/>
      <c r="BI243" s="33"/>
      <c r="BJ243" s="33"/>
    </row>
    <row r="244" spans="1:62" x14ac:dyDescent="0.2">
      <c r="A244" s="1"/>
      <c r="B244" s="1"/>
      <c r="Z244" s="32"/>
      <c r="AA244" s="32"/>
      <c r="AB244" s="241"/>
      <c r="AC244" s="33"/>
      <c r="AD244" s="33"/>
      <c r="AE244" s="33"/>
      <c r="AF244" s="33"/>
      <c r="AG244" s="33"/>
      <c r="AM244" s="33"/>
      <c r="AN244" s="33"/>
      <c r="AO244" s="242"/>
      <c r="AP244" s="242"/>
      <c r="AQ244" s="33"/>
      <c r="AR244" s="33"/>
      <c r="AS244" s="33"/>
      <c r="AT244" s="33"/>
      <c r="AU244" s="32"/>
      <c r="AV244" s="32"/>
      <c r="AW244" s="33"/>
      <c r="AX244" s="33"/>
      <c r="AY244" s="243"/>
      <c r="AZ244" s="242"/>
      <c r="BA244" s="33"/>
      <c r="BB244" s="32"/>
      <c r="BI244" s="33"/>
      <c r="BJ244" s="33"/>
    </row>
    <row r="245" spans="1:62" x14ac:dyDescent="0.2">
      <c r="A245" s="1"/>
      <c r="B245" s="1"/>
      <c r="Z245" s="32"/>
      <c r="AA245" s="32"/>
      <c r="AB245" s="241"/>
      <c r="AC245" s="33"/>
      <c r="AD245" s="33"/>
      <c r="AE245" s="33"/>
      <c r="AF245" s="33"/>
      <c r="AG245" s="33"/>
      <c r="AM245" s="33"/>
      <c r="AN245" s="33"/>
      <c r="AO245" s="242"/>
      <c r="AP245" s="242"/>
      <c r="AQ245" s="33"/>
      <c r="AR245" s="33"/>
      <c r="AS245" s="33"/>
      <c r="AT245" s="33"/>
      <c r="AU245" s="32"/>
      <c r="AV245" s="32"/>
      <c r="AW245" s="33"/>
      <c r="AX245" s="33"/>
      <c r="AY245" s="243"/>
      <c r="AZ245" s="242"/>
      <c r="BA245" s="33"/>
      <c r="BB245" s="32"/>
      <c r="BI245" s="33"/>
      <c r="BJ245" s="33"/>
    </row>
    <row r="246" spans="1:62" x14ac:dyDescent="0.2">
      <c r="A246" s="1"/>
      <c r="B246" s="1"/>
      <c r="Z246" s="32"/>
      <c r="AA246" s="32"/>
      <c r="AB246" s="241"/>
      <c r="AC246" s="33"/>
      <c r="AD246" s="33"/>
      <c r="AE246" s="33"/>
      <c r="AF246" s="33"/>
      <c r="AG246" s="33"/>
      <c r="AM246" s="33"/>
      <c r="AN246" s="33"/>
      <c r="AO246" s="242"/>
      <c r="AP246" s="242"/>
      <c r="AQ246" s="33"/>
      <c r="AR246" s="33"/>
      <c r="AS246" s="33"/>
      <c r="AT246" s="33"/>
      <c r="AU246" s="32"/>
      <c r="AV246" s="32"/>
      <c r="AW246" s="33"/>
      <c r="AX246" s="33"/>
      <c r="AY246" s="243"/>
      <c r="AZ246" s="242"/>
      <c r="BA246" s="33"/>
      <c r="BB246" s="32"/>
      <c r="BI246" s="33"/>
      <c r="BJ246" s="33"/>
    </row>
    <row r="247" spans="1:62" x14ac:dyDescent="0.2">
      <c r="A247" s="1"/>
      <c r="B247" s="1"/>
      <c r="Z247" s="32"/>
      <c r="AA247" s="32"/>
      <c r="AB247" s="241"/>
      <c r="AC247" s="33"/>
      <c r="AD247" s="33"/>
      <c r="AE247" s="33"/>
      <c r="AF247" s="33"/>
      <c r="AG247" s="33"/>
      <c r="AM247" s="33"/>
      <c r="AN247" s="33"/>
      <c r="AO247" s="242"/>
      <c r="AP247" s="242"/>
      <c r="AQ247" s="33"/>
      <c r="AR247" s="33"/>
      <c r="AS247" s="33"/>
      <c r="AT247" s="33"/>
      <c r="AU247" s="32"/>
      <c r="AV247" s="32"/>
      <c r="AW247" s="33"/>
      <c r="AX247" s="33"/>
      <c r="AY247" s="243"/>
      <c r="AZ247" s="242"/>
      <c r="BA247" s="33"/>
      <c r="BB247" s="32"/>
      <c r="BI247" s="33"/>
      <c r="BJ247" s="33"/>
    </row>
    <row r="248" spans="1:62" x14ac:dyDescent="0.2">
      <c r="A248" s="1"/>
      <c r="B248" s="1"/>
      <c r="Z248" s="32"/>
      <c r="AA248" s="32"/>
      <c r="AB248" s="241"/>
      <c r="AC248" s="33"/>
      <c r="AD248" s="33"/>
      <c r="AE248" s="33"/>
      <c r="AF248" s="33"/>
      <c r="AG248" s="33"/>
      <c r="AM248" s="33"/>
      <c r="AN248" s="33"/>
      <c r="AO248" s="242"/>
      <c r="AP248" s="242"/>
      <c r="AQ248" s="33"/>
      <c r="AR248" s="33"/>
      <c r="AS248" s="33"/>
      <c r="AT248" s="33"/>
      <c r="AU248" s="32"/>
      <c r="AV248" s="32"/>
      <c r="AW248" s="33"/>
      <c r="AX248" s="33"/>
      <c r="AY248" s="243"/>
      <c r="AZ248" s="242"/>
      <c r="BA248" s="33"/>
      <c r="BB248" s="32"/>
      <c r="BI248" s="33"/>
      <c r="BJ248" s="33"/>
    </row>
    <row r="249" spans="1:62" x14ac:dyDescent="0.2">
      <c r="A249" s="1"/>
      <c r="B249" s="1"/>
    </row>
    <row r="250" spans="1:62" x14ac:dyDescent="0.2">
      <c r="A250" s="1"/>
      <c r="B250" s="1"/>
    </row>
    <row r="251" spans="1:62" x14ac:dyDescent="0.2">
      <c r="A251" s="1"/>
      <c r="B251" s="1"/>
    </row>
    <row r="252" spans="1:62" x14ac:dyDescent="0.2">
      <c r="A252" s="1"/>
      <c r="B252" s="1"/>
    </row>
    <row r="253" spans="1:62" x14ac:dyDescent="0.2">
      <c r="A253" s="1"/>
      <c r="B253" s="1"/>
    </row>
    <row r="254" spans="1:62" x14ac:dyDescent="0.2">
      <c r="A254" s="1"/>
      <c r="B254" s="1"/>
    </row>
    <row r="255" spans="1:62" x14ac:dyDescent="0.2">
      <c r="A255" s="1"/>
      <c r="B255" s="1"/>
    </row>
    <row r="256" spans="1:62" x14ac:dyDescent="0.2">
      <c r="A256" s="1"/>
      <c r="B256" s="1"/>
    </row>
    <row r="257" spans="1:62" x14ac:dyDescent="0.2">
      <c r="A257" s="1"/>
      <c r="B257" s="1"/>
    </row>
    <row r="258" spans="1:62" x14ac:dyDescent="0.2">
      <c r="A258" s="1"/>
      <c r="B258" s="1"/>
      <c r="X258" s="1"/>
      <c r="Y258" s="1"/>
      <c r="Z258" s="1"/>
      <c r="AA258" s="1"/>
      <c r="AB258" s="1"/>
      <c r="AC258" s="1"/>
      <c r="AD258" s="1"/>
      <c r="AE258" s="1"/>
      <c r="AF258" s="1"/>
      <c r="AG258" s="1"/>
      <c r="AM258" s="1"/>
      <c r="AN258" s="1"/>
      <c r="AO258" s="2"/>
      <c r="AP258" s="1"/>
      <c r="AQ258" s="1"/>
      <c r="AR258" s="1"/>
      <c r="AS258" s="1"/>
      <c r="AT258" s="1"/>
      <c r="AU258" s="1"/>
      <c r="AV258" s="1"/>
      <c r="AW258" s="1"/>
      <c r="AX258" s="1"/>
      <c r="AY258" s="1"/>
      <c r="AZ258" s="2"/>
      <c r="BA258" s="1"/>
      <c r="BB258" s="1"/>
      <c r="BI258" s="2"/>
      <c r="BJ258" s="2"/>
    </row>
    <row r="259" spans="1:62" x14ac:dyDescent="0.2">
      <c r="A259" s="1"/>
      <c r="B259" s="1"/>
      <c r="X259" s="1"/>
      <c r="Y259" s="1"/>
      <c r="Z259" s="1"/>
      <c r="AA259" s="1"/>
      <c r="AB259" s="1"/>
      <c r="AC259" s="1"/>
      <c r="AD259" s="1"/>
      <c r="AE259" s="1"/>
      <c r="AF259" s="1"/>
      <c r="AG259" s="1"/>
      <c r="AM259" s="1"/>
      <c r="AN259" s="1"/>
      <c r="AO259" s="2"/>
      <c r="AP259" s="1"/>
      <c r="AQ259" s="1"/>
      <c r="AR259" s="1"/>
      <c r="AS259" s="1"/>
      <c r="AT259" s="1"/>
      <c r="AU259" s="1"/>
      <c r="AV259" s="1"/>
      <c r="AW259" s="1"/>
      <c r="AX259" s="1"/>
      <c r="AY259" s="1"/>
      <c r="AZ259" s="2"/>
      <c r="BA259" s="1"/>
      <c r="BB259" s="1"/>
      <c r="BI259" s="2"/>
      <c r="BJ259" s="2"/>
    </row>
    <row r="260" spans="1:62" x14ac:dyDescent="0.2">
      <c r="A260" s="1"/>
      <c r="B260" s="1"/>
      <c r="X260" s="1"/>
      <c r="Y260" s="1"/>
      <c r="Z260" s="1"/>
      <c r="AA260" s="1"/>
      <c r="AB260" s="1"/>
      <c r="AC260" s="1"/>
      <c r="AD260" s="1"/>
      <c r="AE260" s="1"/>
      <c r="AF260" s="1"/>
      <c r="AG260" s="1"/>
      <c r="AM260" s="1"/>
      <c r="AN260" s="1"/>
      <c r="AO260" s="2"/>
      <c r="AP260" s="1"/>
      <c r="AQ260" s="1"/>
      <c r="AR260" s="1"/>
      <c r="AS260" s="1"/>
      <c r="AT260" s="1"/>
      <c r="AU260" s="1"/>
      <c r="AV260" s="1"/>
      <c r="AW260" s="1"/>
      <c r="AX260" s="1"/>
      <c r="AY260" s="1"/>
      <c r="AZ260" s="2"/>
      <c r="BA260" s="1"/>
      <c r="BB260" s="1"/>
      <c r="BI260" s="2"/>
      <c r="BJ260" s="2"/>
    </row>
    <row r="261" spans="1:62" x14ac:dyDescent="0.2">
      <c r="A261" s="1"/>
      <c r="B261" s="1"/>
      <c r="X261" s="1"/>
      <c r="Y261" s="1"/>
      <c r="Z261" s="1"/>
      <c r="AA261" s="1"/>
      <c r="AB261" s="1"/>
      <c r="AC261" s="1"/>
      <c r="AD261" s="1"/>
      <c r="AE261" s="1"/>
      <c r="AF261" s="1"/>
      <c r="AG261" s="1"/>
      <c r="AM261" s="1"/>
      <c r="AN261" s="1"/>
      <c r="AO261" s="2"/>
      <c r="AP261" s="1"/>
      <c r="AQ261" s="1"/>
      <c r="AR261" s="1"/>
      <c r="AS261" s="1"/>
      <c r="AT261" s="1"/>
      <c r="AU261" s="1"/>
      <c r="AV261" s="1"/>
      <c r="AW261" s="1"/>
      <c r="AX261" s="1"/>
      <c r="AY261" s="1"/>
      <c r="AZ261" s="2"/>
      <c r="BA261" s="1"/>
      <c r="BB261" s="1"/>
      <c r="BI261" s="2"/>
      <c r="BJ261" s="2"/>
    </row>
  </sheetData>
  <sheetProtection algorithmName="SHA-512" hashValue="2bsHaeMc7v27aQNCqBumPlc8pf4uW4aZMD2o6MJs3dqTFZs2z+54Jh1FBMXxZQZ8PtDY01p90BPwfd0qtuiPMA==" saltValue="Mxsr+T1dPzaxd29AvfSV1w==" spinCount="100000" sheet="1" objects="1" scenarios="1"/>
  <mergeCells count="36">
    <mergeCell ref="C8:C9"/>
    <mergeCell ref="D8:D9"/>
    <mergeCell ref="E8:E9"/>
    <mergeCell ref="F8:F9"/>
    <mergeCell ref="G8:G9"/>
    <mergeCell ref="X4:Y4"/>
    <mergeCell ref="J5:L5"/>
    <mergeCell ref="BO5:BO6"/>
    <mergeCell ref="J6:L6"/>
    <mergeCell ref="X5:Y5"/>
    <mergeCell ref="BE8:BE9"/>
    <mergeCell ref="H8:H9"/>
    <mergeCell ref="I8:I9"/>
    <mergeCell ref="J8:K8"/>
    <mergeCell ref="L8:M8"/>
    <mergeCell ref="W8:W9"/>
    <mergeCell ref="X8:Y8"/>
    <mergeCell ref="AY8:AY9"/>
    <mergeCell ref="AZ8:AZ9"/>
    <mergeCell ref="AJ8:AJ9"/>
    <mergeCell ref="AK8:AK9"/>
    <mergeCell ref="AL8:AL9"/>
    <mergeCell ref="BC8:BC9"/>
    <mergeCell ref="BD8:BD9"/>
    <mergeCell ref="BO8:BO9"/>
    <mergeCell ref="BP8:BP9"/>
    <mergeCell ref="BQ8:BQ9"/>
    <mergeCell ref="BR8:BR9"/>
    <mergeCell ref="BF8:BF9"/>
    <mergeCell ref="BG8:BG9"/>
    <mergeCell ref="BK8:BK9"/>
    <mergeCell ref="BL8:BL9"/>
    <mergeCell ref="BM8:BM9"/>
    <mergeCell ref="BN8:BN9"/>
    <mergeCell ref="BI8:BI9"/>
    <mergeCell ref="BJ8:BJ9"/>
  </mergeCells>
  <phoneticPr fontId="2"/>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4"/>
    <pageSetUpPr autoPageBreaks="0"/>
  </sheetPr>
  <dimension ref="B2:D54"/>
  <sheetViews>
    <sheetView showGridLines="0" zoomScaleNormal="100" workbookViewId="0">
      <selection activeCell="E3" sqref="E3"/>
    </sheetView>
  </sheetViews>
  <sheetFormatPr defaultColWidth="9" defaultRowHeight="13.2" x14ac:dyDescent="0.2"/>
  <cols>
    <col min="1" max="1" width="5.6640625" style="1" customWidth="1"/>
    <col min="2" max="2" width="14" style="1" customWidth="1"/>
    <col min="3" max="3" width="17.6640625" style="1" customWidth="1"/>
    <col min="4" max="4" width="4.44140625" style="1" customWidth="1"/>
    <col min="5" max="16384" width="9" style="1"/>
  </cols>
  <sheetData>
    <row r="2" spans="2:4" ht="15.75" customHeight="1" x14ac:dyDescent="0.2">
      <c r="B2" s="4" t="s">
        <v>121</v>
      </c>
    </row>
    <row r="3" spans="2:4" ht="15.75" customHeight="1" x14ac:dyDescent="0.2">
      <c r="B3" s="5"/>
      <c r="C3" s="99" t="s">
        <v>76</v>
      </c>
      <c r="D3" s="3"/>
    </row>
    <row r="4" spans="2:4" ht="20.25" customHeight="1" x14ac:dyDescent="0.2">
      <c r="B4" s="317" t="s">
        <v>292</v>
      </c>
    </row>
    <row r="5" spans="2:4" ht="15" customHeight="1" x14ac:dyDescent="0.2">
      <c r="B5" s="100" t="s">
        <v>293</v>
      </c>
    </row>
    <row r="6" spans="2:4" ht="4.5" customHeight="1" x14ac:dyDescent="0.2"/>
    <row r="7" spans="2:4" ht="18.75" customHeight="1" x14ac:dyDescent="0.2">
      <c r="B7" s="22" t="s">
        <v>2</v>
      </c>
      <c r="C7" s="6" t="s">
        <v>0</v>
      </c>
    </row>
    <row r="8" spans="2:4" ht="15" customHeight="1" x14ac:dyDescent="0.2">
      <c r="B8" s="7">
        <v>18</v>
      </c>
      <c r="C8" s="39">
        <v>116040</v>
      </c>
    </row>
    <row r="9" spans="2:4" ht="15" customHeight="1" x14ac:dyDescent="0.2">
      <c r="B9" s="7">
        <v>19</v>
      </c>
      <c r="C9" s="39">
        <v>119540</v>
      </c>
    </row>
    <row r="10" spans="2:4" ht="15" customHeight="1" x14ac:dyDescent="0.2">
      <c r="B10" s="7">
        <v>20</v>
      </c>
      <c r="C10" s="39">
        <v>123040</v>
      </c>
    </row>
    <row r="11" spans="2:4" ht="15" customHeight="1" x14ac:dyDescent="0.2">
      <c r="B11" s="7">
        <v>21</v>
      </c>
      <c r="C11" s="39">
        <v>126340</v>
      </c>
    </row>
    <row r="12" spans="2:4" ht="15" customHeight="1" x14ac:dyDescent="0.2">
      <c r="B12" s="7">
        <v>22</v>
      </c>
      <c r="C12" s="39">
        <v>129540</v>
      </c>
    </row>
    <row r="13" spans="2:4" ht="15" customHeight="1" x14ac:dyDescent="0.2">
      <c r="B13" s="7">
        <v>23</v>
      </c>
      <c r="C13" s="39">
        <v>132740</v>
      </c>
    </row>
    <row r="14" spans="2:4" ht="15" customHeight="1" x14ac:dyDescent="0.2">
      <c r="B14" s="7">
        <v>24</v>
      </c>
      <c r="C14" s="39">
        <v>135740</v>
      </c>
    </row>
    <row r="15" spans="2:4" ht="15" customHeight="1" x14ac:dyDescent="0.2">
      <c r="B15" s="7">
        <v>25</v>
      </c>
      <c r="C15" s="39">
        <v>138740</v>
      </c>
    </row>
    <row r="16" spans="2:4" ht="15" customHeight="1" x14ac:dyDescent="0.2">
      <c r="B16" s="7">
        <v>26</v>
      </c>
      <c r="C16" s="39">
        <v>140840</v>
      </c>
    </row>
    <row r="17" spans="2:3" ht="15" customHeight="1" x14ac:dyDescent="0.2">
      <c r="B17" s="7">
        <v>27</v>
      </c>
      <c r="C17" s="39">
        <v>142940</v>
      </c>
    </row>
    <row r="18" spans="2:3" ht="15" customHeight="1" x14ac:dyDescent="0.2">
      <c r="B18" s="7">
        <v>28</v>
      </c>
      <c r="C18" s="39">
        <v>145040</v>
      </c>
    </row>
    <row r="19" spans="2:3" ht="15" customHeight="1" x14ac:dyDescent="0.2">
      <c r="B19" s="7">
        <v>29</v>
      </c>
      <c r="C19" s="39">
        <v>147140</v>
      </c>
    </row>
    <row r="20" spans="2:3" ht="15" customHeight="1" x14ac:dyDescent="0.2">
      <c r="B20" s="7">
        <v>30</v>
      </c>
      <c r="C20" s="39">
        <v>149240</v>
      </c>
    </row>
    <row r="21" spans="2:3" ht="15" customHeight="1" x14ac:dyDescent="0.2">
      <c r="B21" s="7">
        <v>31</v>
      </c>
      <c r="C21" s="39">
        <v>150740</v>
      </c>
    </row>
    <row r="22" spans="2:3" ht="15" customHeight="1" x14ac:dyDescent="0.2">
      <c r="B22" s="7">
        <v>32</v>
      </c>
      <c r="C22" s="39">
        <v>152240</v>
      </c>
    </row>
    <row r="23" spans="2:3" ht="15" customHeight="1" x14ac:dyDescent="0.2">
      <c r="B23" s="7">
        <v>33</v>
      </c>
      <c r="C23" s="39">
        <v>153740</v>
      </c>
    </row>
    <row r="24" spans="2:3" ht="15" customHeight="1" x14ac:dyDescent="0.2">
      <c r="B24" s="7">
        <v>34</v>
      </c>
      <c r="C24" s="39">
        <v>155240</v>
      </c>
    </row>
    <row r="25" spans="2:3" ht="15" customHeight="1" x14ac:dyDescent="0.2">
      <c r="B25" s="7">
        <v>35</v>
      </c>
      <c r="C25" s="39">
        <v>156740</v>
      </c>
    </row>
    <row r="26" spans="2:3" ht="15" customHeight="1" x14ac:dyDescent="0.2">
      <c r="B26" s="7">
        <v>36</v>
      </c>
      <c r="C26" s="39">
        <v>158240</v>
      </c>
    </row>
    <row r="27" spans="2:3" ht="15" customHeight="1" x14ac:dyDescent="0.2">
      <c r="B27" s="7">
        <v>37</v>
      </c>
      <c r="C27" s="39">
        <v>159740</v>
      </c>
    </row>
    <row r="28" spans="2:3" ht="15" customHeight="1" x14ac:dyDescent="0.2">
      <c r="B28" s="7">
        <v>38</v>
      </c>
      <c r="C28" s="39">
        <v>161240</v>
      </c>
    </row>
    <row r="29" spans="2:3" ht="15" customHeight="1" x14ac:dyDescent="0.2">
      <c r="B29" s="7">
        <v>39</v>
      </c>
      <c r="C29" s="39">
        <v>162740</v>
      </c>
    </row>
    <row r="30" spans="2:3" ht="15" customHeight="1" thickBot="1" x14ac:dyDescent="0.25">
      <c r="B30" s="8">
        <v>40</v>
      </c>
      <c r="C30" s="345">
        <v>164240</v>
      </c>
    </row>
    <row r="31" spans="2:3" ht="15" customHeight="1" x14ac:dyDescent="0.2">
      <c r="B31" s="9">
        <v>41</v>
      </c>
      <c r="C31" s="346">
        <v>165740</v>
      </c>
    </row>
    <row r="32" spans="2:3" ht="15" customHeight="1" x14ac:dyDescent="0.2">
      <c r="B32" s="7">
        <v>42</v>
      </c>
      <c r="C32" s="39">
        <v>167240</v>
      </c>
    </row>
    <row r="33" spans="2:3" ht="15" customHeight="1" x14ac:dyDescent="0.2">
      <c r="B33" s="7">
        <v>43</v>
      </c>
      <c r="C33" s="39">
        <v>168740</v>
      </c>
    </row>
    <row r="34" spans="2:3" ht="15" customHeight="1" x14ac:dyDescent="0.2">
      <c r="B34" s="7">
        <v>44</v>
      </c>
      <c r="C34" s="39">
        <v>170240</v>
      </c>
    </row>
    <row r="35" spans="2:3" ht="15" customHeight="1" x14ac:dyDescent="0.2">
      <c r="B35" s="7">
        <v>45</v>
      </c>
      <c r="C35" s="39">
        <v>171740</v>
      </c>
    </row>
    <row r="36" spans="2:3" ht="15" customHeight="1" x14ac:dyDescent="0.2">
      <c r="B36" s="7">
        <v>46</v>
      </c>
      <c r="C36" s="39">
        <v>173240</v>
      </c>
    </row>
    <row r="37" spans="2:3" ht="15" customHeight="1" x14ac:dyDescent="0.2">
      <c r="B37" s="7">
        <v>47</v>
      </c>
      <c r="C37" s="39">
        <v>174740</v>
      </c>
    </row>
    <row r="38" spans="2:3" ht="15" customHeight="1" x14ac:dyDescent="0.2">
      <c r="B38" s="7">
        <v>48</v>
      </c>
      <c r="C38" s="39">
        <v>176240</v>
      </c>
    </row>
    <row r="39" spans="2:3" ht="15" customHeight="1" x14ac:dyDescent="0.2">
      <c r="B39" s="7">
        <v>49</v>
      </c>
      <c r="C39" s="39">
        <v>177740</v>
      </c>
    </row>
    <row r="40" spans="2:3" ht="15" customHeight="1" x14ac:dyDescent="0.2">
      <c r="B40" s="7">
        <v>50</v>
      </c>
      <c r="C40" s="39">
        <v>179240</v>
      </c>
    </row>
    <row r="41" spans="2:3" ht="15" customHeight="1" x14ac:dyDescent="0.2">
      <c r="B41" s="7">
        <v>51</v>
      </c>
      <c r="C41" s="39">
        <v>179240</v>
      </c>
    </row>
    <row r="42" spans="2:3" ht="15" customHeight="1" x14ac:dyDescent="0.2">
      <c r="B42" s="7">
        <v>52</v>
      </c>
      <c r="C42" s="39">
        <v>179240</v>
      </c>
    </row>
    <row r="43" spans="2:3" ht="15" customHeight="1" x14ac:dyDescent="0.2">
      <c r="B43" s="7">
        <v>53</v>
      </c>
      <c r="C43" s="39">
        <v>179240</v>
      </c>
    </row>
    <row r="44" spans="2:3" ht="15" customHeight="1" x14ac:dyDescent="0.2">
      <c r="B44" s="7">
        <v>54</v>
      </c>
      <c r="C44" s="39">
        <v>179240</v>
      </c>
    </row>
    <row r="45" spans="2:3" ht="15" customHeight="1" x14ac:dyDescent="0.2">
      <c r="B45" s="7">
        <v>55</v>
      </c>
      <c r="C45" s="39">
        <v>178240</v>
      </c>
    </row>
    <row r="46" spans="2:3" ht="15" customHeight="1" x14ac:dyDescent="0.2">
      <c r="B46" s="7">
        <v>56</v>
      </c>
      <c r="C46" s="39">
        <v>177240</v>
      </c>
    </row>
    <row r="47" spans="2:3" ht="15" customHeight="1" x14ac:dyDescent="0.2">
      <c r="B47" s="7">
        <v>57</v>
      </c>
      <c r="C47" s="39">
        <v>176240</v>
      </c>
    </row>
    <row r="48" spans="2:3" ht="15" customHeight="1" x14ac:dyDescent="0.2">
      <c r="B48" s="7">
        <v>58</v>
      </c>
      <c r="C48" s="39">
        <v>175240</v>
      </c>
    </row>
    <row r="49" spans="2:3" ht="15" customHeight="1" thickBot="1" x14ac:dyDescent="0.25">
      <c r="B49" s="40">
        <v>59</v>
      </c>
      <c r="C49" s="347">
        <v>174240</v>
      </c>
    </row>
    <row r="50" spans="2:3" ht="15" customHeight="1" x14ac:dyDescent="0.2">
      <c r="B50" s="294">
        <v>60</v>
      </c>
      <c r="C50" s="348">
        <v>94240</v>
      </c>
    </row>
    <row r="51" spans="2:3" x14ac:dyDescent="0.2">
      <c r="B51" s="295">
        <v>61</v>
      </c>
      <c r="C51" s="349">
        <v>89240</v>
      </c>
    </row>
    <row r="52" spans="2:3" x14ac:dyDescent="0.2">
      <c r="B52" s="295">
        <v>62</v>
      </c>
      <c r="C52" s="349">
        <v>84240</v>
      </c>
    </row>
    <row r="53" spans="2:3" x14ac:dyDescent="0.2">
      <c r="B53" s="295">
        <v>63</v>
      </c>
      <c r="C53" s="349">
        <v>79240</v>
      </c>
    </row>
    <row r="54" spans="2:3" ht="13.8" thickBot="1" x14ac:dyDescent="0.25">
      <c r="B54" s="296">
        <v>64</v>
      </c>
      <c r="C54" s="350">
        <v>74240</v>
      </c>
    </row>
  </sheetData>
  <sheetProtection sheet="1" objects="1" scenarios="1"/>
  <phoneticPr fontId="2"/>
  <printOptions horizontalCentered="1"/>
  <pageMargins left="0.59055118110236227" right="0.59055118110236227" top="0.59055118110236227" bottom="0.39370078740157483" header="0.51181102362204722" footer="0.51181102362204722"/>
  <pageSetup paperSize="9" scale="78" orientation="landscape"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CC"/>
  </sheetPr>
  <dimension ref="B1:L31"/>
  <sheetViews>
    <sheetView showGridLines="0" zoomScaleNormal="100" workbookViewId="0">
      <selection activeCell="N21" sqref="N21"/>
    </sheetView>
  </sheetViews>
  <sheetFormatPr defaultColWidth="9" defaultRowHeight="13.2" x14ac:dyDescent="0.2"/>
  <cols>
    <col min="1" max="1" width="8" style="351" customWidth="1"/>
    <col min="2" max="2" width="7.6640625" style="351" customWidth="1"/>
    <col min="3" max="3" width="11.109375" style="351" customWidth="1"/>
    <col min="4" max="4" width="16.77734375" style="351" customWidth="1"/>
    <col min="5" max="5" width="11.109375" style="351" customWidth="1"/>
    <col min="6" max="6" width="13.88671875" style="351" customWidth="1"/>
    <col min="7" max="7" width="10.44140625" style="351" customWidth="1"/>
    <col min="8" max="8" width="12.44140625" style="351" customWidth="1"/>
    <col min="9" max="9" width="12.77734375" style="351" customWidth="1"/>
    <col min="10" max="13" width="11.44140625" style="351" customWidth="1"/>
    <col min="14" max="16" width="11.21875" style="351" customWidth="1"/>
    <col min="17" max="18" width="11.109375" style="351" customWidth="1"/>
    <col min="19" max="16384" width="9" style="351"/>
  </cols>
  <sheetData>
    <row r="1" spans="2:12" ht="13.8" thickBot="1" x14ac:dyDescent="0.25"/>
    <row r="2" spans="2:12" ht="19.8" thickBot="1" x14ac:dyDescent="0.25">
      <c r="B2" s="352" t="s">
        <v>122</v>
      </c>
      <c r="F2" s="353" t="s">
        <v>76</v>
      </c>
      <c r="G2" s="354"/>
    </row>
    <row r="3" spans="2:12" ht="19.2" x14ac:dyDescent="0.2">
      <c r="B3" s="352"/>
      <c r="F3" s="355"/>
    </row>
    <row r="4" spans="2:12" ht="21.75" customHeight="1" x14ac:dyDescent="0.2">
      <c r="B4" s="356" t="s">
        <v>115</v>
      </c>
    </row>
    <row r="5" spans="2:12" ht="14.4" x14ac:dyDescent="0.2">
      <c r="B5" s="357" t="s">
        <v>294</v>
      </c>
      <c r="D5" s="358"/>
      <c r="E5" s="359"/>
      <c r="F5" s="358"/>
      <c r="G5" s="358"/>
      <c r="H5" s="358"/>
      <c r="I5" s="358"/>
      <c r="J5" s="358"/>
      <c r="K5" s="360"/>
    </row>
    <row r="6" spans="2:12" ht="14.4" x14ac:dyDescent="0.2">
      <c r="B6" s="361" t="s">
        <v>295</v>
      </c>
      <c r="D6" s="358"/>
      <c r="E6" s="359"/>
      <c r="F6" s="358"/>
      <c r="G6" s="358"/>
      <c r="H6" s="358"/>
      <c r="I6" s="358"/>
      <c r="J6" s="358"/>
      <c r="K6" s="360"/>
    </row>
    <row r="7" spans="2:12" ht="14.4" x14ac:dyDescent="0.2">
      <c r="B7" s="362" t="s">
        <v>116</v>
      </c>
      <c r="D7" s="358"/>
      <c r="E7" s="359"/>
      <c r="F7" s="358"/>
      <c r="G7" s="358"/>
      <c r="H7" s="358"/>
      <c r="I7" s="358"/>
      <c r="J7" s="358"/>
      <c r="K7" s="360"/>
    </row>
    <row r="9" spans="2:12" ht="24.6" thickBot="1" x14ac:dyDescent="0.25">
      <c r="B9" s="363" t="s">
        <v>91</v>
      </c>
      <c r="C9" s="364" t="s">
        <v>92</v>
      </c>
      <c r="D9" s="365" t="s">
        <v>93</v>
      </c>
      <c r="E9" s="363" t="s">
        <v>94</v>
      </c>
      <c r="F9" s="365" t="s">
        <v>95</v>
      </c>
      <c r="G9" s="363" t="s">
        <v>96</v>
      </c>
      <c r="H9" s="364" t="s">
        <v>97</v>
      </c>
      <c r="I9" s="363" t="s">
        <v>3</v>
      </c>
      <c r="J9" s="363" t="s">
        <v>98</v>
      </c>
      <c r="K9" s="363" t="s">
        <v>5</v>
      </c>
      <c r="L9" s="363" t="s">
        <v>99</v>
      </c>
    </row>
    <row r="10" spans="2:12" ht="13.8" thickBot="1" x14ac:dyDescent="0.25">
      <c r="B10" s="102">
        <v>1</v>
      </c>
      <c r="C10" s="103">
        <v>77360</v>
      </c>
      <c r="D10" s="104">
        <v>2</v>
      </c>
      <c r="E10" s="105">
        <v>18</v>
      </c>
      <c r="F10" s="106">
        <v>5000</v>
      </c>
      <c r="G10" s="105" t="s">
        <v>298</v>
      </c>
      <c r="H10" s="44">
        <v>77360</v>
      </c>
      <c r="I10" s="43">
        <v>4</v>
      </c>
      <c r="J10" s="44">
        <v>97360</v>
      </c>
      <c r="K10" s="44">
        <v>8</v>
      </c>
      <c r="L10" s="44">
        <v>107360</v>
      </c>
    </row>
    <row r="11" spans="2:12" ht="13.8" thickBot="1" x14ac:dyDescent="0.25">
      <c r="B11" s="107">
        <v>2</v>
      </c>
      <c r="C11" s="108" t="s">
        <v>85</v>
      </c>
      <c r="D11" s="109">
        <v>2</v>
      </c>
      <c r="E11" s="110">
        <v>20</v>
      </c>
      <c r="F11" s="109">
        <v>5000</v>
      </c>
      <c r="G11" s="110">
        <v>6000</v>
      </c>
      <c r="H11" s="45">
        <v>93360</v>
      </c>
      <c r="I11" s="43">
        <v>4</v>
      </c>
      <c r="J11" s="45">
        <v>113360</v>
      </c>
      <c r="K11" s="45">
        <v>8</v>
      </c>
      <c r="L11" s="45">
        <v>123360</v>
      </c>
    </row>
    <row r="12" spans="2:12" ht="13.8" thickBot="1" x14ac:dyDescent="0.25">
      <c r="B12" s="111">
        <v>3</v>
      </c>
      <c r="C12" s="103">
        <v>109560</v>
      </c>
      <c r="D12" s="112">
        <v>3</v>
      </c>
      <c r="E12" s="110">
        <v>22</v>
      </c>
      <c r="F12" s="109">
        <v>5000</v>
      </c>
      <c r="G12" s="110">
        <v>6000</v>
      </c>
      <c r="H12" s="45">
        <v>109360</v>
      </c>
      <c r="I12" s="43">
        <v>6</v>
      </c>
      <c r="J12" s="45">
        <v>139360</v>
      </c>
      <c r="K12" s="45">
        <v>12</v>
      </c>
      <c r="L12" s="45">
        <v>154360</v>
      </c>
    </row>
    <row r="13" spans="2:12" x14ac:dyDescent="0.2">
      <c r="B13" s="107">
        <v>4</v>
      </c>
      <c r="C13" s="113" t="s">
        <v>85</v>
      </c>
      <c r="D13" s="109">
        <v>3</v>
      </c>
      <c r="E13" s="110">
        <v>25</v>
      </c>
      <c r="F13" s="109">
        <v>5000</v>
      </c>
      <c r="G13" s="110">
        <v>6500</v>
      </c>
      <c r="H13" s="45">
        <v>130860</v>
      </c>
      <c r="I13" s="43">
        <v>6</v>
      </c>
      <c r="J13" s="45">
        <v>160860</v>
      </c>
      <c r="K13" s="45">
        <v>15</v>
      </c>
      <c r="L13" s="45">
        <v>183360</v>
      </c>
    </row>
    <row r="14" spans="2:12" x14ac:dyDescent="0.2">
      <c r="B14" s="107">
        <v>5</v>
      </c>
      <c r="C14" s="109" t="s">
        <v>85</v>
      </c>
      <c r="D14" s="109">
        <v>4</v>
      </c>
      <c r="E14" s="110">
        <v>28</v>
      </c>
      <c r="F14" s="109">
        <v>5500</v>
      </c>
      <c r="G14" s="110">
        <v>7000</v>
      </c>
      <c r="H14" s="45">
        <v>152860</v>
      </c>
      <c r="I14" s="43">
        <v>8</v>
      </c>
      <c r="J14" s="45">
        <v>196860</v>
      </c>
      <c r="K14" s="45">
        <v>15</v>
      </c>
      <c r="L14" s="45">
        <v>216110</v>
      </c>
    </row>
    <row r="15" spans="2:12" x14ac:dyDescent="0.2">
      <c r="B15" s="509">
        <v>6</v>
      </c>
      <c r="C15" s="510" t="s">
        <v>85</v>
      </c>
      <c r="D15" s="510">
        <v>5</v>
      </c>
      <c r="E15" s="511">
        <v>32</v>
      </c>
      <c r="F15" s="510">
        <v>5500</v>
      </c>
      <c r="G15" s="511">
        <v>7500</v>
      </c>
      <c r="H15" s="512">
        <v>182360</v>
      </c>
      <c r="I15" s="513">
        <v>10</v>
      </c>
      <c r="J15" s="512">
        <v>237360</v>
      </c>
      <c r="K15" s="512">
        <v>20</v>
      </c>
      <c r="L15" s="512">
        <v>264860</v>
      </c>
    </row>
    <row r="16" spans="2:12" x14ac:dyDescent="0.2">
      <c r="B16" s="509">
        <v>7</v>
      </c>
      <c r="C16" s="510" t="s">
        <v>85</v>
      </c>
      <c r="D16" s="510">
        <v>5</v>
      </c>
      <c r="E16" s="511">
        <v>37</v>
      </c>
      <c r="F16" s="510">
        <v>6000</v>
      </c>
      <c r="G16" s="511">
        <v>8000</v>
      </c>
      <c r="H16" s="512">
        <v>217860</v>
      </c>
      <c r="I16" s="513">
        <v>10</v>
      </c>
      <c r="J16" s="512">
        <v>277860</v>
      </c>
      <c r="K16" s="512">
        <v>20</v>
      </c>
      <c r="L16" s="512">
        <v>307860</v>
      </c>
    </row>
    <row r="17" spans="2:12" x14ac:dyDescent="0.2">
      <c r="B17" s="509">
        <v>8</v>
      </c>
      <c r="C17" s="510" t="s">
        <v>85</v>
      </c>
      <c r="D17" s="510">
        <v>6</v>
      </c>
      <c r="E17" s="511">
        <v>42</v>
      </c>
      <c r="F17" s="510">
        <v>6000</v>
      </c>
      <c r="G17" s="511">
        <v>11000</v>
      </c>
      <c r="H17" s="512">
        <v>258860</v>
      </c>
      <c r="I17" s="513">
        <v>12</v>
      </c>
      <c r="J17" s="512">
        <v>330860</v>
      </c>
      <c r="K17" s="512">
        <v>20</v>
      </c>
      <c r="L17" s="512">
        <v>354860</v>
      </c>
    </row>
    <row r="18" spans="2:12" x14ac:dyDescent="0.2">
      <c r="B18" s="514">
        <v>9</v>
      </c>
      <c r="C18" s="515" t="s">
        <v>85</v>
      </c>
      <c r="D18" s="515" t="s">
        <v>85</v>
      </c>
      <c r="E18" s="516">
        <v>48</v>
      </c>
      <c r="F18" s="515">
        <v>6500</v>
      </c>
      <c r="G18" s="516">
        <v>15000</v>
      </c>
      <c r="H18" s="517">
        <v>309860</v>
      </c>
      <c r="I18" s="518">
        <v>12</v>
      </c>
      <c r="J18" s="517">
        <v>387860</v>
      </c>
      <c r="K18" s="517">
        <v>20</v>
      </c>
      <c r="L18" s="517">
        <v>413860</v>
      </c>
    </row>
    <row r="19" spans="2:12" x14ac:dyDescent="0.2">
      <c r="B19" s="1"/>
      <c r="C19" s="1"/>
      <c r="D19" s="1"/>
      <c r="E19" s="1"/>
      <c r="F19" s="1"/>
      <c r="G19" s="1"/>
      <c r="H19" s="1"/>
      <c r="I19" s="1"/>
      <c r="J19" s="1"/>
      <c r="K19" s="1"/>
      <c r="L19" s="1"/>
    </row>
    <row r="20" spans="2:12" ht="15" customHeight="1" thickBot="1" x14ac:dyDescent="0.25">
      <c r="B20" s="519" t="s">
        <v>100</v>
      </c>
      <c r="C20" s="1"/>
      <c r="D20" s="1"/>
      <c r="E20" s="1"/>
      <c r="F20" s="1"/>
      <c r="G20" s="1"/>
      <c r="H20" s="1"/>
      <c r="I20" s="1"/>
      <c r="J20" s="1"/>
      <c r="K20" s="1"/>
      <c r="L20" s="1"/>
    </row>
    <row r="21" spans="2:12" ht="18" customHeight="1" thickBot="1" x14ac:dyDescent="0.25">
      <c r="B21" s="1"/>
      <c r="C21" s="520" t="s">
        <v>87</v>
      </c>
      <c r="D21" s="521"/>
      <c r="E21" s="522">
        <v>0.5</v>
      </c>
      <c r="F21" s="523" t="s">
        <v>101</v>
      </c>
      <c r="G21" s="1"/>
      <c r="H21" s="1"/>
      <c r="I21" s="1"/>
      <c r="J21" s="1"/>
      <c r="K21" s="1"/>
      <c r="L21" s="1"/>
    </row>
    <row r="22" spans="2:12" ht="15" customHeight="1" x14ac:dyDescent="0.2">
      <c r="B22" s="1"/>
      <c r="C22" s="1"/>
      <c r="D22" s="1"/>
      <c r="E22" s="1"/>
      <c r="F22" s="523"/>
      <c r="G22" s="1"/>
      <c r="H22" s="1"/>
      <c r="I22" s="1"/>
      <c r="J22" s="1"/>
      <c r="K22" s="1"/>
      <c r="L22" s="1"/>
    </row>
    <row r="23" spans="2:12" ht="15" customHeight="1" x14ac:dyDescent="0.2">
      <c r="B23" s="524" t="s">
        <v>117</v>
      </c>
      <c r="C23" s="1"/>
      <c r="D23" s="1"/>
      <c r="E23" s="1"/>
      <c r="F23" s="1"/>
      <c r="G23" s="1"/>
      <c r="H23" s="1"/>
      <c r="I23" s="1"/>
      <c r="J23" s="1"/>
      <c r="K23" s="1"/>
      <c r="L23" s="1"/>
    </row>
    <row r="24" spans="2:12" ht="15" customHeight="1" x14ac:dyDescent="0.2">
      <c r="B24" s="525" t="s">
        <v>296</v>
      </c>
      <c r="C24" s="526"/>
      <c r="D24" s="38"/>
      <c r="E24" s="526"/>
      <c r="F24" s="526"/>
      <c r="G24" s="1"/>
      <c r="H24" s="1"/>
      <c r="I24" s="1"/>
      <c r="J24" s="1"/>
      <c r="K24" s="1"/>
      <c r="L24" s="1"/>
    </row>
    <row r="25" spans="2:12" ht="15" customHeight="1" x14ac:dyDescent="0.2">
      <c r="B25" s="527" t="s">
        <v>297</v>
      </c>
      <c r="C25" s="526"/>
      <c r="D25" s="526"/>
      <c r="E25" s="526"/>
      <c r="F25" s="526"/>
      <c r="G25" s="1"/>
      <c r="H25" s="1"/>
      <c r="I25" s="1"/>
      <c r="J25" s="1"/>
      <c r="K25" s="1"/>
      <c r="L25" s="1"/>
    </row>
    <row r="26" spans="2:12" ht="19.5" customHeight="1" thickBot="1" x14ac:dyDescent="0.25">
      <c r="B26" s="527"/>
      <c r="C26" s="526"/>
      <c r="D26" s="1"/>
      <c r="E26" s="528" t="s">
        <v>118</v>
      </c>
      <c r="F26" s="529" t="s">
        <v>230</v>
      </c>
      <c r="G26" s="1"/>
      <c r="H26" s="1"/>
      <c r="I26" s="1"/>
      <c r="J26" s="1"/>
      <c r="K26" s="1"/>
      <c r="L26" s="1"/>
    </row>
    <row r="27" spans="2:12" ht="18" customHeight="1" x14ac:dyDescent="0.2">
      <c r="B27" s="1"/>
      <c r="C27" s="530" t="s">
        <v>225</v>
      </c>
      <c r="D27" s="531" t="s">
        <v>226</v>
      </c>
      <c r="E27" s="532" t="s">
        <v>227</v>
      </c>
      <c r="F27" s="533" t="s">
        <v>228</v>
      </c>
      <c r="G27" s="534" t="s">
        <v>229</v>
      </c>
      <c r="H27" s="1"/>
      <c r="I27" s="1"/>
      <c r="J27" s="1"/>
      <c r="K27" s="1"/>
      <c r="L27" s="1"/>
    </row>
    <row r="28" spans="2:12" ht="18" customHeight="1" thickBot="1" x14ac:dyDescent="0.25">
      <c r="B28" s="1"/>
      <c r="C28" s="535">
        <v>5</v>
      </c>
      <c r="D28" s="536">
        <v>4</v>
      </c>
      <c r="E28" s="537">
        <v>3</v>
      </c>
      <c r="F28" s="538">
        <v>2</v>
      </c>
      <c r="G28" s="539">
        <v>1</v>
      </c>
      <c r="H28" s="1"/>
      <c r="I28" s="1"/>
      <c r="J28" s="1"/>
      <c r="K28" s="1"/>
      <c r="L28" s="1"/>
    </row>
    <row r="29" spans="2:12" ht="15" customHeight="1" x14ac:dyDescent="0.2"/>
    <row r="30" spans="2:12" ht="15" customHeight="1" x14ac:dyDescent="0.2"/>
    <row r="31" spans="2:12" ht="15" customHeight="1" x14ac:dyDescent="0.2"/>
  </sheetData>
  <sheetProtection algorithmName="SHA-512" hashValue="912PglhQoiHetWY5CFx0A5O13vCkOs0ntfobFK3u4I0zelvndSyRiIbnyLbmMa4ongj3CCaAFDhSk2bX8OAIaA==" saltValue="zSj0l9+gsUyB+CfzNsmrJA==" spinCount="100000" sheet="1" objects="1" scenarios="1"/>
  <mergeCells count="1">
    <mergeCell ref="C21:D21"/>
  </mergeCells>
  <phoneticPr fontId="2"/>
  <pageMargins left="0.70866141732283472" right="0.70866141732283472" top="0.74803149606299213" bottom="0.74803149606299213" header="0.31496062992125984" footer="0.31496062992125984"/>
  <pageSetup paperSize="9" scale="96"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I188"/>
  <sheetViews>
    <sheetView showGridLines="0" zoomScaleNormal="100" workbookViewId="0"/>
  </sheetViews>
  <sheetFormatPr defaultColWidth="9" defaultRowHeight="13.2" x14ac:dyDescent="0.2"/>
  <cols>
    <col min="1" max="1" width="2.88671875" style="14" customWidth="1"/>
    <col min="2" max="2" width="9.109375" style="21" customWidth="1"/>
    <col min="3" max="3" width="9.33203125" style="1" customWidth="1"/>
    <col min="4" max="4" width="6.44140625" style="1" customWidth="1"/>
    <col min="5" max="5" width="9.33203125" style="1" customWidth="1"/>
    <col min="6" max="6" width="6.33203125" style="1" customWidth="1"/>
    <col min="7" max="7" width="9.33203125" style="1" customWidth="1"/>
    <col min="8" max="8" width="6.109375" style="1" customWidth="1"/>
    <col min="9" max="9" width="9.33203125" style="1" customWidth="1"/>
    <col min="10" max="10" width="6.21875" style="1" customWidth="1"/>
    <col min="11" max="11" width="10.21875" style="1" customWidth="1"/>
    <col min="12" max="12" width="6.21875" style="1" customWidth="1"/>
    <col min="13" max="13" width="10.33203125" style="1" customWidth="1"/>
    <col min="14" max="14" width="6.33203125" style="1" customWidth="1"/>
    <col min="15" max="15" width="10.33203125" style="1" customWidth="1"/>
    <col min="16" max="16" width="6.33203125" style="1" customWidth="1"/>
    <col min="17" max="17" width="10.21875" style="1" customWidth="1"/>
    <col min="18" max="18" width="7.21875" style="1" customWidth="1"/>
    <col min="19" max="19" width="10.21875" style="1" customWidth="1"/>
    <col min="20" max="20" width="6.6640625" style="1" customWidth="1"/>
    <col min="21" max="21" width="5.21875" style="1" customWidth="1"/>
    <col min="22" max="22" width="7.6640625" style="1" customWidth="1"/>
    <col min="23" max="23" width="11.109375" style="1" customWidth="1"/>
    <col min="24" max="24" width="9.44140625" style="1" customWidth="1"/>
    <col min="25" max="25" width="10.88671875" style="1" customWidth="1"/>
    <col min="26" max="26" width="13.88671875" style="1" customWidth="1"/>
    <col min="27" max="27" width="10.44140625" style="1" customWidth="1"/>
    <col min="28" max="28" width="12.44140625" style="1" customWidth="1"/>
    <col min="29" max="29" width="10.88671875" style="1" customWidth="1"/>
    <col min="30" max="30" width="8.6640625" style="1" customWidth="1"/>
    <col min="31" max="16384" width="9" style="1"/>
  </cols>
  <sheetData>
    <row r="1" spans="1:35" ht="19.2" x14ac:dyDescent="0.25">
      <c r="B1" s="4" t="s">
        <v>123</v>
      </c>
      <c r="C1" s="50"/>
      <c r="E1" s="50"/>
      <c r="F1" s="101" t="s">
        <v>104</v>
      </c>
      <c r="G1" s="50"/>
      <c r="H1" s="15"/>
      <c r="I1" s="37"/>
      <c r="J1" s="37"/>
      <c r="K1" s="37"/>
      <c r="L1" s="37"/>
      <c r="M1" s="80"/>
      <c r="N1" s="80"/>
      <c r="O1" s="476"/>
      <c r="P1" s="476"/>
      <c r="Q1" s="80"/>
      <c r="R1" s="15"/>
      <c r="S1" s="80"/>
      <c r="T1" s="15"/>
      <c r="V1" s="279">
        <v>1</v>
      </c>
      <c r="W1" s="279">
        <v>2</v>
      </c>
      <c r="X1" s="279">
        <v>3</v>
      </c>
      <c r="Y1" s="279">
        <v>4</v>
      </c>
      <c r="Z1" s="279">
        <v>5</v>
      </c>
      <c r="AA1" s="279">
        <v>6</v>
      </c>
      <c r="AB1" s="279">
        <v>7</v>
      </c>
      <c r="AC1" s="279">
        <v>8</v>
      </c>
      <c r="AD1" s="279">
        <v>9</v>
      </c>
      <c r="AE1" s="280">
        <v>10</v>
      </c>
      <c r="AF1" s="279">
        <v>11</v>
      </c>
      <c r="AG1" s="279">
        <v>12</v>
      </c>
      <c r="AH1" s="279">
        <v>13</v>
      </c>
      <c r="AI1" s="279">
        <v>14</v>
      </c>
    </row>
    <row r="2" spans="1:35" s="14" customFormat="1" ht="12" x14ac:dyDescent="0.15">
      <c r="B2" s="16">
        <v>1</v>
      </c>
      <c r="C2" s="16">
        <v>2</v>
      </c>
      <c r="D2" s="16">
        <v>3</v>
      </c>
      <c r="E2" s="16">
        <v>4</v>
      </c>
      <c r="F2" s="16">
        <v>5</v>
      </c>
      <c r="G2" s="16">
        <v>6</v>
      </c>
      <c r="H2" s="16">
        <v>7</v>
      </c>
      <c r="I2" s="17">
        <v>8</v>
      </c>
      <c r="J2" s="17">
        <v>9</v>
      </c>
      <c r="K2" s="17">
        <v>10</v>
      </c>
      <c r="L2" s="16">
        <v>11</v>
      </c>
      <c r="M2" s="17">
        <v>12</v>
      </c>
      <c r="N2" s="17">
        <v>13</v>
      </c>
      <c r="O2" s="17">
        <v>14</v>
      </c>
      <c r="P2" s="16">
        <v>15</v>
      </c>
      <c r="Q2" s="17">
        <v>16</v>
      </c>
      <c r="R2" s="17">
        <v>17</v>
      </c>
      <c r="S2" s="17">
        <v>18</v>
      </c>
      <c r="T2" s="16">
        <v>19</v>
      </c>
      <c r="AE2" s="51" t="s">
        <v>105</v>
      </c>
    </row>
    <row r="3" spans="1:35" s="2" customFormat="1" ht="14.4" x14ac:dyDescent="0.2">
      <c r="A3" s="14">
        <v>1</v>
      </c>
      <c r="B3" s="52" t="s">
        <v>7</v>
      </c>
      <c r="C3" s="53">
        <v>1</v>
      </c>
      <c r="D3" s="54" t="s">
        <v>7</v>
      </c>
      <c r="E3" s="53">
        <v>2</v>
      </c>
      <c r="F3" s="54" t="s">
        <v>7</v>
      </c>
      <c r="G3" s="53">
        <v>3</v>
      </c>
      <c r="H3" s="54" t="s">
        <v>7</v>
      </c>
      <c r="I3" s="53">
        <v>4</v>
      </c>
      <c r="J3" s="54" t="s">
        <v>7</v>
      </c>
      <c r="K3" s="53">
        <v>5</v>
      </c>
      <c r="L3" s="54" t="s">
        <v>7</v>
      </c>
      <c r="M3" s="53">
        <v>6</v>
      </c>
      <c r="N3" s="54" t="s">
        <v>7</v>
      </c>
      <c r="O3" s="53">
        <v>7</v>
      </c>
      <c r="P3" s="54" t="s">
        <v>7</v>
      </c>
      <c r="Q3" s="53">
        <v>8</v>
      </c>
      <c r="R3" s="54" t="s">
        <v>7</v>
      </c>
      <c r="S3" s="53">
        <v>9</v>
      </c>
      <c r="T3" s="54" t="s">
        <v>7</v>
      </c>
      <c r="V3" s="55" t="s">
        <v>106</v>
      </c>
      <c r="AE3" s="10"/>
    </row>
    <row r="4" spans="1:35" s="2" customFormat="1" ht="36" x14ac:dyDescent="0.2">
      <c r="A4" s="14">
        <v>2</v>
      </c>
      <c r="B4" s="56" t="s">
        <v>12</v>
      </c>
      <c r="C4" s="115">
        <f>IF('2.サラリースケール'!$D10="","",'2.サラリースケール'!$D10)</f>
        <v>2</v>
      </c>
      <c r="D4" s="116" t="s">
        <v>8</v>
      </c>
      <c r="E4" s="115">
        <f>IF('2.サラリースケール'!$D11="","",'2.サラリースケール'!$D11)</f>
        <v>2</v>
      </c>
      <c r="F4" s="116" t="s">
        <v>8</v>
      </c>
      <c r="G4" s="115">
        <f>IF('2.サラリースケール'!$D12="","",'2.サラリースケール'!$D12)</f>
        <v>3</v>
      </c>
      <c r="H4" s="116" t="s">
        <v>8</v>
      </c>
      <c r="I4" s="115">
        <f>IF('2.サラリースケール'!$D13="","",'2.サラリースケール'!$D13)</f>
        <v>3</v>
      </c>
      <c r="J4" s="116" t="s">
        <v>8</v>
      </c>
      <c r="K4" s="115">
        <f>IF('2.サラリースケール'!$D14="","",'2.サラリースケール'!$D14)</f>
        <v>4</v>
      </c>
      <c r="L4" s="116" t="s">
        <v>8</v>
      </c>
      <c r="M4" s="115">
        <f>IF('2.サラリースケール'!$D15="","",'2.サラリースケール'!$D15)</f>
        <v>5</v>
      </c>
      <c r="N4" s="116" t="s">
        <v>8</v>
      </c>
      <c r="O4" s="115">
        <f>IF('2.サラリースケール'!$D16="","",'2.サラリースケール'!$D16)</f>
        <v>5</v>
      </c>
      <c r="P4" s="116" t="s">
        <v>8</v>
      </c>
      <c r="Q4" s="115">
        <f>IF('2.サラリースケール'!$D17="","",'2.サラリースケール'!$D17)</f>
        <v>6</v>
      </c>
      <c r="R4" s="116" t="s">
        <v>8</v>
      </c>
      <c r="S4" s="115" t="str">
        <f>IF('2.サラリースケール'!$D18="","",'2.サラリースケール'!$D18)</f>
        <v/>
      </c>
      <c r="T4" s="116" t="s">
        <v>8</v>
      </c>
      <c r="V4" s="57" t="s">
        <v>7</v>
      </c>
      <c r="W4" s="57" t="s">
        <v>59</v>
      </c>
      <c r="X4" s="57" t="s">
        <v>107</v>
      </c>
      <c r="Y4" s="57" t="s">
        <v>119</v>
      </c>
      <c r="Z4" s="57" t="s">
        <v>3</v>
      </c>
      <c r="AA4" s="57" t="s">
        <v>108</v>
      </c>
      <c r="AB4" s="57" t="s">
        <v>109</v>
      </c>
      <c r="AC4" s="57" t="s">
        <v>120</v>
      </c>
      <c r="AD4" s="57" t="s">
        <v>5</v>
      </c>
      <c r="AE4" s="57" t="s">
        <v>6</v>
      </c>
      <c r="AF4" s="57" t="s">
        <v>81</v>
      </c>
      <c r="AG4" s="58" t="s">
        <v>80</v>
      </c>
      <c r="AH4" s="58" t="s">
        <v>1</v>
      </c>
      <c r="AI4" s="57" t="s">
        <v>7</v>
      </c>
    </row>
    <row r="5" spans="1:35" ht="16.2" x14ac:dyDescent="0.2">
      <c r="A5" s="14">
        <v>3</v>
      </c>
      <c r="B5" s="56" t="s">
        <v>1</v>
      </c>
      <c r="C5" s="117"/>
      <c r="D5" s="118"/>
      <c r="E5" s="115">
        <f>IF('2.サラリースケール'!$G11="","",'2.サラリースケール'!$G11)</f>
        <v>6000</v>
      </c>
      <c r="F5" s="119" t="s">
        <v>11</v>
      </c>
      <c r="G5" s="115">
        <f>IF('2.サラリースケール'!$G12="","",'2.サラリースケール'!$G12)</f>
        <v>6000</v>
      </c>
      <c r="H5" s="119" t="s">
        <v>11</v>
      </c>
      <c r="I5" s="115">
        <f>IF('2.サラリースケール'!$G13="","",'2.サラリースケール'!$G13)</f>
        <v>6500</v>
      </c>
      <c r="J5" s="119" t="s">
        <v>11</v>
      </c>
      <c r="K5" s="115">
        <f>IF('2.サラリースケール'!$G14="","",'2.サラリースケール'!$G14)</f>
        <v>7000</v>
      </c>
      <c r="L5" s="119" t="s">
        <v>11</v>
      </c>
      <c r="M5" s="115">
        <f>IF('2.サラリースケール'!$G15="","",'2.サラリースケール'!$G15)</f>
        <v>7500</v>
      </c>
      <c r="N5" s="119" t="s">
        <v>11</v>
      </c>
      <c r="O5" s="115">
        <f>IF('2.サラリースケール'!$G16="","",'2.サラリースケール'!$G16)</f>
        <v>8000</v>
      </c>
      <c r="P5" s="119" t="s">
        <v>11</v>
      </c>
      <c r="Q5" s="115">
        <f>IF('2.サラリースケール'!$G17="","",'2.サラリースケール'!$G17)</f>
        <v>11000</v>
      </c>
      <c r="R5" s="119" t="s">
        <v>11</v>
      </c>
      <c r="S5" s="115">
        <f>IF('2.サラリースケール'!$G18="","",'2.サラリースケール'!$G18)</f>
        <v>15000</v>
      </c>
      <c r="T5" s="119" t="s">
        <v>11</v>
      </c>
      <c r="V5" s="59">
        <f>IF('2.サラリースケール'!$B10="","",'2.サラリースケール'!$B10)</f>
        <v>1</v>
      </c>
      <c r="W5" s="59">
        <f>IF('2.サラリースケール'!$H10="","",'2.サラリースケール'!$H10)</f>
        <v>77360</v>
      </c>
      <c r="X5" s="59">
        <f>IF('2.サラリースケール'!$F10="","",'2.サラリースケール'!$F10)</f>
        <v>5000</v>
      </c>
      <c r="Y5" s="59">
        <f>IF($X5="","",ROUNDUP($X5/$V$17,-1))</f>
        <v>1670</v>
      </c>
      <c r="Z5" s="59">
        <f>IF('2.サラリースケール'!$I10="","",'2.サラリースケール'!$I10)</f>
        <v>4</v>
      </c>
      <c r="AA5" s="59">
        <f>IF('2.サラリースケール'!$J10="","",'2.サラリースケール'!$J10)</f>
        <v>97360</v>
      </c>
      <c r="AB5" s="59">
        <f>IF($X5="","",ROUNDUP($X5*$X$17,-1))</f>
        <v>2500</v>
      </c>
      <c r="AC5" s="59">
        <f>IF($AB5="","",ROUNDUP($AB5/$V$17,-1))</f>
        <v>840</v>
      </c>
      <c r="AD5" s="59">
        <f>IF('2.サラリースケール'!$K10="","",'2.サラリースケール'!$K10)</f>
        <v>8</v>
      </c>
      <c r="AE5" s="59">
        <f>IF('2.サラリースケール'!$L10="","",'2.サラリースケール'!$L10)</f>
        <v>107360</v>
      </c>
      <c r="AF5" s="59">
        <f t="shared" ref="AF5:AF13" si="0">IF($Z5="","",$Z5*$V$17+1)</f>
        <v>13</v>
      </c>
      <c r="AG5" s="59">
        <f t="shared" ref="AG5:AG13" si="1">IF($Z5="","",$AD5*$V$17+1)</f>
        <v>25</v>
      </c>
      <c r="AH5" s="59" t="str">
        <f>IF('2.サラリースケール'!$G10="","",'2.サラリースケール'!$G10)</f>
        <v>―</v>
      </c>
      <c r="AI5" s="59">
        <f>IF('2.サラリースケール'!$B10="","",'2.サラリースケール'!$B10)</f>
        <v>1</v>
      </c>
    </row>
    <row r="6" spans="1:35" ht="21.6" x14ac:dyDescent="0.2">
      <c r="A6" s="14">
        <v>4</v>
      </c>
      <c r="B6" s="56" t="s">
        <v>9</v>
      </c>
      <c r="C6" s="115">
        <f>IF('2.サラリースケール'!$F10="","",'2.サラリースケール'!$F10)</f>
        <v>5000</v>
      </c>
      <c r="D6" s="119" t="s">
        <v>11</v>
      </c>
      <c r="E6" s="115">
        <f>IF('2.サラリースケール'!$F11="","",'2.サラリースケール'!$F11)</f>
        <v>5000</v>
      </c>
      <c r="F6" s="119" t="s">
        <v>11</v>
      </c>
      <c r="G6" s="115">
        <f>IF('2.サラリースケール'!$F12="","",'2.サラリースケール'!$F12)</f>
        <v>5000</v>
      </c>
      <c r="H6" s="119" t="s">
        <v>11</v>
      </c>
      <c r="I6" s="115">
        <f>IF('2.サラリースケール'!$F13="","",'2.サラリースケール'!$F13)</f>
        <v>5000</v>
      </c>
      <c r="J6" s="119" t="s">
        <v>11</v>
      </c>
      <c r="K6" s="115">
        <f>IF('2.サラリースケール'!$F14="","",'2.サラリースケール'!$F14)</f>
        <v>5500</v>
      </c>
      <c r="L6" s="119" t="s">
        <v>11</v>
      </c>
      <c r="M6" s="115">
        <f>IF('2.サラリースケール'!$F15="","",'2.サラリースケール'!$F15)</f>
        <v>5500</v>
      </c>
      <c r="N6" s="119" t="s">
        <v>11</v>
      </c>
      <c r="O6" s="115">
        <f>IF('2.サラリースケール'!$F16="","",'2.サラリースケール'!$F16)</f>
        <v>6000</v>
      </c>
      <c r="P6" s="119" t="s">
        <v>11</v>
      </c>
      <c r="Q6" s="115">
        <f>IF('2.サラリースケール'!$F17="","",'2.サラリースケール'!$F17)</f>
        <v>6000</v>
      </c>
      <c r="R6" s="119" t="s">
        <v>11</v>
      </c>
      <c r="S6" s="115">
        <f>IF('2.サラリースケール'!$F18="","",'2.サラリースケール'!$F18)</f>
        <v>6500</v>
      </c>
      <c r="T6" s="119" t="s">
        <v>11</v>
      </c>
      <c r="V6" s="60">
        <f>IF('2.サラリースケール'!$B11="","",'2.サラリースケール'!$B11)</f>
        <v>2</v>
      </c>
      <c r="W6" s="60">
        <f>IF('2.サラリースケール'!$H11="","",'2.サラリースケール'!$H11)</f>
        <v>93360</v>
      </c>
      <c r="X6" s="60">
        <f>IF('2.サラリースケール'!$F11="","",'2.サラリースケール'!$F11)</f>
        <v>5000</v>
      </c>
      <c r="Y6" s="60">
        <f t="shared" ref="Y6:Y13" si="2">IF($X6="","",ROUNDUP($X6/$V$17,-1))</f>
        <v>1670</v>
      </c>
      <c r="Z6" s="60">
        <f>IF('2.サラリースケール'!$I11="","",'2.サラリースケール'!$I11)</f>
        <v>4</v>
      </c>
      <c r="AA6" s="60">
        <f>IF('2.サラリースケール'!$J11="","",'2.サラリースケール'!$J11)</f>
        <v>113360</v>
      </c>
      <c r="AB6" s="60">
        <f t="shared" ref="AB6:AB13" si="3">IF($X6="","",ROUNDUP($X6*$X$17,-1))</f>
        <v>2500</v>
      </c>
      <c r="AC6" s="60">
        <f t="shared" ref="AC6:AC13" si="4">IF($AB6="","",ROUNDUP($AB6/$V$17,-1))</f>
        <v>840</v>
      </c>
      <c r="AD6" s="60">
        <f>IF('2.サラリースケール'!$K11="","",'2.サラリースケール'!$K11)</f>
        <v>8</v>
      </c>
      <c r="AE6" s="60">
        <f>IF('2.サラリースケール'!$L11="","",'2.サラリースケール'!$L11)</f>
        <v>123360</v>
      </c>
      <c r="AF6" s="60">
        <f t="shared" si="0"/>
        <v>13</v>
      </c>
      <c r="AG6" s="60">
        <f t="shared" si="1"/>
        <v>25</v>
      </c>
      <c r="AH6" s="60">
        <f>IF('2.サラリースケール'!$G11="","",'2.サラリースケール'!$G11)</f>
        <v>6000</v>
      </c>
      <c r="AI6" s="60">
        <f>IF('2.サラリースケール'!$B11="","",'2.サラリースケール'!$B11)</f>
        <v>2</v>
      </c>
    </row>
    <row r="7" spans="1:35" ht="21.6" x14ac:dyDescent="0.2">
      <c r="A7" s="14">
        <v>5</v>
      </c>
      <c r="B7" s="79" t="s">
        <v>10</v>
      </c>
      <c r="C7" s="120">
        <f>IF(C$6="","",ROUNDUP(C$6/$V$17,-1))</f>
        <v>1670</v>
      </c>
      <c r="D7" s="121" t="s">
        <v>11</v>
      </c>
      <c r="E7" s="120">
        <f>IF(E$6="","",ROUNDUP(E$6/$V$17,-1))</f>
        <v>1670</v>
      </c>
      <c r="F7" s="121" t="s">
        <v>11</v>
      </c>
      <c r="G7" s="120">
        <f>IF(G$6="","",ROUNDUP(G$6/$V$17,-1))</f>
        <v>1670</v>
      </c>
      <c r="H7" s="121" t="s">
        <v>11</v>
      </c>
      <c r="I7" s="120">
        <f>IF(I$6="","",ROUNDUP(I$6/$V$17,-1))</f>
        <v>1670</v>
      </c>
      <c r="J7" s="121" t="s">
        <v>11</v>
      </c>
      <c r="K7" s="120">
        <f>IF(K$6="","",ROUNDUP(K$6/$V$17,-1))</f>
        <v>1840</v>
      </c>
      <c r="L7" s="121" t="s">
        <v>11</v>
      </c>
      <c r="M7" s="120">
        <f>IF(M$6="","",ROUNDUP(M$6/$V$17,-1))</f>
        <v>1840</v>
      </c>
      <c r="N7" s="121" t="s">
        <v>11</v>
      </c>
      <c r="O7" s="120">
        <f>IF(O$6="","",ROUNDUP(O$6/$V$17,-1))</f>
        <v>2000</v>
      </c>
      <c r="P7" s="121" t="s">
        <v>11</v>
      </c>
      <c r="Q7" s="120">
        <f>IF(Q$6="","",ROUNDUP(Q$6/$V$17,-1))</f>
        <v>2000</v>
      </c>
      <c r="R7" s="121" t="s">
        <v>11</v>
      </c>
      <c r="S7" s="120">
        <f>IF(S$6="","",ROUNDUP(S$6/$V$17,-1))</f>
        <v>2170</v>
      </c>
      <c r="T7" s="119" t="s">
        <v>11</v>
      </c>
      <c r="V7" s="60">
        <f>IF('2.サラリースケール'!$B12="","",'2.サラリースケール'!$B12)</f>
        <v>3</v>
      </c>
      <c r="W7" s="60">
        <f>IF('2.サラリースケール'!$H12="","",'2.サラリースケール'!$H12)</f>
        <v>109360</v>
      </c>
      <c r="X7" s="60">
        <f>IF('2.サラリースケール'!$F12="","",'2.サラリースケール'!$F12)</f>
        <v>5000</v>
      </c>
      <c r="Y7" s="60">
        <f t="shared" si="2"/>
        <v>1670</v>
      </c>
      <c r="Z7" s="60">
        <f>IF('2.サラリースケール'!$I12="","",'2.サラリースケール'!$I12)</f>
        <v>6</v>
      </c>
      <c r="AA7" s="60">
        <f>IF('2.サラリースケール'!$J12="","",'2.サラリースケール'!$J12)</f>
        <v>139360</v>
      </c>
      <c r="AB7" s="60">
        <f t="shared" si="3"/>
        <v>2500</v>
      </c>
      <c r="AC7" s="60">
        <f t="shared" si="4"/>
        <v>840</v>
      </c>
      <c r="AD7" s="60">
        <f>IF('2.サラリースケール'!$K12="","",'2.サラリースケール'!$K12)</f>
        <v>12</v>
      </c>
      <c r="AE7" s="60">
        <f>IF('2.サラリースケール'!$L12="","",'2.サラリースケール'!$L12)</f>
        <v>154360</v>
      </c>
      <c r="AF7" s="60">
        <f t="shared" si="0"/>
        <v>19</v>
      </c>
      <c r="AG7" s="60">
        <f t="shared" si="1"/>
        <v>37</v>
      </c>
      <c r="AH7" s="60">
        <f>IF('2.サラリースケール'!$G12="","",'2.サラリースケール'!$G12)</f>
        <v>6000</v>
      </c>
      <c r="AI7" s="60">
        <f>IF('2.サラリースケール'!$B12="","",'2.サラリースケール'!$B12)</f>
        <v>3</v>
      </c>
    </row>
    <row r="8" spans="1:35" ht="32.4" x14ac:dyDescent="0.2">
      <c r="A8" s="14">
        <v>6</v>
      </c>
      <c r="B8" s="79" t="s">
        <v>86</v>
      </c>
      <c r="C8" s="120">
        <f>IF(C$6="","",ROUNDUP(C$6*$X$17/$V$17,-1))</f>
        <v>840</v>
      </c>
      <c r="D8" s="121" t="s">
        <v>11</v>
      </c>
      <c r="E8" s="120">
        <f>IF(E$6="","",ROUNDUP(E$6*$X$17/$V$17,-1))</f>
        <v>840</v>
      </c>
      <c r="F8" s="121" t="s">
        <v>11</v>
      </c>
      <c r="G8" s="120">
        <f>IF(G$6="","",ROUNDUP(G$6*$X$17/$V$17,-1))</f>
        <v>840</v>
      </c>
      <c r="H8" s="121" t="s">
        <v>11</v>
      </c>
      <c r="I8" s="120">
        <f>IF(I$6="","",ROUNDUP(I$6*$X$17/$V$17,-1))</f>
        <v>840</v>
      </c>
      <c r="J8" s="121" t="s">
        <v>11</v>
      </c>
      <c r="K8" s="120">
        <f>IF(K$6="","",ROUNDUP(K$6*$X$17/$V$17,-1))</f>
        <v>920</v>
      </c>
      <c r="L8" s="121" t="s">
        <v>11</v>
      </c>
      <c r="M8" s="120">
        <f>IF(M$6="","",ROUNDUP(M$6*$X$17/$V$17,-1))</f>
        <v>920</v>
      </c>
      <c r="N8" s="121" t="s">
        <v>11</v>
      </c>
      <c r="O8" s="120">
        <f>IF(O$6="","",ROUNDUP(O$6*$X$17/$V$17,-1))</f>
        <v>1000</v>
      </c>
      <c r="P8" s="121" t="s">
        <v>11</v>
      </c>
      <c r="Q8" s="120">
        <f>IF(Q$6="","",ROUNDUP(Q$6*$X$17/$V$17,-1))</f>
        <v>1000</v>
      </c>
      <c r="R8" s="121" t="s">
        <v>11</v>
      </c>
      <c r="S8" s="120">
        <f>IF(S$6="","",ROUNDUP(S$6*$X$17/$V$17,-1))</f>
        <v>1090</v>
      </c>
      <c r="T8" s="119" t="s">
        <v>11</v>
      </c>
      <c r="V8" s="60">
        <f>IF('2.サラリースケール'!$B13="","",'2.サラリースケール'!$B13)</f>
        <v>4</v>
      </c>
      <c r="W8" s="60">
        <f>IF('2.サラリースケール'!$H13="","",'2.サラリースケール'!$H13)</f>
        <v>130860</v>
      </c>
      <c r="X8" s="60">
        <f>IF('2.サラリースケール'!$F13="","",'2.サラリースケール'!$F13)</f>
        <v>5000</v>
      </c>
      <c r="Y8" s="60">
        <f t="shared" si="2"/>
        <v>1670</v>
      </c>
      <c r="Z8" s="60">
        <f>IF('2.サラリースケール'!$I13="","",'2.サラリースケール'!$I13)</f>
        <v>6</v>
      </c>
      <c r="AA8" s="60">
        <f>IF('2.サラリースケール'!$J13="","",'2.サラリースケール'!$J13)</f>
        <v>160860</v>
      </c>
      <c r="AB8" s="60">
        <f t="shared" si="3"/>
        <v>2500</v>
      </c>
      <c r="AC8" s="60">
        <f t="shared" si="4"/>
        <v>840</v>
      </c>
      <c r="AD8" s="60">
        <f>IF('2.サラリースケール'!$K13="","",'2.サラリースケール'!$K13)</f>
        <v>15</v>
      </c>
      <c r="AE8" s="60">
        <f>IF('2.サラリースケール'!$L13="","",'2.サラリースケール'!$L13)</f>
        <v>183360</v>
      </c>
      <c r="AF8" s="60">
        <f t="shared" si="0"/>
        <v>19</v>
      </c>
      <c r="AG8" s="60">
        <f t="shared" si="1"/>
        <v>46</v>
      </c>
      <c r="AH8" s="60">
        <f>IF('2.サラリースケール'!$G13="","",'2.サラリースケール'!$G13)</f>
        <v>6500</v>
      </c>
      <c r="AI8" s="60">
        <f>IF('2.サラリースケール'!$B13="","",'2.サラリースケール'!$B13)</f>
        <v>4</v>
      </c>
    </row>
    <row r="9" spans="1:35" x14ac:dyDescent="0.2">
      <c r="A9" s="14">
        <v>7</v>
      </c>
      <c r="B9" s="61">
        <v>1</v>
      </c>
      <c r="C9" s="62">
        <f>IF('2.サラリースケール'!$H10="","",'2.サラリースケール'!$H10)</f>
        <v>77360</v>
      </c>
      <c r="D9" s="63">
        <v>0</v>
      </c>
      <c r="E9" s="62">
        <f>IF('2.サラリースケール'!$H11="","",'2.サラリースケール'!$H11)</f>
        <v>93360</v>
      </c>
      <c r="F9" s="63">
        <v>0</v>
      </c>
      <c r="G9" s="62">
        <f>IF('2.サラリースケール'!$H12="","",'2.サラリースケール'!$H12)</f>
        <v>109360</v>
      </c>
      <c r="H9" s="63">
        <v>0</v>
      </c>
      <c r="I9" s="62">
        <f>IF('2.サラリースケール'!$H13="","",'2.サラリースケール'!$H13)</f>
        <v>130860</v>
      </c>
      <c r="J9" s="63">
        <v>0</v>
      </c>
      <c r="K9" s="62">
        <f>IF('2.サラリースケール'!$H14="","",'2.サラリースケール'!$H14)</f>
        <v>152860</v>
      </c>
      <c r="L9" s="63">
        <v>0</v>
      </c>
      <c r="M9" s="62">
        <f>IF('2.サラリースケール'!$H15="","",'2.サラリースケール'!$H15)</f>
        <v>182360</v>
      </c>
      <c r="N9" s="63">
        <v>0</v>
      </c>
      <c r="O9" s="62">
        <f>IF('2.サラリースケール'!$H16="","",'2.サラリースケール'!$H16)</f>
        <v>217860</v>
      </c>
      <c r="P9" s="63">
        <v>0</v>
      </c>
      <c r="Q9" s="62">
        <f>IF('2.サラリースケール'!$H17="","",'2.サラリースケール'!$H17)</f>
        <v>258860</v>
      </c>
      <c r="R9" s="63">
        <v>0</v>
      </c>
      <c r="S9" s="62">
        <f>IF('2.サラリースケール'!$H18="","",'2.サラリースケール'!$H18)</f>
        <v>309860</v>
      </c>
      <c r="T9" s="63">
        <v>0</v>
      </c>
      <c r="V9" s="60">
        <f>IF('2.サラリースケール'!$B14="","",'2.サラリースケール'!$B14)</f>
        <v>5</v>
      </c>
      <c r="W9" s="60">
        <f>IF('2.サラリースケール'!$H14="","",'2.サラリースケール'!$H14)</f>
        <v>152860</v>
      </c>
      <c r="X9" s="60">
        <f>IF('2.サラリースケール'!$F14="","",'2.サラリースケール'!$F14)</f>
        <v>5500</v>
      </c>
      <c r="Y9" s="60">
        <f t="shared" si="2"/>
        <v>1840</v>
      </c>
      <c r="Z9" s="60">
        <f>IF('2.サラリースケール'!$I14="","",'2.サラリースケール'!$I14)</f>
        <v>8</v>
      </c>
      <c r="AA9" s="60">
        <f>IF('2.サラリースケール'!$J14="","",'2.サラリースケール'!$J14)</f>
        <v>196860</v>
      </c>
      <c r="AB9" s="60">
        <f t="shared" si="3"/>
        <v>2750</v>
      </c>
      <c r="AC9" s="60">
        <f t="shared" si="4"/>
        <v>920</v>
      </c>
      <c r="AD9" s="60">
        <f>IF('2.サラリースケール'!$K14="","",'2.サラリースケール'!$K14)</f>
        <v>15</v>
      </c>
      <c r="AE9" s="60">
        <f>IF('2.サラリースケール'!$L14="","",'2.サラリースケール'!$L14)</f>
        <v>216110</v>
      </c>
      <c r="AF9" s="60">
        <f t="shared" si="0"/>
        <v>25</v>
      </c>
      <c r="AG9" s="60">
        <f t="shared" si="1"/>
        <v>46</v>
      </c>
      <c r="AH9" s="60">
        <f>IF('2.サラリースケール'!$G14="","",'2.サラリースケール'!$G14)</f>
        <v>7000</v>
      </c>
      <c r="AI9" s="60">
        <f>IF('2.サラリースケール'!$B14="","",'2.サラリースケール'!$B14)</f>
        <v>5</v>
      </c>
    </row>
    <row r="10" spans="1:35" x14ac:dyDescent="0.2">
      <c r="A10" s="14">
        <v>8</v>
      </c>
      <c r="B10" s="64">
        <v>2</v>
      </c>
      <c r="C10" s="65">
        <f>IF(D10="","",C9+D10)</f>
        <v>79030</v>
      </c>
      <c r="D10" s="65">
        <f t="shared" ref="D10:D41" si="5">IF($B10&lt;=$AF$5,C$7,IF($B10&lt;=$AG$5,C$8,""))</f>
        <v>1670</v>
      </c>
      <c r="E10" s="65">
        <f>IF(F10="","",E9+F10)</f>
        <v>95030</v>
      </c>
      <c r="F10" s="65">
        <f t="shared" ref="F10:F41" si="6">IF($B10&lt;=$AF$6,E$7,IF($B10&lt;=$AG$6,E$8,""))</f>
        <v>1670</v>
      </c>
      <c r="G10" s="65">
        <f>IF(H10="","",G9+H10)</f>
        <v>111030</v>
      </c>
      <c r="H10" s="65">
        <f t="shared" ref="H10:H41" si="7">IF($B10&lt;=$AF$7,G$7,IF($B10&lt;=$AG$7,G$8,""))</f>
        <v>1670</v>
      </c>
      <c r="I10" s="65">
        <f>IF(J10="","",I9+J10)</f>
        <v>132530</v>
      </c>
      <c r="J10" s="65">
        <f t="shared" ref="J10:J41" si="8">IF($B10&lt;=$AF$8,I$7,IF($B10&lt;=$AG$8,I$8,""))</f>
        <v>1670</v>
      </c>
      <c r="K10" s="65">
        <f>IF(L10="","",K9+L10)</f>
        <v>154700</v>
      </c>
      <c r="L10" s="65">
        <f t="shared" ref="L10:L41" si="9">IF($B10&lt;=$AF$9,K$7,IF($B10&lt;=$AG$9,K$8,""))</f>
        <v>1840</v>
      </c>
      <c r="M10" s="65">
        <f>IF(N10="","",M9+N10)</f>
        <v>184200</v>
      </c>
      <c r="N10" s="65">
        <f t="shared" ref="N10:N41" si="10">IF($B10&lt;=$AF$10,M$7,IF($B10&lt;=$AG$10,M$8,""))</f>
        <v>1840</v>
      </c>
      <c r="O10" s="65">
        <f>IF(P10="","",O9+P10)</f>
        <v>219860</v>
      </c>
      <c r="P10" s="65">
        <f t="shared" ref="P10:P41" si="11">IF($B10&lt;=$AF$11,O$7,IF($B10&lt;=$AG$11,O$8,""))</f>
        <v>2000</v>
      </c>
      <c r="Q10" s="65">
        <f>IF(R10="","",Q9+R10)</f>
        <v>260860</v>
      </c>
      <c r="R10" s="65">
        <f t="shared" ref="R10:R41" si="12">IF($B10&lt;=$AF$12,Q$7,IF($B10&lt;=$AG$12,Q$8,""))</f>
        <v>2000</v>
      </c>
      <c r="S10" s="65">
        <f>IF(T10="","",S9+T10)</f>
        <v>312030</v>
      </c>
      <c r="T10" s="65">
        <f t="shared" ref="T10:T41" si="13">IF($B10&lt;=$AF$13,S$7,IF($B10&lt;=$AG$13,S$8,""))</f>
        <v>2170</v>
      </c>
      <c r="V10" s="60">
        <f>IF('2.サラリースケール'!$B15="","",'2.サラリースケール'!$B15)</f>
        <v>6</v>
      </c>
      <c r="W10" s="60">
        <f>IF('2.サラリースケール'!$H15="","",'2.サラリースケール'!$H15)</f>
        <v>182360</v>
      </c>
      <c r="X10" s="60">
        <f>IF('2.サラリースケール'!$F15="","",'2.サラリースケール'!$F15)</f>
        <v>5500</v>
      </c>
      <c r="Y10" s="60">
        <f t="shared" si="2"/>
        <v>1840</v>
      </c>
      <c r="Z10" s="60">
        <f>IF('2.サラリースケール'!$I15="","",'2.サラリースケール'!$I15)</f>
        <v>10</v>
      </c>
      <c r="AA10" s="60">
        <f>IF('2.サラリースケール'!$J15="","",'2.サラリースケール'!$J15)</f>
        <v>237360</v>
      </c>
      <c r="AB10" s="60">
        <f t="shared" si="3"/>
        <v>2750</v>
      </c>
      <c r="AC10" s="60">
        <f t="shared" si="4"/>
        <v>920</v>
      </c>
      <c r="AD10" s="60">
        <f>IF('2.サラリースケール'!$K15="","",'2.サラリースケール'!$K15)</f>
        <v>20</v>
      </c>
      <c r="AE10" s="60">
        <f>IF('2.サラリースケール'!$L15="","",'2.サラリースケール'!$L15)</f>
        <v>264860</v>
      </c>
      <c r="AF10" s="60">
        <f t="shared" si="0"/>
        <v>31</v>
      </c>
      <c r="AG10" s="60">
        <f t="shared" si="1"/>
        <v>61</v>
      </c>
      <c r="AH10" s="60">
        <f>IF('2.サラリースケール'!$G15="","",'2.サラリースケール'!$G15)</f>
        <v>7500</v>
      </c>
      <c r="AI10" s="60">
        <f>IF('2.サラリースケール'!$B15="","",'2.サラリースケール'!$B15)</f>
        <v>6</v>
      </c>
    </row>
    <row r="11" spans="1:35" x14ac:dyDescent="0.2">
      <c r="A11" s="14">
        <v>9</v>
      </c>
      <c r="B11" s="64">
        <v>3</v>
      </c>
      <c r="C11" s="65">
        <f t="shared" ref="C11:C74" si="14">IF(D11="","",C10+D11)</f>
        <v>80700</v>
      </c>
      <c r="D11" s="65">
        <f t="shared" si="5"/>
        <v>1670</v>
      </c>
      <c r="E11" s="65">
        <f t="shared" ref="E11:E74" si="15">IF(F11="","",E10+F11)</f>
        <v>96700</v>
      </c>
      <c r="F11" s="65">
        <f t="shared" si="6"/>
        <v>1670</v>
      </c>
      <c r="G11" s="65">
        <f t="shared" ref="G11:G74" si="16">IF(H11="","",G10+H11)</f>
        <v>112700</v>
      </c>
      <c r="H11" s="65">
        <f t="shared" si="7"/>
        <v>1670</v>
      </c>
      <c r="I11" s="65">
        <f t="shared" ref="I11:I74" si="17">IF(J11="","",I10+J11)</f>
        <v>134200</v>
      </c>
      <c r="J11" s="65">
        <f t="shared" si="8"/>
        <v>1670</v>
      </c>
      <c r="K11" s="65">
        <f t="shared" ref="K11:K74" si="18">IF(L11="","",K10+L11)</f>
        <v>156540</v>
      </c>
      <c r="L11" s="65">
        <f t="shared" si="9"/>
        <v>1840</v>
      </c>
      <c r="M11" s="65">
        <f t="shared" ref="M11:M74" si="19">IF(N11="","",M10+N11)</f>
        <v>186040</v>
      </c>
      <c r="N11" s="65">
        <f t="shared" si="10"/>
        <v>1840</v>
      </c>
      <c r="O11" s="65">
        <f t="shared" ref="O11:O74" si="20">IF(P11="","",O10+P11)</f>
        <v>221860</v>
      </c>
      <c r="P11" s="65">
        <f t="shared" si="11"/>
        <v>2000</v>
      </c>
      <c r="Q11" s="65">
        <f t="shared" ref="Q11:Q74" si="21">IF(R11="","",Q10+R11)</f>
        <v>262860</v>
      </c>
      <c r="R11" s="65">
        <f t="shared" si="12"/>
        <v>2000</v>
      </c>
      <c r="S11" s="65">
        <f t="shared" ref="S11:S74" si="22">IF(T11="","",S10+T11)</f>
        <v>314200</v>
      </c>
      <c r="T11" s="65">
        <f t="shared" si="13"/>
        <v>2170</v>
      </c>
      <c r="V11" s="60">
        <f>IF('2.サラリースケール'!$B16="","",'2.サラリースケール'!$B16)</f>
        <v>7</v>
      </c>
      <c r="W11" s="60">
        <f>IF('2.サラリースケール'!$H16="","",'2.サラリースケール'!$H16)</f>
        <v>217860</v>
      </c>
      <c r="X11" s="60">
        <f>IF('2.サラリースケール'!$F16="","",'2.サラリースケール'!$F16)</f>
        <v>6000</v>
      </c>
      <c r="Y11" s="60">
        <f t="shared" si="2"/>
        <v>2000</v>
      </c>
      <c r="Z11" s="60">
        <f>IF('2.サラリースケール'!$I16="","",'2.サラリースケール'!$I16)</f>
        <v>10</v>
      </c>
      <c r="AA11" s="60">
        <f>IF('2.サラリースケール'!$J16="","",'2.サラリースケール'!$J16)</f>
        <v>277860</v>
      </c>
      <c r="AB11" s="60">
        <f t="shared" si="3"/>
        <v>3000</v>
      </c>
      <c r="AC11" s="60">
        <f t="shared" si="4"/>
        <v>1000</v>
      </c>
      <c r="AD11" s="60">
        <f>IF('2.サラリースケール'!$K16="","",'2.サラリースケール'!$K16)</f>
        <v>20</v>
      </c>
      <c r="AE11" s="60">
        <f>IF('2.サラリースケール'!$L16="","",'2.サラリースケール'!$L16)</f>
        <v>307860</v>
      </c>
      <c r="AF11" s="60">
        <f t="shared" si="0"/>
        <v>31</v>
      </c>
      <c r="AG11" s="60">
        <f t="shared" si="1"/>
        <v>61</v>
      </c>
      <c r="AH11" s="60">
        <f>IF('2.サラリースケール'!$G16="","",'2.サラリースケール'!$G16)</f>
        <v>8000</v>
      </c>
      <c r="AI11" s="60">
        <f>IF('2.サラリースケール'!$B16="","",'2.サラリースケール'!$B16)</f>
        <v>7</v>
      </c>
    </row>
    <row r="12" spans="1:35" x14ac:dyDescent="0.2">
      <c r="A12" s="14">
        <v>10</v>
      </c>
      <c r="B12" s="64">
        <v>4</v>
      </c>
      <c r="C12" s="65">
        <f t="shared" si="14"/>
        <v>82370</v>
      </c>
      <c r="D12" s="65">
        <f t="shared" si="5"/>
        <v>1670</v>
      </c>
      <c r="E12" s="65">
        <f t="shared" si="15"/>
        <v>98370</v>
      </c>
      <c r="F12" s="65">
        <f t="shared" si="6"/>
        <v>1670</v>
      </c>
      <c r="G12" s="65">
        <f t="shared" si="16"/>
        <v>114370</v>
      </c>
      <c r="H12" s="65">
        <f t="shared" si="7"/>
        <v>1670</v>
      </c>
      <c r="I12" s="65">
        <f t="shared" si="17"/>
        <v>135870</v>
      </c>
      <c r="J12" s="65">
        <f t="shared" si="8"/>
        <v>1670</v>
      </c>
      <c r="K12" s="65">
        <f t="shared" si="18"/>
        <v>158380</v>
      </c>
      <c r="L12" s="65">
        <f t="shared" si="9"/>
        <v>1840</v>
      </c>
      <c r="M12" s="65">
        <f t="shared" si="19"/>
        <v>187880</v>
      </c>
      <c r="N12" s="65">
        <f t="shared" si="10"/>
        <v>1840</v>
      </c>
      <c r="O12" s="65">
        <f t="shared" si="20"/>
        <v>223860</v>
      </c>
      <c r="P12" s="65">
        <f t="shared" si="11"/>
        <v>2000</v>
      </c>
      <c r="Q12" s="65">
        <f t="shared" si="21"/>
        <v>264860</v>
      </c>
      <c r="R12" s="65">
        <f t="shared" si="12"/>
        <v>2000</v>
      </c>
      <c r="S12" s="65">
        <f t="shared" si="22"/>
        <v>316370</v>
      </c>
      <c r="T12" s="65">
        <f t="shared" si="13"/>
        <v>2170</v>
      </c>
      <c r="V12" s="60">
        <f>IF('2.サラリースケール'!$B17="","",'2.サラリースケール'!$B17)</f>
        <v>8</v>
      </c>
      <c r="W12" s="60">
        <f>IF('2.サラリースケール'!$H17="","",'2.サラリースケール'!$H17)</f>
        <v>258860</v>
      </c>
      <c r="X12" s="60">
        <f>IF('2.サラリースケール'!$F17="","",'2.サラリースケール'!$F17)</f>
        <v>6000</v>
      </c>
      <c r="Y12" s="60">
        <f t="shared" si="2"/>
        <v>2000</v>
      </c>
      <c r="Z12" s="60">
        <f>IF('2.サラリースケール'!$I17="","",'2.サラリースケール'!$I17)</f>
        <v>12</v>
      </c>
      <c r="AA12" s="60">
        <f>IF('2.サラリースケール'!$J17="","",'2.サラリースケール'!$J17)</f>
        <v>330860</v>
      </c>
      <c r="AB12" s="60">
        <f t="shared" si="3"/>
        <v>3000</v>
      </c>
      <c r="AC12" s="60">
        <f t="shared" si="4"/>
        <v>1000</v>
      </c>
      <c r="AD12" s="60">
        <f>IF('2.サラリースケール'!$K17="","",'2.サラリースケール'!$K17)</f>
        <v>20</v>
      </c>
      <c r="AE12" s="60">
        <f>IF('2.サラリースケール'!$L17="","",'2.サラリースケール'!$L17)</f>
        <v>354860</v>
      </c>
      <c r="AF12" s="60">
        <f t="shared" si="0"/>
        <v>37</v>
      </c>
      <c r="AG12" s="60">
        <f t="shared" si="1"/>
        <v>61</v>
      </c>
      <c r="AH12" s="60">
        <f>IF('2.サラリースケール'!$G17="","",'2.サラリースケール'!$G17)</f>
        <v>11000</v>
      </c>
      <c r="AI12" s="60">
        <f>IF('2.サラリースケール'!$B17="","",'2.サラリースケール'!$B17)</f>
        <v>8</v>
      </c>
    </row>
    <row r="13" spans="1:35" x14ac:dyDescent="0.2">
      <c r="A13" s="14">
        <v>11</v>
      </c>
      <c r="B13" s="64">
        <v>5</v>
      </c>
      <c r="C13" s="65">
        <f t="shared" si="14"/>
        <v>84040</v>
      </c>
      <c r="D13" s="65">
        <f t="shared" si="5"/>
        <v>1670</v>
      </c>
      <c r="E13" s="65">
        <f t="shared" si="15"/>
        <v>100040</v>
      </c>
      <c r="F13" s="65">
        <f t="shared" si="6"/>
        <v>1670</v>
      </c>
      <c r="G13" s="65">
        <f t="shared" si="16"/>
        <v>116040</v>
      </c>
      <c r="H13" s="65">
        <f t="shared" si="7"/>
        <v>1670</v>
      </c>
      <c r="I13" s="65">
        <f t="shared" si="17"/>
        <v>137540</v>
      </c>
      <c r="J13" s="65">
        <f t="shared" si="8"/>
        <v>1670</v>
      </c>
      <c r="K13" s="65">
        <f t="shared" si="18"/>
        <v>160220</v>
      </c>
      <c r="L13" s="65">
        <f t="shared" si="9"/>
        <v>1840</v>
      </c>
      <c r="M13" s="65">
        <f t="shared" si="19"/>
        <v>189720</v>
      </c>
      <c r="N13" s="65">
        <f t="shared" si="10"/>
        <v>1840</v>
      </c>
      <c r="O13" s="65">
        <f t="shared" si="20"/>
        <v>225860</v>
      </c>
      <c r="P13" s="65">
        <f t="shared" si="11"/>
        <v>2000</v>
      </c>
      <c r="Q13" s="65">
        <f t="shared" si="21"/>
        <v>266860</v>
      </c>
      <c r="R13" s="65">
        <f t="shared" si="12"/>
        <v>2000</v>
      </c>
      <c r="S13" s="65">
        <f t="shared" si="22"/>
        <v>318540</v>
      </c>
      <c r="T13" s="65">
        <f t="shared" si="13"/>
        <v>2170</v>
      </c>
      <c r="V13" s="66">
        <f>IF('2.サラリースケール'!$B18="","",'2.サラリースケール'!$B18)</f>
        <v>9</v>
      </c>
      <c r="W13" s="66">
        <f>IF('2.サラリースケール'!$H18="","",'2.サラリースケール'!$H18)</f>
        <v>309860</v>
      </c>
      <c r="X13" s="66">
        <f>IF('2.サラリースケール'!$F18="","",'2.サラリースケール'!$F18)</f>
        <v>6500</v>
      </c>
      <c r="Y13" s="66">
        <f t="shared" si="2"/>
        <v>2170</v>
      </c>
      <c r="Z13" s="66">
        <f>IF('2.サラリースケール'!$I18="","",'2.サラリースケール'!$I18)</f>
        <v>12</v>
      </c>
      <c r="AA13" s="66">
        <f>IF('2.サラリースケール'!$J18="","",'2.サラリースケール'!$J18)</f>
        <v>387860</v>
      </c>
      <c r="AB13" s="66">
        <f t="shared" si="3"/>
        <v>3250</v>
      </c>
      <c r="AC13" s="66">
        <f t="shared" si="4"/>
        <v>1090</v>
      </c>
      <c r="AD13" s="66">
        <f>IF('2.サラリースケール'!$K18="","",'2.サラリースケール'!$K18)</f>
        <v>20</v>
      </c>
      <c r="AE13" s="66">
        <f>IF('2.サラリースケール'!$L18="","",'2.サラリースケール'!$L18)</f>
        <v>413860</v>
      </c>
      <c r="AF13" s="66">
        <f t="shared" si="0"/>
        <v>37</v>
      </c>
      <c r="AG13" s="66">
        <f t="shared" si="1"/>
        <v>61</v>
      </c>
      <c r="AH13" s="66">
        <f>IF('2.サラリースケール'!$G18="","",'2.サラリースケール'!$G18)</f>
        <v>15000</v>
      </c>
      <c r="AI13" s="66">
        <f>IF('2.サラリースケール'!$B18="","",'2.サラリースケール'!$B18)</f>
        <v>9</v>
      </c>
    </row>
    <row r="14" spans="1:35" x14ac:dyDescent="0.2">
      <c r="A14" s="14">
        <v>12</v>
      </c>
      <c r="B14" s="64">
        <v>6</v>
      </c>
      <c r="C14" s="65">
        <f t="shared" si="14"/>
        <v>85710</v>
      </c>
      <c r="D14" s="65">
        <f t="shared" si="5"/>
        <v>1670</v>
      </c>
      <c r="E14" s="65">
        <f t="shared" si="15"/>
        <v>101710</v>
      </c>
      <c r="F14" s="65">
        <f t="shared" si="6"/>
        <v>1670</v>
      </c>
      <c r="G14" s="65">
        <f t="shared" si="16"/>
        <v>117710</v>
      </c>
      <c r="H14" s="65">
        <f t="shared" si="7"/>
        <v>1670</v>
      </c>
      <c r="I14" s="65">
        <f t="shared" si="17"/>
        <v>139210</v>
      </c>
      <c r="J14" s="65">
        <f t="shared" si="8"/>
        <v>1670</v>
      </c>
      <c r="K14" s="65">
        <f t="shared" si="18"/>
        <v>162060</v>
      </c>
      <c r="L14" s="65">
        <f t="shared" si="9"/>
        <v>1840</v>
      </c>
      <c r="M14" s="65">
        <f t="shared" si="19"/>
        <v>191560</v>
      </c>
      <c r="N14" s="65">
        <f t="shared" si="10"/>
        <v>1840</v>
      </c>
      <c r="O14" s="65">
        <f t="shared" si="20"/>
        <v>227860</v>
      </c>
      <c r="P14" s="65">
        <f t="shared" si="11"/>
        <v>2000</v>
      </c>
      <c r="Q14" s="65">
        <f t="shared" si="21"/>
        <v>268860</v>
      </c>
      <c r="R14" s="65">
        <f t="shared" si="12"/>
        <v>2000</v>
      </c>
      <c r="S14" s="65">
        <f t="shared" si="22"/>
        <v>320710</v>
      </c>
      <c r="T14" s="65">
        <f t="shared" si="13"/>
        <v>2170</v>
      </c>
    </row>
    <row r="15" spans="1:35" ht="13.8" thickBot="1" x14ac:dyDescent="0.25">
      <c r="A15" s="14">
        <v>13</v>
      </c>
      <c r="B15" s="64">
        <v>7</v>
      </c>
      <c r="C15" s="65">
        <f t="shared" si="14"/>
        <v>87380</v>
      </c>
      <c r="D15" s="65">
        <f t="shared" si="5"/>
        <v>1670</v>
      </c>
      <c r="E15" s="65">
        <f t="shared" si="15"/>
        <v>103380</v>
      </c>
      <c r="F15" s="65">
        <f t="shared" si="6"/>
        <v>1670</v>
      </c>
      <c r="G15" s="65">
        <f t="shared" si="16"/>
        <v>119380</v>
      </c>
      <c r="H15" s="65">
        <f t="shared" si="7"/>
        <v>1670</v>
      </c>
      <c r="I15" s="65">
        <f t="shared" si="17"/>
        <v>140880</v>
      </c>
      <c r="J15" s="65">
        <f t="shared" si="8"/>
        <v>1670</v>
      </c>
      <c r="K15" s="65">
        <f t="shared" si="18"/>
        <v>163900</v>
      </c>
      <c r="L15" s="65">
        <f t="shared" si="9"/>
        <v>1840</v>
      </c>
      <c r="M15" s="65">
        <f t="shared" si="19"/>
        <v>193400</v>
      </c>
      <c r="N15" s="65">
        <f t="shared" si="10"/>
        <v>1840</v>
      </c>
      <c r="O15" s="65">
        <f t="shared" si="20"/>
        <v>229860</v>
      </c>
      <c r="P15" s="65">
        <f t="shared" si="11"/>
        <v>2000</v>
      </c>
      <c r="Q15" s="65">
        <f t="shared" si="21"/>
        <v>270860</v>
      </c>
      <c r="R15" s="65">
        <f t="shared" si="12"/>
        <v>2000</v>
      </c>
      <c r="S15" s="65">
        <f t="shared" si="22"/>
        <v>322880</v>
      </c>
      <c r="T15" s="65">
        <f t="shared" si="13"/>
        <v>2170</v>
      </c>
      <c r="V15" s="38" t="s">
        <v>88</v>
      </c>
      <c r="W15" s="18"/>
      <c r="X15" s="18" t="s">
        <v>90</v>
      </c>
      <c r="AC15" s="67" t="s">
        <v>110</v>
      </c>
    </row>
    <row r="16" spans="1:35" ht="13.8" thickBot="1" x14ac:dyDescent="0.25">
      <c r="A16" s="14">
        <v>14</v>
      </c>
      <c r="B16" s="64">
        <v>8</v>
      </c>
      <c r="C16" s="65">
        <f t="shared" si="14"/>
        <v>89050</v>
      </c>
      <c r="D16" s="65">
        <f t="shared" si="5"/>
        <v>1670</v>
      </c>
      <c r="E16" s="65">
        <f t="shared" si="15"/>
        <v>105050</v>
      </c>
      <c r="F16" s="65">
        <f t="shared" si="6"/>
        <v>1670</v>
      </c>
      <c r="G16" s="65">
        <f t="shared" si="16"/>
        <v>121050</v>
      </c>
      <c r="H16" s="65">
        <f t="shared" si="7"/>
        <v>1670</v>
      </c>
      <c r="I16" s="65">
        <f t="shared" si="17"/>
        <v>142550</v>
      </c>
      <c r="J16" s="65">
        <f t="shared" si="8"/>
        <v>1670</v>
      </c>
      <c r="K16" s="65">
        <f t="shared" si="18"/>
        <v>165740</v>
      </c>
      <c r="L16" s="65">
        <f t="shared" si="9"/>
        <v>1840</v>
      </c>
      <c r="M16" s="65">
        <f t="shared" si="19"/>
        <v>195240</v>
      </c>
      <c r="N16" s="65">
        <f t="shared" si="10"/>
        <v>1840</v>
      </c>
      <c r="O16" s="65">
        <f t="shared" si="20"/>
        <v>231860</v>
      </c>
      <c r="P16" s="65">
        <f t="shared" si="11"/>
        <v>2000</v>
      </c>
      <c r="Q16" s="65">
        <f t="shared" si="21"/>
        <v>272860</v>
      </c>
      <c r="R16" s="65">
        <f t="shared" si="12"/>
        <v>2000</v>
      </c>
      <c r="S16" s="65">
        <f t="shared" si="22"/>
        <v>325050</v>
      </c>
      <c r="T16" s="65">
        <f t="shared" si="13"/>
        <v>2170</v>
      </c>
      <c r="V16" s="77" t="str">
        <f>IF('2.サラリースケール'!$E$27="","",'2.サラリースケール'!$E$27)</f>
        <v>B</v>
      </c>
      <c r="W16" s="19"/>
      <c r="X16" s="477" t="s">
        <v>87</v>
      </c>
      <c r="Y16" s="478"/>
      <c r="Z16" s="479"/>
      <c r="AC16" s="68" t="s">
        <v>111</v>
      </c>
      <c r="AD16" s="13"/>
    </row>
    <row r="17" spans="1:29" ht="13.8" thickBot="1" x14ac:dyDescent="0.25">
      <c r="A17" s="14">
        <v>15</v>
      </c>
      <c r="B17" s="64">
        <v>9</v>
      </c>
      <c r="C17" s="65">
        <f t="shared" si="14"/>
        <v>90720</v>
      </c>
      <c r="D17" s="65">
        <f t="shared" si="5"/>
        <v>1670</v>
      </c>
      <c r="E17" s="65">
        <f t="shared" si="15"/>
        <v>106720</v>
      </c>
      <c r="F17" s="65">
        <f t="shared" si="6"/>
        <v>1670</v>
      </c>
      <c r="G17" s="65">
        <f t="shared" si="16"/>
        <v>122720</v>
      </c>
      <c r="H17" s="65">
        <f t="shared" si="7"/>
        <v>1670</v>
      </c>
      <c r="I17" s="65">
        <f t="shared" si="17"/>
        <v>144220</v>
      </c>
      <c r="J17" s="65">
        <f t="shared" si="8"/>
        <v>1670</v>
      </c>
      <c r="K17" s="65">
        <f t="shared" si="18"/>
        <v>167580</v>
      </c>
      <c r="L17" s="65">
        <f t="shared" si="9"/>
        <v>1840</v>
      </c>
      <c r="M17" s="65">
        <f t="shared" si="19"/>
        <v>197080</v>
      </c>
      <c r="N17" s="65">
        <f t="shared" si="10"/>
        <v>1840</v>
      </c>
      <c r="O17" s="65">
        <f t="shared" si="20"/>
        <v>233860</v>
      </c>
      <c r="P17" s="65">
        <f t="shared" si="11"/>
        <v>2000</v>
      </c>
      <c r="Q17" s="65">
        <f t="shared" si="21"/>
        <v>274860</v>
      </c>
      <c r="R17" s="65">
        <f t="shared" si="12"/>
        <v>2000</v>
      </c>
      <c r="S17" s="65">
        <f t="shared" si="22"/>
        <v>327220</v>
      </c>
      <c r="T17" s="65">
        <f t="shared" si="13"/>
        <v>2170</v>
      </c>
      <c r="V17" s="78">
        <f>IF('2.サラリースケール'!$E$28="","",'2.サラリースケール'!$E$28)</f>
        <v>3</v>
      </c>
      <c r="W17" s="20"/>
      <c r="X17" s="480">
        <f>IF('2.サラリースケール'!$E$21="","",'2.サラリースケール'!$E$21)</f>
        <v>0.5</v>
      </c>
      <c r="Y17" s="481"/>
      <c r="Z17" s="482"/>
    </row>
    <row r="18" spans="1:29" x14ac:dyDescent="0.2">
      <c r="A18" s="14">
        <v>16</v>
      </c>
      <c r="B18" s="64">
        <v>10</v>
      </c>
      <c r="C18" s="65">
        <f t="shared" si="14"/>
        <v>92390</v>
      </c>
      <c r="D18" s="65">
        <f t="shared" si="5"/>
        <v>1670</v>
      </c>
      <c r="E18" s="65">
        <f t="shared" si="15"/>
        <v>108390</v>
      </c>
      <c r="F18" s="65">
        <f t="shared" si="6"/>
        <v>1670</v>
      </c>
      <c r="G18" s="65">
        <f t="shared" si="16"/>
        <v>124390</v>
      </c>
      <c r="H18" s="65">
        <f t="shared" si="7"/>
        <v>1670</v>
      </c>
      <c r="I18" s="65">
        <f t="shared" si="17"/>
        <v>145890</v>
      </c>
      <c r="J18" s="65">
        <f t="shared" si="8"/>
        <v>1670</v>
      </c>
      <c r="K18" s="65">
        <f t="shared" si="18"/>
        <v>169420</v>
      </c>
      <c r="L18" s="65">
        <f t="shared" si="9"/>
        <v>1840</v>
      </c>
      <c r="M18" s="65">
        <f t="shared" si="19"/>
        <v>198920</v>
      </c>
      <c r="N18" s="65">
        <f t="shared" si="10"/>
        <v>1840</v>
      </c>
      <c r="O18" s="65">
        <f t="shared" si="20"/>
        <v>235860</v>
      </c>
      <c r="P18" s="65">
        <f t="shared" si="11"/>
        <v>2000</v>
      </c>
      <c r="Q18" s="65">
        <f t="shared" si="21"/>
        <v>276860</v>
      </c>
      <c r="R18" s="65">
        <f t="shared" si="12"/>
        <v>2000</v>
      </c>
      <c r="S18" s="65">
        <f t="shared" si="22"/>
        <v>329390</v>
      </c>
      <c r="T18" s="65">
        <f t="shared" si="13"/>
        <v>2170</v>
      </c>
    </row>
    <row r="19" spans="1:29" ht="14.4" x14ac:dyDescent="0.2">
      <c r="A19" s="14">
        <v>17</v>
      </c>
      <c r="B19" s="64">
        <v>11</v>
      </c>
      <c r="C19" s="65">
        <f t="shared" si="14"/>
        <v>94060</v>
      </c>
      <c r="D19" s="65">
        <f t="shared" si="5"/>
        <v>1670</v>
      </c>
      <c r="E19" s="65">
        <f t="shared" si="15"/>
        <v>110060</v>
      </c>
      <c r="F19" s="65">
        <f t="shared" si="6"/>
        <v>1670</v>
      </c>
      <c r="G19" s="65">
        <f t="shared" si="16"/>
        <v>126060</v>
      </c>
      <c r="H19" s="65">
        <f t="shared" si="7"/>
        <v>1670</v>
      </c>
      <c r="I19" s="65">
        <f t="shared" si="17"/>
        <v>147560</v>
      </c>
      <c r="J19" s="65">
        <f t="shared" si="8"/>
        <v>1670</v>
      </c>
      <c r="K19" s="65">
        <f t="shared" si="18"/>
        <v>171260</v>
      </c>
      <c r="L19" s="65">
        <f t="shared" si="9"/>
        <v>1840</v>
      </c>
      <c r="M19" s="65">
        <f t="shared" si="19"/>
        <v>200760</v>
      </c>
      <c r="N19" s="65">
        <f t="shared" si="10"/>
        <v>1840</v>
      </c>
      <c r="O19" s="65">
        <f t="shared" si="20"/>
        <v>237860</v>
      </c>
      <c r="P19" s="65">
        <f t="shared" si="11"/>
        <v>2000</v>
      </c>
      <c r="Q19" s="65">
        <f t="shared" si="21"/>
        <v>278860</v>
      </c>
      <c r="R19" s="65">
        <f t="shared" si="12"/>
        <v>2000</v>
      </c>
      <c r="S19" s="65">
        <f t="shared" si="22"/>
        <v>331560</v>
      </c>
      <c r="T19" s="65">
        <f t="shared" si="13"/>
        <v>2170</v>
      </c>
      <c r="V19" s="69" t="s">
        <v>112</v>
      </c>
    </row>
    <row r="20" spans="1:29" x14ac:dyDescent="0.2">
      <c r="A20" s="14">
        <v>18</v>
      </c>
      <c r="B20" s="64">
        <v>12</v>
      </c>
      <c r="C20" s="65">
        <f t="shared" si="14"/>
        <v>95730</v>
      </c>
      <c r="D20" s="65">
        <f t="shared" si="5"/>
        <v>1670</v>
      </c>
      <c r="E20" s="65">
        <f t="shared" si="15"/>
        <v>111730</v>
      </c>
      <c r="F20" s="65">
        <f t="shared" si="6"/>
        <v>1670</v>
      </c>
      <c r="G20" s="65">
        <f t="shared" si="16"/>
        <v>127730</v>
      </c>
      <c r="H20" s="65">
        <f t="shared" si="7"/>
        <v>1670</v>
      </c>
      <c r="I20" s="65">
        <f t="shared" si="17"/>
        <v>149230</v>
      </c>
      <c r="J20" s="65">
        <f t="shared" si="8"/>
        <v>1670</v>
      </c>
      <c r="K20" s="65">
        <f t="shared" si="18"/>
        <v>173100</v>
      </c>
      <c r="L20" s="65">
        <f t="shared" si="9"/>
        <v>1840</v>
      </c>
      <c r="M20" s="65">
        <f t="shared" si="19"/>
        <v>202600</v>
      </c>
      <c r="N20" s="65">
        <f t="shared" si="10"/>
        <v>1840</v>
      </c>
      <c r="O20" s="65">
        <f t="shared" si="20"/>
        <v>239860</v>
      </c>
      <c r="P20" s="65">
        <f t="shared" si="11"/>
        <v>2000</v>
      </c>
      <c r="Q20" s="65">
        <f t="shared" si="21"/>
        <v>280860</v>
      </c>
      <c r="R20" s="65">
        <f t="shared" si="12"/>
        <v>2000</v>
      </c>
      <c r="S20" s="65">
        <f t="shared" si="22"/>
        <v>333730</v>
      </c>
      <c r="T20" s="65">
        <f t="shared" si="13"/>
        <v>2170</v>
      </c>
      <c r="V20" s="85" t="s">
        <v>91</v>
      </c>
      <c r="W20" s="85" t="s">
        <v>113</v>
      </c>
      <c r="X20" s="85" t="s">
        <v>114</v>
      </c>
    </row>
    <row r="21" spans="1:29" x14ac:dyDescent="0.2">
      <c r="A21" s="14">
        <v>19</v>
      </c>
      <c r="B21" s="64">
        <v>13</v>
      </c>
      <c r="C21" s="65">
        <f t="shared" si="14"/>
        <v>97400</v>
      </c>
      <c r="D21" s="65">
        <f t="shared" si="5"/>
        <v>1670</v>
      </c>
      <c r="E21" s="65">
        <f t="shared" si="15"/>
        <v>113400</v>
      </c>
      <c r="F21" s="65">
        <f t="shared" si="6"/>
        <v>1670</v>
      </c>
      <c r="G21" s="65">
        <f t="shared" si="16"/>
        <v>129400</v>
      </c>
      <c r="H21" s="65">
        <f t="shared" si="7"/>
        <v>1670</v>
      </c>
      <c r="I21" s="65">
        <f t="shared" si="17"/>
        <v>150900</v>
      </c>
      <c r="J21" s="65">
        <f t="shared" si="8"/>
        <v>1670</v>
      </c>
      <c r="K21" s="65">
        <f t="shared" si="18"/>
        <v>174940</v>
      </c>
      <c r="L21" s="65">
        <f t="shared" si="9"/>
        <v>1840</v>
      </c>
      <c r="M21" s="65">
        <f t="shared" si="19"/>
        <v>204440</v>
      </c>
      <c r="N21" s="65">
        <f t="shared" si="10"/>
        <v>1840</v>
      </c>
      <c r="O21" s="65">
        <f t="shared" si="20"/>
        <v>241860</v>
      </c>
      <c r="P21" s="65">
        <f t="shared" si="11"/>
        <v>2000</v>
      </c>
      <c r="Q21" s="65">
        <f t="shared" si="21"/>
        <v>282860</v>
      </c>
      <c r="R21" s="65">
        <f t="shared" si="12"/>
        <v>2000</v>
      </c>
      <c r="S21" s="65">
        <f t="shared" si="22"/>
        <v>335900</v>
      </c>
      <c r="T21" s="65">
        <f t="shared" si="13"/>
        <v>2170</v>
      </c>
      <c r="V21" s="70">
        <f>$V5</f>
        <v>1</v>
      </c>
      <c r="W21" s="71">
        <v>0</v>
      </c>
      <c r="X21" s="72">
        <v>0</v>
      </c>
      <c r="Y21" s="73"/>
      <c r="Z21" s="73"/>
      <c r="AA21" s="73"/>
      <c r="AB21" s="73"/>
      <c r="AC21" s="74"/>
    </row>
    <row r="22" spans="1:29" x14ac:dyDescent="0.2">
      <c r="A22" s="14">
        <v>20</v>
      </c>
      <c r="B22" s="64">
        <v>14</v>
      </c>
      <c r="C22" s="65">
        <f t="shared" si="14"/>
        <v>98240</v>
      </c>
      <c r="D22" s="65">
        <f t="shared" si="5"/>
        <v>840</v>
      </c>
      <c r="E22" s="65">
        <f t="shared" si="15"/>
        <v>114240</v>
      </c>
      <c r="F22" s="65">
        <f t="shared" si="6"/>
        <v>840</v>
      </c>
      <c r="G22" s="65">
        <f t="shared" si="16"/>
        <v>131070</v>
      </c>
      <c r="H22" s="65">
        <f t="shared" si="7"/>
        <v>1670</v>
      </c>
      <c r="I22" s="65">
        <f t="shared" si="17"/>
        <v>152570</v>
      </c>
      <c r="J22" s="65">
        <f t="shared" si="8"/>
        <v>1670</v>
      </c>
      <c r="K22" s="65">
        <f t="shared" si="18"/>
        <v>176780</v>
      </c>
      <c r="L22" s="65">
        <f t="shared" si="9"/>
        <v>1840</v>
      </c>
      <c r="M22" s="65">
        <f t="shared" si="19"/>
        <v>206280</v>
      </c>
      <c r="N22" s="65">
        <f t="shared" si="10"/>
        <v>1840</v>
      </c>
      <c r="O22" s="65">
        <f t="shared" si="20"/>
        <v>243860</v>
      </c>
      <c r="P22" s="65">
        <f t="shared" si="11"/>
        <v>2000</v>
      </c>
      <c r="Q22" s="65">
        <f t="shared" si="21"/>
        <v>284860</v>
      </c>
      <c r="R22" s="65">
        <f t="shared" si="12"/>
        <v>2000</v>
      </c>
      <c r="S22" s="65">
        <f t="shared" si="22"/>
        <v>338070</v>
      </c>
      <c r="T22" s="65">
        <f t="shared" si="13"/>
        <v>2170</v>
      </c>
      <c r="V22" s="75">
        <f t="shared" ref="V22:V29" si="23">$V6</f>
        <v>2</v>
      </c>
      <c r="W22" s="71">
        <f t="shared" ref="W22:W29" si="24">$AH6</f>
        <v>6000</v>
      </c>
      <c r="X22" s="72">
        <f>IF(W22="","",X21+W22)</f>
        <v>6000</v>
      </c>
    </row>
    <row r="23" spans="1:29" x14ac:dyDescent="0.2">
      <c r="A23" s="14">
        <v>21</v>
      </c>
      <c r="B23" s="64">
        <v>15</v>
      </c>
      <c r="C23" s="65">
        <f t="shared" si="14"/>
        <v>99080</v>
      </c>
      <c r="D23" s="65">
        <f t="shared" si="5"/>
        <v>840</v>
      </c>
      <c r="E23" s="65">
        <f t="shared" si="15"/>
        <v>115080</v>
      </c>
      <c r="F23" s="65">
        <f t="shared" si="6"/>
        <v>840</v>
      </c>
      <c r="G23" s="65">
        <f t="shared" si="16"/>
        <v>132740</v>
      </c>
      <c r="H23" s="65">
        <f t="shared" si="7"/>
        <v>1670</v>
      </c>
      <c r="I23" s="65">
        <f t="shared" si="17"/>
        <v>154240</v>
      </c>
      <c r="J23" s="65">
        <f t="shared" si="8"/>
        <v>1670</v>
      </c>
      <c r="K23" s="65">
        <f t="shared" si="18"/>
        <v>178620</v>
      </c>
      <c r="L23" s="65">
        <f t="shared" si="9"/>
        <v>1840</v>
      </c>
      <c r="M23" s="65">
        <f t="shared" si="19"/>
        <v>208120</v>
      </c>
      <c r="N23" s="65">
        <f t="shared" si="10"/>
        <v>1840</v>
      </c>
      <c r="O23" s="65">
        <f t="shared" si="20"/>
        <v>245860</v>
      </c>
      <c r="P23" s="65">
        <f t="shared" si="11"/>
        <v>2000</v>
      </c>
      <c r="Q23" s="65">
        <f t="shared" si="21"/>
        <v>286860</v>
      </c>
      <c r="R23" s="65">
        <f t="shared" si="12"/>
        <v>2000</v>
      </c>
      <c r="S23" s="65">
        <f t="shared" si="22"/>
        <v>340240</v>
      </c>
      <c r="T23" s="65">
        <f t="shared" si="13"/>
        <v>2170</v>
      </c>
      <c r="V23" s="75">
        <f t="shared" si="23"/>
        <v>3</v>
      </c>
      <c r="W23" s="71">
        <f t="shared" si="24"/>
        <v>6000</v>
      </c>
      <c r="X23" s="72">
        <f t="shared" ref="X23:X28" si="25">IF(W23="","",X22+W23)</f>
        <v>12000</v>
      </c>
    </row>
    <row r="24" spans="1:29" x14ac:dyDescent="0.2">
      <c r="A24" s="14">
        <v>22</v>
      </c>
      <c r="B24" s="64">
        <v>16</v>
      </c>
      <c r="C24" s="65">
        <f t="shared" si="14"/>
        <v>99920</v>
      </c>
      <c r="D24" s="65">
        <f t="shared" si="5"/>
        <v>840</v>
      </c>
      <c r="E24" s="65">
        <f t="shared" si="15"/>
        <v>115920</v>
      </c>
      <c r="F24" s="65">
        <f t="shared" si="6"/>
        <v>840</v>
      </c>
      <c r="G24" s="65">
        <f t="shared" si="16"/>
        <v>134410</v>
      </c>
      <c r="H24" s="65">
        <f t="shared" si="7"/>
        <v>1670</v>
      </c>
      <c r="I24" s="65">
        <f t="shared" si="17"/>
        <v>155910</v>
      </c>
      <c r="J24" s="65">
        <f t="shared" si="8"/>
        <v>1670</v>
      </c>
      <c r="K24" s="65">
        <f t="shared" si="18"/>
        <v>180460</v>
      </c>
      <c r="L24" s="65">
        <f t="shared" si="9"/>
        <v>1840</v>
      </c>
      <c r="M24" s="65">
        <f t="shared" si="19"/>
        <v>209960</v>
      </c>
      <c r="N24" s="65">
        <f t="shared" si="10"/>
        <v>1840</v>
      </c>
      <c r="O24" s="65">
        <f t="shared" si="20"/>
        <v>247860</v>
      </c>
      <c r="P24" s="65">
        <f t="shared" si="11"/>
        <v>2000</v>
      </c>
      <c r="Q24" s="65">
        <f t="shared" si="21"/>
        <v>288860</v>
      </c>
      <c r="R24" s="65">
        <f t="shared" si="12"/>
        <v>2000</v>
      </c>
      <c r="S24" s="65">
        <f t="shared" si="22"/>
        <v>342410</v>
      </c>
      <c r="T24" s="65">
        <f t="shared" si="13"/>
        <v>2170</v>
      </c>
      <c r="V24" s="75">
        <f t="shared" si="23"/>
        <v>4</v>
      </c>
      <c r="W24" s="71">
        <f t="shared" si="24"/>
        <v>6500</v>
      </c>
      <c r="X24" s="72">
        <f t="shared" si="25"/>
        <v>18500</v>
      </c>
    </row>
    <row r="25" spans="1:29" x14ac:dyDescent="0.2">
      <c r="A25" s="14">
        <v>23</v>
      </c>
      <c r="B25" s="64">
        <v>17</v>
      </c>
      <c r="C25" s="65">
        <f t="shared" si="14"/>
        <v>100760</v>
      </c>
      <c r="D25" s="65">
        <f t="shared" si="5"/>
        <v>840</v>
      </c>
      <c r="E25" s="65">
        <f t="shared" si="15"/>
        <v>116760</v>
      </c>
      <c r="F25" s="65">
        <f t="shared" si="6"/>
        <v>840</v>
      </c>
      <c r="G25" s="65">
        <f t="shared" si="16"/>
        <v>136080</v>
      </c>
      <c r="H25" s="65">
        <f t="shared" si="7"/>
        <v>1670</v>
      </c>
      <c r="I25" s="65">
        <f t="shared" si="17"/>
        <v>157580</v>
      </c>
      <c r="J25" s="65">
        <f t="shared" si="8"/>
        <v>1670</v>
      </c>
      <c r="K25" s="65">
        <f t="shared" si="18"/>
        <v>182300</v>
      </c>
      <c r="L25" s="65">
        <f t="shared" si="9"/>
        <v>1840</v>
      </c>
      <c r="M25" s="65">
        <f t="shared" si="19"/>
        <v>211800</v>
      </c>
      <c r="N25" s="65">
        <f t="shared" si="10"/>
        <v>1840</v>
      </c>
      <c r="O25" s="65">
        <f t="shared" si="20"/>
        <v>249860</v>
      </c>
      <c r="P25" s="65">
        <f t="shared" si="11"/>
        <v>2000</v>
      </c>
      <c r="Q25" s="65">
        <f t="shared" si="21"/>
        <v>290860</v>
      </c>
      <c r="R25" s="65">
        <f t="shared" si="12"/>
        <v>2000</v>
      </c>
      <c r="S25" s="65">
        <f t="shared" si="22"/>
        <v>344580</v>
      </c>
      <c r="T25" s="65">
        <f t="shared" si="13"/>
        <v>2170</v>
      </c>
      <c r="V25" s="75">
        <f t="shared" si="23"/>
        <v>5</v>
      </c>
      <c r="W25" s="71">
        <f t="shared" si="24"/>
        <v>7000</v>
      </c>
      <c r="X25" s="72">
        <f t="shared" si="25"/>
        <v>25500</v>
      </c>
    </row>
    <row r="26" spans="1:29" x14ac:dyDescent="0.2">
      <c r="A26" s="14">
        <v>24</v>
      </c>
      <c r="B26" s="64">
        <v>18</v>
      </c>
      <c r="C26" s="65">
        <f t="shared" si="14"/>
        <v>101600</v>
      </c>
      <c r="D26" s="65">
        <f t="shared" si="5"/>
        <v>840</v>
      </c>
      <c r="E26" s="65">
        <f t="shared" si="15"/>
        <v>117600</v>
      </c>
      <c r="F26" s="65">
        <f t="shared" si="6"/>
        <v>840</v>
      </c>
      <c r="G26" s="65">
        <f t="shared" si="16"/>
        <v>137750</v>
      </c>
      <c r="H26" s="65">
        <f t="shared" si="7"/>
        <v>1670</v>
      </c>
      <c r="I26" s="65">
        <f t="shared" si="17"/>
        <v>159250</v>
      </c>
      <c r="J26" s="65">
        <f t="shared" si="8"/>
        <v>1670</v>
      </c>
      <c r="K26" s="65">
        <f t="shared" si="18"/>
        <v>184140</v>
      </c>
      <c r="L26" s="65">
        <f t="shared" si="9"/>
        <v>1840</v>
      </c>
      <c r="M26" s="65">
        <f t="shared" si="19"/>
        <v>213640</v>
      </c>
      <c r="N26" s="65">
        <f t="shared" si="10"/>
        <v>1840</v>
      </c>
      <c r="O26" s="65">
        <f t="shared" si="20"/>
        <v>251860</v>
      </c>
      <c r="P26" s="65">
        <f t="shared" si="11"/>
        <v>2000</v>
      </c>
      <c r="Q26" s="65">
        <f t="shared" si="21"/>
        <v>292860</v>
      </c>
      <c r="R26" s="65">
        <f t="shared" si="12"/>
        <v>2000</v>
      </c>
      <c r="S26" s="65">
        <f t="shared" si="22"/>
        <v>346750</v>
      </c>
      <c r="T26" s="65">
        <f t="shared" si="13"/>
        <v>2170</v>
      </c>
      <c r="V26" s="75">
        <f t="shared" si="23"/>
        <v>6</v>
      </c>
      <c r="W26" s="71">
        <f t="shared" si="24"/>
        <v>7500</v>
      </c>
      <c r="X26" s="72">
        <f t="shared" si="25"/>
        <v>33000</v>
      </c>
    </row>
    <row r="27" spans="1:29" x14ac:dyDescent="0.2">
      <c r="A27" s="14">
        <v>25</v>
      </c>
      <c r="B27" s="64">
        <v>19</v>
      </c>
      <c r="C27" s="65">
        <f t="shared" si="14"/>
        <v>102440</v>
      </c>
      <c r="D27" s="65">
        <f t="shared" si="5"/>
        <v>840</v>
      </c>
      <c r="E27" s="65">
        <f t="shared" si="15"/>
        <v>118440</v>
      </c>
      <c r="F27" s="65">
        <f t="shared" si="6"/>
        <v>840</v>
      </c>
      <c r="G27" s="65">
        <f t="shared" si="16"/>
        <v>139420</v>
      </c>
      <c r="H27" s="65">
        <f t="shared" si="7"/>
        <v>1670</v>
      </c>
      <c r="I27" s="65">
        <f t="shared" si="17"/>
        <v>160920</v>
      </c>
      <c r="J27" s="65">
        <f t="shared" si="8"/>
        <v>1670</v>
      </c>
      <c r="K27" s="65">
        <f t="shared" si="18"/>
        <v>185980</v>
      </c>
      <c r="L27" s="65">
        <f t="shared" si="9"/>
        <v>1840</v>
      </c>
      <c r="M27" s="65">
        <f t="shared" si="19"/>
        <v>215480</v>
      </c>
      <c r="N27" s="65">
        <f t="shared" si="10"/>
        <v>1840</v>
      </c>
      <c r="O27" s="65">
        <f t="shared" si="20"/>
        <v>253860</v>
      </c>
      <c r="P27" s="65">
        <f t="shared" si="11"/>
        <v>2000</v>
      </c>
      <c r="Q27" s="65">
        <f t="shared" si="21"/>
        <v>294860</v>
      </c>
      <c r="R27" s="65">
        <f t="shared" si="12"/>
        <v>2000</v>
      </c>
      <c r="S27" s="65">
        <f t="shared" si="22"/>
        <v>348920</v>
      </c>
      <c r="T27" s="65">
        <f t="shared" si="13"/>
        <v>2170</v>
      </c>
      <c r="V27" s="75">
        <f t="shared" si="23"/>
        <v>7</v>
      </c>
      <c r="W27" s="71">
        <f t="shared" si="24"/>
        <v>8000</v>
      </c>
      <c r="X27" s="72">
        <f t="shared" si="25"/>
        <v>41000</v>
      </c>
    </row>
    <row r="28" spans="1:29" x14ac:dyDescent="0.2">
      <c r="A28" s="14">
        <v>26</v>
      </c>
      <c r="B28" s="64">
        <v>20</v>
      </c>
      <c r="C28" s="65">
        <f t="shared" si="14"/>
        <v>103280</v>
      </c>
      <c r="D28" s="65">
        <f t="shared" si="5"/>
        <v>840</v>
      </c>
      <c r="E28" s="65">
        <f t="shared" si="15"/>
        <v>119280</v>
      </c>
      <c r="F28" s="65">
        <f t="shared" si="6"/>
        <v>840</v>
      </c>
      <c r="G28" s="65">
        <f t="shared" si="16"/>
        <v>140260</v>
      </c>
      <c r="H28" s="65">
        <f t="shared" si="7"/>
        <v>840</v>
      </c>
      <c r="I28" s="65">
        <f t="shared" si="17"/>
        <v>161760</v>
      </c>
      <c r="J28" s="65">
        <f t="shared" si="8"/>
        <v>840</v>
      </c>
      <c r="K28" s="65">
        <f t="shared" si="18"/>
        <v>187820</v>
      </c>
      <c r="L28" s="65">
        <f t="shared" si="9"/>
        <v>1840</v>
      </c>
      <c r="M28" s="65">
        <f t="shared" si="19"/>
        <v>217320</v>
      </c>
      <c r="N28" s="65">
        <f t="shared" si="10"/>
        <v>1840</v>
      </c>
      <c r="O28" s="65">
        <f t="shared" si="20"/>
        <v>255860</v>
      </c>
      <c r="P28" s="65">
        <f t="shared" si="11"/>
        <v>2000</v>
      </c>
      <c r="Q28" s="65">
        <f t="shared" si="21"/>
        <v>296860</v>
      </c>
      <c r="R28" s="65">
        <f t="shared" si="12"/>
        <v>2000</v>
      </c>
      <c r="S28" s="65">
        <f t="shared" si="22"/>
        <v>351090</v>
      </c>
      <c r="T28" s="65">
        <f t="shared" si="13"/>
        <v>2170</v>
      </c>
      <c r="V28" s="75">
        <f t="shared" si="23"/>
        <v>8</v>
      </c>
      <c r="W28" s="71">
        <f t="shared" si="24"/>
        <v>11000</v>
      </c>
      <c r="X28" s="72">
        <f t="shared" si="25"/>
        <v>52000</v>
      </c>
    </row>
    <row r="29" spans="1:29" x14ac:dyDescent="0.2">
      <c r="A29" s="14">
        <v>27</v>
      </c>
      <c r="B29" s="64">
        <v>21</v>
      </c>
      <c r="C29" s="65">
        <f t="shared" si="14"/>
        <v>104120</v>
      </c>
      <c r="D29" s="65">
        <f t="shared" si="5"/>
        <v>840</v>
      </c>
      <c r="E29" s="65">
        <f t="shared" si="15"/>
        <v>120120</v>
      </c>
      <c r="F29" s="65">
        <f t="shared" si="6"/>
        <v>840</v>
      </c>
      <c r="G29" s="65">
        <f t="shared" si="16"/>
        <v>141100</v>
      </c>
      <c r="H29" s="65">
        <f t="shared" si="7"/>
        <v>840</v>
      </c>
      <c r="I29" s="65">
        <f t="shared" si="17"/>
        <v>162600</v>
      </c>
      <c r="J29" s="65">
        <f t="shared" si="8"/>
        <v>840</v>
      </c>
      <c r="K29" s="65">
        <f t="shared" si="18"/>
        <v>189660</v>
      </c>
      <c r="L29" s="65">
        <f t="shared" si="9"/>
        <v>1840</v>
      </c>
      <c r="M29" s="65">
        <f t="shared" si="19"/>
        <v>219160</v>
      </c>
      <c r="N29" s="65">
        <f t="shared" si="10"/>
        <v>1840</v>
      </c>
      <c r="O29" s="65">
        <f t="shared" si="20"/>
        <v>257860</v>
      </c>
      <c r="P29" s="65">
        <f t="shared" si="11"/>
        <v>2000</v>
      </c>
      <c r="Q29" s="65">
        <f t="shared" si="21"/>
        <v>298860</v>
      </c>
      <c r="R29" s="65">
        <f t="shared" si="12"/>
        <v>2000</v>
      </c>
      <c r="S29" s="65">
        <f t="shared" si="22"/>
        <v>353260</v>
      </c>
      <c r="T29" s="65">
        <f t="shared" si="13"/>
        <v>2170</v>
      </c>
      <c r="V29" s="75">
        <f t="shared" si="23"/>
        <v>9</v>
      </c>
      <c r="W29" s="76">
        <f t="shared" si="24"/>
        <v>15000</v>
      </c>
      <c r="X29" s="72">
        <f>IF(W29="","",X28+W29)</f>
        <v>67000</v>
      </c>
    </row>
    <row r="30" spans="1:29" x14ac:dyDescent="0.2">
      <c r="A30" s="14">
        <v>28</v>
      </c>
      <c r="B30" s="64">
        <v>22</v>
      </c>
      <c r="C30" s="65">
        <f t="shared" si="14"/>
        <v>104960</v>
      </c>
      <c r="D30" s="65">
        <f t="shared" si="5"/>
        <v>840</v>
      </c>
      <c r="E30" s="65">
        <f t="shared" si="15"/>
        <v>120960</v>
      </c>
      <c r="F30" s="65">
        <f t="shared" si="6"/>
        <v>840</v>
      </c>
      <c r="G30" s="65">
        <f t="shared" si="16"/>
        <v>141940</v>
      </c>
      <c r="H30" s="65">
        <f t="shared" si="7"/>
        <v>840</v>
      </c>
      <c r="I30" s="65">
        <f t="shared" si="17"/>
        <v>163440</v>
      </c>
      <c r="J30" s="65">
        <f t="shared" si="8"/>
        <v>840</v>
      </c>
      <c r="K30" s="65">
        <f t="shared" si="18"/>
        <v>191500</v>
      </c>
      <c r="L30" s="65">
        <f t="shared" si="9"/>
        <v>1840</v>
      </c>
      <c r="M30" s="65">
        <f t="shared" si="19"/>
        <v>221000</v>
      </c>
      <c r="N30" s="65">
        <f t="shared" si="10"/>
        <v>1840</v>
      </c>
      <c r="O30" s="65">
        <f t="shared" si="20"/>
        <v>259860</v>
      </c>
      <c r="P30" s="65">
        <f t="shared" si="11"/>
        <v>2000</v>
      </c>
      <c r="Q30" s="65">
        <f t="shared" si="21"/>
        <v>300860</v>
      </c>
      <c r="R30" s="65">
        <f t="shared" si="12"/>
        <v>2000</v>
      </c>
      <c r="S30" s="65">
        <f t="shared" si="22"/>
        <v>355430</v>
      </c>
      <c r="T30" s="65">
        <f t="shared" si="13"/>
        <v>2170</v>
      </c>
    </row>
    <row r="31" spans="1:29" x14ac:dyDescent="0.2">
      <c r="A31" s="14">
        <v>29</v>
      </c>
      <c r="B31" s="64">
        <v>23</v>
      </c>
      <c r="C31" s="65">
        <f t="shared" si="14"/>
        <v>105800</v>
      </c>
      <c r="D31" s="65">
        <f t="shared" si="5"/>
        <v>840</v>
      </c>
      <c r="E31" s="65">
        <f t="shared" si="15"/>
        <v>121800</v>
      </c>
      <c r="F31" s="65">
        <f t="shared" si="6"/>
        <v>840</v>
      </c>
      <c r="G31" s="65">
        <f t="shared" si="16"/>
        <v>142780</v>
      </c>
      <c r="H31" s="65">
        <f t="shared" si="7"/>
        <v>840</v>
      </c>
      <c r="I31" s="65">
        <f t="shared" si="17"/>
        <v>164280</v>
      </c>
      <c r="J31" s="65">
        <f t="shared" si="8"/>
        <v>840</v>
      </c>
      <c r="K31" s="65">
        <f t="shared" si="18"/>
        <v>193340</v>
      </c>
      <c r="L31" s="65">
        <f t="shared" si="9"/>
        <v>1840</v>
      </c>
      <c r="M31" s="65">
        <f t="shared" si="19"/>
        <v>222840</v>
      </c>
      <c r="N31" s="65">
        <f t="shared" si="10"/>
        <v>1840</v>
      </c>
      <c r="O31" s="65">
        <f t="shared" si="20"/>
        <v>261860</v>
      </c>
      <c r="P31" s="65">
        <f t="shared" si="11"/>
        <v>2000</v>
      </c>
      <c r="Q31" s="65">
        <f t="shared" si="21"/>
        <v>302860</v>
      </c>
      <c r="R31" s="65">
        <f t="shared" si="12"/>
        <v>2000</v>
      </c>
      <c r="S31" s="65">
        <f t="shared" si="22"/>
        <v>357600</v>
      </c>
      <c r="T31" s="65">
        <f t="shared" si="13"/>
        <v>2170</v>
      </c>
    </row>
    <row r="32" spans="1:29" x14ac:dyDescent="0.2">
      <c r="A32" s="14">
        <v>30</v>
      </c>
      <c r="B32" s="64">
        <v>24</v>
      </c>
      <c r="C32" s="65">
        <f t="shared" si="14"/>
        <v>106640</v>
      </c>
      <c r="D32" s="65">
        <f t="shared" si="5"/>
        <v>840</v>
      </c>
      <c r="E32" s="65">
        <f t="shared" si="15"/>
        <v>122640</v>
      </c>
      <c r="F32" s="65">
        <f t="shared" si="6"/>
        <v>840</v>
      </c>
      <c r="G32" s="65">
        <f t="shared" si="16"/>
        <v>143620</v>
      </c>
      <c r="H32" s="65">
        <f t="shared" si="7"/>
        <v>840</v>
      </c>
      <c r="I32" s="65">
        <f t="shared" si="17"/>
        <v>165120</v>
      </c>
      <c r="J32" s="65">
        <f t="shared" si="8"/>
        <v>840</v>
      </c>
      <c r="K32" s="65">
        <f t="shared" si="18"/>
        <v>195180</v>
      </c>
      <c r="L32" s="65">
        <f t="shared" si="9"/>
        <v>1840</v>
      </c>
      <c r="M32" s="65">
        <f t="shared" si="19"/>
        <v>224680</v>
      </c>
      <c r="N32" s="65">
        <f t="shared" si="10"/>
        <v>1840</v>
      </c>
      <c r="O32" s="65">
        <f t="shared" si="20"/>
        <v>263860</v>
      </c>
      <c r="P32" s="65">
        <f t="shared" si="11"/>
        <v>2000</v>
      </c>
      <c r="Q32" s="65">
        <f t="shared" si="21"/>
        <v>304860</v>
      </c>
      <c r="R32" s="65">
        <f t="shared" si="12"/>
        <v>2000</v>
      </c>
      <c r="S32" s="65">
        <f t="shared" si="22"/>
        <v>359770</v>
      </c>
      <c r="T32" s="65">
        <f t="shared" si="13"/>
        <v>2170</v>
      </c>
    </row>
    <row r="33" spans="1:20" x14ac:dyDescent="0.2">
      <c r="A33" s="14">
        <v>31</v>
      </c>
      <c r="B33" s="64">
        <v>25</v>
      </c>
      <c r="C33" s="65">
        <f t="shared" si="14"/>
        <v>107480</v>
      </c>
      <c r="D33" s="65">
        <f t="shared" si="5"/>
        <v>840</v>
      </c>
      <c r="E33" s="65">
        <f t="shared" si="15"/>
        <v>123480</v>
      </c>
      <c r="F33" s="65">
        <f t="shared" si="6"/>
        <v>840</v>
      </c>
      <c r="G33" s="65">
        <f t="shared" si="16"/>
        <v>144460</v>
      </c>
      <c r="H33" s="65">
        <f t="shared" si="7"/>
        <v>840</v>
      </c>
      <c r="I33" s="65">
        <f t="shared" si="17"/>
        <v>165960</v>
      </c>
      <c r="J33" s="65">
        <f t="shared" si="8"/>
        <v>840</v>
      </c>
      <c r="K33" s="65">
        <f t="shared" si="18"/>
        <v>197020</v>
      </c>
      <c r="L33" s="65">
        <f t="shared" si="9"/>
        <v>1840</v>
      </c>
      <c r="M33" s="65">
        <f t="shared" si="19"/>
        <v>226520</v>
      </c>
      <c r="N33" s="65">
        <f t="shared" si="10"/>
        <v>1840</v>
      </c>
      <c r="O33" s="65">
        <f t="shared" si="20"/>
        <v>265860</v>
      </c>
      <c r="P33" s="65">
        <f t="shared" si="11"/>
        <v>2000</v>
      </c>
      <c r="Q33" s="65">
        <f t="shared" si="21"/>
        <v>306860</v>
      </c>
      <c r="R33" s="65">
        <f t="shared" si="12"/>
        <v>2000</v>
      </c>
      <c r="S33" s="65">
        <f t="shared" si="22"/>
        <v>361940</v>
      </c>
      <c r="T33" s="65">
        <f t="shared" si="13"/>
        <v>2170</v>
      </c>
    </row>
    <row r="34" spans="1:20" x14ac:dyDescent="0.2">
      <c r="A34" s="14">
        <v>32</v>
      </c>
      <c r="B34" s="64">
        <v>26</v>
      </c>
      <c r="C34" s="65" t="str">
        <f t="shared" si="14"/>
        <v/>
      </c>
      <c r="D34" s="65" t="str">
        <f t="shared" si="5"/>
        <v/>
      </c>
      <c r="E34" s="65" t="str">
        <f t="shared" si="15"/>
        <v/>
      </c>
      <c r="F34" s="65" t="str">
        <f t="shared" si="6"/>
        <v/>
      </c>
      <c r="G34" s="65">
        <f t="shared" si="16"/>
        <v>145300</v>
      </c>
      <c r="H34" s="65">
        <f t="shared" si="7"/>
        <v>840</v>
      </c>
      <c r="I34" s="65">
        <f t="shared" si="17"/>
        <v>166800</v>
      </c>
      <c r="J34" s="65">
        <f t="shared" si="8"/>
        <v>840</v>
      </c>
      <c r="K34" s="65">
        <f t="shared" si="18"/>
        <v>197940</v>
      </c>
      <c r="L34" s="65">
        <f t="shared" si="9"/>
        <v>920</v>
      </c>
      <c r="M34" s="65">
        <f t="shared" si="19"/>
        <v>228360</v>
      </c>
      <c r="N34" s="65">
        <f t="shared" si="10"/>
        <v>1840</v>
      </c>
      <c r="O34" s="65">
        <f t="shared" si="20"/>
        <v>267860</v>
      </c>
      <c r="P34" s="65">
        <f t="shared" si="11"/>
        <v>2000</v>
      </c>
      <c r="Q34" s="65">
        <f t="shared" si="21"/>
        <v>308860</v>
      </c>
      <c r="R34" s="65">
        <f t="shared" si="12"/>
        <v>2000</v>
      </c>
      <c r="S34" s="65">
        <f t="shared" si="22"/>
        <v>364110</v>
      </c>
      <c r="T34" s="65">
        <f t="shared" si="13"/>
        <v>2170</v>
      </c>
    </row>
    <row r="35" spans="1:20" x14ac:dyDescent="0.2">
      <c r="A35" s="14">
        <v>33</v>
      </c>
      <c r="B35" s="64">
        <v>27</v>
      </c>
      <c r="C35" s="65" t="str">
        <f t="shared" si="14"/>
        <v/>
      </c>
      <c r="D35" s="65" t="str">
        <f t="shared" si="5"/>
        <v/>
      </c>
      <c r="E35" s="65" t="str">
        <f t="shared" si="15"/>
        <v/>
      </c>
      <c r="F35" s="65" t="str">
        <f t="shared" si="6"/>
        <v/>
      </c>
      <c r="G35" s="65">
        <f t="shared" si="16"/>
        <v>146140</v>
      </c>
      <c r="H35" s="65">
        <f t="shared" si="7"/>
        <v>840</v>
      </c>
      <c r="I35" s="65">
        <f t="shared" si="17"/>
        <v>167640</v>
      </c>
      <c r="J35" s="65">
        <f t="shared" si="8"/>
        <v>840</v>
      </c>
      <c r="K35" s="65">
        <f t="shared" si="18"/>
        <v>198860</v>
      </c>
      <c r="L35" s="65">
        <f t="shared" si="9"/>
        <v>920</v>
      </c>
      <c r="M35" s="65">
        <f t="shared" si="19"/>
        <v>230200</v>
      </c>
      <c r="N35" s="65">
        <f t="shared" si="10"/>
        <v>1840</v>
      </c>
      <c r="O35" s="65">
        <f t="shared" si="20"/>
        <v>269860</v>
      </c>
      <c r="P35" s="65">
        <f t="shared" si="11"/>
        <v>2000</v>
      </c>
      <c r="Q35" s="65">
        <f t="shared" si="21"/>
        <v>310860</v>
      </c>
      <c r="R35" s="65">
        <f t="shared" si="12"/>
        <v>2000</v>
      </c>
      <c r="S35" s="65">
        <f t="shared" si="22"/>
        <v>366280</v>
      </c>
      <c r="T35" s="65">
        <f t="shared" si="13"/>
        <v>2170</v>
      </c>
    </row>
    <row r="36" spans="1:20" x14ac:dyDescent="0.2">
      <c r="A36" s="14">
        <v>34</v>
      </c>
      <c r="B36" s="64">
        <v>28</v>
      </c>
      <c r="C36" s="65" t="str">
        <f t="shared" si="14"/>
        <v/>
      </c>
      <c r="D36" s="65" t="str">
        <f t="shared" si="5"/>
        <v/>
      </c>
      <c r="E36" s="65" t="str">
        <f t="shared" si="15"/>
        <v/>
      </c>
      <c r="F36" s="65" t="str">
        <f t="shared" si="6"/>
        <v/>
      </c>
      <c r="G36" s="65">
        <f t="shared" si="16"/>
        <v>146980</v>
      </c>
      <c r="H36" s="65">
        <f t="shared" si="7"/>
        <v>840</v>
      </c>
      <c r="I36" s="65">
        <f t="shared" si="17"/>
        <v>168480</v>
      </c>
      <c r="J36" s="65">
        <f t="shared" si="8"/>
        <v>840</v>
      </c>
      <c r="K36" s="65">
        <f t="shared" si="18"/>
        <v>199780</v>
      </c>
      <c r="L36" s="65">
        <f t="shared" si="9"/>
        <v>920</v>
      </c>
      <c r="M36" s="65">
        <f t="shared" si="19"/>
        <v>232040</v>
      </c>
      <c r="N36" s="65">
        <f t="shared" si="10"/>
        <v>1840</v>
      </c>
      <c r="O36" s="65">
        <f t="shared" si="20"/>
        <v>271860</v>
      </c>
      <c r="P36" s="65">
        <f t="shared" si="11"/>
        <v>2000</v>
      </c>
      <c r="Q36" s="65">
        <f t="shared" si="21"/>
        <v>312860</v>
      </c>
      <c r="R36" s="65">
        <f t="shared" si="12"/>
        <v>2000</v>
      </c>
      <c r="S36" s="65">
        <f t="shared" si="22"/>
        <v>368450</v>
      </c>
      <c r="T36" s="65">
        <f t="shared" si="13"/>
        <v>2170</v>
      </c>
    </row>
    <row r="37" spans="1:20" x14ac:dyDescent="0.2">
      <c r="A37" s="14">
        <v>35</v>
      </c>
      <c r="B37" s="64">
        <v>29</v>
      </c>
      <c r="C37" s="65" t="str">
        <f t="shared" si="14"/>
        <v/>
      </c>
      <c r="D37" s="65" t="str">
        <f t="shared" si="5"/>
        <v/>
      </c>
      <c r="E37" s="65" t="str">
        <f t="shared" si="15"/>
        <v/>
      </c>
      <c r="F37" s="65" t="str">
        <f t="shared" si="6"/>
        <v/>
      </c>
      <c r="G37" s="65">
        <f t="shared" si="16"/>
        <v>147820</v>
      </c>
      <c r="H37" s="65">
        <f t="shared" si="7"/>
        <v>840</v>
      </c>
      <c r="I37" s="65">
        <f t="shared" si="17"/>
        <v>169320</v>
      </c>
      <c r="J37" s="65">
        <f t="shared" si="8"/>
        <v>840</v>
      </c>
      <c r="K37" s="65">
        <f t="shared" si="18"/>
        <v>200700</v>
      </c>
      <c r="L37" s="65">
        <f t="shared" si="9"/>
        <v>920</v>
      </c>
      <c r="M37" s="65">
        <f t="shared" si="19"/>
        <v>233880</v>
      </c>
      <c r="N37" s="65">
        <f t="shared" si="10"/>
        <v>1840</v>
      </c>
      <c r="O37" s="65">
        <f t="shared" si="20"/>
        <v>273860</v>
      </c>
      <c r="P37" s="65">
        <f t="shared" si="11"/>
        <v>2000</v>
      </c>
      <c r="Q37" s="65">
        <f t="shared" si="21"/>
        <v>314860</v>
      </c>
      <c r="R37" s="65">
        <f t="shared" si="12"/>
        <v>2000</v>
      </c>
      <c r="S37" s="65">
        <f t="shared" si="22"/>
        <v>370620</v>
      </c>
      <c r="T37" s="65">
        <f t="shared" si="13"/>
        <v>2170</v>
      </c>
    </row>
    <row r="38" spans="1:20" x14ac:dyDescent="0.2">
      <c r="A38" s="14">
        <v>36</v>
      </c>
      <c r="B38" s="64">
        <v>30</v>
      </c>
      <c r="C38" s="65" t="str">
        <f t="shared" si="14"/>
        <v/>
      </c>
      <c r="D38" s="65" t="str">
        <f t="shared" si="5"/>
        <v/>
      </c>
      <c r="E38" s="65" t="str">
        <f t="shared" si="15"/>
        <v/>
      </c>
      <c r="F38" s="65" t="str">
        <f t="shared" si="6"/>
        <v/>
      </c>
      <c r="G38" s="65">
        <f t="shared" si="16"/>
        <v>148660</v>
      </c>
      <c r="H38" s="65">
        <f t="shared" si="7"/>
        <v>840</v>
      </c>
      <c r="I38" s="65">
        <f t="shared" si="17"/>
        <v>170160</v>
      </c>
      <c r="J38" s="65">
        <f t="shared" si="8"/>
        <v>840</v>
      </c>
      <c r="K38" s="65">
        <f t="shared" si="18"/>
        <v>201620</v>
      </c>
      <c r="L38" s="65">
        <f t="shared" si="9"/>
        <v>920</v>
      </c>
      <c r="M38" s="65">
        <f t="shared" si="19"/>
        <v>235720</v>
      </c>
      <c r="N38" s="65">
        <f t="shared" si="10"/>
        <v>1840</v>
      </c>
      <c r="O38" s="65">
        <f t="shared" si="20"/>
        <v>275860</v>
      </c>
      <c r="P38" s="65">
        <f t="shared" si="11"/>
        <v>2000</v>
      </c>
      <c r="Q38" s="65">
        <f t="shared" si="21"/>
        <v>316860</v>
      </c>
      <c r="R38" s="65">
        <f t="shared" si="12"/>
        <v>2000</v>
      </c>
      <c r="S38" s="65">
        <f t="shared" si="22"/>
        <v>372790</v>
      </c>
      <c r="T38" s="65">
        <f t="shared" si="13"/>
        <v>2170</v>
      </c>
    </row>
    <row r="39" spans="1:20" x14ac:dyDescent="0.2">
      <c r="A39" s="14">
        <v>37</v>
      </c>
      <c r="B39" s="64">
        <v>31</v>
      </c>
      <c r="C39" s="65" t="str">
        <f t="shared" si="14"/>
        <v/>
      </c>
      <c r="D39" s="65" t="str">
        <f t="shared" si="5"/>
        <v/>
      </c>
      <c r="E39" s="65" t="str">
        <f t="shared" si="15"/>
        <v/>
      </c>
      <c r="F39" s="65" t="str">
        <f t="shared" si="6"/>
        <v/>
      </c>
      <c r="G39" s="65">
        <f t="shared" si="16"/>
        <v>149500</v>
      </c>
      <c r="H39" s="65">
        <f t="shared" si="7"/>
        <v>840</v>
      </c>
      <c r="I39" s="65">
        <f t="shared" si="17"/>
        <v>171000</v>
      </c>
      <c r="J39" s="65">
        <f t="shared" si="8"/>
        <v>840</v>
      </c>
      <c r="K39" s="65">
        <f t="shared" si="18"/>
        <v>202540</v>
      </c>
      <c r="L39" s="65">
        <f t="shared" si="9"/>
        <v>920</v>
      </c>
      <c r="M39" s="65">
        <f t="shared" si="19"/>
        <v>237560</v>
      </c>
      <c r="N39" s="65">
        <f t="shared" si="10"/>
        <v>1840</v>
      </c>
      <c r="O39" s="65">
        <f t="shared" si="20"/>
        <v>277860</v>
      </c>
      <c r="P39" s="65">
        <f t="shared" si="11"/>
        <v>2000</v>
      </c>
      <c r="Q39" s="65">
        <f t="shared" si="21"/>
        <v>318860</v>
      </c>
      <c r="R39" s="65">
        <f t="shared" si="12"/>
        <v>2000</v>
      </c>
      <c r="S39" s="65">
        <f t="shared" si="22"/>
        <v>374960</v>
      </c>
      <c r="T39" s="65">
        <f t="shared" si="13"/>
        <v>2170</v>
      </c>
    </row>
    <row r="40" spans="1:20" x14ac:dyDescent="0.2">
      <c r="A40" s="14">
        <v>38</v>
      </c>
      <c r="B40" s="64">
        <v>32</v>
      </c>
      <c r="C40" s="65" t="str">
        <f t="shared" si="14"/>
        <v/>
      </c>
      <c r="D40" s="65" t="str">
        <f t="shared" si="5"/>
        <v/>
      </c>
      <c r="E40" s="65" t="str">
        <f t="shared" si="15"/>
        <v/>
      </c>
      <c r="F40" s="65" t="str">
        <f t="shared" si="6"/>
        <v/>
      </c>
      <c r="G40" s="65">
        <f t="shared" si="16"/>
        <v>150340</v>
      </c>
      <c r="H40" s="65">
        <f t="shared" si="7"/>
        <v>840</v>
      </c>
      <c r="I40" s="65">
        <f t="shared" si="17"/>
        <v>171840</v>
      </c>
      <c r="J40" s="65">
        <f t="shared" si="8"/>
        <v>840</v>
      </c>
      <c r="K40" s="65">
        <f t="shared" si="18"/>
        <v>203460</v>
      </c>
      <c r="L40" s="65">
        <f t="shared" si="9"/>
        <v>920</v>
      </c>
      <c r="M40" s="65">
        <f t="shared" si="19"/>
        <v>238480</v>
      </c>
      <c r="N40" s="65">
        <f t="shared" si="10"/>
        <v>920</v>
      </c>
      <c r="O40" s="65">
        <f t="shared" si="20"/>
        <v>278860</v>
      </c>
      <c r="P40" s="65">
        <f t="shared" si="11"/>
        <v>1000</v>
      </c>
      <c r="Q40" s="65">
        <f t="shared" si="21"/>
        <v>320860</v>
      </c>
      <c r="R40" s="65">
        <f t="shared" si="12"/>
        <v>2000</v>
      </c>
      <c r="S40" s="65">
        <f t="shared" si="22"/>
        <v>377130</v>
      </c>
      <c r="T40" s="65">
        <f t="shared" si="13"/>
        <v>2170</v>
      </c>
    </row>
    <row r="41" spans="1:20" x14ac:dyDescent="0.2">
      <c r="A41" s="14">
        <v>39</v>
      </c>
      <c r="B41" s="64">
        <v>33</v>
      </c>
      <c r="C41" s="65" t="str">
        <f t="shared" si="14"/>
        <v/>
      </c>
      <c r="D41" s="65" t="str">
        <f t="shared" si="5"/>
        <v/>
      </c>
      <c r="E41" s="65" t="str">
        <f t="shared" si="15"/>
        <v/>
      </c>
      <c r="F41" s="65" t="str">
        <f t="shared" si="6"/>
        <v/>
      </c>
      <c r="G41" s="65">
        <f t="shared" si="16"/>
        <v>151180</v>
      </c>
      <c r="H41" s="65">
        <f t="shared" si="7"/>
        <v>840</v>
      </c>
      <c r="I41" s="65">
        <f t="shared" si="17"/>
        <v>172680</v>
      </c>
      <c r="J41" s="65">
        <f t="shared" si="8"/>
        <v>840</v>
      </c>
      <c r="K41" s="65">
        <f t="shared" si="18"/>
        <v>204380</v>
      </c>
      <c r="L41" s="65">
        <f t="shared" si="9"/>
        <v>920</v>
      </c>
      <c r="M41" s="65">
        <f t="shared" si="19"/>
        <v>239400</v>
      </c>
      <c r="N41" s="65">
        <f t="shared" si="10"/>
        <v>920</v>
      </c>
      <c r="O41" s="65">
        <f t="shared" si="20"/>
        <v>279860</v>
      </c>
      <c r="P41" s="65">
        <f t="shared" si="11"/>
        <v>1000</v>
      </c>
      <c r="Q41" s="65">
        <f t="shared" si="21"/>
        <v>322860</v>
      </c>
      <c r="R41" s="65">
        <f t="shared" si="12"/>
        <v>2000</v>
      </c>
      <c r="S41" s="65">
        <f t="shared" si="22"/>
        <v>379300</v>
      </c>
      <c r="T41" s="65">
        <f t="shared" si="13"/>
        <v>2170</v>
      </c>
    </row>
    <row r="42" spans="1:20" x14ac:dyDescent="0.2">
      <c r="A42" s="14">
        <v>40</v>
      </c>
      <c r="B42" s="64">
        <v>34</v>
      </c>
      <c r="C42" s="65" t="str">
        <f t="shared" si="14"/>
        <v/>
      </c>
      <c r="D42" s="65" t="str">
        <f t="shared" ref="D42:D73" si="26">IF($B42&lt;=$AF$5,C$7,IF($B42&lt;=$AG$5,C$8,""))</f>
        <v/>
      </c>
      <c r="E42" s="65" t="str">
        <f t="shared" si="15"/>
        <v/>
      </c>
      <c r="F42" s="65" t="str">
        <f t="shared" ref="F42:F73" si="27">IF($B42&lt;=$AF$6,E$7,IF($B42&lt;=$AG$6,E$8,""))</f>
        <v/>
      </c>
      <c r="G42" s="65">
        <f t="shared" si="16"/>
        <v>152020</v>
      </c>
      <c r="H42" s="65">
        <f t="shared" ref="H42:H73" si="28">IF($B42&lt;=$AF$7,G$7,IF($B42&lt;=$AG$7,G$8,""))</f>
        <v>840</v>
      </c>
      <c r="I42" s="65">
        <f t="shared" si="17"/>
        <v>173520</v>
      </c>
      <c r="J42" s="65">
        <f t="shared" ref="J42:J73" si="29">IF($B42&lt;=$AF$8,I$7,IF($B42&lt;=$AG$8,I$8,""))</f>
        <v>840</v>
      </c>
      <c r="K42" s="65">
        <f t="shared" si="18"/>
        <v>205300</v>
      </c>
      <c r="L42" s="65">
        <f t="shared" ref="L42:L73" si="30">IF($B42&lt;=$AF$9,K$7,IF($B42&lt;=$AG$9,K$8,""))</f>
        <v>920</v>
      </c>
      <c r="M42" s="65">
        <f t="shared" si="19"/>
        <v>240320</v>
      </c>
      <c r="N42" s="65">
        <f t="shared" ref="N42:N73" si="31">IF($B42&lt;=$AF$10,M$7,IF($B42&lt;=$AG$10,M$8,""))</f>
        <v>920</v>
      </c>
      <c r="O42" s="65">
        <f t="shared" si="20"/>
        <v>280860</v>
      </c>
      <c r="P42" s="65">
        <f t="shared" ref="P42:P73" si="32">IF($B42&lt;=$AF$11,O$7,IF($B42&lt;=$AG$11,O$8,""))</f>
        <v>1000</v>
      </c>
      <c r="Q42" s="65">
        <f t="shared" si="21"/>
        <v>324860</v>
      </c>
      <c r="R42" s="65">
        <f t="shared" ref="R42:R73" si="33">IF($B42&lt;=$AF$12,Q$7,IF($B42&lt;=$AG$12,Q$8,""))</f>
        <v>2000</v>
      </c>
      <c r="S42" s="65">
        <f t="shared" si="22"/>
        <v>381470</v>
      </c>
      <c r="T42" s="65">
        <f t="shared" ref="T42:T73" si="34">IF($B42&lt;=$AF$13,S$7,IF($B42&lt;=$AG$13,S$8,""))</f>
        <v>2170</v>
      </c>
    </row>
    <row r="43" spans="1:20" x14ac:dyDescent="0.2">
      <c r="A43" s="14">
        <v>41</v>
      </c>
      <c r="B43" s="64">
        <v>35</v>
      </c>
      <c r="C43" s="65" t="str">
        <f t="shared" si="14"/>
        <v/>
      </c>
      <c r="D43" s="65" t="str">
        <f t="shared" si="26"/>
        <v/>
      </c>
      <c r="E43" s="65" t="str">
        <f t="shared" si="15"/>
        <v/>
      </c>
      <c r="F43" s="65" t="str">
        <f t="shared" si="27"/>
        <v/>
      </c>
      <c r="G43" s="65">
        <f t="shared" si="16"/>
        <v>152860</v>
      </c>
      <c r="H43" s="65">
        <f t="shared" si="28"/>
        <v>840</v>
      </c>
      <c r="I43" s="65">
        <f t="shared" si="17"/>
        <v>174360</v>
      </c>
      <c r="J43" s="65">
        <f t="shared" si="29"/>
        <v>840</v>
      </c>
      <c r="K43" s="65">
        <f t="shared" si="18"/>
        <v>206220</v>
      </c>
      <c r="L43" s="65">
        <f t="shared" si="30"/>
        <v>920</v>
      </c>
      <c r="M43" s="65">
        <f t="shared" si="19"/>
        <v>241240</v>
      </c>
      <c r="N43" s="65">
        <f t="shared" si="31"/>
        <v>920</v>
      </c>
      <c r="O43" s="65">
        <f t="shared" si="20"/>
        <v>281860</v>
      </c>
      <c r="P43" s="65">
        <f t="shared" si="32"/>
        <v>1000</v>
      </c>
      <c r="Q43" s="65">
        <f t="shared" si="21"/>
        <v>326860</v>
      </c>
      <c r="R43" s="65">
        <f t="shared" si="33"/>
        <v>2000</v>
      </c>
      <c r="S43" s="65">
        <f t="shared" si="22"/>
        <v>383640</v>
      </c>
      <c r="T43" s="65">
        <f t="shared" si="34"/>
        <v>2170</v>
      </c>
    </row>
    <row r="44" spans="1:20" x14ac:dyDescent="0.2">
      <c r="A44" s="14">
        <v>42</v>
      </c>
      <c r="B44" s="64">
        <v>36</v>
      </c>
      <c r="C44" s="65" t="str">
        <f t="shared" si="14"/>
        <v/>
      </c>
      <c r="D44" s="65" t="str">
        <f t="shared" si="26"/>
        <v/>
      </c>
      <c r="E44" s="65" t="str">
        <f t="shared" si="15"/>
        <v/>
      </c>
      <c r="F44" s="65" t="str">
        <f t="shared" si="27"/>
        <v/>
      </c>
      <c r="G44" s="65">
        <f t="shared" si="16"/>
        <v>153700</v>
      </c>
      <c r="H44" s="65">
        <f t="shared" si="28"/>
        <v>840</v>
      </c>
      <c r="I44" s="65">
        <f t="shared" si="17"/>
        <v>175200</v>
      </c>
      <c r="J44" s="65">
        <f t="shared" si="29"/>
        <v>840</v>
      </c>
      <c r="K44" s="65">
        <f t="shared" si="18"/>
        <v>207140</v>
      </c>
      <c r="L44" s="65">
        <f t="shared" si="30"/>
        <v>920</v>
      </c>
      <c r="M44" s="65">
        <f t="shared" si="19"/>
        <v>242160</v>
      </c>
      <c r="N44" s="65">
        <f t="shared" si="31"/>
        <v>920</v>
      </c>
      <c r="O44" s="65">
        <f t="shared" si="20"/>
        <v>282860</v>
      </c>
      <c r="P44" s="65">
        <f t="shared" si="32"/>
        <v>1000</v>
      </c>
      <c r="Q44" s="65">
        <f t="shared" si="21"/>
        <v>328860</v>
      </c>
      <c r="R44" s="65">
        <f t="shared" si="33"/>
        <v>2000</v>
      </c>
      <c r="S44" s="65">
        <f t="shared" si="22"/>
        <v>385810</v>
      </c>
      <c r="T44" s="65">
        <f t="shared" si="34"/>
        <v>2170</v>
      </c>
    </row>
    <row r="45" spans="1:20" x14ac:dyDescent="0.2">
      <c r="A45" s="14">
        <v>43</v>
      </c>
      <c r="B45" s="64">
        <v>37</v>
      </c>
      <c r="C45" s="65" t="str">
        <f t="shared" si="14"/>
        <v/>
      </c>
      <c r="D45" s="65" t="str">
        <f t="shared" si="26"/>
        <v/>
      </c>
      <c r="E45" s="65" t="str">
        <f t="shared" si="15"/>
        <v/>
      </c>
      <c r="F45" s="65" t="str">
        <f t="shared" si="27"/>
        <v/>
      </c>
      <c r="G45" s="65">
        <f t="shared" si="16"/>
        <v>154540</v>
      </c>
      <c r="H45" s="65">
        <f t="shared" si="28"/>
        <v>840</v>
      </c>
      <c r="I45" s="65">
        <f t="shared" si="17"/>
        <v>176040</v>
      </c>
      <c r="J45" s="65">
        <f t="shared" si="29"/>
        <v>840</v>
      </c>
      <c r="K45" s="65">
        <f t="shared" si="18"/>
        <v>208060</v>
      </c>
      <c r="L45" s="65">
        <f t="shared" si="30"/>
        <v>920</v>
      </c>
      <c r="M45" s="65">
        <f t="shared" si="19"/>
        <v>243080</v>
      </c>
      <c r="N45" s="65">
        <f t="shared" si="31"/>
        <v>920</v>
      </c>
      <c r="O45" s="65">
        <f t="shared" si="20"/>
        <v>283860</v>
      </c>
      <c r="P45" s="65">
        <f t="shared" si="32"/>
        <v>1000</v>
      </c>
      <c r="Q45" s="65">
        <f t="shared" si="21"/>
        <v>330860</v>
      </c>
      <c r="R45" s="65">
        <f t="shared" si="33"/>
        <v>2000</v>
      </c>
      <c r="S45" s="65">
        <f t="shared" si="22"/>
        <v>387980</v>
      </c>
      <c r="T45" s="65">
        <f t="shared" si="34"/>
        <v>2170</v>
      </c>
    </row>
    <row r="46" spans="1:20" x14ac:dyDescent="0.2">
      <c r="A46" s="14">
        <v>44</v>
      </c>
      <c r="B46" s="64">
        <v>38</v>
      </c>
      <c r="C46" s="65" t="str">
        <f t="shared" si="14"/>
        <v/>
      </c>
      <c r="D46" s="65" t="str">
        <f t="shared" si="26"/>
        <v/>
      </c>
      <c r="E46" s="65" t="str">
        <f t="shared" si="15"/>
        <v/>
      </c>
      <c r="F46" s="65" t="str">
        <f t="shared" si="27"/>
        <v/>
      </c>
      <c r="G46" s="65" t="str">
        <f t="shared" si="16"/>
        <v/>
      </c>
      <c r="H46" s="65" t="str">
        <f t="shared" si="28"/>
        <v/>
      </c>
      <c r="I46" s="65">
        <f t="shared" si="17"/>
        <v>176880</v>
      </c>
      <c r="J46" s="65">
        <f t="shared" si="29"/>
        <v>840</v>
      </c>
      <c r="K46" s="65">
        <f t="shared" si="18"/>
        <v>208980</v>
      </c>
      <c r="L46" s="65">
        <f t="shared" si="30"/>
        <v>920</v>
      </c>
      <c r="M46" s="65">
        <f t="shared" si="19"/>
        <v>244000</v>
      </c>
      <c r="N46" s="65">
        <f t="shared" si="31"/>
        <v>920</v>
      </c>
      <c r="O46" s="65">
        <f t="shared" si="20"/>
        <v>284860</v>
      </c>
      <c r="P46" s="65">
        <f t="shared" si="32"/>
        <v>1000</v>
      </c>
      <c r="Q46" s="65">
        <f t="shared" si="21"/>
        <v>331860</v>
      </c>
      <c r="R46" s="65">
        <f t="shared" si="33"/>
        <v>1000</v>
      </c>
      <c r="S46" s="65">
        <f t="shared" si="22"/>
        <v>389070</v>
      </c>
      <c r="T46" s="65">
        <f t="shared" si="34"/>
        <v>1090</v>
      </c>
    </row>
    <row r="47" spans="1:20" x14ac:dyDescent="0.2">
      <c r="A47" s="14">
        <v>45</v>
      </c>
      <c r="B47" s="64">
        <v>39</v>
      </c>
      <c r="C47" s="65" t="str">
        <f t="shared" si="14"/>
        <v/>
      </c>
      <c r="D47" s="65" t="str">
        <f t="shared" si="26"/>
        <v/>
      </c>
      <c r="E47" s="65" t="str">
        <f t="shared" si="15"/>
        <v/>
      </c>
      <c r="F47" s="65" t="str">
        <f t="shared" si="27"/>
        <v/>
      </c>
      <c r="G47" s="65" t="str">
        <f t="shared" si="16"/>
        <v/>
      </c>
      <c r="H47" s="65" t="str">
        <f t="shared" si="28"/>
        <v/>
      </c>
      <c r="I47" s="65">
        <f t="shared" si="17"/>
        <v>177720</v>
      </c>
      <c r="J47" s="65">
        <f t="shared" si="29"/>
        <v>840</v>
      </c>
      <c r="K47" s="65">
        <f t="shared" si="18"/>
        <v>209900</v>
      </c>
      <c r="L47" s="65">
        <f t="shared" si="30"/>
        <v>920</v>
      </c>
      <c r="M47" s="65">
        <f t="shared" si="19"/>
        <v>244920</v>
      </c>
      <c r="N47" s="65">
        <f t="shared" si="31"/>
        <v>920</v>
      </c>
      <c r="O47" s="65">
        <f t="shared" si="20"/>
        <v>285860</v>
      </c>
      <c r="P47" s="65">
        <f t="shared" si="32"/>
        <v>1000</v>
      </c>
      <c r="Q47" s="65">
        <f t="shared" si="21"/>
        <v>332860</v>
      </c>
      <c r="R47" s="65">
        <f t="shared" si="33"/>
        <v>1000</v>
      </c>
      <c r="S47" s="65">
        <f t="shared" si="22"/>
        <v>390160</v>
      </c>
      <c r="T47" s="65">
        <f t="shared" si="34"/>
        <v>1090</v>
      </c>
    </row>
    <row r="48" spans="1:20" x14ac:dyDescent="0.2">
      <c r="A48" s="14">
        <v>46</v>
      </c>
      <c r="B48" s="64">
        <v>40</v>
      </c>
      <c r="C48" s="65" t="str">
        <f t="shared" si="14"/>
        <v/>
      </c>
      <c r="D48" s="65" t="str">
        <f t="shared" si="26"/>
        <v/>
      </c>
      <c r="E48" s="65" t="str">
        <f t="shared" si="15"/>
        <v/>
      </c>
      <c r="F48" s="65" t="str">
        <f t="shared" si="27"/>
        <v/>
      </c>
      <c r="G48" s="65" t="str">
        <f t="shared" si="16"/>
        <v/>
      </c>
      <c r="H48" s="65" t="str">
        <f t="shared" si="28"/>
        <v/>
      </c>
      <c r="I48" s="65">
        <f t="shared" si="17"/>
        <v>178560</v>
      </c>
      <c r="J48" s="65">
        <f t="shared" si="29"/>
        <v>840</v>
      </c>
      <c r="K48" s="65">
        <f t="shared" si="18"/>
        <v>210820</v>
      </c>
      <c r="L48" s="65">
        <f t="shared" si="30"/>
        <v>920</v>
      </c>
      <c r="M48" s="65">
        <f t="shared" si="19"/>
        <v>245840</v>
      </c>
      <c r="N48" s="65">
        <f t="shared" si="31"/>
        <v>920</v>
      </c>
      <c r="O48" s="65">
        <f t="shared" si="20"/>
        <v>286860</v>
      </c>
      <c r="P48" s="65">
        <f t="shared" si="32"/>
        <v>1000</v>
      </c>
      <c r="Q48" s="65">
        <f t="shared" si="21"/>
        <v>333860</v>
      </c>
      <c r="R48" s="65">
        <f t="shared" si="33"/>
        <v>1000</v>
      </c>
      <c r="S48" s="65">
        <f t="shared" si="22"/>
        <v>391250</v>
      </c>
      <c r="T48" s="65">
        <f t="shared" si="34"/>
        <v>1090</v>
      </c>
    </row>
    <row r="49" spans="1:20" x14ac:dyDescent="0.2">
      <c r="A49" s="14">
        <v>47</v>
      </c>
      <c r="B49" s="64">
        <v>41</v>
      </c>
      <c r="C49" s="65" t="str">
        <f t="shared" si="14"/>
        <v/>
      </c>
      <c r="D49" s="65" t="str">
        <f t="shared" si="26"/>
        <v/>
      </c>
      <c r="E49" s="65" t="str">
        <f t="shared" si="15"/>
        <v/>
      </c>
      <c r="F49" s="65" t="str">
        <f t="shared" si="27"/>
        <v/>
      </c>
      <c r="G49" s="65" t="str">
        <f t="shared" si="16"/>
        <v/>
      </c>
      <c r="H49" s="65" t="str">
        <f t="shared" si="28"/>
        <v/>
      </c>
      <c r="I49" s="65">
        <f t="shared" si="17"/>
        <v>179400</v>
      </c>
      <c r="J49" s="65">
        <f t="shared" si="29"/>
        <v>840</v>
      </c>
      <c r="K49" s="65">
        <f t="shared" si="18"/>
        <v>211740</v>
      </c>
      <c r="L49" s="65">
        <f t="shared" si="30"/>
        <v>920</v>
      </c>
      <c r="M49" s="65">
        <f t="shared" si="19"/>
        <v>246760</v>
      </c>
      <c r="N49" s="65">
        <f t="shared" si="31"/>
        <v>920</v>
      </c>
      <c r="O49" s="65">
        <f t="shared" si="20"/>
        <v>287860</v>
      </c>
      <c r="P49" s="65">
        <f t="shared" si="32"/>
        <v>1000</v>
      </c>
      <c r="Q49" s="65">
        <f t="shared" si="21"/>
        <v>334860</v>
      </c>
      <c r="R49" s="65">
        <f t="shared" si="33"/>
        <v>1000</v>
      </c>
      <c r="S49" s="65">
        <f t="shared" si="22"/>
        <v>392340</v>
      </c>
      <c r="T49" s="65">
        <f t="shared" si="34"/>
        <v>1090</v>
      </c>
    </row>
    <row r="50" spans="1:20" x14ac:dyDescent="0.2">
      <c r="A50" s="14">
        <v>48</v>
      </c>
      <c r="B50" s="64">
        <v>42</v>
      </c>
      <c r="C50" s="65" t="str">
        <f t="shared" si="14"/>
        <v/>
      </c>
      <c r="D50" s="65" t="str">
        <f t="shared" si="26"/>
        <v/>
      </c>
      <c r="E50" s="65" t="str">
        <f t="shared" si="15"/>
        <v/>
      </c>
      <c r="F50" s="65" t="str">
        <f t="shared" si="27"/>
        <v/>
      </c>
      <c r="G50" s="65" t="str">
        <f t="shared" si="16"/>
        <v/>
      </c>
      <c r="H50" s="65" t="str">
        <f t="shared" si="28"/>
        <v/>
      </c>
      <c r="I50" s="65">
        <f t="shared" si="17"/>
        <v>180240</v>
      </c>
      <c r="J50" s="65">
        <f t="shared" si="29"/>
        <v>840</v>
      </c>
      <c r="K50" s="65">
        <f t="shared" si="18"/>
        <v>212660</v>
      </c>
      <c r="L50" s="65">
        <f t="shared" si="30"/>
        <v>920</v>
      </c>
      <c r="M50" s="65">
        <f t="shared" si="19"/>
        <v>247680</v>
      </c>
      <c r="N50" s="65">
        <f t="shared" si="31"/>
        <v>920</v>
      </c>
      <c r="O50" s="65">
        <f t="shared" si="20"/>
        <v>288860</v>
      </c>
      <c r="P50" s="65">
        <f t="shared" si="32"/>
        <v>1000</v>
      </c>
      <c r="Q50" s="65">
        <f t="shared" si="21"/>
        <v>335860</v>
      </c>
      <c r="R50" s="65">
        <f t="shared" si="33"/>
        <v>1000</v>
      </c>
      <c r="S50" s="65">
        <f t="shared" si="22"/>
        <v>393430</v>
      </c>
      <c r="T50" s="65">
        <f t="shared" si="34"/>
        <v>1090</v>
      </c>
    </row>
    <row r="51" spans="1:20" x14ac:dyDescent="0.2">
      <c r="A51" s="14">
        <v>49</v>
      </c>
      <c r="B51" s="64">
        <v>43</v>
      </c>
      <c r="C51" s="65" t="str">
        <f t="shared" si="14"/>
        <v/>
      </c>
      <c r="D51" s="65" t="str">
        <f t="shared" si="26"/>
        <v/>
      </c>
      <c r="E51" s="65" t="str">
        <f t="shared" si="15"/>
        <v/>
      </c>
      <c r="F51" s="65" t="str">
        <f t="shared" si="27"/>
        <v/>
      </c>
      <c r="G51" s="65" t="str">
        <f t="shared" si="16"/>
        <v/>
      </c>
      <c r="H51" s="65" t="str">
        <f t="shared" si="28"/>
        <v/>
      </c>
      <c r="I51" s="65">
        <f t="shared" si="17"/>
        <v>181080</v>
      </c>
      <c r="J51" s="65">
        <f t="shared" si="29"/>
        <v>840</v>
      </c>
      <c r="K51" s="65">
        <f t="shared" si="18"/>
        <v>213580</v>
      </c>
      <c r="L51" s="65">
        <f t="shared" si="30"/>
        <v>920</v>
      </c>
      <c r="M51" s="65">
        <f t="shared" si="19"/>
        <v>248600</v>
      </c>
      <c r="N51" s="65">
        <f t="shared" si="31"/>
        <v>920</v>
      </c>
      <c r="O51" s="65">
        <f t="shared" si="20"/>
        <v>289860</v>
      </c>
      <c r="P51" s="65">
        <f t="shared" si="32"/>
        <v>1000</v>
      </c>
      <c r="Q51" s="65">
        <f t="shared" si="21"/>
        <v>336860</v>
      </c>
      <c r="R51" s="65">
        <f t="shared" si="33"/>
        <v>1000</v>
      </c>
      <c r="S51" s="65">
        <f t="shared" si="22"/>
        <v>394520</v>
      </c>
      <c r="T51" s="65">
        <f t="shared" si="34"/>
        <v>1090</v>
      </c>
    </row>
    <row r="52" spans="1:20" x14ac:dyDescent="0.2">
      <c r="A52" s="14">
        <v>50</v>
      </c>
      <c r="B52" s="64">
        <v>44</v>
      </c>
      <c r="C52" s="65" t="str">
        <f t="shared" si="14"/>
        <v/>
      </c>
      <c r="D52" s="65" t="str">
        <f t="shared" si="26"/>
        <v/>
      </c>
      <c r="E52" s="65" t="str">
        <f t="shared" si="15"/>
        <v/>
      </c>
      <c r="F52" s="65" t="str">
        <f t="shared" si="27"/>
        <v/>
      </c>
      <c r="G52" s="65" t="str">
        <f t="shared" si="16"/>
        <v/>
      </c>
      <c r="H52" s="65" t="str">
        <f t="shared" si="28"/>
        <v/>
      </c>
      <c r="I52" s="65">
        <f t="shared" si="17"/>
        <v>181920</v>
      </c>
      <c r="J52" s="65">
        <f t="shared" si="29"/>
        <v>840</v>
      </c>
      <c r="K52" s="65">
        <f t="shared" si="18"/>
        <v>214500</v>
      </c>
      <c r="L52" s="65">
        <f t="shared" si="30"/>
        <v>920</v>
      </c>
      <c r="M52" s="65">
        <f t="shared" si="19"/>
        <v>249520</v>
      </c>
      <c r="N52" s="65">
        <f t="shared" si="31"/>
        <v>920</v>
      </c>
      <c r="O52" s="65">
        <f t="shared" si="20"/>
        <v>290860</v>
      </c>
      <c r="P52" s="65">
        <f t="shared" si="32"/>
        <v>1000</v>
      </c>
      <c r="Q52" s="65">
        <f t="shared" si="21"/>
        <v>337860</v>
      </c>
      <c r="R52" s="65">
        <f t="shared" si="33"/>
        <v>1000</v>
      </c>
      <c r="S52" s="65">
        <f t="shared" si="22"/>
        <v>395610</v>
      </c>
      <c r="T52" s="65">
        <f t="shared" si="34"/>
        <v>1090</v>
      </c>
    </row>
    <row r="53" spans="1:20" x14ac:dyDescent="0.2">
      <c r="A53" s="14">
        <v>51</v>
      </c>
      <c r="B53" s="64">
        <v>45</v>
      </c>
      <c r="C53" s="65" t="str">
        <f t="shared" si="14"/>
        <v/>
      </c>
      <c r="D53" s="65" t="str">
        <f t="shared" si="26"/>
        <v/>
      </c>
      <c r="E53" s="65" t="str">
        <f t="shared" si="15"/>
        <v/>
      </c>
      <c r="F53" s="65" t="str">
        <f t="shared" si="27"/>
        <v/>
      </c>
      <c r="G53" s="65" t="str">
        <f t="shared" si="16"/>
        <v/>
      </c>
      <c r="H53" s="65" t="str">
        <f t="shared" si="28"/>
        <v/>
      </c>
      <c r="I53" s="65">
        <f t="shared" si="17"/>
        <v>182760</v>
      </c>
      <c r="J53" s="65">
        <f t="shared" si="29"/>
        <v>840</v>
      </c>
      <c r="K53" s="65">
        <f t="shared" si="18"/>
        <v>215420</v>
      </c>
      <c r="L53" s="65">
        <f t="shared" si="30"/>
        <v>920</v>
      </c>
      <c r="M53" s="65">
        <f t="shared" si="19"/>
        <v>250440</v>
      </c>
      <c r="N53" s="65">
        <f t="shared" si="31"/>
        <v>920</v>
      </c>
      <c r="O53" s="65">
        <f t="shared" si="20"/>
        <v>291860</v>
      </c>
      <c r="P53" s="65">
        <f t="shared" si="32"/>
        <v>1000</v>
      </c>
      <c r="Q53" s="65">
        <f t="shared" si="21"/>
        <v>338860</v>
      </c>
      <c r="R53" s="65">
        <f t="shared" si="33"/>
        <v>1000</v>
      </c>
      <c r="S53" s="65">
        <f t="shared" si="22"/>
        <v>396700</v>
      </c>
      <c r="T53" s="65">
        <f t="shared" si="34"/>
        <v>1090</v>
      </c>
    </row>
    <row r="54" spans="1:20" x14ac:dyDescent="0.2">
      <c r="A54" s="14">
        <v>52</v>
      </c>
      <c r="B54" s="64">
        <v>46</v>
      </c>
      <c r="C54" s="65" t="str">
        <f t="shared" si="14"/>
        <v/>
      </c>
      <c r="D54" s="65" t="str">
        <f t="shared" si="26"/>
        <v/>
      </c>
      <c r="E54" s="65" t="str">
        <f t="shared" si="15"/>
        <v/>
      </c>
      <c r="F54" s="65" t="str">
        <f t="shared" si="27"/>
        <v/>
      </c>
      <c r="G54" s="65" t="str">
        <f t="shared" si="16"/>
        <v/>
      </c>
      <c r="H54" s="65" t="str">
        <f t="shared" si="28"/>
        <v/>
      </c>
      <c r="I54" s="65">
        <f t="shared" si="17"/>
        <v>183600</v>
      </c>
      <c r="J54" s="65">
        <f t="shared" si="29"/>
        <v>840</v>
      </c>
      <c r="K54" s="65">
        <f t="shared" si="18"/>
        <v>216340</v>
      </c>
      <c r="L54" s="65">
        <f t="shared" si="30"/>
        <v>920</v>
      </c>
      <c r="M54" s="65">
        <f t="shared" si="19"/>
        <v>251360</v>
      </c>
      <c r="N54" s="65">
        <f t="shared" si="31"/>
        <v>920</v>
      </c>
      <c r="O54" s="65">
        <f t="shared" si="20"/>
        <v>292860</v>
      </c>
      <c r="P54" s="65">
        <f t="shared" si="32"/>
        <v>1000</v>
      </c>
      <c r="Q54" s="65">
        <f t="shared" si="21"/>
        <v>339860</v>
      </c>
      <c r="R54" s="65">
        <f t="shared" si="33"/>
        <v>1000</v>
      </c>
      <c r="S54" s="65">
        <f t="shared" si="22"/>
        <v>397790</v>
      </c>
      <c r="T54" s="65">
        <f t="shared" si="34"/>
        <v>1090</v>
      </c>
    </row>
    <row r="55" spans="1:20" x14ac:dyDescent="0.2">
      <c r="A55" s="14">
        <v>53</v>
      </c>
      <c r="B55" s="64">
        <v>47</v>
      </c>
      <c r="C55" s="65" t="str">
        <f t="shared" si="14"/>
        <v/>
      </c>
      <c r="D55" s="65" t="str">
        <f t="shared" si="26"/>
        <v/>
      </c>
      <c r="E55" s="65" t="str">
        <f t="shared" si="15"/>
        <v/>
      </c>
      <c r="F55" s="65" t="str">
        <f t="shared" si="27"/>
        <v/>
      </c>
      <c r="G55" s="65" t="str">
        <f t="shared" si="16"/>
        <v/>
      </c>
      <c r="H55" s="65" t="str">
        <f t="shared" si="28"/>
        <v/>
      </c>
      <c r="I55" s="65" t="str">
        <f t="shared" si="17"/>
        <v/>
      </c>
      <c r="J55" s="65" t="str">
        <f t="shared" si="29"/>
        <v/>
      </c>
      <c r="K55" s="65" t="str">
        <f t="shared" si="18"/>
        <v/>
      </c>
      <c r="L55" s="65" t="str">
        <f t="shared" si="30"/>
        <v/>
      </c>
      <c r="M55" s="65">
        <f t="shared" si="19"/>
        <v>252280</v>
      </c>
      <c r="N55" s="65">
        <f t="shared" si="31"/>
        <v>920</v>
      </c>
      <c r="O55" s="65">
        <f t="shared" si="20"/>
        <v>293860</v>
      </c>
      <c r="P55" s="65">
        <f t="shared" si="32"/>
        <v>1000</v>
      </c>
      <c r="Q55" s="65">
        <f t="shared" si="21"/>
        <v>340860</v>
      </c>
      <c r="R55" s="65">
        <f t="shared" si="33"/>
        <v>1000</v>
      </c>
      <c r="S55" s="65">
        <f t="shared" si="22"/>
        <v>398880</v>
      </c>
      <c r="T55" s="65">
        <f t="shared" si="34"/>
        <v>1090</v>
      </c>
    </row>
    <row r="56" spans="1:20" x14ac:dyDescent="0.2">
      <c r="A56" s="14">
        <v>54</v>
      </c>
      <c r="B56" s="64">
        <v>48</v>
      </c>
      <c r="C56" s="65" t="str">
        <f t="shared" si="14"/>
        <v/>
      </c>
      <c r="D56" s="65" t="str">
        <f t="shared" si="26"/>
        <v/>
      </c>
      <c r="E56" s="65" t="str">
        <f t="shared" si="15"/>
        <v/>
      </c>
      <c r="F56" s="65" t="str">
        <f t="shared" si="27"/>
        <v/>
      </c>
      <c r="G56" s="65" t="str">
        <f t="shared" si="16"/>
        <v/>
      </c>
      <c r="H56" s="65" t="str">
        <f t="shared" si="28"/>
        <v/>
      </c>
      <c r="I56" s="65" t="str">
        <f t="shared" si="17"/>
        <v/>
      </c>
      <c r="J56" s="65" t="str">
        <f t="shared" si="29"/>
        <v/>
      </c>
      <c r="K56" s="65" t="str">
        <f t="shared" si="18"/>
        <v/>
      </c>
      <c r="L56" s="65" t="str">
        <f t="shared" si="30"/>
        <v/>
      </c>
      <c r="M56" s="65">
        <f t="shared" si="19"/>
        <v>253200</v>
      </c>
      <c r="N56" s="65">
        <f t="shared" si="31"/>
        <v>920</v>
      </c>
      <c r="O56" s="65">
        <f t="shared" si="20"/>
        <v>294860</v>
      </c>
      <c r="P56" s="65">
        <f t="shared" si="32"/>
        <v>1000</v>
      </c>
      <c r="Q56" s="65">
        <f t="shared" si="21"/>
        <v>341860</v>
      </c>
      <c r="R56" s="65">
        <f t="shared" si="33"/>
        <v>1000</v>
      </c>
      <c r="S56" s="65">
        <f t="shared" si="22"/>
        <v>399970</v>
      </c>
      <c r="T56" s="65">
        <f t="shared" si="34"/>
        <v>1090</v>
      </c>
    </row>
    <row r="57" spans="1:20" x14ac:dyDescent="0.2">
      <c r="A57" s="14">
        <v>55</v>
      </c>
      <c r="B57" s="64">
        <v>49</v>
      </c>
      <c r="C57" s="65" t="str">
        <f t="shared" si="14"/>
        <v/>
      </c>
      <c r="D57" s="65" t="str">
        <f t="shared" si="26"/>
        <v/>
      </c>
      <c r="E57" s="65" t="str">
        <f t="shared" si="15"/>
        <v/>
      </c>
      <c r="F57" s="65" t="str">
        <f t="shared" si="27"/>
        <v/>
      </c>
      <c r="G57" s="65" t="str">
        <f t="shared" si="16"/>
        <v/>
      </c>
      <c r="H57" s="65" t="str">
        <f t="shared" si="28"/>
        <v/>
      </c>
      <c r="I57" s="65" t="str">
        <f t="shared" si="17"/>
        <v/>
      </c>
      <c r="J57" s="65" t="str">
        <f t="shared" si="29"/>
        <v/>
      </c>
      <c r="K57" s="65" t="str">
        <f t="shared" si="18"/>
        <v/>
      </c>
      <c r="L57" s="65" t="str">
        <f t="shared" si="30"/>
        <v/>
      </c>
      <c r="M57" s="65">
        <f t="shared" si="19"/>
        <v>254120</v>
      </c>
      <c r="N57" s="65">
        <f t="shared" si="31"/>
        <v>920</v>
      </c>
      <c r="O57" s="65">
        <f t="shared" si="20"/>
        <v>295860</v>
      </c>
      <c r="P57" s="65">
        <f t="shared" si="32"/>
        <v>1000</v>
      </c>
      <c r="Q57" s="65">
        <f t="shared" si="21"/>
        <v>342860</v>
      </c>
      <c r="R57" s="65">
        <f t="shared" si="33"/>
        <v>1000</v>
      </c>
      <c r="S57" s="65">
        <f t="shared" si="22"/>
        <v>401060</v>
      </c>
      <c r="T57" s="65">
        <f t="shared" si="34"/>
        <v>1090</v>
      </c>
    </row>
    <row r="58" spans="1:20" x14ac:dyDescent="0.2">
      <c r="A58" s="14">
        <v>56</v>
      </c>
      <c r="B58" s="64">
        <v>50</v>
      </c>
      <c r="C58" s="65" t="str">
        <f t="shared" si="14"/>
        <v/>
      </c>
      <c r="D58" s="65" t="str">
        <f t="shared" si="26"/>
        <v/>
      </c>
      <c r="E58" s="65" t="str">
        <f t="shared" si="15"/>
        <v/>
      </c>
      <c r="F58" s="65" t="str">
        <f t="shared" si="27"/>
        <v/>
      </c>
      <c r="G58" s="65" t="str">
        <f t="shared" si="16"/>
        <v/>
      </c>
      <c r="H58" s="65" t="str">
        <f t="shared" si="28"/>
        <v/>
      </c>
      <c r="I58" s="65" t="str">
        <f t="shared" si="17"/>
        <v/>
      </c>
      <c r="J58" s="65" t="str">
        <f t="shared" si="29"/>
        <v/>
      </c>
      <c r="K58" s="65" t="str">
        <f t="shared" si="18"/>
        <v/>
      </c>
      <c r="L58" s="65" t="str">
        <f t="shared" si="30"/>
        <v/>
      </c>
      <c r="M58" s="65">
        <f t="shared" si="19"/>
        <v>255040</v>
      </c>
      <c r="N58" s="65">
        <f t="shared" si="31"/>
        <v>920</v>
      </c>
      <c r="O58" s="65">
        <f t="shared" si="20"/>
        <v>296860</v>
      </c>
      <c r="P58" s="65">
        <f t="shared" si="32"/>
        <v>1000</v>
      </c>
      <c r="Q58" s="65">
        <f t="shared" si="21"/>
        <v>343860</v>
      </c>
      <c r="R58" s="65">
        <f t="shared" si="33"/>
        <v>1000</v>
      </c>
      <c r="S58" s="65">
        <f t="shared" si="22"/>
        <v>402150</v>
      </c>
      <c r="T58" s="65">
        <f t="shared" si="34"/>
        <v>1090</v>
      </c>
    </row>
    <row r="59" spans="1:20" x14ac:dyDescent="0.2">
      <c r="A59" s="14">
        <v>57</v>
      </c>
      <c r="B59" s="64">
        <v>51</v>
      </c>
      <c r="C59" s="65" t="str">
        <f t="shared" si="14"/>
        <v/>
      </c>
      <c r="D59" s="65" t="str">
        <f t="shared" si="26"/>
        <v/>
      </c>
      <c r="E59" s="65" t="str">
        <f t="shared" si="15"/>
        <v/>
      </c>
      <c r="F59" s="65" t="str">
        <f t="shared" si="27"/>
        <v/>
      </c>
      <c r="G59" s="65" t="str">
        <f t="shared" si="16"/>
        <v/>
      </c>
      <c r="H59" s="65" t="str">
        <f t="shared" si="28"/>
        <v/>
      </c>
      <c r="I59" s="65" t="str">
        <f t="shared" si="17"/>
        <v/>
      </c>
      <c r="J59" s="65" t="str">
        <f t="shared" si="29"/>
        <v/>
      </c>
      <c r="K59" s="65" t="str">
        <f t="shared" si="18"/>
        <v/>
      </c>
      <c r="L59" s="65" t="str">
        <f t="shared" si="30"/>
        <v/>
      </c>
      <c r="M59" s="65">
        <f t="shared" si="19"/>
        <v>255960</v>
      </c>
      <c r="N59" s="65">
        <f t="shared" si="31"/>
        <v>920</v>
      </c>
      <c r="O59" s="65">
        <f t="shared" si="20"/>
        <v>297860</v>
      </c>
      <c r="P59" s="65">
        <f t="shared" si="32"/>
        <v>1000</v>
      </c>
      <c r="Q59" s="65">
        <f t="shared" si="21"/>
        <v>344860</v>
      </c>
      <c r="R59" s="65">
        <f t="shared" si="33"/>
        <v>1000</v>
      </c>
      <c r="S59" s="65">
        <f t="shared" si="22"/>
        <v>403240</v>
      </c>
      <c r="T59" s="65">
        <f t="shared" si="34"/>
        <v>1090</v>
      </c>
    </row>
    <row r="60" spans="1:20" x14ac:dyDescent="0.2">
      <c r="A60" s="14">
        <v>58</v>
      </c>
      <c r="B60" s="64">
        <v>52</v>
      </c>
      <c r="C60" s="65" t="str">
        <f t="shared" si="14"/>
        <v/>
      </c>
      <c r="D60" s="65" t="str">
        <f t="shared" si="26"/>
        <v/>
      </c>
      <c r="E60" s="65" t="str">
        <f t="shared" si="15"/>
        <v/>
      </c>
      <c r="F60" s="65" t="str">
        <f t="shared" si="27"/>
        <v/>
      </c>
      <c r="G60" s="65" t="str">
        <f t="shared" si="16"/>
        <v/>
      </c>
      <c r="H60" s="65" t="str">
        <f t="shared" si="28"/>
        <v/>
      </c>
      <c r="I60" s="65" t="str">
        <f t="shared" si="17"/>
        <v/>
      </c>
      <c r="J60" s="65" t="str">
        <f t="shared" si="29"/>
        <v/>
      </c>
      <c r="K60" s="65" t="str">
        <f t="shared" si="18"/>
        <v/>
      </c>
      <c r="L60" s="65" t="str">
        <f t="shared" si="30"/>
        <v/>
      </c>
      <c r="M60" s="65">
        <f t="shared" si="19"/>
        <v>256880</v>
      </c>
      <c r="N60" s="65">
        <f t="shared" si="31"/>
        <v>920</v>
      </c>
      <c r="O60" s="65">
        <f t="shared" si="20"/>
        <v>298860</v>
      </c>
      <c r="P60" s="65">
        <f t="shared" si="32"/>
        <v>1000</v>
      </c>
      <c r="Q60" s="65">
        <f t="shared" si="21"/>
        <v>345860</v>
      </c>
      <c r="R60" s="65">
        <f t="shared" si="33"/>
        <v>1000</v>
      </c>
      <c r="S60" s="65">
        <f t="shared" si="22"/>
        <v>404330</v>
      </c>
      <c r="T60" s="65">
        <f t="shared" si="34"/>
        <v>1090</v>
      </c>
    </row>
    <row r="61" spans="1:20" x14ac:dyDescent="0.2">
      <c r="A61" s="14">
        <v>59</v>
      </c>
      <c r="B61" s="64">
        <v>53</v>
      </c>
      <c r="C61" s="65" t="str">
        <f t="shared" si="14"/>
        <v/>
      </c>
      <c r="D61" s="65" t="str">
        <f t="shared" si="26"/>
        <v/>
      </c>
      <c r="E61" s="65" t="str">
        <f t="shared" si="15"/>
        <v/>
      </c>
      <c r="F61" s="65" t="str">
        <f t="shared" si="27"/>
        <v/>
      </c>
      <c r="G61" s="65" t="str">
        <f t="shared" si="16"/>
        <v/>
      </c>
      <c r="H61" s="65" t="str">
        <f t="shared" si="28"/>
        <v/>
      </c>
      <c r="I61" s="65" t="str">
        <f t="shared" si="17"/>
        <v/>
      </c>
      <c r="J61" s="65" t="str">
        <f t="shared" si="29"/>
        <v/>
      </c>
      <c r="K61" s="65" t="str">
        <f t="shared" si="18"/>
        <v/>
      </c>
      <c r="L61" s="65" t="str">
        <f t="shared" si="30"/>
        <v/>
      </c>
      <c r="M61" s="65">
        <f t="shared" si="19"/>
        <v>257800</v>
      </c>
      <c r="N61" s="65">
        <f t="shared" si="31"/>
        <v>920</v>
      </c>
      <c r="O61" s="65">
        <f t="shared" si="20"/>
        <v>299860</v>
      </c>
      <c r="P61" s="65">
        <f t="shared" si="32"/>
        <v>1000</v>
      </c>
      <c r="Q61" s="65">
        <f t="shared" si="21"/>
        <v>346860</v>
      </c>
      <c r="R61" s="65">
        <f t="shared" si="33"/>
        <v>1000</v>
      </c>
      <c r="S61" s="65">
        <f t="shared" si="22"/>
        <v>405420</v>
      </c>
      <c r="T61" s="65">
        <f t="shared" si="34"/>
        <v>1090</v>
      </c>
    </row>
    <row r="62" spans="1:20" x14ac:dyDescent="0.2">
      <c r="A62" s="14">
        <v>60</v>
      </c>
      <c r="B62" s="64">
        <v>54</v>
      </c>
      <c r="C62" s="65" t="str">
        <f t="shared" si="14"/>
        <v/>
      </c>
      <c r="D62" s="65" t="str">
        <f t="shared" si="26"/>
        <v/>
      </c>
      <c r="E62" s="65" t="str">
        <f t="shared" si="15"/>
        <v/>
      </c>
      <c r="F62" s="65" t="str">
        <f t="shared" si="27"/>
        <v/>
      </c>
      <c r="G62" s="65" t="str">
        <f t="shared" si="16"/>
        <v/>
      </c>
      <c r="H62" s="65" t="str">
        <f t="shared" si="28"/>
        <v/>
      </c>
      <c r="I62" s="65" t="str">
        <f t="shared" si="17"/>
        <v/>
      </c>
      <c r="J62" s="65" t="str">
        <f t="shared" si="29"/>
        <v/>
      </c>
      <c r="K62" s="65" t="str">
        <f t="shared" si="18"/>
        <v/>
      </c>
      <c r="L62" s="65" t="str">
        <f t="shared" si="30"/>
        <v/>
      </c>
      <c r="M62" s="65">
        <f t="shared" si="19"/>
        <v>258720</v>
      </c>
      <c r="N62" s="65">
        <f t="shared" si="31"/>
        <v>920</v>
      </c>
      <c r="O62" s="65">
        <f t="shared" si="20"/>
        <v>300860</v>
      </c>
      <c r="P62" s="65">
        <f t="shared" si="32"/>
        <v>1000</v>
      </c>
      <c r="Q62" s="65">
        <f t="shared" si="21"/>
        <v>347860</v>
      </c>
      <c r="R62" s="65">
        <f t="shared" si="33"/>
        <v>1000</v>
      </c>
      <c r="S62" s="65">
        <f t="shared" si="22"/>
        <v>406510</v>
      </c>
      <c r="T62" s="65">
        <f t="shared" si="34"/>
        <v>1090</v>
      </c>
    </row>
    <row r="63" spans="1:20" x14ac:dyDescent="0.2">
      <c r="A63" s="14">
        <v>61</v>
      </c>
      <c r="B63" s="64">
        <v>55</v>
      </c>
      <c r="C63" s="65" t="str">
        <f t="shared" si="14"/>
        <v/>
      </c>
      <c r="D63" s="65" t="str">
        <f t="shared" si="26"/>
        <v/>
      </c>
      <c r="E63" s="65" t="str">
        <f t="shared" si="15"/>
        <v/>
      </c>
      <c r="F63" s="65" t="str">
        <f t="shared" si="27"/>
        <v/>
      </c>
      <c r="G63" s="65" t="str">
        <f t="shared" si="16"/>
        <v/>
      </c>
      <c r="H63" s="65" t="str">
        <f t="shared" si="28"/>
        <v/>
      </c>
      <c r="I63" s="65" t="str">
        <f t="shared" si="17"/>
        <v/>
      </c>
      <c r="J63" s="65" t="str">
        <f t="shared" si="29"/>
        <v/>
      </c>
      <c r="K63" s="65" t="str">
        <f t="shared" si="18"/>
        <v/>
      </c>
      <c r="L63" s="65" t="str">
        <f t="shared" si="30"/>
        <v/>
      </c>
      <c r="M63" s="65">
        <f t="shared" si="19"/>
        <v>259640</v>
      </c>
      <c r="N63" s="65">
        <f t="shared" si="31"/>
        <v>920</v>
      </c>
      <c r="O63" s="65">
        <f t="shared" si="20"/>
        <v>301860</v>
      </c>
      <c r="P63" s="65">
        <f t="shared" si="32"/>
        <v>1000</v>
      </c>
      <c r="Q63" s="65">
        <f t="shared" si="21"/>
        <v>348860</v>
      </c>
      <c r="R63" s="65">
        <f t="shared" si="33"/>
        <v>1000</v>
      </c>
      <c r="S63" s="65">
        <f t="shared" si="22"/>
        <v>407600</v>
      </c>
      <c r="T63" s="65">
        <f t="shared" si="34"/>
        <v>1090</v>
      </c>
    </row>
    <row r="64" spans="1:20" x14ac:dyDescent="0.2">
      <c r="A64" s="14">
        <v>62</v>
      </c>
      <c r="B64" s="64">
        <v>56</v>
      </c>
      <c r="C64" s="65" t="str">
        <f t="shared" si="14"/>
        <v/>
      </c>
      <c r="D64" s="65" t="str">
        <f t="shared" si="26"/>
        <v/>
      </c>
      <c r="E64" s="65" t="str">
        <f t="shared" si="15"/>
        <v/>
      </c>
      <c r="F64" s="65" t="str">
        <f t="shared" si="27"/>
        <v/>
      </c>
      <c r="G64" s="65" t="str">
        <f t="shared" si="16"/>
        <v/>
      </c>
      <c r="H64" s="65" t="str">
        <f t="shared" si="28"/>
        <v/>
      </c>
      <c r="I64" s="65" t="str">
        <f t="shared" si="17"/>
        <v/>
      </c>
      <c r="J64" s="65" t="str">
        <f t="shared" si="29"/>
        <v/>
      </c>
      <c r="K64" s="65" t="str">
        <f t="shared" si="18"/>
        <v/>
      </c>
      <c r="L64" s="65" t="str">
        <f t="shared" si="30"/>
        <v/>
      </c>
      <c r="M64" s="65">
        <f t="shared" si="19"/>
        <v>260560</v>
      </c>
      <c r="N64" s="65">
        <f t="shared" si="31"/>
        <v>920</v>
      </c>
      <c r="O64" s="65">
        <f t="shared" si="20"/>
        <v>302860</v>
      </c>
      <c r="P64" s="65">
        <f t="shared" si="32"/>
        <v>1000</v>
      </c>
      <c r="Q64" s="65">
        <f t="shared" si="21"/>
        <v>349860</v>
      </c>
      <c r="R64" s="65">
        <f t="shared" si="33"/>
        <v>1000</v>
      </c>
      <c r="S64" s="65">
        <f t="shared" si="22"/>
        <v>408690</v>
      </c>
      <c r="T64" s="65">
        <f t="shared" si="34"/>
        <v>1090</v>
      </c>
    </row>
    <row r="65" spans="1:20" x14ac:dyDescent="0.2">
      <c r="A65" s="14">
        <v>63</v>
      </c>
      <c r="B65" s="64">
        <v>57</v>
      </c>
      <c r="C65" s="65" t="str">
        <f t="shared" si="14"/>
        <v/>
      </c>
      <c r="D65" s="65" t="str">
        <f t="shared" si="26"/>
        <v/>
      </c>
      <c r="E65" s="65" t="str">
        <f t="shared" si="15"/>
        <v/>
      </c>
      <c r="F65" s="65" t="str">
        <f t="shared" si="27"/>
        <v/>
      </c>
      <c r="G65" s="65" t="str">
        <f t="shared" si="16"/>
        <v/>
      </c>
      <c r="H65" s="65" t="str">
        <f t="shared" si="28"/>
        <v/>
      </c>
      <c r="I65" s="65" t="str">
        <f t="shared" si="17"/>
        <v/>
      </c>
      <c r="J65" s="65" t="str">
        <f t="shared" si="29"/>
        <v/>
      </c>
      <c r="K65" s="65" t="str">
        <f t="shared" si="18"/>
        <v/>
      </c>
      <c r="L65" s="65" t="str">
        <f t="shared" si="30"/>
        <v/>
      </c>
      <c r="M65" s="65">
        <f t="shared" si="19"/>
        <v>261480</v>
      </c>
      <c r="N65" s="65">
        <f t="shared" si="31"/>
        <v>920</v>
      </c>
      <c r="O65" s="65">
        <f t="shared" si="20"/>
        <v>303860</v>
      </c>
      <c r="P65" s="65">
        <f t="shared" si="32"/>
        <v>1000</v>
      </c>
      <c r="Q65" s="65">
        <f t="shared" si="21"/>
        <v>350860</v>
      </c>
      <c r="R65" s="65">
        <f t="shared" si="33"/>
        <v>1000</v>
      </c>
      <c r="S65" s="65">
        <f t="shared" si="22"/>
        <v>409780</v>
      </c>
      <c r="T65" s="65">
        <f t="shared" si="34"/>
        <v>1090</v>
      </c>
    </row>
    <row r="66" spans="1:20" x14ac:dyDescent="0.2">
      <c r="A66" s="14">
        <v>64</v>
      </c>
      <c r="B66" s="64">
        <v>58</v>
      </c>
      <c r="C66" s="65" t="str">
        <f t="shared" si="14"/>
        <v/>
      </c>
      <c r="D66" s="65" t="str">
        <f t="shared" si="26"/>
        <v/>
      </c>
      <c r="E66" s="65" t="str">
        <f t="shared" si="15"/>
        <v/>
      </c>
      <c r="F66" s="65" t="str">
        <f t="shared" si="27"/>
        <v/>
      </c>
      <c r="G66" s="65" t="str">
        <f t="shared" si="16"/>
        <v/>
      </c>
      <c r="H66" s="65" t="str">
        <f t="shared" si="28"/>
        <v/>
      </c>
      <c r="I66" s="65" t="str">
        <f t="shared" si="17"/>
        <v/>
      </c>
      <c r="J66" s="65" t="str">
        <f t="shared" si="29"/>
        <v/>
      </c>
      <c r="K66" s="65" t="str">
        <f t="shared" si="18"/>
        <v/>
      </c>
      <c r="L66" s="65" t="str">
        <f t="shared" si="30"/>
        <v/>
      </c>
      <c r="M66" s="65">
        <f t="shared" si="19"/>
        <v>262400</v>
      </c>
      <c r="N66" s="65">
        <f t="shared" si="31"/>
        <v>920</v>
      </c>
      <c r="O66" s="65">
        <f t="shared" si="20"/>
        <v>304860</v>
      </c>
      <c r="P66" s="65">
        <f t="shared" si="32"/>
        <v>1000</v>
      </c>
      <c r="Q66" s="65">
        <f t="shared" si="21"/>
        <v>351860</v>
      </c>
      <c r="R66" s="65">
        <f t="shared" si="33"/>
        <v>1000</v>
      </c>
      <c r="S66" s="65">
        <f t="shared" si="22"/>
        <v>410870</v>
      </c>
      <c r="T66" s="65">
        <f t="shared" si="34"/>
        <v>1090</v>
      </c>
    </row>
    <row r="67" spans="1:20" x14ac:dyDescent="0.2">
      <c r="A67" s="14">
        <v>65</v>
      </c>
      <c r="B67" s="64">
        <v>59</v>
      </c>
      <c r="C67" s="65" t="str">
        <f t="shared" si="14"/>
        <v/>
      </c>
      <c r="D67" s="65" t="str">
        <f t="shared" si="26"/>
        <v/>
      </c>
      <c r="E67" s="65" t="str">
        <f t="shared" si="15"/>
        <v/>
      </c>
      <c r="F67" s="65" t="str">
        <f t="shared" si="27"/>
        <v/>
      </c>
      <c r="G67" s="65" t="str">
        <f t="shared" si="16"/>
        <v/>
      </c>
      <c r="H67" s="65" t="str">
        <f t="shared" si="28"/>
        <v/>
      </c>
      <c r="I67" s="65" t="str">
        <f t="shared" si="17"/>
        <v/>
      </c>
      <c r="J67" s="65" t="str">
        <f t="shared" si="29"/>
        <v/>
      </c>
      <c r="K67" s="65" t="str">
        <f t="shared" si="18"/>
        <v/>
      </c>
      <c r="L67" s="65" t="str">
        <f t="shared" si="30"/>
        <v/>
      </c>
      <c r="M67" s="65">
        <f t="shared" si="19"/>
        <v>263320</v>
      </c>
      <c r="N67" s="65">
        <f t="shared" si="31"/>
        <v>920</v>
      </c>
      <c r="O67" s="65">
        <f t="shared" si="20"/>
        <v>305860</v>
      </c>
      <c r="P67" s="65">
        <f t="shared" si="32"/>
        <v>1000</v>
      </c>
      <c r="Q67" s="65">
        <f t="shared" si="21"/>
        <v>352860</v>
      </c>
      <c r="R67" s="65">
        <f t="shared" si="33"/>
        <v>1000</v>
      </c>
      <c r="S67" s="65">
        <f t="shared" si="22"/>
        <v>411960</v>
      </c>
      <c r="T67" s="65">
        <f t="shared" si="34"/>
        <v>1090</v>
      </c>
    </row>
    <row r="68" spans="1:20" x14ac:dyDescent="0.2">
      <c r="A68" s="14">
        <v>66</v>
      </c>
      <c r="B68" s="64">
        <v>60</v>
      </c>
      <c r="C68" s="65" t="str">
        <f t="shared" si="14"/>
        <v/>
      </c>
      <c r="D68" s="65" t="str">
        <f t="shared" si="26"/>
        <v/>
      </c>
      <c r="E68" s="65" t="str">
        <f t="shared" si="15"/>
        <v/>
      </c>
      <c r="F68" s="65" t="str">
        <f t="shared" si="27"/>
        <v/>
      </c>
      <c r="G68" s="65" t="str">
        <f t="shared" si="16"/>
        <v/>
      </c>
      <c r="H68" s="65" t="str">
        <f t="shared" si="28"/>
        <v/>
      </c>
      <c r="I68" s="65" t="str">
        <f t="shared" si="17"/>
        <v/>
      </c>
      <c r="J68" s="65" t="str">
        <f t="shared" si="29"/>
        <v/>
      </c>
      <c r="K68" s="65" t="str">
        <f t="shared" si="18"/>
        <v/>
      </c>
      <c r="L68" s="65" t="str">
        <f t="shared" si="30"/>
        <v/>
      </c>
      <c r="M68" s="65">
        <f t="shared" si="19"/>
        <v>264240</v>
      </c>
      <c r="N68" s="65">
        <f t="shared" si="31"/>
        <v>920</v>
      </c>
      <c r="O68" s="65">
        <f t="shared" si="20"/>
        <v>306860</v>
      </c>
      <c r="P68" s="65">
        <f t="shared" si="32"/>
        <v>1000</v>
      </c>
      <c r="Q68" s="65">
        <f t="shared" si="21"/>
        <v>353860</v>
      </c>
      <c r="R68" s="65">
        <f t="shared" si="33"/>
        <v>1000</v>
      </c>
      <c r="S68" s="65">
        <f t="shared" si="22"/>
        <v>413050</v>
      </c>
      <c r="T68" s="65">
        <f t="shared" si="34"/>
        <v>1090</v>
      </c>
    </row>
    <row r="69" spans="1:20" x14ac:dyDescent="0.2">
      <c r="A69" s="14">
        <v>67</v>
      </c>
      <c r="B69" s="64">
        <v>61</v>
      </c>
      <c r="C69" s="65" t="str">
        <f t="shared" si="14"/>
        <v/>
      </c>
      <c r="D69" s="65" t="str">
        <f t="shared" si="26"/>
        <v/>
      </c>
      <c r="E69" s="65" t="str">
        <f t="shared" si="15"/>
        <v/>
      </c>
      <c r="F69" s="65" t="str">
        <f t="shared" si="27"/>
        <v/>
      </c>
      <c r="G69" s="65" t="str">
        <f t="shared" si="16"/>
        <v/>
      </c>
      <c r="H69" s="65" t="str">
        <f t="shared" si="28"/>
        <v/>
      </c>
      <c r="I69" s="65" t="str">
        <f t="shared" si="17"/>
        <v/>
      </c>
      <c r="J69" s="65" t="str">
        <f t="shared" si="29"/>
        <v/>
      </c>
      <c r="K69" s="65" t="str">
        <f t="shared" si="18"/>
        <v/>
      </c>
      <c r="L69" s="65" t="str">
        <f t="shared" si="30"/>
        <v/>
      </c>
      <c r="M69" s="65">
        <f t="shared" si="19"/>
        <v>265160</v>
      </c>
      <c r="N69" s="65">
        <f t="shared" si="31"/>
        <v>920</v>
      </c>
      <c r="O69" s="65">
        <f t="shared" si="20"/>
        <v>307860</v>
      </c>
      <c r="P69" s="65">
        <f t="shared" si="32"/>
        <v>1000</v>
      </c>
      <c r="Q69" s="65">
        <f t="shared" si="21"/>
        <v>354860</v>
      </c>
      <c r="R69" s="65">
        <f t="shared" si="33"/>
        <v>1000</v>
      </c>
      <c r="S69" s="65">
        <f t="shared" si="22"/>
        <v>414140</v>
      </c>
      <c r="T69" s="65">
        <f t="shared" si="34"/>
        <v>1090</v>
      </c>
    </row>
    <row r="70" spans="1:20" x14ac:dyDescent="0.2">
      <c r="A70" s="14">
        <v>68</v>
      </c>
      <c r="B70" s="64">
        <v>62</v>
      </c>
      <c r="C70" s="65" t="str">
        <f t="shared" si="14"/>
        <v/>
      </c>
      <c r="D70" s="65" t="str">
        <f t="shared" si="26"/>
        <v/>
      </c>
      <c r="E70" s="65" t="str">
        <f t="shared" si="15"/>
        <v/>
      </c>
      <c r="F70" s="65" t="str">
        <f t="shared" si="27"/>
        <v/>
      </c>
      <c r="G70" s="65" t="str">
        <f t="shared" si="16"/>
        <v/>
      </c>
      <c r="H70" s="65" t="str">
        <f t="shared" si="28"/>
        <v/>
      </c>
      <c r="I70" s="65" t="str">
        <f t="shared" si="17"/>
        <v/>
      </c>
      <c r="J70" s="65" t="str">
        <f t="shared" si="29"/>
        <v/>
      </c>
      <c r="K70" s="65" t="str">
        <f t="shared" si="18"/>
        <v/>
      </c>
      <c r="L70" s="65" t="str">
        <f t="shared" si="30"/>
        <v/>
      </c>
      <c r="M70" s="65" t="str">
        <f t="shared" si="19"/>
        <v/>
      </c>
      <c r="N70" s="65" t="str">
        <f t="shared" si="31"/>
        <v/>
      </c>
      <c r="O70" s="65" t="str">
        <f t="shared" si="20"/>
        <v/>
      </c>
      <c r="P70" s="65" t="str">
        <f t="shared" si="32"/>
        <v/>
      </c>
      <c r="Q70" s="65" t="str">
        <f t="shared" si="21"/>
        <v/>
      </c>
      <c r="R70" s="65" t="str">
        <f t="shared" si="33"/>
        <v/>
      </c>
      <c r="S70" s="65" t="str">
        <f t="shared" si="22"/>
        <v/>
      </c>
      <c r="T70" s="65" t="str">
        <f t="shared" si="34"/>
        <v/>
      </c>
    </row>
    <row r="71" spans="1:20" x14ac:dyDescent="0.2">
      <c r="A71" s="14">
        <v>69</v>
      </c>
      <c r="B71" s="64">
        <v>63</v>
      </c>
      <c r="C71" s="65" t="str">
        <f t="shared" si="14"/>
        <v/>
      </c>
      <c r="D71" s="65" t="str">
        <f t="shared" si="26"/>
        <v/>
      </c>
      <c r="E71" s="65" t="str">
        <f t="shared" si="15"/>
        <v/>
      </c>
      <c r="F71" s="65" t="str">
        <f t="shared" si="27"/>
        <v/>
      </c>
      <c r="G71" s="65" t="str">
        <f t="shared" si="16"/>
        <v/>
      </c>
      <c r="H71" s="65" t="str">
        <f t="shared" si="28"/>
        <v/>
      </c>
      <c r="I71" s="65" t="str">
        <f t="shared" si="17"/>
        <v/>
      </c>
      <c r="J71" s="65" t="str">
        <f t="shared" si="29"/>
        <v/>
      </c>
      <c r="K71" s="65" t="str">
        <f t="shared" si="18"/>
        <v/>
      </c>
      <c r="L71" s="65" t="str">
        <f t="shared" si="30"/>
        <v/>
      </c>
      <c r="M71" s="65" t="str">
        <f t="shared" si="19"/>
        <v/>
      </c>
      <c r="N71" s="65" t="str">
        <f t="shared" si="31"/>
        <v/>
      </c>
      <c r="O71" s="65" t="str">
        <f t="shared" si="20"/>
        <v/>
      </c>
      <c r="P71" s="65" t="str">
        <f t="shared" si="32"/>
        <v/>
      </c>
      <c r="Q71" s="65" t="str">
        <f t="shared" si="21"/>
        <v/>
      </c>
      <c r="R71" s="65" t="str">
        <f t="shared" si="33"/>
        <v/>
      </c>
      <c r="S71" s="65" t="str">
        <f t="shared" si="22"/>
        <v/>
      </c>
      <c r="T71" s="65" t="str">
        <f t="shared" si="34"/>
        <v/>
      </c>
    </row>
    <row r="72" spans="1:20" x14ac:dyDescent="0.2">
      <c r="A72" s="14">
        <v>70</v>
      </c>
      <c r="B72" s="64">
        <v>64</v>
      </c>
      <c r="C72" s="65" t="str">
        <f t="shared" si="14"/>
        <v/>
      </c>
      <c r="D72" s="65" t="str">
        <f t="shared" si="26"/>
        <v/>
      </c>
      <c r="E72" s="65" t="str">
        <f t="shared" si="15"/>
        <v/>
      </c>
      <c r="F72" s="65" t="str">
        <f t="shared" si="27"/>
        <v/>
      </c>
      <c r="G72" s="65" t="str">
        <f t="shared" si="16"/>
        <v/>
      </c>
      <c r="H72" s="65" t="str">
        <f t="shared" si="28"/>
        <v/>
      </c>
      <c r="I72" s="65" t="str">
        <f t="shared" si="17"/>
        <v/>
      </c>
      <c r="J72" s="65" t="str">
        <f t="shared" si="29"/>
        <v/>
      </c>
      <c r="K72" s="65" t="str">
        <f t="shared" si="18"/>
        <v/>
      </c>
      <c r="L72" s="65" t="str">
        <f t="shared" si="30"/>
        <v/>
      </c>
      <c r="M72" s="65" t="str">
        <f t="shared" si="19"/>
        <v/>
      </c>
      <c r="N72" s="65" t="str">
        <f t="shared" si="31"/>
        <v/>
      </c>
      <c r="O72" s="65" t="str">
        <f t="shared" si="20"/>
        <v/>
      </c>
      <c r="P72" s="65" t="str">
        <f t="shared" si="32"/>
        <v/>
      </c>
      <c r="Q72" s="65" t="str">
        <f t="shared" si="21"/>
        <v/>
      </c>
      <c r="R72" s="65" t="str">
        <f t="shared" si="33"/>
        <v/>
      </c>
      <c r="S72" s="65" t="str">
        <f t="shared" si="22"/>
        <v/>
      </c>
      <c r="T72" s="65" t="str">
        <f t="shared" si="34"/>
        <v/>
      </c>
    </row>
    <row r="73" spans="1:20" x14ac:dyDescent="0.2">
      <c r="A73" s="14">
        <v>71</v>
      </c>
      <c r="B73" s="64">
        <v>65</v>
      </c>
      <c r="C73" s="65" t="str">
        <f t="shared" si="14"/>
        <v/>
      </c>
      <c r="D73" s="65" t="str">
        <f t="shared" si="26"/>
        <v/>
      </c>
      <c r="E73" s="65" t="str">
        <f t="shared" si="15"/>
        <v/>
      </c>
      <c r="F73" s="65" t="str">
        <f t="shared" si="27"/>
        <v/>
      </c>
      <c r="G73" s="65" t="str">
        <f t="shared" si="16"/>
        <v/>
      </c>
      <c r="H73" s="65" t="str">
        <f t="shared" si="28"/>
        <v/>
      </c>
      <c r="I73" s="65" t="str">
        <f t="shared" si="17"/>
        <v/>
      </c>
      <c r="J73" s="65" t="str">
        <f t="shared" si="29"/>
        <v/>
      </c>
      <c r="K73" s="65" t="str">
        <f t="shared" si="18"/>
        <v/>
      </c>
      <c r="L73" s="65" t="str">
        <f t="shared" si="30"/>
        <v/>
      </c>
      <c r="M73" s="65" t="str">
        <f t="shared" si="19"/>
        <v/>
      </c>
      <c r="N73" s="65" t="str">
        <f t="shared" si="31"/>
        <v/>
      </c>
      <c r="O73" s="65" t="str">
        <f t="shared" si="20"/>
        <v/>
      </c>
      <c r="P73" s="65" t="str">
        <f t="shared" si="32"/>
        <v/>
      </c>
      <c r="Q73" s="65" t="str">
        <f t="shared" si="21"/>
        <v/>
      </c>
      <c r="R73" s="65" t="str">
        <f t="shared" si="33"/>
        <v/>
      </c>
      <c r="S73" s="65" t="str">
        <f t="shared" si="22"/>
        <v/>
      </c>
      <c r="T73" s="65" t="str">
        <f t="shared" si="34"/>
        <v/>
      </c>
    </row>
    <row r="74" spans="1:20" x14ac:dyDescent="0.2">
      <c r="A74" s="14">
        <v>72</v>
      </c>
      <c r="B74" s="64">
        <v>66</v>
      </c>
      <c r="C74" s="65" t="str">
        <f t="shared" si="14"/>
        <v/>
      </c>
      <c r="D74" s="65" t="str">
        <f t="shared" ref="D74:D105" si="35">IF($B74&lt;=$AF$5,C$7,IF($B74&lt;=$AG$5,C$8,""))</f>
        <v/>
      </c>
      <c r="E74" s="65" t="str">
        <f t="shared" si="15"/>
        <v/>
      </c>
      <c r="F74" s="65" t="str">
        <f t="shared" ref="F74:F105" si="36">IF($B74&lt;=$AF$6,E$7,IF($B74&lt;=$AG$6,E$8,""))</f>
        <v/>
      </c>
      <c r="G74" s="65" t="str">
        <f t="shared" si="16"/>
        <v/>
      </c>
      <c r="H74" s="65" t="str">
        <f t="shared" ref="H74:H105" si="37">IF($B74&lt;=$AF$7,G$7,IF($B74&lt;=$AG$7,G$8,""))</f>
        <v/>
      </c>
      <c r="I74" s="65" t="str">
        <f t="shared" si="17"/>
        <v/>
      </c>
      <c r="J74" s="65" t="str">
        <f t="shared" ref="J74:J105" si="38">IF($B74&lt;=$AF$8,I$7,IF($B74&lt;=$AG$8,I$8,""))</f>
        <v/>
      </c>
      <c r="K74" s="65" t="str">
        <f t="shared" si="18"/>
        <v/>
      </c>
      <c r="L74" s="65" t="str">
        <f t="shared" ref="L74:L105" si="39">IF($B74&lt;=$AF$9,K$7,IF($B74&lt;=$AG$9,K$8,""))</f>
        <v/>
      </c>
      <c r="M74" s="65" t="str">
        <f t="shared" si="19"/>
        <v/>
      </c>
      <c r="N74" s="65" t="str">
        <f t="shared" ref="N74:N105" si="40">IF($B74&lt;=$AF$10,M$7,IF($B74&lt;=$AG$10,M$8,""))</f>
        <v/>
      </c>
      <c r="O74" s="65" t="str">
        <f t="shared" si="20"/>
        <v/>
      </c>
      <c r="P74" s="65" t="str">
        <f t="shared" ref="P74:P105" si="41">IF($B74&lt;=$AF$11,O$7,IF($B74&lt;=$AG$11,O$8,""))</f>
        <v/>
      </c>
      <c r="Q74" s="65" t="str">
        <f t="shared" si="21"/>
        <v/>
      </c>
      <c r="R74" s="65" t="str">
        <f t="shared" ref="R74:R105" si="42">IF($B74&lt;=$AF$12,Q$7,IF($B74&lt;=$AG$12,Q$8,""))</f>
        <v/>
      </c>
      <c r="S74" s="65" t="str">
        <f t="shared" si="22"/>
        <v/>
      </c>
      <c r="T74" s="65" t="str">
        <f t="shared" ref="T74:T105" si="43">IF($B74&lt;=$AF$13,S$7,IF($B74&lt;=$AG$13,S$8,""))</f>
        <v/>
      </c>
    </row>
    <row r="75" spans="1:20" x14ac:dyDescent="0.2">
      <c r="A75" s="14">
        <v>73</v>
      </c>
      <c r="B75" s="64">
        <v>67</v>
      </c>
      <c r="C75" s="65" t="str">
        <f t="shared" ref="C75:C138" si="44">IF(D75="","",C74+D75)</f>
        <v/>
      </c>
      <c r="D75" s="65" t="str">
        <f t="shared" si="35"/>
        <v/>
      </c>
      <c r="E75" s="65" t="str">
        <f t="shared" ref="E75:E138" si="45">IF(F75="","",E74+F75)</f>
        <v/>
      </c>
      <c r="F75" s="65" t="str">
        <f t="shared" si="36"/>
        <v/>
      </c>
      <c r="G75" s="65" t="str">
        <f t="shared" ref="G75:G138" si="46">IF(H75="","",G74+H75)</f>
        <v/>
      </c>
      <c r="H75" s="65" t="str">
        <f t="shared" si="37"/>
        <v/>
      </c>
      <c r="I75" s="65" t="str">
        <f t="shared" ref="I75:I138" si="47">IF(J75="","",I74+J75)</f>
        <v/>
      </c>
      <c r="J75" s="65" t="str">
        <f t="shared" si="38"/>
        <v/>
      </c>
      <c r="K75" s="65" t="str">
        <f t="shared" ref="K75:K138" si="48">IF(L75="","",K74+L75)</f>
        <v/>
      </c>
      <c r="L75" s="65" t="str">
        <f t="shared" si="39"/>
        <v/>
      </c>
      <c r="M75" s="65" t="str">
        <f t="shared" ref="M75:M138" si="49">IF(N75="","",M74+N75)</f>
        <v/>
      </c>
      <c r="N75" s="65" t="str">
        <f t="shared" si="40"/>
        <v/>
      </c>
      <c r="O75" s="65" t="str">
        <f t="shared" ref="O75:O138" si="50">IF(P75="","",O74+P75)</f>
        <v/>
      </c>
      <c r="P75" s="65" t="str">
        <f t="shared" si="41"/>
        <v/>
      </c>
      <c r="Q75" s="65" t="str">
        <f t="shared" ref="Q75:Q138" si="51">IF(R75="","",Q74+R75)</f>
        <v/>
      </c>
      <c r="R75" s="65" t="str">
        <f t="shared" si="42"/>
        <v/>
      </c>
      <c r="S75" s="65" t="str">
        <f t="shared" ref="S75:S138" si="52">IF(T75="","",S74+T75)</f>
        <v/>
      </c>
      <c r="T75" s="65" t="str">
        <f t="shared" si="43"/>
        <v/>
      </c>
    </row>
    <row r="76" spans="1:20" x14ac:dyDescent="0.2">
      <c r="A76" s="14">
        <v>74</v>
      </c>
      <c r="B76" s="64">
        <v>68</v>
      </c>
      <c r="C76" s="65" t="str">
        <f t="shared" si="44"/>
        <v/>
      </c>
      <c r="D76" s="65" t="str">
        <f t="shared" si="35"/>
        <v/>
      </c>
      <c r="E76" s="65" t="str">
        <f t="shared" si="45"/>
        <v/>
      </c>
      <c r="F76" s="65" t="str">
        <f t="shared" si="36"/>
        <v/>
      </c>
      <c r="G76" s="65" t="str">
        <f t="shared" si="46"/>
        <v/>
      </c>
      <c r="H76" s="65" t="str">
        <f t="shared" si="37"/>
        <v/>
      </c>
      <c r="I76" s="65" t="str">
        <f t="shared" si="47"/>
        <v/>
      </c>
      <c r="J76" s="65" t="str">
        <f t="shared" si="38"/>
        <v/>
      </c>
      <c r="K76" s="65" t="str">
        <f t="shared" si="48"/>
        <v/>
      </c>
      <c r="L76" s="65" t="str">
        <f t="shared" si="39"/>
        <v/>
      </c>
      <c r="M76" s="65" t="str">
        <f t="shared" si="49"/>
        <v/>
      </c>
      <c r="N76" s="65" t="str">
        <f t="shared" si="40"/>
        <v/>
      </c>
      <c r="O76" s="65" t="str">
        <f t="shared" si="50"/>
        <v/>
      </c>
      <c r="P76" s="65" t="str">
        <f t="shared" si="41"/>
        <v/>
      </c>
      <c r="Q76" s="65" t="str">
        <f t="shared" si="51"/>
        <v/>
      </c>
      <c r="R76" s="65" t="str">
        <f t="shared" si="42"/>
        <v/>
      </c>
      <c r="S76" s="65" t="str">
        <f t="shared" si="52"/>
        <v/>
      </c>
      <c r="T76" s="65" t="str">
        <f t="shared" si="43"/>
        <v/>
      </c>
    </row>
    <row r="77" spans="1:20" x14ac:dyDescent="0.2">
      <c r="A77" s="14">
        <v>75</v>
      </c>
      <c r="B77" s="64">
        <v>69</v>
      </c>
      <c r="C77" s="65" t="str">
        <f t="shared" si="44"/>
        <v/>
      </c>
      <c r="D77" s="65" t="str">
        <f t="shared" si="35"/>
        <v/>
      </c>
      <c r="E77" s="65" t="str">
        <f t="shared" si="45"/>
        <v/>
      </c>
      <c r="F77" s="65" t="str">
        <f t="shared" si="36"/>
        <v/>
      </c>
      <c r="G77" s="65" t="str">
        <f t="shared" si="46"/>
        <v/>
      </c>
      <c r="H77" s="65" t="str">
        <f t="shared" si="37"/>
        <v/>
      </c>
      <c r="I77" s="65" t="str">
        <f t="shared" si="47"/>
        <v/>
      </c>
      <c r="J77" s="65" t="str">
        <f t="shared" si="38"/>
        <v/>
      </c>
      <c r="K77" s="65" t="str">
        <f t="shared" si="48"/>
        <v/>
      </c>
      <c r="L77" s="65" t="str">
        <f t="shared" si="39"/>
        <v/>
      </c>
      <c r="M77" s="65" t="str">
        <f t="shared" si="49"/>
        <v/>
      </c>
      <c r="N77" s="65" t="str">
        <f t="shared" si="40"/>
        <v/>
      </c>
      <c r="O77" s="65" t="str">
        <f t="shared" si="50"/>
        <v/>
      </c>
      <c r="P77" s="65" t="str">
        <f t="shared" si="41"/>
        <v/>
      </c>
      <c r="Q77" s="65" t="str">
        <f t="shared" si="51"/>
        <v/>
      </c>
      <c r="R77" s="65" t="str">
        <f t="shared" si="42"/>
        <v/>
      </c>
      <c r="S77" s="65" t="str">
        <f t="shared" si="52"/>
        <v/>
      </c>
      <c r="T77" s="65" t="str">
        <f t="shared" si="43"/>
        <v/>
      </c>
    </row>
    <row r="78" spans="1:20" x14ac:dyDescent="0.2">
      <c r="A78" s="14">
        <v>76</v>
      </c>
      <c r="B78" s="64">
        <v>70</v>
      </c>
      <c r="C78" s="65" t="str">
        <f t="shared" si="44"/>
        <v/>
      </c>
      <c r="D78" s="65" t="str">
        <f t="shared" si="35"/>
        <v/>
      </c>
      <c r="E78" s="65" t="str">
        <f t="shared" si="45"/>
        <v/>
      </c>
      <c r="F78" s="65" t="str">
        <f t="shared" si="36"/>
        <v/>
      </c>
      <c r="G78" s="65" t="str">
        <f t="shared" si="46"/>
        <v/>
      </c>
      <c r="H78" s="65" t="str">
        <f t="shared" si="37"/>
        <v/>
      </c>
      <c r="I78" s="65" t="str">
        <f t="shared" si="47"/>
        <v/>
      </c>
      <c r="J78" s="65" t="str">
        <f t="shared" si="38"/>
        <v/>
      </c>
      <c r="K78" s="65" t="str">
        <f t="shared" si="48"/>
        <v/>
      </c>
      <c r="L78" s="65" t="str">
        <f t="shared" si="39"/>
        <v/>
      </c>
      <c r="M78" s="65" t="str">
        <f t="shared" si="49"/>
        <v/>
      </c>
      <c r="N78" s="65" t="str">
        <f t="shared" si="40"/>
        <v/>
      </c>
      <c r="O78" s="65" t="str">
        <f t="shared" si="50"/>
        <v/>
      </c>
      <c r="P78" s="65" t="str">
        <f t="shared" si="41"/>
        <v/>
      </c>
      <c r="Q78" s="65" t="str">
        <f t="shared" si="51"/>
        <v/>
      </c>
      <c r="R78" s="65" t="str">
        <f t="shared" si="42"/>
        <v/>
      </c>
      <c r="S78" s="65" t="str">
        <f t="shared" si="52"/>
        <v/>
      </c>
      <c r="T78" s="65" t="str">
        <f t="shared" si="43"/>
        <v/>
      </c>
    </row>
    <row r="79" spans="1:20" x14ac:dyDescent="0.2">
      <c r="A79" s="14">
        <v>77</v>
      </c>
      <c r="B79" s="64">
        <v>71</v>
      </c>
      <c r="C79" s="65" t="str">
        <f t="shared" si="44"/>
        <v/>
      </c>
      <c r="D79" s="65" t="str">
        <f t="shared" si="35"/>
        <v/>
      </c>
      <c r="E79" s="65" t="str">
        <f t="shared" si="45"/>
        <v/>
      </c>
      <c r="F79" s="65" t="str">
        <f t="shared" si="36"/>
        <v/>
      </c>
      <c r="G79" s="65" t="str">
        <f t="shared" si="46"/>
        <v/>
      </c>
      <c r="H79" s="65" t="str">
        <f t="shared" si="37"/>
        <v/>
      </c>
      <c r="I79" s="65" t="str">
        <f t="shared" si="47"/>
        <v/>
      </c>
      <c r="J79" s="65" t="str">
        <f t="shared" si="38"/>
        <v/>
      </c>
      <c r="K79" s="65" t="str">
        <f t="shared" si="48"/>
        <v/>
      </c>
      <c r="L79" s="65" t="str">
        <f t="shared" si="39"/>
        <v/>
      </c>
      <c r="M79" s="65" t="str">
        <f t="shared" si="49"/>
        <v/>
      </c>
      <c r="N79" s="65" t="str">
        <f t="shared" si="40"/>
        <v/>
      </c>
      <c r="O79" s="65" t="str">
        <f t="shared" si="50"/>
        <v/>
      </c>
      <c r="P79" s="65" t="str">
        <f t="shared" si="41"/>
        <v/>
      </c>
      <c r="Q79" s="65" t="str">
        <f t="shared" si="51"/>
        <v/>
      </c>
      <c r="R79" s="65" t="str">
        <f t="shared" si="42"/>
        <v/>
      </c>
      <c r="S79" s="65" t="str">
        <f t="shared" si="52"/>
        <v/>
      </c>
      <c r="T79" s="65" t="str">
        <f t="shared" si="43"/>
        <v/>
      </c>
    </row>
    <row r="80" spans="1:20" x14ac:dyDescent="0.2">
      <c r="A80" s="14">
        <v>78</v>
      </c>
      <c r="B80" s="64">
        <v>72</v>
      </c>
      <c r="C80" s="65" t="str">
        <f t="shared" si="44"/>
        <v/>
      </c>
      <c r="D80" s="65" t="str">
        <f t="shared" si="35"/>
        <v/>
      </c>
      <c r="E80" s="65" t="str">
        <f t="shared" si="45"/>
        <v/>
      </c>
      <c r="F80" s="65" t="str">
        <f t="shared" si="36"/>
        <v/>
      </c>
      <c r="G80" s="65" t="str">
        <f t="shared" si="46"/>
        <v/>
      </c>
      <c r="H80" s="65" t="str">
        <f t="shared" si="37"/>
        <v/>
      </c>
      <c r="I80" s="65" t="str">
        <f t="shared" si="47"/>
        <v/>
      </c>
      <c r="J80" s="65" t="str">
        <f t="shared" si="38"/>
        <v/>
      </c>
      <c r="K80" s="65" t="str">
        <f t="shared" si="48"/>
        <v/>
      </c>
      <c r="L80" s="65" t="str">
        <f t="shared" si="39"/>
        <v/>
      </c>
      <c r="M80" s="65" t="str">
        <f t="shared" si="49"/>
        <v/>
      </c>
      <c r="N80" s="65" t="str">
        <f t="shared" si="40"/>
        <v/>
      </c>
      <c r="O80" s="65" t="str">
        <f t="shared" si="50"/>
        <v/>
      </c>
      <c r="P80" s="65" t="str">
        <f t="shared" si="41"/>
        <v/>
      </c>
      <c r="Q80" s="65" t="str">
        <f t="shared" si="51"/>
        <v/>
      </c>
      <c r="R80" s="65" t="str">
        <f t="shared" si="42"/>
        <v/>
      </c>
      <c r="S80" s="65" t="str">
        <f t="shared" si="52"/>
        <v/>
      </c>
      <c r="T80" s="65" t="str">
        <f t="shared" si="43"/>
        <v/>
      </c>
    </row>
    <row r="81" spans="1:20" x14ac:dyDescent="0.2">
      <c r="A81" s="14">
        <v>79</v>
      </c>
      <c r="B81" s="64">
        <v>73</v>
      </c>
      <c r="C81" s="65" t="str">
        <f t="shared" si="44"/>
        <v/>
      </c>
      <c r="D81" s="65" t="str">
        <f t="shared" si="35"/>
        <v/>
      </c>
      <c r="E81" s="65" t="str">
        <f t="shared" si="45"/>
        <v/>
      </c>
      <c r="F81" s="65" t="str">
        <f t="shared" si="36"/>
        <v/>
      </c>
      <c r="G81" s="65" t="str">
        <f t="shared" si="46"/>
        <v/>
      </c>
      <c r="H81" s="65" t="str">
        <f t="shared" si="37"/>
        <v/>
      </c>
      <c r="I81" s="65" t="str">
        <f t="shared" si="47"/>
        <v/>
      </c>
      <c r="J81" s="65" t="str">
        <f t="shared" si="38"/>
        <v/>
      </c>
      <c r="K81" s="65" t="str">
        <f t="shared" si="48"/>
        <v/>
      </c>
      <c r="L81" s="65" t="str">
        <f t="shared" si="39"/>
        <v/>
      </c>
      <c r="M81" s="65" t="str">
        <f t="shared" si="49"/>
        <v/>
      </c>
      <c r="N81" s="65" t="str">
        <f t="shared" si="40"/>
        <v/>
      </c>
      <c r="O81" s="65" t="str">
        <f t="shared" si="50"/>
        <v/>
      </c>
      <c r="P81" s="65" t="str">
        <f t="shared" si="41"/>
        <v/>
      </c>
      <c r="Q81" s="65" t="str">
        <f t="shared" si="51"/>
        <v/>
      </c>
      <c r="R81" s="65" t="str">
        <f t="shared" si="42"/>
        <v/>
      </c>
      <c r="S81" s="65" t="str">
        <f t="shared" si="52"/>
        <v/>
      </c>
      <c r="T81" s="65" t="str">
        <f t="shared" si="43"/>
        <v/>
      </c>
    </row>
    <row r="82" spans="1:20" x14ac:dyDescent="0.2">
      <c r="A82" s="14">
        <v>80</v>
      </c>
      <c r="B82" s="64">
        <v>74</v>
      </c>
      <c r="C82" s="65" t="str">
        <f t="shared" si="44"/>
        <v/>
      </c>
      <c r="D82" s="65" t="str">
        <f t="shared" si="35"/>
        <v/>
      </c>
      <c r="E82" s="65" t="str">
        <f t="shared" si="45"/>
        <v/>
      </c>
      <c r="F82" s="65" t="str">
        <f t="shared" si="36"/>
        <v/>
      </c>
      <c r="G82" s="65" t="str">
        <f t="shared" si="46"/>
        <v/>
      </c>
      <c r="H82" s="65" t="str">
        <f t="shared" si="37"/>
        <v/>
      </c>
      <c r="I82" s="65" t="str">
        <f t="shared" si="47"/>
        <v/>
      </c>
      <c r="J82" s="65" t="str">
        <f t="shared" si="38"/>
        <v/>
      </c>
      <c r="K82" s="65" t="str">
        <f t="shared" si="48"/>
        <v/>
      </c>
      <c r="L82" s="65" t="str">
        <f t="shared" si="39"/>
        <v/>
      </c>
      <c r="M82" s="65" t="str">
        <f t="shared" si="49"/>
        <v/>
      </c>
      <c r="N82" s="65" t="str">
        <f t="shared" si="40"/>
        <v/>
      </c>
      <c r="O82" s="65" t="str">
        <f t="shared" si="50"/>
        <v/>
      </c>
      <c r="P82" s="65" t="str">
        <f t="shared" si="41"/>
        <v/>
      </c>
      <c r="Q82" s="65" t="str">
        <f t="shared" si="51"/>
        <v/>
      </c>
      <c r="R82" s="65" t="str">
        <f t="shared" si="42"/>
        <v/>
      </c>
      <c r="S82" s="65" t="str">
        <f t="shared" si="52"/>
        <v/>
      </c>
      <c r="T82" s="65" t="str">
        <f t="shared" si="43"/>
        <v/>
      </c>
    </row>
    <row r="83" spans="1:20" x14ac:dyDescent="0.2">
      <c r="A83" s="14">
        <v>81</v>
      </c>
      <c r="B83" s="64">
        <v>75</v>
      </c>
      <c r="C83" s="65" t="str">
        <f t="shared" si="44"/>
        <v/>
      </c>
      <c r="D83" s="65" t="str">
        <f t="shared" si="35"/>
        <v/>
      </c>
      <c r="E83" s="65" t="str">
        <f t="shared" si="45"/>
        <v/>
      </c>
      <c r="F83" s="65" t="str">
        <f t="shared" si="36"/>
        <v/>
      </c>
      <c r="G83" s="65" t="str">
        <f t="shared" si="46"/>
        <v/>
      </c>
      <c r="H83" s="65" t="str">
        <f t="shared" si="37"/>
        <v/>
      </c>
      <c r="I83" s="65" t="str">
        <f t="shared" si="47"/>
        <v/>
      </c>
      <c r="J83" s="65" t="str">
        <f t="shared" si="38"/>
        <v/>
      </c>
      <c r="K83" s="65" t="str">
        <f t="shared" si="48"/>
        <v/>
      </c>
      <c r="L83" s="65" t="str">
        <f t="shared" si="39"/>
        <v/>
      </c>
      <c r="M83" s="65" t="str">
        <f t="shared" si="49"/>
        <v/>
      </c>
      <c r="N83" s="65" t="str">
        <f t="shared" si="40"/>
        <v/>
      </c>
      <c r="O83" s="65" t="str">
        <f t="shared" si="50"/>
        <v/>
      </c>
      <c r="P83" s="65" t="str">
        <f t="shared" si="41"/>
        <v/>
      </c>
      <c r="Q83" s="65" t="str">
        <f t="shared" si="51"/>
        <v/>
      </c>
      <c r="R83" s="65" t="str">
        <f t="shared" si="42"/>
        <v/>
      </c>
      <c r="S83" s="65" t="str">
        <f t="shared" si="52"/>
        <v/>
      </c>
      <c r="T83" s="65" t="str">
        <f t="shared" si="43"/>
        <v/>
      </c>
    </row>
    <row r="84" spans="1:20" x14ac:dyDescent="0.2">
      <c r="A84" s="14">
        <v>82</v>
      </c>
      <c r="B84" s="64">
        <v>76</v>
      </c>
      <c r="C84" s="65" t="str">
        <f t="shared" si="44"/>
        <v/>
      </c>
      <c r="D84" s="65" t="str">
        <f t="shared" si="35"/>
        <v/>
      </c>
      <c r="E84" s="65" t="str">
        <f t="shared" si="45"/>
        <v/>
      </c>
      <c r="F84" s="65" t="str">
        <f t="shared" si="36"/>
        <v/>
      </c>
      <c r="G84" s="65" t="str">
        <f t="shared" si="46"/>
        <v/>
      </c>
      <c r="H84" s="65" t="str">
        <f t="shared" si="37"/>
        <v/>
      </c>
      <c r="I84" s="65" t="str">
        <f t="shared" si="47"/>
        <v/>
      </c>
      <c r="J84" s="65" t="str">
        <f t="shared" si="38"/>
        <v/>
      </c>
      <c r="K84" s="65" t="str">
        <f t="shared" si="48"/>
        <v/>
      </c>
      <c r="L84" s="65" t="str">
        <f t="shared" si="39"/>
        <v/>
      </c>
      <c r="M84" s="65" t="str">
        <f t="shared" si="49"/>
        <v/>
      </c>
      <c r="N84" s="65" t="str">
        <f t="shared" si="40"/>
        <v/>
      </c>
      <c r="O84" s="65" t="str">
        <f t="shared" si="50"/>
        <v/>
      </c>
      <c r="P84" s="65" t="str">
        <f t="shared" si="41"/>
        <v/>
      </c>
      <c r="Q84" s="65" t="str">
        <f t="shared" si="51"/>
        <v/>
      </c>
      <c r="R84" s="65" t="str">
        <f t="shared" si="42"/>
        <v/>
      </c>
      <c r="S84" s="65" t="str">
        <f t="shared" si="52"/>
        <v/>
      </c>
      <c r="T84" s="65" t="str">
        <f t="shared" si="43"/>
        <v/>
      </c>
    </row>
    <row r="85" spans="1:20" x14ac:dyDescent="0.2">
      <c r="A85" s="14">
        <v>83</v>
      </c>
      <c r="B85" s="64">
        <v>77</v>
      </c>
      <c r="C85" s="65" t="str">
        <f t="shared" si="44"/>
        <v/>
      </c>
      <c r="D85" s="65" t="str">
        <f t="shared" si="35"/>
        <v/>
      </c>
      <c r="E85" s="65" t="str">
        <f t="shared" si="45"/>
        <v/>
      </c>
      <c r="F85" s="65" t="str">
        <f t="shared" si="36"/>
        <v/>
      </c>
      <c r="G85" s="65" t="str">
        <f t="shared" si="46"/>
        <v/>
      </c>
      <c r="H85" s="65" t="str">
        <f t="shared" si="37"/>
        <v/>
      </c>
      <c r="I85" s="65" t="str">
        <f t="shared" si="47"/>
        <v/>
      </c>
      <c r="J85" s="65" t="str">
        <f t="shared" si="38"/>
        <v/>
      </c>
      <c r="K85" s="65" t="str">
        <f t="shared" si="48"/>
        <v/>
      </c>
      <c r="L85" s="65" t="str">
        <f t="shared" si="39"/>
        <v/>
      </c>
      <c r="M85" s="65" t="str">
        <f t="shared" si="49"/>
        <v/>
      </c>
      <c r="N85" s="65" t="str">
        <f t="shared" si="40"/>
        <v/>
      </c>
      <c r="O85" s="65" t="str">
        <f t="shared" si="50"/>
        <v/>
      </c>
      <c r="P85" s="65" t="str">
        <f t="shared" si="41"/>
        <v/>
      </c>
      <c r="Q85" s="65" t="str">
        <f t="shared" si="51"/>
        <v/>
      </c>
      <c r="R85" s="65" t="str">
        <f t="shared" si="42"/>
        <v/>
      </c>
      <c r="S85" s="65" t="str">
        <f t="shared" si="52"/>
        <v/>
      </c>
      <c r="T85" s="65" t="str">
        <f t="shared" si="43"/>
        <v/>
      </c>
    </row>
    <row r="86" spans="1:20" x14ac:dyDescent="0.2">
      <c r="A86" s="14">
        <v>84</v>
      </c>
      <c r="B86" s="64">
        <v>78</v>
      </c>
      <c r="C86" s="65" t="str">
        <f t="shared" si="44"/>
        <v/>
      </c>
      <c r="D86" s="65" t="str">
        <f t="shared" si="35"/>
        <v/>
      </c>
      <c r="E86" s="65" t="str">
        <f t="shared" si="45"/>
        <v/>
      </c>
      <c r="F86" s="65" t="str">
        <f t="shared" si="36"/>
        <v/>
      </c>
      <c r="G86" s="65" t="str">
        <f t="shared" si="46"/>
        <v/>
      </c>
      <c r="H86" s="65" t="str">
        <f t="shared" si="37"/>
        <v/>
      </c>
      <c r="I86" s="65" t="str">
        <f t="shared" si="47"/>
        <v/>
      </c>
      <c r="J86" s="65" t="str">
        <f t="shared" si="38"/>
        <v/>
      </c>
      <c r="K86" s="65" t="str">
        <f t="shared" si="48"/>
        <v/>
      </c>
      <c r="L86" s="65" t="str">
        <f t="shared" si="39"/>
        <v/>
      </c>
      <c r="M86" s="65" t="str">
        <f t="shared" si="49"/>
        <v/>
      </c>
      <c r="N86" s="65" t="str">
        <f t="shared" si="40"/>
        <v/>
      </c>
      <c r="O86" s="65" t="str">
        <f t="shared" si="50"/>
        <v/>
      </c>
      <c r="P86" s="65" t="str">
        <f t="shared" si="41"/>
        <v/>
      </c>
      <c r="Q86" s="65" t="str">
        <f t="shared" si="51"/>
        <v/>
      </c>
      <c r="R86" s="65" t="str">
        <f t="shared" si="42"/>
        <v/>
      </c>
      <c r="S86" s="65" t="str">
        <f t="shared" si="52"/>
        <v/>
      </c>
      <c r="T86" s="65" t="str">
        <f t="shared" si="43"/>
        <v/>
      </c>
    </row>
    <row r="87" spans="1:20" x14ac:dyDescent="0.2">
      <c r="A87" s="14">
        <v>85</v>
      </c>
      <c r="B87" s="64">
        <v>79</v>
      </c>
      <c r="C87" s="65" t="str">
        <f t="shared" si="44"/>
        <v/>
      </c>
      <c r="D87" s="65" t="str">
        <f t="shared" si="35"/>
        <v/>
      </c>
      <c r="E87" s="65" t="str">
        <f t="shared" si="45"/>
        <v/>
      </c>
      <c r="F87" s="65" t="str">
        <f t="shared" si="36"/>
        <v/>
      </c>
      <c r="G87" s="65" t="str">
        <f t="shared" si="46"/>
        <v/>
      </c>
      <c r="H87" s="65" t="str">
        <f t="shared" si="37"/>
        <v/>
      </c>
      <c r="I87" s="65" t="str">
        <f t="shared" si="47"/>
        <v/>
      </c>
      <c r="J87" s="65" t="str">
        <f t="shared" si="38"/>
        <v/>
      </c>
      <c r="K87" s="65" t="str">
        <f t="shared" si="48"/>
        <v/>
      </c>
      <c r="L87" s="65" t="str">
        <f t="shared" si="39"/>
        <v/>
      </c>
      <c r="M87" s="65" t="str">
        <f t="shared" si="49"/>
        <v/>
      </c>
      <c r="N87" s="65" t="str">
        <f t="shared" si="40"/>
        <v/>
      </c>
      <c r="O87" s="65" t="str">
        <f t="shared" si="50"/>
        <v/>
      </c>
      <c r="P87" s="65" t="str">
        <f t="shared" si="41"/>
        <v/>
      </c>
      <c r="Q87" s="65" t="str">
        <f t="shared" si="51"/>
        <v/>
      </c>
      <c r="R87" s="65" t="str">
        <f t="shared" si="42"/>
        <v/>
      </c>
      <c r="S87" s="65" t="str">
        <f t="shared" si="52"/>
        <v/>
      </c>
      <c r="T87" s="65" t="str">
        <f t="shared" si="43"/>
        <v/>
      </c>
    </row>
    <row r="88" spans="1:20" x14ac:dyDescent="0.2">
      <c r="A88" s="14">
        <v>86</v>
      </c>
      <c r="B88" s="64">
        <v>80</v>
      </c>
      <c r="C88" s="65" t="str">
        <f t="shared" si="44"/>
        <v/>
      </c>
      <c r="D88" s="65" t="str">
        <f t="shared" si="35"/>
        <v/>
      </c>
      <c r="E88" s="65" t="str">
        <f t="shared" si="45"/>
        <v/>
      </c>
      <c r="F88" s="65" t="str">
        <f t="shared" si="36"/>
        <v/>
      </c>
      <c r="G88" s="65" t="str">
        <f t="shared" si="46"/>
        <v/>
      </c>
      <c r="H88" s="65" t="str">
        <f t="shared" si="37"/>
        <v/>
      </c>
      <c r="I88" s="65" t="str">
        <f t="shared" si="47"/>
        <v/>
      </c>
      <c r="J88" s="65" t="str">
        <f t="shared" si="38"/>
        <v/>
      </c>
      <c r="K88" s="65" t="str">
        <f t="shared" si="48"/>
        <v/>
      </c>
      <c r="L88" s="65" t="str">
        <f t="shared" si="39"/>
        <v/>
      </c>
      <c r="M88" s="65" t="str">
        <f t="shared" si="49"/>
        <v/>
      </c>
      <c r="N88" s="65" t="str">
        <f t="shared" si="40"/>
        <v/>
      </c>
      <c r="O88" s="65" t="str">
        <f t="shared" si="50"/>
        <v/>
      </c>
      <c r="P88" s="65" t="str">
        <f t="shared" si="41"/>
        <v/>
      </c>
      <c r="Q88" s="65" t="str">
        <f t="shared" si="51"/>
        <v/>
      </c>
      <c r="R88" s="65" t="str">
        <f t="shared" si="42"/>
        <v/>
      </c>
      <c r="S88" s="65" t="str">
        <f t="shared" si="52"/>
        <v/>
      </c>
      <c r="T88" s="65" t="str">
        <f t="shared" si="43"/>
        <v/>
      </c>
    </row>
    <row r="89" spans="1:20" x14ac:dyDescent="0.2">
      <c r="A89" s="14">
        <v>87</v>
      </c>
      <c r="B89" s="64">
        <v>81</v>
      </c>
      <c r="C89" s="65" t="str">
        <f t="shared" si="44"/>
        <v/>
      </c>
      <c r="D89" s="65" t="str">
        <f t="shared" si="35"/>
        <v/>
      </c>
      <c r="E89" s="65" t="str">
        <f t="shared" si="45"/>
        <v/>
      </c>
      <c r="F89" s="65" t="str">
        <f t="shared" si="36"/>
        <v/>
      </c>
      <c r="G89" s="65" t="str">
        <f t="shared" si="46"/>
        <v/>
      </c>
      <c r="H89" s="65" t="str">
        <f t="shared" si="37"/>
        <v/>
      </c>
      <c r="I89" s="65" t="str">
        <f t="shared" si="47"/>
        <v/>
      </c>
      <c r="J89" s="65" t="str">
        <f t="shared" si="38"/>
        <v/>
      </c>
      <c r="K89" s="65" t="str">
        <f t="shared" si="48"/>
        <v/>
      </c>
      <c r="L89" s="65" t="str">
        <f t="shared" si="39"/>
        <v/>
      </c>
      <c r="M89" s="65" t="str">
        <f t="shared" si="49"/>
        <v/>
      </c>
      <c r="N89" s="65" t="str">
        <f t="shared" si="40"/>
        <v/>
      </c>
      <c r="O89" s="65" t="str">
        <f t="shared" si="50"/>
        <v/>
      </c>
      <c r="P89" s="65" t="str">
        <f t="shared" si="41"/>
        <v/>
      </c>
      <c r="Q89" s="65" t="str">
        <f t="shared" si="51"/>
        <v/>
      </c>
      <c r="R89" s="65" t="str">
        <f t="shared" si="42"/>
        <v/>
      </c>
      <c r="S89" s="65" t="str">
        <f t="shared" si="52"/>
        <v/>
      </c>
      <c r="T89" s="65" t="str">
        <f t="shared" si="43"/>
        <v/>
      </c>
    </row>
    <row r="90" spans="1:20" x14ac:dyDescent="0.2">
      <c r="A90" s="14">
        <v>88</v>
      </c>
      <c r="B90" s="64">
        <v>82</v>
      </c>
      <c r="C90" s="65" t="str">
        <f t="shared" si="44"/>
        <v/>
      </c>
      <c r="D90" s="65" t="str">
        <f t="shared" si="35"/>
        <v/>
      </c>
      <c r="E90" s="65" t="str">
        <f t="shared" si="45"/>
        <v/>
      </c>
      <c r="F90" s="65" t="str">
        <f t="shared" si="36"/>
        <v/>
      </c>
      <c r="G90" s="65" t="str">
        <f t="shared" si="46"/>
        <v/>
      </c>
      <c r="H90" s="65" t="str">
        <f t="shared" si="37"/>
        <v/>
      </c>
      <c r="I90" s="65" t="str">
        <f t="shared" si="47"/>
        <v/>
      </c>
      <c r="J90" s="65" t="str">
        <f t="shared" si="38"/>
        <v/>
      </c>
      <c r="K90" s="65" t="str">
        <f t="shared" si="48"/>
        <v/>
      </c>
      <c r="L90" s="65" t="str">
        <f t="shared" si="39"/>
        <v/>
      </c>
      <c r="M90" s="65" t="str">
        <f t="shared" si="49"/>
        <v/>
      </c>
      <c r="N90" s="65" t="str">
        <f t="shared" si="40"/>
        <v/>
      </c>
      <c r="O90" s="65" t="str">
        <f t="shared" si="50"/>
        <v/>
      </c>
      <c r="P90" s="65" t="str">
        <f t="shared" si="41"/>
        <v/>
      </c>
      <c r="Q90" s="65" t="str">
        <f t="shared" si="51"/>
        <v/>
      </c>
      <c r="R90" s="65" t="str">
        <f t="shared" si="42"/>
        <v/>
      </c>
      <c r="S90" s="65" t="str">
        <f t="shared" si="52"/>
        <v/>
      </c>
      <c r="T90" s="65" t="str">
        <f t="shared" si="43"/>
        <v/>
      </c>
    </row>
    <row r="91" spans="1:20" x14ac:dyDescent="0.2">
      <c r="A91" s="14">
        <v>89</v>
      </c>
      <c r="B91" s="64">
        <v>83</v>
      </c>
      <c r="C91" s="65" t="str">
        <f t="shared" si="44"/>
        <v/>
      </c>
      <c r="D91" s="65" t="str">
        <f t="shared" si="35"/>
        <v/>
      </c>
      <c r="E91" s="65" t="str">
        <f t="shared" si="45"/>
        <v/>
      </c>
      <c r="F91" s="65" t="str">
        <f t="shared" si="36"/>
        <v/>
      </c>
      <c r="G91" s="65" t="str">
        <f t="shared" si="46"/>
        <v/>
      </c>
      <c r="H91" s="65" t="str">
        <f t="shared" si="37"/>
        <v/>
      </c>
      <c r="I91" s="65" t="str">
        <f t="shared" si="47"/>
        <v/>
      </c>
      <c r="J91" s="65" t="str">
        <f t="shared" si="38"/>
        <v/>
      </c>
      <c r="K91" s="65" t="str">
        <f t="shared" si="48"/>
        <v/>
      </c>
      <c r="L91" s="65" t="str">
        <f t="shared" si="39"/>
        <v/>
      </c>
      <c r="M91" s="65" t="str">
        <f t="shared" si="49"/>
        <v/>
      </c>
      <c r="N91" s="65" t="str">
        <f t="shared" si="40"/>
        <v/>
      </c>
      <c r="O91" s="65" t="str">
        <f t="shared" si="50"/>
        <v/>
      </c>
      <c r="P91" s="65" t="str">
        <f t="shared" si="41"/>
        <v/>
      </c>
      <c r="Q91" s="65" t="str">
        <f t="shared" si="51"/>
        <v/>
      </c>
      <c r="R91" s="65" t="str">
        <f t="shared" si="42"/>
        <v/>
      </c>
      <c r="S91" s="65" t="str">
        <f t="shared" si="52"/>
        <v/>
      </c>
      <c r="T91" s="65" t="str">
        <f t="shared" si="43"/>
        <v/>
      </c>
    </row>
    <row r="92" spans="1:20" x14ac:dyDescent="0.2">
      <c r="A92" s="14">
        <v>90</v>
      </c>
      <c r="B92" s="64">
        <v>84</v>
      </c>
      <c r="C92" s="65" t="str">
        <f t="shared" si="44"/>
        <v/>
      </c>
      <c r="D92" s="65" t="str">
        <f t="shared" si="35"/>
        <v/>
      </c>
      <c r="E92" s="65" t="str">
        <f t="shared" si="45"/>
        <v/>
      </c>
      <c r="F92" s="65" t="str">
        <f t="shared" si="36"/>
        <v/>
      </c>
      <c r="G92" s="65" t="str">
        <f t="shared" si="46"/>
        <v/>
      </c>
      <c r="H92" s="65" t="str">
        <f t="shared" si="37"/>
        <v/>
      </c>
      <c r="I92" s="65" t="str">
        <f t="shared" si="47"/>
        <v/>
      </c>
      <c r="J92" s="65" t="str">
        <f t="shared" si="38"/>
        <v/>
      </c>
      <c r="K92" s="65" t="str">
        <f t="shared" si="48"/>
        <v/>
      </c>
      <c r="L92" s="65" t="str">
        <f t="shared" si="39"/>
        <v/>
      </c>
      <c r="M92" s="65" t="str">
        <f t="shared" si="49"/>
        <v/>
      </c>
      <c r="N92" s="65" t="str">
        <f t="shared" si="40"/>
        <v/>
      </c>
      <c r="O92" s="65" t="str">
        <f t="shared" si="50"/>
        <v/>
      </c>
      <c r="P92" s="65" t="str">
        <f t="shared" si="41"/>
        <v/>
      </c>
      <c r="Q92" s="65" t="str">
        <f t="shared" si="51"/>
        <v/>
      </c>
      <c r="R92" s="65" t="str">
        <f t="shared" si="42"/>
        <v/>
      </c>
      <c r="S92" s="65" t="str">
        <f t="shared" si="52"/>
        <v/>
      </c>
      <c r="T92" s="65" t="str">
        <f t="shared" si="43"/>
        <v/>
      </c>
    </row>
    <row r="93" spans="1:20" x14ac:dyDescent="0.2">
      <c r="A93" s="14">
        <v>91</v>
      </c>
      <c r="B93" s="64">
        <v>85</v>
      </c>
      <c r="C93" s="65" t="str">
        <f t="shared" si="44"/>
        <v/>
      </c>
      <c r="D93" s="65" t="str">
        <f t="shared" si="35"/>
        <v/>
      </c>
      <c r="E93" s="65" t="str">
        <f t="shared" si="45"/>
        <v/>
      </c>
      <c r="F93" s="65" t="str">
        <f t="shared" si="36"/>
        <v/>
      </c>
      <c r="G93" s="65" t="str">
        <f t="shared" si="46"/>
        <v/>
      </c>
      <c r="H93" s="65" t="str">
        <f t="shared" si="37"/>
        <v/>
      </c>
      <c r="I93" s="65" t="str">
        <f t="shared" si="47"/>
        <v/>
      </c>
      <c r="J93" s="65" t="str">
        <f t="shared" si="38"/>
        <v/>
      </c>
      <c r="K93" s="65" t="str">
        <f t="shared" si="48"/>
        <v/>
      </c>
      <c r="L93" s="65" t="str">
        <f t="shared" si="39"/>
        <v/>
      </c>
      <c r="M93" s="65" t="str">
        <f t="shared" si="49"/>
        <v/>
      </c>
      <c r="N93" s="65" t="str">
        <f t="shared" si="40"/>
        <v/>
      </c>
      <c r="O93" s="65" t="str">
        <f t="shared" si="50"/>
        <v/>
      </c>
      <c r="P93" s="65" t="str">
        <f t="shared" si="41"/>
        <v/>
      </c>
      <c r="Q93" s="65" t="str">
        <f t="shared" si="51"/>
        <v/>
      </c>
      <c r="R93" s="65" t="str">
        <f t="shared" si="42"/>
        <v/>
      </c>
      <c r="S93" s="65" t="str">
        <f t="shared" si="52"/>
        <v/>
      </c>
      <c r="T93" s="65" t="str">
        <f t="shared" si="43"/>
        <v/>
      </c>
    </row>
    <row r="94" spans="1:20" x14ac:dyDescent="0.2">
      <c r="A94" s="14">
        <v>92</v>
      </c>
      <c r="B94" s="64">
        <v>86</v>
      </c>
      <c r="C94" s="65" t="str">
        <f t="shared" si="44"/>
        <v/>
      </c>
      <c r="D94" s="65" t="str">
        <f t="shared" si="35"/>
        <v/>
      </c>
      <c r="E94" s="65" t="str">
        <f t="shared" si="45"/>
        <v/>
      </c>
      <c r="F94" s="65" t="str">
        <f t="shared" si="36"/>
        <v/>
      </c>
      <c r="G94" s="65" t="str">
        <f t="shared" si="46"/>
        <v/>
      </c>
      <c r="H94" s="65" t="str">
        <f t="shared" si="37"/>
        <v/>
      </c>
      <c r="I94" s="65" t="str">
        <f t="shared" si="47"/>
        <v/>
      </c>
      <c r="J94" s="65" t="str">
        <f t="shared" si="38"/>
        <v/>
      </c>
      <c r="K94" s="65" t="str">
        <f t="shared" si="48"/>
        <v/>
      </c>
      <c r="L94" s="65" t="str">
        <f t="shared" si="39"/>
        <v/>
      </c>
      <c r="M94" s="65" t="str">
        <f t="shared" si="49"/>
        <v/>
      </c>
      <c r="N94" s="65" t="str">
        <f t="shared" si="40"/>
        <v/>
      </c>
      <c r="O94" s="65" t="str">
        <f t="shared" si="50"/>
        <v/>
      </c>
      <c r="P94" s="65" t="str">
        <f t="shared" si="41"/>
        <v/>
      </c>
      <c r="Q94" s="65" t="str">
        <f t="shared" si="51"/>
        <v/>
      </c>
      <c r="R94" s="65" t="str">
        <f t="shared" si="42"/>
        <v/>
      </c>
      <c r="S94" s="65" t="str">
        <f t="shared" si="52"/>
        <v/>
      </c>
      <c r="T94" s="65" t="str">
        <f t="shared" si="43"/>
        <v/>
      </c>
    </row>
    <row r="95" spans="1:20" x14ac:dyDescent="0.2">
      <c r="A95" s="14">
        <v>93</v>
      </c>
      <c r="B95" s="64">
        <v>87</v>
      </c>
      <c r="C95" s="65" t="str">
        <f t="shared" si="44"/>
        <v/>
      </c>
      <c r="D95" s="65" t="str">
        <f t="shared" si="35"/>
        <v/>
      </c>
      <c r="E95" s="65" t="str">
        <f t="shared" si="45"/>
        <v/>
      </c>
      <c r="F95" s="65" t="str">
        <f t="shared" si="36"/>
        <v/>
      </c>
      <c r="G95" s="65" t="str">
        <f t="shared" si="46"/>
        <v/>
      </c>
      <c r="H95" s="65" t="str">
        <f t="shared" si="37"/>
        <v/>
      </c>
      <c r="I95" s="65" t="str">
        <f t="shared" si="47"/>
        <v/>
      </c>
      <c r="J95" s="65" t="str">
        <f t="shared" si="38"/>
        <v/>
      </c>
      <c r="K95" s="65" t="str">
        <f t="shared" si="48"/>
        <v/>
      </c>
      <c r="L95" s="65" t="str">
        <f t="shared" si="39"/>
        <v/>
      </c>
      <c r="M95" s="65" t="str">
        <f t="shared" si="49"/>
        <v/>
      </c>
      <c r="N95" s="65" t="str">
        <f t="shared" si="40"/>
        <v/>
      </c>
      <c r="O95" s="65" t="str">
        <f t="shared" si="50"/>
        <v/>
      </c>
      <c r="P95" s="65" t="str">
        <f t="shared" si="41"/>
        <v/>
      </c>
      <c r="Q95" s="65" t="str">
        <f t="shared" si="51"/>
        <v/>
      </c>
      <c r="R95" s="65" t="str">
        <f t="shared" si="42"/>
        <v/>
      </c>
      <c r="S95" s="65" t="str">
        <f t="shared" si="52"/>
        <v/>
      </c>
      <c r="T95" s="65" t="str">
        <f t="shared" si="43"/>
        <v/>
      </c>
    </row>
    <row r="96" spans="1:20" x14ac:dyDescent="0.2">
      <c r="A96" s="14">
        <v>94</v>
      </c>
      <c r="B96" s="64">
        <v>88</v>
      </c>
      <c r="C96" s="65" t="str">
        <f t="shared" si="44"/>
        <v/>
      </c>
      <c r="D96" s="65" t="str">
        <f t="shared" si="35"/>
        <v/>
      </c>
      <c r="E96" s="65" t="str">
        <f t="shared" si="45"/>
        <v/>
      </c>
      <c r="F96" s="65" t="str">
        <f t="shared" si="36"/>
        <v/>
      </c>
      <c r="G96" s="65" t="str">
        <f t="shared" si="46"/>
        <v/>
      </c>
      <c r="H96" s="65" t="str">
        <f t="shared" si="37"/>
        <v/>
      </c>
      <c r="I96" s="65" t="str">
        <f t="shared" si="47"/>
        <v/>
      </c>
      <c r="J96" s="65" t="str">
        <f t="shared" si="38"/>
        <v/>
      </c>
      <c r="K96" s="65" t="str">
        <f t="shared" si="48"/>
        <v/>
      </c>
      <c r="L96" s="65" t="str">
        <f t="shared" si="39"/>
        <v/>
      </c>
      <c r="M96" s="65" t="str">
        <f t="shared" si="49"/>
        <v/>
      </c>
      <c r="N96" s="65" t="str">
        <f t="shared" si="40"/>
        <v/>
      </c>
      <c r="O96" s="65" t="str">
        <f t="shared" si="50"/>
        <v/>
      </c>
      <c r="P96" s="65" t="str">
        <f t="shared" si="41"/>
        <v/>
      </c>
      <c r="Q96" s="65" t="str">
        <f t="shared" si="51"/>
        <v/>
      </c>
      <c r="R96" s="65" t="str">
        <f t="shared" si="42"/>
        <v/>
      </c>
      <c r="S96" s="65" t="str">
        <f t="shared" si="52"/>
        <v/>
      </c>
      <c r="T96" s="65" t="str">
        <f t="shared" si="43"/>
        <v/>
      </c>
    </row>
    <row r="97" spans="1:20" x14ac:dyDescent="0.2">
      <c r="A97" s="14">
        <v>95</v>
      </c>
      <c r="B97" s="64">
        <v>89</v>
      </c>
      <c r="C97" s="65" t="str">
        <f t="shared" si="44"/>
        <v/>
      </c>
      <c r="D97" s="65" t="str">
        <f t="shared" si="35"/>
        <v/>
      </c>
      <c r="E97" s="65" t="str">
        <f t="shared" si="45"/>
        <v/>
      </c>
      <c r="F97" s="65" t="str">
        <f t="shared" si="36"/>
        <v/>
      </c>
      <c r="G97" s="65" t="str">
        <f t="shared" si="46"/>
        <v/>
      </c>
      <c r="H97" s="65" t="str">
        <f t="shared" si="37"/>
        <v/>
      </c>
      <c r="I97" s="65" t="str">
        <f t="shared" si="47"/>
        <v/>
      </c>
      <c r="J97" s="65" t="str">
        <f t="shared" si="38"/>
        <v/>
      </c>
      <c r="K97" s="65" t="str">
        <f t="shared" si="48"/>
        <v/>
      </c>
      <c r="L97" s="65" t="str">
        <f t="shared" si="39"/>
        <v/>
      </c>
      <c r="M97" s="65" t="str">
        <f t="shared" si="49"/>
        <v/>
      </c>
      <c r="N97" s="65" t="str">
        <f t="shared" si="40"/>
        <v/>
      </c>
      <c r="O97" s="65" t="str">
        <f t="shared" si="50"/>
        <v/>
      </c>
      <c r="P97" s="65" t="str">
        <f t="shared" si="41"/>
        <v/>
      </c>
      <c r="Q97" s="65" t="str">
        <f t="shared" si="51"/>
        <v/>
      </c>
      <c r="R97" s="65" t="str">
        <f t="shared" si="42"/>
        <v/>
      </c>
      <c r="S97" s="65" t="str">
        <f t="shared" si="52"/>
        <v/>
      </c>
      <c r="T97" s="65" t="str">
        <f t="shared" si="43"/>
        <v/>
      </c>
    </row>
    <row r="98" spans="1:20" x14ac:dyDescent="0.2">
      <c r="A98" s="14">
        <v>96</v>
      </c>
      <c r="B98" s="64">
        <v>90</v>
      </c>
      <c r="C98" s="65" t="str">
        <f t="shared" si="44"/>
        <v/>
      </c>
      <c r="D98" s="65" t="str">
        <f t="shared" si="35"/>
        <v/>
      </c>
      <c r="E98" s="65" t="str">
        <f t="shared" si="45"/>
        <v/>
      </c>
      <c r="F98" s="65" t="str">
        <f t="shared" si="36"/>
        <v/>
      </c>
      <c r="G98" s="65" t="str">
        <f t="shared" si="46"/>
        <v/>
      </c>
      <c r="H98" s="65" t="str">
        <f t="shared" si="37"/>
        <v/>
      </c>
      <c r="I98" s="65" t="str">
        <f t="shared" si="47"/>
        <v/>
      </c>
      <c r="J98" s="65" t="str">
        <f t="shared" si="38"/>
        <v/>
      </c>
      <c r="K98" s="65" t="str">
        <f t="shared" si="48"/>
        <v/>
      </c>
      <c r="L98" s="65" t="str">
        <f t="shared" si="39"/>
        <v/>
      </c>
      <c r="M98" s="65" t="str">
        <f t="shared" si="49"/>
        <v/>
      </c>
      <c r="N98" s="65" t="str">
        <f t="shared" si="40"/>
        <v/>
      </c>
      <c r="O98" s="65" t="str">
        <f t="shared" si="50"/>
        <v/>
      </c>
      <c r="P98" s="65" t="str">
        <f t="shared" si="41"/>
        <v/>
      </c>
      <c r="Q98" s="65" t="str">
        <f t="shared" si="51"/>
        <v/>
      </c>
      <c r="R98" s="65" t="str">
        <f t="shared" si="42"/>
        <v/>
      </c>
      <c r="S98" s="65" t="str">
        <f t="shared" si="52"/>
        <v/>
      </c>
      <c r="T98" s="65" t="str">
        <f t="shared" si="43"/>
        <v/>
      </c>
    </row>
    <row r="99" spans="1:20" x14ac:dyDescent="0.2">
      <c r="A99" s="14">
        <v>97</v>
      </c>
      <c r="B99" s="64">
        <v>91</v>
      </c>
      <c r="C99" s="65" t="str">
        <f t="shared" si="44"/>
        <v/>
      </c>
      <c r="D99" s="65" t="str">
        <f t="shared" si="35"/>
        <v/>
      </c>
      <c r="E99" s="65" t="str">
        <f t="shared" si="45"/>
        <v/>
      </c>
      <c r="F99" s="65" t="str">
        <f t="shared" si="36"/>
        <v/>
      </c>
      <c r="G99" s="65" t="str">
        <f t="shared" si="46"/>
        <v/>
      </c>
      <c r="H99" s="65" t="str">
        <f t="shared" si="37"/>
        <v/>
      </c>
      <c r="I99" s="65" t="str">
        <f t="shared" si="47"/>
        <v/>
      </c>
      <c r="J99" s="65" t="str">
        <f t="shared" si="38"/>
        <v/>
      </c>
      <c r="K99" s="65" t="str">
        <f t="shared" si="48"/>
        <v/>
      </c>
      <c r="L99" s="65" t="str">
        <f t="shared" si="39"/>
        <v/>
      </c>
      <c r="M99" s="65" t="str">
        <f t="shared" si="49"/>
        <v/>
      </c>
      <c r="N99" s="65" t="str">
        <f t="shared" si="40"/>
        <v/>
      </c>
      <c r="O99" s="65" t="str">
        <f t="shared" si="50"/>
        <v/>
      </c>
      <c r="P99" s="65" t="str">
        <f t="shared" si="41"/>
        <v/>
      </c>
      <c r="Q99" s="65" t="str">
        <f t="shared" si="51"/>
        <v/>
      </c>
      <c r="R99" s="65" t="str">
        <f t="shared" si="42"/>
        <v/>
      </c>
      <c r="S99" s="65" t="str">
        <f t="shared" si="52"/>
        <v/>
      </c>
      <c r="T99" s="65" t="str">
        <f t="shared" si="43"/>
        <v/>
      </c>
    </row>
    <row r="100" spans="1:20" x14ac:dyDescent="0.2">
      <c r="A100" s="14">
        <v>98</v>
      </c>
      <c r="B100" s="64">
        <v>92</v>
      </c>
      <c r="C100" s="65" t="str">
        <f t="shared" si="44"/>
        <v/>
      </c>
      <c r="D100" s="65" t="str">
        <f t="shared" si="35"/>
        <v/>
      </c>
      <c r="E100" s="65" t="str">
        <f t="shared" si="45"/>
        <v/>
      </c>
      <c r="F100" s="65" t="str">
        <f t="shared" si="36"/>
        <v/>
      </c>
      <c r="G100" s="65" t="str">
        <f t="shared" si="46"/>
        <v/>
      </c>
      <c r="H100" s="65" t="str">
        <f t="shared" si="37"/>
        <v/>
      </c>
      <c r="I100" s="65" t="str">
        <f t="shared" si="47"/>
        <v/>
      </c>
      <c r="J100" s="65" t="str">
        <f t="shared" si="38"/>
        <v/>
      </c>
      <c r="K100" s="65" t="str">
        <f t="shared" si="48"/>
        <v/>
      </c>
      <c r="L100" s="65" t="str">
        <f t="shared" si="39"/>
        <v/>
      </c>
      <c r="M100" s="65" t="str">
        <f t="shared" si="49"/>
        <v/>
      </c>
      <c r="N100" s="65" t="str">
        <f t="shared" si="40"/>
        <v/>
      </c>
      <c r="O100" s="65" t="str">
        <f t="shared" si="50"/>
        <v/>
      </c>
      <c r="P100" s="65" t="str">
        <f t="shared" si="41"/>
        <v/>
      </c>
      <c r="Q100" s="65" t="str">
        <f t="shared" si="51"/>
        <v/>
      </c>
      <c r="R100" s="65" t="str">
        <f t="shared" si="42"/>
        <v/>
      </c>
      <c r="S100" s="65" t="str">
        <f t="shared" si="52"/>
        <v/>
      </c>
      <c r="T100" s="65" t="str">
        <f t="shared" si="43"/>
        <v/>
      </c>
    </row>
    <row r="101" spans="1:20" x14ac:dyDescent="0.2">
      <c r="A101" s="14">
        <v>99</v>
      </c>
      <c r="B101" s="64">
        <v>93</v>
      </c>
      <c r="C101" s="65" t="str">
        <f t="shared" si="44"/>
        <v/>
      </c>
      <c r="D101" s="65" t="str">
        <f t="shared" si="35"/>
        <v/>
      </c>
      <c r="E101" s="65" t="str">
        <f t="shared" si="45"/>
        <v/>
      </c>
      <c r="F101" s="65" t="str">
        <f t="shared" si="36"/>
        <v/>
      </c>
      <c r="G101" s="65" t="str">
        <f t="shared" si="46"/>
        <v/>
      </c>
      <c r="H101" s="65" t="str">
        <f t="shared" si="37"/>
        <v/>
      </c>
      <c r="I101" s="65" t="str">
        <f t="shared" si="47"/>
        <v/>
      </c>
      <c r="J101" s="65" t="str">
        <f t="shared" si="38"/>
        <v/>
      </c>
      <c r="K101" s="65" t="str">
        <f t="shared" si="48"/>
        <v/>
      </c>
      <c r="L101" s="65" t="str">
        <f t="shared" si="39"/>
        <v/>
      </c>
      <c r="M101" s="65" t="str">
        <f t="shared" si="49"/>
        <v/>
      </c>
      <c r="N101" s="65" t="str">
        <f t="shared" si="40"/>
        <v/>
      </c>
      <c r="O101" s="65" t="str">
        <f t="shared" si="50"/>
        <v/>
      </c>
      <c r="P101" s="65" t="str">
        <f t="shared" si="41"/>
        <v/>
      </c>
      <c r="Q101" s="65" t="str">
        <f t="shared" si="51"/>
        <v/>
      </c>
      <c r="R101" s="65" t="str">
        <f t="shared" si="42"/>
        <v/>
      </c>
      <c r="S101" s="65" t="str">
        <f t="shared" si="52"/>
        <v/>
      </c>
      <c r="T101" s="65" t="str">
        <f t="shared" si="43"/>
        <v/>
      </c>
    </row>
    <row r="102" spans="1:20" x14ac:dyDescent="0.2">
      <c r="A102" s="14">
        <v>100</v>
      </c>
      <c r="B102" s="64">
        <v>94</v>
      </c>
      <c r="C102" s="65" t="str">
        <f t="shared" si="44"/>
        <v/>
      </c>
      <c r="D102" s="65" t="str">
        <f t="shared" si="35"/>
        <v/>
      </c>
      <c r="E102" s="65" t="str">
        <f t="shared" si="45"/>
        <v/>
      </c>
      <c r="F102" s="65" t="str">
        <f t="shared" si="36"/>
        <v/>
      </c>
      <c r="G102" s="65" t="str">
        <f t="shared" si="46"/>
        <v/>
      </c>
      <c r="H102" s="65" t="str">
        <f t="shared" si="37"/>
        <v/>
      </c>
      <c r="I102" s="65" t="str">
        <f t="shared" si="47"/>
        <v/>
      </c>
      <c r="J102" s="65" t="str">
        <f t="shared" si="38"/>
        <v/>
      </c>
      <c r="K102" s="65" t="str">
        <f t="shared" si="48"/>
        <v/>
      </c>
      <c r="L102" s="65" t="str">
        <f t="shared" si="39"/>
        <v/>
      </c>
      <c r="M102" s="65" t="str">
        <f t="shared" si="49"/>
        <v/>
      </c>
      <c r="N102" s="65" t="str">
        <f t="shared" si="40"/>
        <v/>
      </c>
      <c r="O102" s="65" t="str">
        <f t="shared" si="50"/>
        <v/>
      </c>
      <c r="P102" s="65" t="str">
        <f t="shared" si="41"/>
        <v/>
      </c>
      <c r="Q102" s="65" t="str">
        <f t="shared" si="51"/>
        <v/>
      </c>
      <c r="R102" s="65" t="str">
        <f t="shared" si="42"/>
        <v/>
      </c>
      <c r="S102" s="65" t="str">
        <f t="shared" si="52"/>
        <v/>
      </c>
      <c r="T102" s="65" t="str">
        <f t="shared" si="43"/>
        <v/>
      </c>
    </row>
    <row r="103" spans="1:20" x14ac:dyDescent="0.2">
      <c r="A103" s="14">
        <v>101</v>
      </c>
      <c r="B103" s="64">
        <v>95</v>
      </c>
      <c r="C103" s="65" t="str">
        <f t="shared" si="44"/>
        <v/>
      </c>
      <c r="D103" s="65" t="str">
        <f t="shared" si="35"/>
        <v/>
      </c>
      <c r="E103" s="65" t="str">
        <f t="shared" si="45"/>
        <v/>
      </c>
      <c r="F103" s="65" t="str">
        <f t="shared" si="36"/>
        <v/>
      </c>
      <c r="G103" s="65" t="str">
        <f t="shared" si="46"/>
        <v/>
      </c>
      <c r="H103" s="65" t="str">
        <f t="shared" si="37"/>
        <v/>
      </c>
      <c r="I103" s="65" t="str">
        <f t="shared" si="47"/>
        <v/>
      </c>
      <c r="J103" s="65" t="str">
        <f t="shared" si="38"/>
        <v/>
      </c>
      <c r="K103" s="65" t="str">
        <f t="shared" si="48"/>
        <v/>
      </c>
      <c r="L103" s="65" t="str">
        <f t="shared" si="39"/>
        <v/>
      </c>
      <c r="M103" s="65" t="str">
        <f t="shared" si="49"/>
        <v/>
      </c>
      <c r="N103" s="65" t="str">
        <f t="shared" si="40"/>
        <v/>
      </c>
      <c r="O103" s="65" t="str">
        <f t="shared" si="50"/>
        <v/>
      </c>
      <c r="P103" s="65" t="str">
        <f t="shared" si="41"/>
        <v/>
      </c>
      <c r="Q103" s="65" t="str">
        <f t="shared" si="51"/>
        <v/>
      </c>
      <c r="R103" s="65" t="str">
        <f t="shared" si="42"/>
        <v/>
      </c>
      <c r="S103" s="65" t="str">
        <f t="shared" si="52"/>
        <v/>
      </c>
      <c r="T103" s="65" t="str">
        <f t="shared" si="43"/>
        <v/>
      </c>
    </row>
    <row r="104" spans="1:20" x14ac:dyDescent="0.2">
      <c r="A104" s="14">
        <v>102</v>
      </c>
      <c r="B104" s="64">
        <v>96</v>
      </c>
      <c r="C104" s="65" t="str">
        <f t="shared" si="44"/>
        <v/>
      </c>
      <c r="D104" s="65" t="str">
        <f t="shared" si="35"/>
        <v/>
      </c>
      <c r="E104" s="65" t="str">
        <f t="shared" si="45"/>
        <v/>
      </c>
      <c r="F104" s="65" t="str">
        <f t="shared" si="36"/>
        <v/>
      </c>
      <c r="G104" s="65" t="str">
        <f t="shared" si="46"/>
        <v/>
      </c>
      <c r="H104" s="65" t="str">
        <f t="shared" si="37"/>
        <v/>
      </c>
      <c r="I104" s="65" t="str">
        <f t="shared" si="47"/>
        <v/>
      </c>
      <c r="J104" s="65" t="str">
        <f t="shared" si="38"/>
        <v/>
      </c>
      <c r="K104" s="65" t="str">
        <f t="shared" si="48"/>
        <v/>
      </c>
      <c r="L104" s="65" t="str">
        <f t="shared" si="39"/>
        <v/>
      </c>
      <c r="M104" s="65" t="str">
        <f t="shared" si="49"/>
        <v/>
      </c>
      <c r="N104" s="65" t="str">
        <f t="shared" si="40"/>
        <v/>
      </c>
      <c r="O104" s="65" t="str">
        <f t="shared" si="50"/>
        <v/>
      </c>
      <c r="P104" s="65" t="str">
        <f t="shared" si="41"/>
        <v/>
      </c>
      <c r="Q104" s="65" t="str">
        <f t="shared" si="51"/>
        <v/>
      </c>
      <c r="R104" s="65" t="str">
        <f t="shared" si="42"/>
        <v/>
      </c>
      <c r="S104" s="65" t="str">
        <f t="shared" si="52"/>
        <v/>
      </c>
      <c r="T104" s="65" t="str">
        <f t="shared" si="43"/>
        <v/>
      </c>
    </row>
    <row r="105" spans="1:20" x14ac:dyDescent="0.2">
      <c r="A105" s="14">
        <v>103</v>
      </c>
      <c r="B105" s="64">
        <v>97</v>
      </c>
      <c r="C105" s="65" t="str">
        <f t="shared" si="44"/>
        <v/>
      </c>
      <c r="D105" s="65" t="str">
        <f t="shared" si="35"/>
        <v/>
      </c>
      <c r="E105" s="65" t="str">
        <f t="shared" si="45"/>
        <v/>
      </c>
      <c r="F105" s="65" t="str">
        <f t="shared" si="36"/>
        <v/>
      </c>
      <c r="G105" s="65" t="str">
        <f t="shared" si="46"/>
        <v/>
      </c>
      <c r="H105" s="65" t="str">
        <f t="shared" si="37"/>
        <v/>
      </c>
      <c r="I105" s="65" t="str">
        <f t="shared" si="47"/>
        <v/>
      </c>
      <c r="J105" s="65" t="str">
        <f t="shared" si="38"/>
        <v/>
      </c>
      <c r="K105" s="65" t="str">
        <f t="shared" si="48"/>
        <v/>
      </c>
      <c r="L105" s="65" t="str">
        <f t="shared" si="39"/>
        <v/>
      </c>
      <c r="M105" s="65" t="str">
        <f t="shared" si="49"/>
        <v/>
      </c>
      <c r="N105" s="65" t="str">
        <f t="shared" si="40"/>
        <v/>
      </c>
      <c r="O105" s="65" t="str">
        <f t="shared" si="50"/>
        <v/>
      </c>
      <c r="P105" s="65" t="str">
        <f t="shared" si="41"/>
        <v/>
      </c>
      <c r="Q105" s="65" t="str">
        <f t="shared" si="51"/>
        <v/>
      </c>
      <c r="R105" s="65" t="str">
        <f t="shared" si="42"/>
        <v/>
      </c>
      <c r="S105" s="65" t="str">
        <f t="shared" si="52"/>
        <v/>
      </c>
      <c r="T105" s="65" t="str">
        <f t="shared" si="43"/>
        <v/>
      </c>
    </row>
    <row r="106" spans="1:20" x14ac:dyDescent="0.2">
      <c r="A106" s="14">
        <v>104</v>
      </c>
      <c r="B106" s="64">
        <v>98</v>
      </c>
      <c r="C106" s="65" t="str">
        <f t="shared" si="44"/>
        <v/>
      </c>
      <c r="D106" s="65" t="str">
        <f t="shared" ref="D106:D137" si="53">IF($B106&lt;=$AF$5,C$7,IF($B106&lt;=$AG$5,C$8,""))</f>
        <v/>
      </c>
      <c r="E106" s="65" t="str">
        <f t="shared" si="45"/>
        <v/>
      </c>
      <c r="F106" s="65" t="str">
        <f t="shared" ref="F106:F137" si="54">IF($B106&lt;=$AF$6,E$7,IF($B106&lt;=$AG$6,E$8,""))</f>
        <v/>
      </c>
      <c r="G106" s="65" t="str">
        <f t="shared" si="46"/>
        <v/>
      </c>
      <c r="H106" s="65" t="str">
        <f t="shared" ref="H106:H137" si="55">IF($B106&lt;=$AF$7,G$7,IF($B106&lt;=$AG$7,G$8,""))</f>
        <v/>
      </c>
      <c r="I106" s="65" t="str">
        <f t="shared" si="47"/>
        <v/>
      </c>
      <c r="J106" s="65" t="str">
        <f t="shared" ref="J106:J137" si="56">IF($B106&lt;=$AF$8,I$7,IF($B106&lt;=$AG$8,I$8,""))</f>
        <v/>
      </c>
      <c r="K106" s="65" t="str">
        <f t="shared" si="48"/>
        <v/>
      </c>
      <c r="L106" s="65" t="str">
        <f t="shared" ref="L106:L137" si="57">IF($B106&lt;=$AF$9,K$7,IF($B106&lt;=$AG$9,K$8,""))</f>
        <v/>
      </c>
      <c r="M106" s="65" t="str">
        <f t="shared" si="49"/>
        <v/>
      </c>
      <c r="N106" s="65" t="str">
        <f t="shared" ref="N106:N137" si="58">IF($B106&lt;=$AF$10,M$7,IF($B106&lt;=$AG$10,M$8,""))</f>
        <v/>
      </c>
      <c r="O106" s="65" t="str">
        <f t="shared" si="50"/>
        <v/>
      </c>
      <c r="P106" s="65" t="str">
        <f t="shared" ref="P106:P137" si="59">IF($B106&lt;=$AF$11,O$7,IF($B106&lt;=$AG$11,O$8,""))</f>
        <v/>
      </c>
      <c r="Q106" s="65" t="str">
        <f t="shared" si="51"/>
        <v/>
      </c>
      <c r="R106" s="65" t="str">
        <f t="shared" ref="R106:R137" si="60">IF($B106&lt;=$AF$12,Q$7,IF($B106&lt;=$AG$12,Q$8,""))</f>
        <v/>
      </c>
      <c r="S106" s="65" t="str">
        <f t="shared" si="52"/>
        <v/>
      </c>
      <c r="T106" s="65" t="str">
        <f t="shared" ref="T106:T137" si="61">IF($B106&lt;=$AF$13,S$7,IF($B106&lt;=$AG$13,S$8,""))</f>
        <v/>
      </c>
    </row>
    <row r="107" spans="1:20" x14ac:dyDescent="0.2">
      <c r="A107" s="14">
        <v>105</v>
      </c>
      <c r="B107" s="64">
        <v>99</v>
      </c>
      <c r="C107" s="65" t="str">
        <f t="shared" si="44"/>
        <v/>
      </c>
      <c r="D107" s="65" t="str">
        <f t="shared" si="53"/>
        <v/>
      </c>
      <c r="E107" s="65" t="str">
        <f t="shared" si="45"/>
        <v/>
      </c>
      <c r="F107" s="65" t="str">
        <f t="shared" si="54"/>
        <v/>
      </c>
      <c r="G107" s="65" t="str">
        <f t="shared" si="46"/>
        <v/>
      </c>
      <c r="H107" s="65" t="str">
        <f t="shared" si="55"/>
        <v/>
      </c>
      <c r="I107" s="65" t="str">
        <f t="shared" si="47"/>
        <v/>
      </c>
      <c r="J107" s="65" t="str">
        <f t="shared" si="56"/>
        <v/>
      </c>
      <c r="K107" s="65" t="str">
        <f t="shared" si="48"/>
        <v/>
      </c>
      <c r="L107" s="65" t="str">
        <f t="shared" si="57"/>
        <v/>
      </c>
      <c r="M107" s="65" t="str">
        <f t="shared" si="49"/>
        <v/>
      </c>
      <c r="N107" s="65" t="str">
        <f t="shared" si="58"/>
        <v/>
      </c>
      <c r="O107" s="65" t="str">
        <f t="shared" si="50"/>
        <v/>
      </c>
      <c r="P107" s="65" t="str">
        <f t="shared" si="59"/>
        <v/>
      </c>
      <c r="Q107" s="65" t="str">
        <f t="shared" si="51"/>
        <v/>
      </c>
      <c r="R107" s="65" t="str">
        <f t="shared" si="60"/>
        <v/>
      </c>
      <c r="S107" s="65" t="str">
        <f t="shared" si="52"/>
        <v/>
      </c>
      <c r="T107" s="65" t="str">
        <f t="shared" si="61"/>
        <v/>
      </c>
    </row>
    <row r="108" spans="1:20" x14ac:dyDescent="0.2">
      <c r="A108" s="14">
        <v>106</v>
      </c>
      <c r="B108" s="64">
        <v>100</v>
      </c>
      <c r="C108" s="65" t="str">
        <f t="shared" si="44"/>
        <v/>
      </c>
      <c r="D108" s="65" t="str">
        <f t="shared" si="53"/>
        <v/>
      </c>
      <c r="E108" s="65" t="str">
        <f t="shared" si="45"/>
        <v/>
      </c>
      <c r="F108" s="65" t="str">
        <f t="shared" si="54"/>
        <v/>
      </c>
      <c r="G108" s="65" t="str">
        <f t="shared" si="46"/>
        <v/>
      </c>
      <c r="H108" s="65" t="str">
        <f t="shared" si="55"/>
        <v/>
      </c>
      <c r="I108" s="65" t="str">
        <f t="shared" si="47"/>
        <v/>
      </c>
      <c r="J108" s="65" t="str">
        <f t="shared" si="56"/>
        <v/>
      </c>
      <c r="K108" s="65" t="str">
        <f t="shared" si="48"/>
        <v/>
      </c>
      <c r="L108" s="65" t="str">
        <f t="shared" si="57"/>
        <v/>
      </c>
      <c r="M108" s="65" t="str">
        <f t="shared" si="49"/>
        <v/>
      </c>
      <c r="N108" s="65" t="str">
        <f t="shared" si="58"/>
        <v/>
      </c>
      <c r="O108" s="65" t="str">
        <f t="shared" si="50"/>
        <v/>
      </c>
      <c r="P108" s="65" t="str">
        <f t="shared" si="59"/>
        <v/>
      </c>
      <c r="Q108" s="65" t="str">
        <f t="shared" si="51"/>
        <v/>
      </c>
      <c r="R108" s="65" t="str">
        <f t="shared" si="60"/>
        <v/>
      </c>
      <c r="S108" s="65" t="str">
        <f t="shared" si="52"/>
        <v/>
      </c>
      <c r="T108" s="65" t="str">
        <f t="shared" si="61"/>
        <v/>
      </c>
    </row>
    <row r="109" spans="1:20" x14ac:dyDescent="0.2">
      <c r="A109" s="14">
        <v>107</v>
      </c>
      <c r="B109" s="64">
        <v>101</v>
      </c>
      <c r="C109" s="65" t="str">
        <f t="shared" si="44"/>
        <v/>
      </c>
      <c r="D109" s="65" t="str">
        <f t="shared" si="53"/>
        <v/>
      </c>
      <c r="E109" s="65" t="str">
        <f t="shared" si="45"/>
        <v/>
      </c>
      <c r="F109" s="65" t="str">
        <f t="shared" si="54"/>
        <v/>
      </c>
      <c r="G109" s="65" t="str">
        <f t="shared" si="46"/>
        <v/>
      </c>
      <c r="H109" s="65" t="str">
        <f t="shared" si="55"/>
        <v/>
      </c>
      <c r="I109" s="65" t="str">
        <f t="shared" si="47"/>
        <v/>
      </c>
      <c r="J109" s="65" t="str">
        <f t="shared" si="56"/>
        <v/>
      </c>
      <c r="K109" s="65" t="str">
        <f t="shared" si="48"/>
        <v/>
      </c>
      <c r="L109" s="65" t="str">
        <f t="shared" si="57"/>
        <v/>
      </c>
      <c r="M109" s="65" t="str">
        <f t="shared" si="49"/>
        <v/>
      </c>
      <c r="N109" s="65" t="str">
        <f t="shared" si="58"/>
        <v/>
      </c>
      <c r="O109" s="65" t="str">
        <f t="shared" si="50"/>
        <v/>
      </c>
      <c r="P109" s="65" t="str">
        <f t="shared" si="59"/>
        <v/>
      </c>
      <c r="Q109" s="65" t="str">
        <f t="shared" si="51"/>
        <v/>
      </c>
      <c r="R109" s="65" t="str">
        <f t="shared" si="60"/>
        <v/>
      </c>
      <c r="S109" s="65" t="str">
        <f t="shared" si="52"/>
        <v/>
      </c>
      <c r="T109" s="65" t="str">
        <f t="shared" si="61"/>
        <v/>
      </c>
    </row>
    <row r="110" spans="1:20" x14ac:dyDescent="0.2">
      <c r="A110" s="14">
        <v>108</v>
      </c>
      <c r="B110" s="64">
        <v>102</v>
      </c>
      <c r="C110" s="65" t="str">
        <f t="shared" si="44"/>
        <v/>
      </c>
      <c r="D110" s="65" t="str">
        <f t="shared" si="53"/>
        <v/>
      </c>
      <c r="E110" s="65" t="str">
        <f t="shared" si="45"/>
        <v/>
      </c>
      <c r="F110" s="65" t="str">
        <f t="shared" si="54"/>
        <v/>
      </c>
      <c r="G110" s="65" t="str">
        <f t="shared" si="46"/>
        <v/>
      </c>
      <c r="H110" s="65" t="str">
        <f t="shared" si="55"/>
        <v/>
      </c>
      <c r="I110" s="65" t="str">
        <f t="shared" si="47"/>
        <v/>
      </c>
      <c r="J110" s="65" t="str">
        <f t="shared" si="56"/>
        <v/>
      </c>
      <c r="K110" s="65" t="str">
        <f t="shared" si="48"/>
        <v/>
      </c>
      <c r="L110" s="65" t="str">
        <f t="shared" si="57"/>
        <v/>
      </c>
      <c r="M110" s="65" t="str">
        <f t="shared" si="49"/>
        <v/>
      </c>
      <c r="N110" s="65" t="str">
        <f t="shared" si="58"/>
        <v/>
      </c>
      <c r="O110" s="65" t="str">
        <f t="shared" si="50"/>
        <v/>
      </c>
      <c r="P110" s="65" t="str">
        <f t="shared" si="59"/>
        <v/>
      </c>
      <c r="Q110" s="65" t="str">
        <f t="shared" si="51"/>
        <v/>
      </c>
      <c r="R110" s="65" t="str">
        <f t="shared" si="60"/>
        <v/>
      </c>
      <c r="S110" s="65" t="str">
        <f t="shared" si="52"/>
        <v/>
      </c>
      <c r="T110" s="65" t="str">
        <f t="shared" si="61"/>
        <v/>
      </c>
    </row>
    <row r="111" spans="1:20" x14ac:dyDescent="0.2">
      <c r="A111" s="14">
        <v>109</v>
      </c>
      <c r="B111" s="64">
        <v>103</v>
      </c>
      <c r="C111" s="65" t="str">
        <f t="shared" si="44"/>
        <v/>
      </c>
      <c r="D111" s="65" t="str">
        <f t="shared" si="53"/>
        <v/>
      </c>
      <c r="E111" s="65" t="str">
        <f t="shared" si="45"/>
        <v/>
      </c>
      <c r="F111" s="65" t="str">
        <f t="shared" si="54"/>
        <v/>
      </c>
      <c r="G111" s="65" t="str">
        <f t="shared" si="46"/>
        <v/>
      </c>
      <c r="H111" s="65" t="str">
        <f t="shared" si="55"/>
        <v/>
      </c>
      <c r="I111" s="65" t="str">
        <f t="shared" si="47"/>
        <v/>
      </c>
      <c r="J111" s="65" t="str">
        <f t="shared" si="56"/>
        <v/>
      </c>
      <c r="K111" s="65" t="str">
        <f t="shared" si="48"/>
        <v/>
      </c>
      <c r="L111" s="65" t="str">
        <f t="shared" si="57"/>
        <v/>
      </c>
      <c r="M111" s="65" t="str">
        <f t="shared" si="49"/>
        <v/>
      </c>
      <c r="N111" s="65" t="str">
        <f t="shared" si="58"/>
        <v/>
      </c>
      <c r="O111" s="65" t="str">
        <f t="shared" si="50"/>
        <v/>
      </c>
      <c r="P111" s="65" t="str">
        <f t="shared" si="59"/>
        <v/>
      </c>
      <c r="Q111" s="65" t="str">
        <f t="shared" si="51"/>
        <v/>
      </c>
      <c r="R111" s="65" t="str">
        <f t="shared" si="60"/>
        <v/>
      </c>
      <c r="S111" s="65" t="str">
        <f t="shared" si="52"/>
        <v/>
      </c>
      <c r="T111" s="65" t="str">
        <f t="shared" si="61"/>
        <v/>
      </c>
    </row>
    <row r="112" spans="1:20" x14ac:dyDescent="0.2">
      <c r="A112" s="14">
        <v>110</v>
      </c>
      <c r="B112" s="64">
        <v>104</v>
      </c>
      <c r="C112" s="65" t="str">
        <f t="shared" si="44"/>
        <v/>
      </c>
      <c r="D112" s="65" t="str">
        <f t="shared" si="53"/>
        <v/>
      </c>
      <c r="E112" s="65" t="str">
        <f t="shared" si="45"/>
        <v/>
      </c>
      <c r="F112" s="65" t="str">
        <f t="shared" si="54"/>
        <v/>
      </c>
      <c r="G112" s="65" t="str">
        <f t="shared" si="46"/>
        <v/>
      </c>
      <c r="H112" s="65" t="str">
        <f t="shared" si="55"/>
        <v/>
      </c>
      <c r="I112" s="65" t="str">
        <f t="shared" si="47"/>
        <v/>
      </c>
      <c r="J112" s="65" t="str">
        <f t="shared" si="56"/>
        <v/>
      </c>
      <c r="K112" s="65" t="str">
        <f t="shared" si="48"/>
        <v/>
      </c>
      <c r="L112" s="65" t="str">
        <f t="shared" si="57"/>
        <v/>
      </c>
      <c r="M112" s="65" t="str">
        <f t="shared" si="49"/>
        <v/>
      </c>
      <c r="N112" s="65" t="str">
        <f t="shared" si="58"/>
        <v/>
      </c>
      <c r="O112" s="65" t="str">
        <f t="shared" si="50"/>
        <v/>
      </c>
      <c r="P112" s="65" t="str">
        <f t="shared" si="59"/>
        <v/>
      </c>
      <c r="Q112" s="65" t="str">
        <f t="shared" si="51"/>
        <v/>
      </c>
      <c r="R112" s="65" t="str">
        <f t="shared" si="60"/>
        <v/>
      </c>
      <c r="S112" s="65" t="str">
        <f t="shared" si="52"/>
        <v/>
      </c>
      <c r="T112" s="65" t="str">
        <f t="shared" si="61"/>
        <v/>
      </c>
    </row>
    <row r="113" spans="1:20" x14ac:dyDescent="0.2">
      <c r="A113" s="14">
        <v>111</v>
      </c>
      <c r="B113" s="64">
        <v>105</v>
      </c>
      <c r="C113" s="65" t="str">
        <f t="shared" si="44"/>
        <v/>
      </c>
      <c r="D113" s="65" t="str">
        <f t="shared" si="53"/>
        <v/>
      </c>
      <c r="E113" s="65" t="str">
        <f t="shared" si="45"/>
        <v/>
      </c>
      <c r="F113" s="65" t="str">
        <f t="shared" si="54"/>
        <v/>
      </c>
      <c r="G113" s="65" t="str">
        <f t="shared" si="46"/>
        <v/>
      </c>
      <c r="H113" s="65" t="str">
        <f t="shared" si="55"/>
        <v/>
      </c>
      <c r="I113" s="65" t="str">
        <f t="shared" si="47"/>
        <v/>
      </c>
      <c r="J113" s="65" t="str">
        <f t="shared" si="56"/>
        <v/>
      </c>
      <c r="K113" s="65" t="str">
        <f t="shared" si="48"/>
        <v/>
      </c>
      <c r="L113" s="65" t="str">
        <f t="shared" si="57"/>
        <v/>
      </c>
      <c r="M113" s="65" t="str">
        <f t="shared" si="49"/>
        <v/>
      </c>
      <c r="N113" s="65" t="str">
        <f t="shared" si="58"/>
        <v/>
      </c>
      <c r="O113" s="65" t="str">
        <f t="shared" si="50"/>
        <v/>
      </c>
      <c r="P113" s="65" t="str">
        <f t="shared" si="59"/>
        <v/>
      </c>
      <c r="Q113" s="65" t="str">
        <f t="shared" si="51"/>
        <v/>
      </c>
      <c r="R113" s="65" t="str">
        <f t="shared" si="60"/>
        <v/>
      </c>
      <c r="S113" s="65" t="str">
        <f t="shared" si="52"/>
        <v/>
      </c>
      <c r="T113" s="65" t="str">
        <f t="shared" si="61"/>
        <v/>
      </c>
    </row>
    <row r="114" spans="1:20" x14ac:dyDescent="0.2">
      <c r="A114" s="14">
        <v>112</v>
      </c>
      <c r="B114" s="64">
        <v>106</v>
      </c>
      <c r="C114" s="65" t="str">
        <f t="shared" si="44"/>
        <v/>
      </c>
      <c r="D114" s="65" t="str">
        <f t="shared" si="53"/>
        <v/>
      </c>
      <c r="E114" s="65" t="str">
        <f t="shared" si="45"/>
        <v/>
      </c>
      <c r="F114" s="65" t="str">
        <f t="shared" si="54"/>
        <v/>
      </c>
      <c r="G114" s="65" t="str">
        <f t="shared" si="46"/>
        <v/>
      </c>
      <c r="H114" s="65" t="str">
        <f t="shared" si="55"/>
        <v/>
      </c>
      <c r="I114" s="65" t="str">
        <f t="shared" si="47"/>
        <v/>
      </c>
      <c r="J114" s="65" t="str">
        <f t="shared" si="56"/>
        <v/>
      </c>
      <c r="K114" s="65" t="str">
        <f t="shared" si="48"/>
        <v/>
      </c>
      <c r="L114" s="65" t="str">
        <f t="shared" si="57"/>
        <v/>
      </c>
      <c r="M114" s="65" t="str">
        <f t="shared" si="49"/>
        <v/>
      </c>
      <c r="N114" s="65" t="str">
        <f t="shared" si="58"/>
        <v/>
      </c>
      <c r="O114" s="65" t="str">
        <f t="shared" si="50"/>
        <v/>
      </c>
      <c r="P114" s="65" t="str">
        <f t="shared" si="59"/>
        <v/>
      </c>
      <c r="Q114" s="65" t="str">
        <f t="shared" si="51"/>
        <v/>
      </c>
      <c r="R114" s="65" t="str">
        <f t="shared" si="60"/>
        <v/>
      </c>
      <c r="S114" s="65" t="str">
        <f t="shared" si="52"/>
        <v/>
      </c>
      <c r="T114" s="65" t="str">
        <f t="shared" si="61"/>
        <v/>
      </c>
    </row>
    <row r="115" spans="1:20" x14ac:dyDescent="0.2">
      <c r="A115" s="14">
        <v>113</v>
      </c>
      <c r="B115" s="64">
        <v>107</v>
      </c>
      <c r="C115" s="65" t="str">
        <f t="shared" si="44"/>
        <v/>
      </c>
      <c r="D115" s="65" t="str">
        <f t="shared" si="53"/>
        <v/>
      </c>
      <c r="E115" s="65" t="str">
        <f t="shared" si="45"/>
        <v/>
      </c>
      <c r="F115" s="65" t="str">
        <f t="shared" si="54"/>
        <v/>
      </c>
      <c r="G115" s="65" t="str">
        <f t="shared" si="46"/>
        <v/>
      </c>
      <c r="H115" s="65" t="str">
        <f t="shared" si="55"/>
        <v/>
      </c>
      <c r="I115" s="65" t="str">
        <f t="shared" si="47"/>
        <v/>
      </c>
      <c r="J115" s="65" t="str">
        <f t="shared" si="56"/>
        <v/>
      </c>
      <c r="K115" s="65" t="str">
        <f t="shared" si="48"/>
        <v/>
      </c>
      <c r="L115" s="65" t="str">
        <f t="shared" si="57"/>
        <v/>
      </c>
      <c r="M115" s="65" t="str">
        <f t="shared" si="49"/>
        <v/>
      </c>
      <c r="N115" s="65" t="str">
        <f t="shared" si="58"/>
        <v/>
      </c>
      <c r="O115" s="65" t="str">
        <f t="shared" si="50"/>
        <v/>
      </c>
      <c r="P115" s="65" t="str">
        <f t="shared" si="59"/>
        <v/>
      </c>
      <c r="Q115" s="65" t="str">
        <f t="shared" si="51"/>
        <v/>
      </c>
      <c r="R115" s="65" t="str">
        <f t="shared" si="60"/>
        <v/>
      </c>
      <c r="S115" s="65" t="str">
        <f t="shared" si="52"/>
        <v/>
      </c>
      <c r="T115" s="65" t="str">
        <f t="shared" si="61"/>
        <v/>
      </c>
    </row>
    <row r="116" spans="1:20" x14ac:dyDescent="0.2">
      <c r="A116" s="14">
        <v>114</v>
      </c>
      <c r="B116" s="64">
        <v>108</v>
      </c>
      <c r="C116" s="65" t="str">
        <f t="shared" si="44"/>
        <v/>
      </c>
      <c r="D116" s="65" t="str">
        <f t="shared" si="53"/>
        <v/>
      </c>
      <c r="E116" s="65" t="str">
        <f t="shared" si="45"/>
        <v/>
      </c>
      <c r="F116" s="65" t="str">
        <f t="shared" si="54"/>
        <v/>
      </c>
      <c r="G116" s="65" t="str">
        <f t="shared" si="46"/>
        <v/>
      </c>
      <c r="H116" s="65" t="str">
        <f t="shared" si="55"/>
        <v/>
      </c>
      <c r="I116" s="65" t="str">
        <f t="shared" si="47"/>
        <v/>
      </c>
      <c r="J116" s="65" t="str">
        <f t="shared" si="56"/>
        <v/>
      </c>
      <c r="K116" s="65" t="str">
        <f t="shared" si="48"/>
        <v/>
      </c>
      <c r="L116" s="65" t="str">
        <f t="shared" si="57"/>
        <v/>
      </c>
      <c r="M116" s="65" t="str">
        <f t="shared" si="49"/>
        <v/>
      </c>
      <c r="N116" s="65" t="str">
        <f t="shared" si="58"/>
        <v/>
      </c>
      <c r="O116" s="65" t="str">
        <f t="shared" si="50"/>
        <v/>
      </c>
      <c r="P116" s="65" t="str">
        <f t="shared" si="59"/>
        <v/>
      </c>
      <c r="Q116" s="65" t="str">
        <f t="shared" si="51"/>
        <v/>
      </c>
      <c r="R116" s="65" t="str">
        <f t="shared" si="60"/>
        <v/>
      </c>
      <c r="S116" s="65" t="str">
        <f t="shared" si="52"/>
        <v/>
      </c>
      <c r="T116" s="65" t="str">
        <f t="shared" si="61"/>
        <v/>
      </c>
    </row>
    <row r="117" spans="1:20" x14ac:dyDescent="0.2">
      <c r="A117" s="14">
        <v>115</v>
      </c>
      <c r="B117" s="64">
        <v>109</v>
      </c>
      <c r="C117" s="65" t="str">
        <f t="shared" si="44"/>
        <v/>
      </c>
      <c r="D117" s="65" t="str">
        <f t="shared" si="53"/>
        <v/>
      </c>
      <c r="E117" s="65" t="str">
        <f t="shared" si="45"/>
        <v/>
      </c>
      <c r="F117" s="65" t="str">
        <f t="shared" si="54"/>
        <v/>
      </c>
      <c r="G117" s="65" t="str">
        <f t="shared" si="46"/>
        <v/>
      </c>
      <c r="H117" s="65" t="str">
        <f t="shared" si="55"/>
        <v/>
      </c>
      <c r="I117" s="65" t="str">
        <f t="shared" si="47"/>
        <v/>
      </c>
      <c r="J117" s="65" t="str">
        <f t="shared" si="56"/>
        <v/>
      </c>
      <c r="K117" s="65" t="str">
        <f t="shared" si="48"/>
        <v/>
      </c>
      <c r="L117" s="65" t="str">
        <f t="shared" si="57"/>
        <v/>
      </c>
      <c r="M117" s="65" t="str">
        <f t="shared" si="49"/>
        <v/>
      </c>
      <c r="N117" s="65" t="str">
        <f t="shared" si="58"/>
        <v/>
      </c>
      <c r="O117" s="65" t="str">
        <f t="shared" si="50"/>
        <v/>
      </c>
      <c r="P117" s="65" t="str">
        <f t="shared" si="59"/>
        <v/>
      </c>
      <c r="Q117" s="65" t="str">
        <f t="shared" si="51"/>
        <v/>
      </c>
      <c r="R117" s="65" t="str">
        <f t="shared" si="60"/>
        <v/>
      </c>
      <c r="S117" s="65" t="str">
        <f t="shared" si="52"/>
        <v/>
      </c>
      <c r="T117" s="65" t="str">
        <f t="shared" si="61"/>
        <v/>
      </c>
    </row>
    <row r="118" spans="1:20" x14ac:dyDescent="0.2">
      <c r="A118" s="14">
        <v>116</v>
      </c>
      <c r="B118" s="64">
        <v>110</v>
      </c>
      <c r="C118" s="65" t="str">
        <f t="shared" si="44"/>
        <v/>
      </c>
      <c r="D118" s="65" t="str">
        <f t="shared" si="53"/>
        <v/>
      </c>
      <c r="E118" s="65" t="str">
        <f t="shared" si="45"/>
        <v/>
      </c>
      <c r="F118" s="65" t="str">
        <f t="shared" si="54"/>
        <v/>
      </c>
      <c r="G118" s="65" t="str">
        <f t="shared" si="46"/>
        <v/>
      </c>
      <c r="H118" s="65" t="str">
        <f t="shared" si="55"/>
        <v/>
      </c>
      <c r="I118" s="65" t="str">
        <f t="shared" si="47"/>
        <v/>
      </c>
      <c r="J118" s="65" t="str">
        <f t="shared" si="56"/>
        <v/>
      </c>
      <c r="K118" s="65" t="str">
        <f t="shared" si="48"/>
        <v/>
      </c>
      <c r="L118" s="65" t="str">
        <f t="shared" si="57"/>
        <v/>
      </c>
      <c r="M118" s="65" t="str">
        <f t="shared" si="49"/>
        <v/>
      </c>
      <c r="N118" s="65" t="str">
        <f t="shared" si="58"/>
        <v/>
      </c>
      <c r="O118" s="65" t="str">
        <f t="shared" si="50"/>
        <v/>
      </c>
      <c r="P118" s="65" t="str">
        <f t="shared" si="59"/>
        <v/>
      </c>
      <c r="Q118" s="65" t="str">
        <f t="shared" si="51"/>
        <v/>
      </c>
      <c r="R118" s="65" t="str">
        <f t="shared" si="60"/>
        <v/>
      </c>
      <c r="S118" s="65" t="str">
        <f t="shared" si="52"/>
        <v/>
      </c>
      <c r="T118" s="65" t="str">
        <f t="shared" si="61"/>
        <v/>
      </c>
    </row>
    <row r="119" spans="1:20" x14ac:dyDescent="0.2">
      <c r="A119" s="14">
        <v>117</v>
      </c>
      <c r="B119" s="64">
        <v>111</v>
      </c>
      <c r="C119" s="65" t="str">
        <f t="shared" si="44"/>
        <v/>
      </c>
      <c r="D119" s="65" t="str">
        <f t="shared" si="53"/>
        <v/>
      </c>
      <c r="E119" s="65" t="str">
        <f t="shared" si="45"/>
        <v/>
      </c>
      <c r="F119" s="65" t="str">
        <f t="shared" si="54"/>
        <v/>
      </c>
      <c r="G119" s="65" t="str">
        <f t="shared" si="46"/>
        <v/>
      </c>
      <c r="H119" s="65" t="str">
        <f t="shared" si="55"/>
        <v/>
      </c>
      <c r="I119" s="65" t="str">
        <f t="shared" si="47"/>
        <v/>
      </c>
      <c r="J119" s="65" t="str">
        <f t="shared" si="56"/>
        <v/>
      </c>
      <c r="K119" s="65" t="str">
        <f t="shared" si="48"/>
        <v/>
      </c>
      <c r="L119" s="65" t="str">
        <f t="shared" si="57"/>
        <v/>
      </c>
      <c r="M119" s="65" t="str">
        <f t="shared" si="49"/>
        <v/>
      </c>
      <c r="N119" s="65" t="str">
        <f t="shared" si="58"/>
        <v/>
      </c>
      <c r="O119" s="65" t="str">
        <f t="shared" si="50"/>
        <v/>
      </c>
      <c r="P119" s="65" t="str">
        <f t="shared" si="59"/>
        <v/>
      </c>
      <c r="Q119" s="65" t="str">
        <f t="shared" si="51"/>
        <v/>
      </c>
      <c r="R119" s="65" t="str">
        <f t="shared" si="60"/>
        <v/>
      </c>
      <c r="S119" s="65" t="str">
        <f t="shared" si="52"/>
        <v/>
      </c>
      <c r="T119" s="65" t="str">
        <f t="shared" si="61"/>
        <v/>
      </c>
    </row>
    <row r="120" spans="1:20" x14ac:dyDescent="0.2">
      <c r="A120" s="14">
        <v>118</v>
      </c>
      <c r="B120" s="64">
        <v>112</v>
      </c>
      <c r="C120" s="65" t="str">
        <f t="shared" si="44"/>
        <v/>
      </c>
      <c r="D120" s="65" t="str">
        <f t="shared" si="53"/>
        <v/>
      </c>
      <c r="E120" s="65" t="str">
        <f t="shared" si="45"/>
        <v/>
      </c>
      <c r="F120" s="65" t="str">
        <f t="shared" si="54"/>
        <v/>
      </c>
      <c r="G120" s="65" t="str">
        <f t="shared" si="46"/>
        <v/>
      </c>
      <c r="H120" s="65" t="str">
        <f t="shared" si="55"/>
        <v/>
      </c>
      <c r="I120" s="65" t="str">
        <f t="shared" si="47"/>
        <v/>
      </c>
      <c r="J120" s="65" t="str">
        <f t="shared" si="56"/>
        <v/>
      </c>
      <c r="K120" s="65" t="str">
        <f t="shared" si="48"/>
        <v/>
      </c>
      <c r="L120" s="65" t="str">
        <f t="shared" si="57"/>
        <v/>
      </c>
      <c r="M120" s="65" t="str">
        <f t="shared" si="49"/>
        <v/>
      </c>
      <c r="N120" s="65" t="str">
        <f t="shared" si="58"/>
        <v/>
      </c>
      <c r="O120" s="65" t="str">
        <f t="shared" si="50"/>
        <v/>
      </c>
      <c r="P120" s="65" t="str">
        <f t="shared" si="59"/>
        <v/>
      </c>
      <c r="Q120" s="65" t="str">
        <f t="shared" si="51"/>
        <v/>
      </c>
      <c r="R120" s="65" t="str">
        <f t="shared" si="60"/>
        <v/>
      </c>
      <c r="S120" s="65" t="str">
        <f t="shared" si="52"/>
        <v/>
      </c>
      <c r="T120" s="65" t="str">
        <f t="shared" si="61"/>
        <v/>
      </c>
    </row>
    <row r="121" spans="1:20" x14ac:dyDescent="0.2">
      <c r="A121" s="14">
        <v>119</v>
      </c>
      <c r="B121" s="64">
        <v>113</v>
      </c>
      <c r="C121" s="65" t="str">
        <f t="shared" si="44"/>
        <v/>
      </c>
      <c r="D121" s="65" t="str">
        <f t="shared" si="53"/>
        <v/>
      </c>
      <c r="E121" s="65" t="str">
        <f t="shared" si="45"/>
        <v/>
      </c>
      <c r="F121" s="65" t="str">
        <f t="shared" si="54"/>
        <v/>
      </c>
      <c r="G121" s="65" t="str">
        <f t="shared" si="46"/>
        <v/>
      </c>
      <c r="H121" s="65" t="str">
        <f t="shared" si="55"/>
        <v/>
      </c>
      <c r="I121" s="65" t="str">
        <f t="shared" si="47"/>
        <v/>
      </c>
      <c r="J121" s="65" t="str">
        <f t="shared" si="56"/>
        <v/>
      </c>
      <c r="K121" s="65" t="str">
        <f t="shared" si="48"/>
        <v/>
      </c>
      <c r="L121" s="65" t="str">
        <f t="shared" si="57"/>
        <v/>
      </c>
      <c r="M121" s="65" t="str">
        <f t="shared" si="49"/>
        <v/>
      </c>
      <c r="N121" s="65" t="str">
        <f t="shared" si="58"/>
        <v/>
      </c>
      <c r="O121" s="65" t="str">
        <f t="shared" si="50"/>
        <v/>
      </c>
      <c r="P121" s="65" t="str">
        <f t="shared" si="59"/>
        <v/>
      </c>
      <c r="Q121" s="65" t="str">
        <f t="shared" si="51"/>
        <v/>
      </c>
      <c r="R121" s="65" t="str">
        <f t="shared" si="60"/>
        <v/>
      </c>
      <c r="S121" s="65" t="str">
        <f t="shared" si="52"/>
        <v/>
      </c>
      <c r="T121" s="65" t="str">
        <f t="shared" si="61"/>
        <v/>
      </c>
    </row>
    <row r="122" spans="1:20" x14ac:dyDescent="0.2">
      <c r="A122" s="14">
        <v>120</v>
      </c>
      <c r="B122" s="64">
        <v>114</v>
      </c>
      <c r="C122" s="65" t="str">
        <f t="shared" si="44"/>
        <v/>
      </c>
      <c r="D122" s="65" t="str">
        <f t="shared" si="53"/>
        <v/>
      </c>
      <c r="E122" s="65" t="str">
        <f t="shared" si="45"/>
        <v/>
      </c>
      <c r="F122" s="65" t="str">
        <f t="shared" si="54"/>
        <v/>
      </c>
      <c r="G122" s="65" t="str">
        <f t="shared" si="46"/>
        <v/>
      </c>
      <c r="H122" s="65" t="str">
        <f t="shared" si="55"/>
        <v/>
      </c>
      <c r="I122" s="65" t="str">
        <f t="shared" si="47"/>
        <v/>
      </c>
      <c r="J122" s="65" t="str">
        <f t="shared" si="56"/>
        <v/>
      </c>
      <c r="K122" s="65" t="str">
        <f t="shared" si="48"/>
        <v/>
      </c>
      <c r="L122" s="65" t="str">
        <f t="shared" si="57"/>
        <v/>
      </c>
      <c r="M122" s="65" t="str">
        <f t="shared" si="49"/>
        <v/>
      </c>
      <c r="N122" s="65" t="str">
        <f t="shared" si="58"/>
        <v/>
      </c>
      <c r="O122" s="65" t="str">
        <f t="shared" si="50"/>
        <v/>
      </c>
      <c r="P122" s="65" t="str">
        <f t="shared" si="59"/>
        <v/>
      </c>
      <c r="Q122" s="65" t="str">
        <f t="shared" si="51"/>
        <v/>
      </c>
      <c r="R122" s="65" t="str">
        <f t="shared" si="60"/>
        <v/>
      </c>
      <c r="S122" s="65" t="str">
        <f t="shared" si="52"/>
        <v/>
      </c>
      <c r="T122" s="65" t="str">
        <f t="shared" si="61"/>
        <v/>
      </c>
    </row>
    <row r="123" spans="1:20" x14ac:dyDescent="0.2">
      <c r="A123" s="14">
        <v>121</v>
      </c>
      <c r="B123" s="64">
        <v>115</v>
      </c>
      <c r="C123" s="65" t="str">
        <f t="shared" si="44"/>
        <v/>
      </c>
      <c r="D123" s="65" t="str">
        <f t="shared" si="53"/>
        <v/>
      </c>
      <c r="E123" s="65" t="str">
        <f t="shared" si="45"/>
        <v/>
      </c>
      <c r="F123" s="65" t="str">
        <f t="shared" si="54"/>
        <v/>
      </c>
      <c r="G123" s="65" t="str">
        <f t="shared" si="46"/>
        <v/>
      </c>
      <c r="H123" s="65" t="str">
        <f t="shared" si="55"/>
        <v/>
      </c>
      <c r="I123" s="65" t="str">
        <f t="shared" si="47"/>
        <v/>
      </c>
      <c r="J123" s="65" t="str">
        <f t="shared" si="56"/>
        <v/>
      </c>
      <c r="K123" s="65" t="str">
        <f t="shared" si="48"/>
        <v/>
      </c>
      <c r="L123" s="65" t="str">
        <f t="shared" si="57"/>
        <v/>
      </c>
      <c r="M123" s="65" t="str">
        <f t="shared" si="49"/>
        <v/>
      </c>
      <c r="N123" s="65" t="str">
        <f t="shared" si="58"/>
        <v/>
      </c>
      <c r="O123" s="65" t="str">
        <f t="shared" si="50"/>
        <v/>
      </c>
      <c r="P123" s="65" t="str">
        <f t="shared" si="59"/>
        <v/>
      </c>
      <c r="Q123" s="65" t="str">
        <f t="shared" si="51"/>
        <v/>
      </c>
      <c r="R123" s="65" t="str">
        <f t="shared" si="60"/>
        <v/>
      </c>
      <c r="S123" s="65" t="str">
        <f t="shared" si="52"/>
        <v/>
      </c>
      <c r="T123" s="65" t="str">
        <f t="shared" si="61"/>
        <v/>
      </c>
    </row>
    <row r="124" spans="1:20" x14ac:dyDescent="0.2">
      <c r="A124" s="14">
        <v>122</v>
      </c>
      <c r="B124" s="64">
        <v>116</v>
      </c>
      <c r="C124" s="65" t="str">
        <f t="shared" si="44"/>
        <v/>
      </c>
      <c r="D124" s="65" t="str">
        <f t="shared" si="53"/>
        <v/>
      </c>
      <c r="E124" s="65" t="str">
        <f t="shared" si="45"/>
        <v/>
      </c>
      <c r="F124" s="65" t="str">
        <f t="shared" si="54"/>
        <v/>
      </c>
      <c r="G124" s="65" t="str">
        <f t="shared" si="46"/>
        <v/>
      </c>
      <c r="H124" s="65" t="str">
        <f t="shared" si="55"/>
        <v/>
      </c>
      <c r="I124" s="65" t="str">
        <f t="shared" si="47"/>
        <v/>
      </c>
      <c r="J124" s="65" t="str">
        <f t="shared" si="56"/>
        <v/>
      </c>
      <c r="K124" s="65" t="str">
        <f t="shared" si="48"/>
        <v/>
      </c>
      <c r="L124" s="65" t="str">
        <f t="shared" si="57"/>
        <v/>
      </c>
      <c r="M124" s="65" t="str">
        <f t="shared" si="49"/>
        <v/>
      </c>
      <c r="N124" s="65" t="str">
        <f t="shared" si="58"/>
        <v/>
      </c>
      <c r="O124" s="65" t="str">
        <f t="shared" si="50"/>
        <v/>
      </c>
      <c r="P124" s="65" t="str">
        <f t="shared" si="59"/>
        <v/>
      </c>
      <c r="Q124" s="65" t="str">
        <f t="shared" si="51"/>
        <v/>
      </c>
      <c r="R124" s="65" t="str">
        <f t="shared" si="60"/>
        <v/>
      </c>
      <c r="S124" s="65" t="str">
        <f t="shared" si="52"/>
        <v/>
      </c>
      <c r="T124" s="65" t="str">
        <f t="shared" si="61"/>
        <v/>
      </c>
    </row>
    <row r="125" spans="1:20" x14ac:dyDescent="0.2">
      <c r="A125" s="14">
        <v>123</v>
      </c>
      <c r="B125" s="64">
        <v>117</v>
      </c>
      <c r="C125" s="65" t="str">
        <f t="shared" si="44"/>
        <v/>
      </c>
      <c r="D125" s="65" t="str">
        <f t="shared" si="53"/>
        <v/>
      </c>
      <c r="E125" s="65" t="str">
        <f t="shared" si="45"/>
        <v/>
      </c>
      <c r="F125" s="65" t="str">
        <f t="shared" si="54"/>
        <v/>
      </c>
      <c r="G125" s="65" t="str">
        <f t="shared" si="46"/>
        <v/>
      </c>
      <c r="H125" s="65" t="str">
        <f t="shared" si="55"/>
        <v/>
      </c>
      <c r="I125" s="65" t="str">
        <f t="shared" si="47"/>
        <v/>
      </c>
      <c r="J125" s="65" t="str">
        <f t="shared" si="56"/>
        <v/>
      </c>
      <c r="K125" s="65" t="str">
        <f t="shared" si="48"/>
        <v/>
      </c>
      <c r="L125" s="65" t="str">
        <f t="shared" si="57"/>
        <v/>
      </c>
      <c r="M125" s="65" t="str">
        <f t="shared" si="49"/>
        <v/>
      </c>
      <c r="N125" s="65" t="str">
        <f t="shared" si="58"/>
        <v/>
      </c>
      <c r="O125" s="65" t="str">
        <f t="shared" si="50"/>
        <v/>
      </c>
      <c r="P125" s="65" t="str">
        <f t="shared" si="59"/>
        <v/>
      </c>
      <c r="Q125" s="65" t="str">
        <f t="shared" si="51"/>
        <v/>
      </c>
      <c r="R125" s="65" t="str">
        <f t="shared" si="60"/>
        <v/>
      </c>
      <c r="S125" s="65" t="str">
        <f t="shared" si="52"/>
        <v/>
      </c>
      <c r="T125" s="65" t="str">
        <f t="shared" si="61"/>
        <v/>
      </c>
    </row>
    <row r="126" spans="1:20" x14ac:dyDescent="0.2">
      <c r="A126" s="14">
        <v>124</v>
      </c>
      <c r="B126" s="64">
        <v>118</v>
      </c>
      <c r="C126" s="65" t="str">
        <f t="shared" si="44"/>
        <v/>
      </c>
      <c r="D126" s="65" t="str">
        <f t="shared" si="53"/>
        <v/>
      </c>
      <c r="E126" s="65" t="str">
        <f t="shared" si="45"/>
        <v/>
      </c>
      <c r="F126" s="65" t="str">
        <f t="shared" si="54"/>
        <v/>
      </c>
      <c r="G126" s="65" t="str">
        <f t="shared" si="46"/>
        <v/>
      </c>
      <c r="H126" s="65" t="str">
        <f t="shared" si="55"/>
        <v/>
      </c>
      <c r="I126" s="65" t="str">
        <f t="shared" si="47"/>
        <v/>
      </c>
      <c r="J126" s="65" t="str">
        <f t="shared" si="56"/>
        <v/>
      </c>
      <c r="K126" s="65" t="str">
        <f t="shared" si="48"/>
        <v/>
      </c>
      <c r="L126" s="65" t="str">
        <f t="shared" si="57"/>
        <v/>
      </c>
      <c r="M126" s="65" t="str">
        <f t="shared" si="49"/>
        <v/>
      </c>
      <c r="N126" s="65" t="str">
        <f t="shared" si="58"/>
        <v/>
      </c>
      <c r="O126" s="65" t="str">
        <f t="shared" si="50"/>
        <v/>
      </c>
      <c r="P126" s="65" t="str">
        <f t="shared" si="59"/>
        <v/>
      </c>
      <c r="Q126" s="65" t="str">
        <f t="shared" si="51"/>
        <v/>
      </c>
      <c r="R126" s="65" t="str">
        <f t="shared" si="60"/>
        <v/>
      </c>
      <c r="S126" s="65" t="str">
        <f t="shared" si="52"/>
        <v/>
      </c>
      <c r="T126" s="65" t="str">
        <f t="shared" si="61"/>
        <v/>
      </c>
    </row>
    <row r="127" spans="1:20" x14ac:dyDescent="0.2">
      <c r="A127" s="14">
        <v>125</v>
      </c>
      <c r="B127" s="64">
        <v>119</v>
      </c>
      <c r="C127" s="65" t="str">
        <f t="shared" si="44"/>
        <v/>
      </c>
      <c r="D127" s="65" t="str">
        <f t="shared" si="53"/>
        <v/>
      </c>
      <c r="E127" s="65" t="str">
        <f t="shared" si="45"/>
        <v/>
      </c>
      <c r="F127" s="65" t="str">
        <f t="shared" si="54"/>
        <v/>
      </c>
      <c r="G127" s="65" t="str">
        <f t="shared" si="46"/>
        <v/>
      </c>
      <c r="H127" s="65" t="str">
        <f t="shared" si="55"/>
        <v/>
      </c>
      <c r="I127" s="65" t="str">
        <f t="shared" si="47"/>
        <v/>
      </c>
      <c r="J127" s="65" t="str">
        <f t="shared" si="56"/>
        <v/>
      </c>
      <c r="K127" s="65" t="str">
        <f t="shared" si="48"/>
        <v/>
      </c>
      <c r="L127" s="65" t="str">
        <f t="shared" si="57"/>
        <v/>
      </c>
      <c r="M127" s="65" t="str">
        <f t="shared" si="49"/>
        <v/>
      </c>
      <c r="N127" s="65" t="str">
        <f t="shared" si="58"/>
        <v/>
      </c>
      <c r="O127" s="65" t="str">
        <f t="shared" si="50"/>
        <v/>
      </c>
      <c r="P127" s="65" t="str">
        <f t="shared" si="59"/>
        <v/>
      </c>
      <c r="Q127" s="65" t="str">
        <f t="shared" si="51"/>
        <v/>
      </c>
      <c r="R127" s="65" t="str">
        <f t="shared" si="60"/>
        <v/>
      </c>
      <c r="S127" s="65" t="str">
        <f t="shared" si="52"/>
        <v/>
      </c>
      <c r="T127" s="65" t="str">
        <f t="shared" si="61"/>
        <v/>
      </c>
    </row>
    <row r="128" spans="1:20" x14ac:dyDescent="0.2">
      <c r="A128" s="14">
        <v>126</v>
      </c>
      <c r="B128" s="64">
        <v>120</v>
      </c>
      <c r="C128" s="65" t="str">
        <f t="shared" si="44"/>
        <v/>
      </c>
      <c r="D128" s="65" t="str">
        <f t="shared" si="53"/>
        <v/>
      </c>
      <c r="E128" s="65" t="str">
        <f t="shared" si="45"/>
        <v/>
      </c>
      <c r="F128" s="65" t="str">
        <f t="shared" si="54"/>
        <v/>
      </c>
      <c r="G128" s="65" t="str">
        <f t="shared" si="46"/>
        <v/>
      </c>
      <c r="H128" s="65" t="str">
        <f t="shared" si="55"/>
        <v/>
      </c>
      <c r="I128" s="65" t="str">
        <f t="shared" si="47"/>
        <v/>
      </c>
      <c r="J128" s="65" t="str">
        <f t="shared" si="56"/>
        <v/>
      </c>
      <c r="K128" s="65" t="str">
        <f t="shared" si="48"/>
        <v/>
      </c>
      <c r="L128" s="65" t="str">
        <f t="shared" si="57"/>
        <v/>
      </c>
      <c r="M128" s="65" t="str">
        <f t="shared" si="49"/>
        <v/>
      </c>
      <c r="N128" s="65" t="str">
        <f t="shared" si="58"/>
        <v/>
      </c>
      <c r="O128" s="65" t="str">
        <f t="shared" si="50"/>
        <v/>
      </c>
      <c r="P128" s="65" t="str">
        <f t="shared" si="59"/>
        <v/>
      </c>
      <c r="Q128" s="65" t="str">
        <f t="shared" si="51"/>
        <v/>
      </c>
      <c r="R128" s="65" t="str">
        <f t="shared" si="60"/>
        <v/>
      </c>
      <c r="S128" s="65" t="str">
        <f t="shared" si="52"/>
        <v/>
      </c>
      <c r="T128" s="65" t="str">
        <f t="shared" si="61"/>
        <v/>
      </c>
    </row>
    <row r="129" spans="1:20" x14ac:dyDescent="0.2">
      <c r="A129" s="14">
        <v>127</v>
      </c>
      <c r="B129" s="64">
        <v>121</v>
      </c>
      <c r="C129" s="65" t="str">
        <f t="shared" si="44"/>
        <v/>
      </c>
      <c r="D129" s="65" t="str">
        <f t="shared" si="53"/>
        <v/>
      </c>
      <c r="E129" s="65" t="str">
        <f t="shared" si="45"/>
        <v/>
      </c>
      <c r="F129" s="65" t="str">
        <f t="shared" si="54"/>
        <v/>
      </c>
      <c r="G129" s="65" t="str">
        <f t="shared" si="46"/>
        <v/>
      </c>
      <c r="H129" s="65" t="str">
        <f t="shared" si="55"/>
        <v/>
      </c>
      <c r="I129" s="65" t="str">
        <f t="shared" si="47"/>
        <v/>
      </c>
      <c r="J129" s="65" t="str">
        <f t="shared" si="56"/>
        <v/>
      </c>
      <c r="K129" s="65" t="str">
        <f t="shared" si="48"/>
        <v/>
      </c>
      <c r="L129" s="65" t="str">
        <f t="shared" si="57"/>
        <v/>
      </c>
      <c r="M129" s="65" t="str">
        <f t="shared" si="49"/>
        <v/>
      </c>
      <c r="N129" s="65" t="str">
        <f t="shared" si="58"/>
        <v/>
      </c>
      <c r="O129" s="65" t="str">
        <f t="shared" si="50"/>
        <v/>
      </c>
      <c r="P129" s="65" t="str">
        <f t="shared" si="59"/>
        <v/>
      </c>
      <c r="Q129" s="65" t="str">
        <f t="shared" si="51"/>
        <v/>
      </c>
      <c r="R129" s="65" t="str">
        <f t="shared" si="60"/>
        <v/>
      </c>
      <c r="S129" s="65" t="str">
        <f t="shared" si="52"/>
        <v/>
      </c>
      <c r="T129" s="65" t="str">
        <f t="shared" si="61"/>
        <v/>
      </c>
    </row>
    <row r="130" spans="1:20" x14ac:dyDescent="0.2">
      <c r="A130" s="14">
        <v>128</v>
      </c>
      <c r="B130" s="64">
        <v>122</v>
      </c>
      <c r="C130" s="65" t="str">
        <f t="shared" si="44"/>
        <v/>
      </c>
      <c r="D130" s="65" t="str">
        <f t="shared" si="53"/>
        <v/>
      </c>
      <c r="E130" s="65" t="str">
        <f t="shared" si="45"/>
        <v/>
      </c>
      <c r="F130" s="65" t="str">
        <f t="shared" si="54"/>
        <v/>
      </c>
      <c r="G130" s="65" t="str">
        <f t="shared" si="46"/>
        <v/>
      </c>
      <c r="H130" s="65" t="str">
        <f t="shared" si="55"/>
        <v/>
      </c>
      <c r="I130" s="65" t="str">
        <f t="shared" si="47"/>
        <v/>
      </c>
      <c r="J130" s="65" t="str">
        <f t="shared" si="56"/>
        <v/>
      </c>
      <c r="K130" s="65" t="str">
        <f t="shared" si="48"/>
        <v/>
      </c>
      <c r="L130" s="65" t="str">
        <f t="shared" si="57"/>
        <v/>
      </c>
      <c r="M130" s="65" t="str">
        <f t="shared" si="49"/>
        <v/>
      </c>
      <c r="N130" s="65" t="str">
        <f t="shared" si="58"/>
        <v/>
      </c>
      <c r="O130" s="65" t="str">
        <f t="shared" si="50"/>
        <v/>
      </c>
      <c r="P130" s="65" t="str">
        <f t="shared" si="59"/>
        <v/>
      </c>
      <c r="Q130" s="65" t="str">
        <f t="shared" si="51"/>
        <v/>
      </c>
      <c r="R130" s="65" t="str">
        <f t="shared" si="60"/>
        <v/>
      </c>
      <c r="S130" s="65" t="str">
        <f t="shared" si="52"/>
        <v/>
      </c>
      <c r="T130" s="65" t="str">
        <f t="shared" si="61"/>
        <v/>
      </c>
    </row>
    <row r="131" spans="1:20" x14ac:dyDescent="0.2">
      <c r="A131" s="14">
        <v>129</v>
      </c>
      <c r="B131" s="64">
        <v>123</v>
      </c>
      <c r="C131" s="65" t="str">
        <f t="shared" si="44"/>
        <v/>
      </c>
      <c r="D131" s="65" t="str">
        <f t="shared" si="53"/>
        <v/>
      </c>
      <c r="E131" s="65" t="str">
        <f t="shared" si="45"/>
        <v/>
      </c>
      <c r="F131" s="65" t="str">
        <f t="shared" si="54"/>
        <v/>
      </c>
      <c r="G131" s="65" t="str">
        <f t="shared" si="46"/>
        <v/>
      </c>
      <c r="H131" s="65" t="str">
        <f t="shared" si="55"/>
        <v/>
      </c>
      <c r="I131" s="65" t="str">
        <f t="shared" si="47"/>
        <v/>
      </c>
      <c r="J131" s="65" t="str">
        <f t="shared" si="56"/>
        <v/>
      </c>
      <c r="K131" s="65" t="str">
        <f t="shared" si="48"/>
        <v/>
      </c>
      <c r="L131" s="65" t="str">
        <f t="shared" si="57"/>
        <v/>
      </c>
      <c r="M131" s="65" t="str">
        <f t="shared" si="49"/>
        <v/>
      </c>
      <c r="N131" s="65" t="str">
        <f t="shared" si="58"/>
        <v/>
      </c>
      <c r="O131" s="65" t="str">
        <f t="shared" si="50"/>
        <v/>
      </c>
      <c r="P131" s="65" t="str">
        <f t="shared" si="59"/>
        <v/>
      </c>
      <c r="Q131" s="65" t="str">
        <f t="shared" si="51"/>
        <v/>
      </c>
      <c r="R131" s="65" t="str">
        <f t="shared" si="60"/>
        <v/>
      </c>
      <c r="S131" s="65" t="str">
        <f t="shared" si="52"/>
        <v/>
      </c>
      <c r="T131" s="65" t="str">
        <f t="shared" si="61"/>
        <v/>
      </c>
    </row>
    <row r="132" spans="1:20" x14ac:dyDescent="0.2">
      <c r="A132" s="14">
        <v>130</v>
      </c>
      <c r="B132" s="64">
        <v>124</v>
      </c>
      <c r="C132" s="65" t="str">
        <f t="shared" si="44"/>
        <v/>
      </c>
      <c r="D132" s="65" t="str">
        <f t="shared" si="53"/>
        <v/>
      </c>
      <c r="E132" s="65" t="str">
        <f t="shared" si="45"/>
        <v/>
      </c>
      <c r="F132" s="65" t="str">
        <f t="shared" si="54"/>
        <v/>
      </c>
      <c r="G132" s="65" t="str">
        <f t="shared" si="46"/>
        <v/>
      </c>
      <c r="H132" s="65" t="str">
        <f t="shared" si="55"/>
        <v/>
      </c>
      <c r="I132" s="65" t="str">
        <f t="shared" si="47"/>
        <v/>
      </c>
      <c r="J132" s="65" t="str">
        <f t="shared" si="56"/>
        <v/>
      </c>
      <c r="K132" s="65" t="str">
        <f t="shared" si="48"/>
        <v/>
      </c>
      <c r="L132" s="65" t="str">
        <f t="shared" si="57"/>
        <v/>
      </c>
      <c r="M132" s="65" t="str">
        <f t="shared" si="49"/>
        <v/>
      </c>
      <c r="N132" s="65" t="str">
        <f t="shared" si="58"/>
        <v/>
      </c>
      <c r="O132" s="65" t="str">
        <f t="shared" si="50"/>
        <v/>
      </c>
      <c r="P132" s="65" t="str">
        <f t="shared" si="59"/>
        <v/>
      </c>
      <c r="Q132" s="65" t="str">
        <f t="shared" si="51"/>
        <v/>
      </c>
      <c r="R132" s="65" t="str">
        <f t="shared" si="60"/>
        <v/>
      </c>
      <c r="S132" s="65" t="str">
        <f t="shared" si="52"/>
        <v/>
      </c>
      <c r="T132" s="65" t="str">
        <f t="shared" si="61"/>
        <v/>
      </c>
    </row>
    <row r="133" spans="1:20" x14ac:dyDescent="0.2">
      <c r="A133" s="14">
        <v>131</v>
      </c>
      <c r="B133" s="64">
        <v>125</v>
      </c>
      <c r="C133" s="65" t="str">
        <f t="shared" si="44"/>
        <v/>
      </c>
      <c r="D133" s="65" t="str">
        <f t="shared" si="53"/>
        <v/>
      </c>
      <c r="E133" s="65" t="str">
        <f t="shared" si="45"/>
        <v/>
      </c>
      <c r="F133" s="65" t="str">
        <f t="shared" si="54"/>
        <v/>
      </c>
      <c r="G133" s="65" t="str">
        <f t="shared" si="46"/>
        <v/>
      </c>
      <c r="H133" s="65" t="str">
        <f t="shared" si="55"/>
        <v/>
      </c>
      <c r="I133" s="65" t="str">
        <f t="shared" si="47"/>
        <v/>
      </c>
      <c r="J133" s="65" t="str">
        <f t="shared" si="56"/>
        <v/>
      </c>
      <c r="K133" s="65" t="str">
        <f t="shared" si="48"/>
        <v/>
      </c>
      <c r="L133" s="65" t="str">
        <f t="shared" si="57"/>
        <v/>
      </c>
      <c r="M133" s="65" t="str">
        <f t="shared" si="49"/>
        <v/>
      </c>
      <c r="N133" s="65" t="str">
        <f t="shared" si="58"/>
        <v/>
      </c>
      <c r="O133" s="65" t="str">
        <f t="shared" si="50"/>
        <v/>
      </c>
      <c r="P133" s="65" t="str">
        <f t="shared" si="59"/>
        <v/>
      </c>
      <c r="Q133" s="65" t="str">
        <f t="shared" si="51"/>
        <v/>
      </c>
      <c r="R133" s="65" t="str">
        <f t="shared" si="60"/>
        <v/>
      </c>
      <c r="S133" s="65" t="str">
        <f t="shared" si="52"/>
        <v/>
      </c>
      <c r="T133" s="65" t="str">
        <f t="shared" si="61"/>
        <v/>
      </c>
    </row>
    <row r="134" spans="1:20" x14ac:dyDescent="0.2">
      <c r="A134" s="14">
        <v>132</v>
      </c>
      <c r="B134" s="64">
        <v>126</v>
      </c>
      <c r="C134" s="65" t="str">
        <f t="shared" si="44"/>
        <v/>
      </c>
      <c r="D134" s="65" t="str">
        <f t="shared" si="53"/>
        <v/>
      </c>
      <c r="E134" s="65" t="str">
        <f t="shared" si="45"/>
        <v/>
      </c>
      <c r="F134" s="65" t="str">
        <f t="shared" si="54"/>
        <v/>
      </c>
      <c r="G134" s="65" t="str">
        <f t="shared" si="46"/>
        <v/>
      </c>
      <c r="H134" s="65" t="str">
        <f t="shared" si="55"/>
        <v/>
      </c>
      <c r="I134" s="65" t="str">
        <f t="shared" si="47"/>
        <v/>
      </c>
      <c r="J134" s="65" t="str">
        <f t="shared" si="56"/>
        <v/>
      </c>
      <c r="K134" s="65" t="str">
        <f t="shared" si="48"/>
        <v/>
      </c>
      <c r="L134" s="65" t="str">
        <f t="shared" si="57"/>
        <v/>
      </c>
      <c r="M134" s="65" t="str">
        <f t="shared" si="49"/>
        <v/>
      </c>
      <c r="N134" s="65" t="str">
        <f t="shared" si="58"/>
        <v/>
      </c>
      <c r="O134" s="65" t="str">
        <f t="shared" si="50"/>
        <v/>
      </c>
      <c r="P134" s="65" t="str">
        <f t="shared" si="59"/>
        <v/>
      </c>
      <c r="Q134" s="65" t="str">
        <f t="shared" si="51"/>
        <v/>
      </c>
      <c r="R134" s="65" t="str">
        <f t="shared" si="60"/>
        <v/>
      </c>
      <c r="S134" s="65" t="str">
        <f t="shared" si="52"/>
        <v/>
      </c>
      <c r="T134" s="65" t="str">
        <f t="shared" si="61"/>
        <v/>
      </c>
    </row>
    <row r="135" spans="1:20" x14ac:dyDescent="0.2">
      <c r="A135" s="14">
        <v>133</v>
      </c>
      <c r="B135" s="64">
        <v>127</v>
      </c>
      <c r="C135" s="65" t="str">
        <f t="shared" si="44"/>
        <v/>
      </c>
      <c r="D135" s="65" t="str">
        <f t="shared" si="53"/>
        <v/>
      </c>
      <c r="E135" s="65" t="str">
        <f t="shared" si="45"/>
        <v/>
      </c>
      <c r="F135" s="65" t="str">
        <f t="shared" si="54"/>
        <v/>
      </c>
      <c r="G135" s="65" t="str">
        <f t="shared" si="46"/>
        <v/>
      </c>
      <c r="H135" s="65" t="str">
        <f t="shared" si="55"/>
        <v/>
      </c>
      <c r="I135" s="65" t="str">
        <f t="shared" si="47"/>
        <v/>
      </c>
      <c r="J135" s="65" t="str">
        <f t="shared" si="56"/>
        <v/>
      </c>
      <c r="K135" s="65" t="str">
        <f t="shared" si="48"/>
        <v/>
      </c>
      <c r="L135" s="65" t="str">
        <f t="shared" si="57"/>
        <v/>
      </c>
      <c r="M135" s="65" t="str">
        <f t="shared" si="49"/>
        <v/>
      </c>
      <c r="N135" s="65" t="str">
        <f t="shared" si="58"/>
        <v/>
      </c>
      <c r="O135" s="65" t="str">
        <f t="shared" si="50"/>
        <v/>
      </c>
      <c r="P135" s="65" t="str">
        <f t="shared" si="59"/>
        <v/>
      </c>
      <c r="Q135" s="65" t="str">
        <f t="shared" si="51"/>
        <v/>
      </c>
      <c r="R135" s="65" t="str">
        <f t="shared" si="60"/>
        <v/>
      </c>
      <c r="S135" s="65" t="str">
        <f t="shared" si="52"/>
        <v/>
      </c>
      <c r="T135" s="65" t="str">
        <f t="shared" si="61"/>
        <v/>
      </c>
    </row>
    <row r="136" spans="1:20" x14ac:dyDescent="0.2">
      <c r="A136" s="14">
        <v>134</v>
      </c>
      <c r="B136" s="64">
        <v>128</v>
      </c>
      <c r="C136" s="65" t="str">
        <f t="shared" si="44"/>
        <v/>
      </c>
      <c r="D136" s="65" t="str">
        <f t="shared" si="53"/>
        <v/>
      </c>
      <c r="E136" s="65" t="str">
        <f t="shared" si="45"/>
        <v/>
      </c>
      <c r="F136" s="65" t="str">
        <f t="shared" si="54"/>
        <v/>
      </c>
      <c r="G136" s="65" t="str">
        <f t="shared" si="46"/>
        <v/>
      </c>
      <c r="H136" s="65" t="str">
        <f t="shared" si="55"/>
        <v/>
      </c>
      <c r="I136" s="65" t="str">
        <f t="shared" si="47"/>
        <v/>
      </c>
      <c r="J136" s="65" t="str">
        <f t="shared" si="56"/>
        <v/>
      </c>
      <c r="K136" s="65" t="str">
        <f t="shared" si="48"/>
        <v/>
      </c>
      <c r="L136" s="65" t="str">
        <f t="shared" si="57"/>
        <v/>
      </c>
      <c r="M136" s="65" t="str">
        <f t="shared" si="49"/>
        <v/>
      </c>
      <c r="N136" s="65" t="str">
        <f t="shared" si="58"/>
        <v/>
      </c>
      <c r="O136" s="65" t="str">
        <f t="shared" si="50"/>
        <v/>
      </c>
      <c r="P136" s="65" t="str">
        <f t="shared" si="59"/>
        <v/>
      </c>
      <c r="Q136" s="65" t="str">
        <f t="shared" si="51"/>
        <v/>
      </c>
      <c r="R136" s="65" t="str">
        <f t="shared" si="60"/>
        <v/>
      </c>
      <c r="S136" s="65" t="str">
        <f t="shared" si="52"/>
        <v/>
      </c>
      <c r="T136" s="65" t="str">
        <f t="shared" si="61"/>
        <v/>
      </c>
    </row>
    <row r="137" spans="1:20" x14ac:dyDescent="0.2">
      <c r="A137" s="14">
        <v>135</v>
      </c>
      <c r="B137" s="64">
        <v>129</v>
      </c>
      <c r="C137" s="65" t="str">
        <f t="shared" si="44"/>
        <v/>
      </c>
      <c r="D137" s="65" t="str">
        <f t="shared" si="53"/>
        <v/>
      </c>
      <c r="E137" s="65" t="str">
        <f t="shared" si="45"/>
        <v/>
      </c>
      <c r="F137" s="65" t="str">
        <f t="shared" si="54"/>
        <v/>
      </c>
      <c r="G137" s="65" t="str">
        <f t="shared" si="46"/>
        <v/>
      </c>
      <c r="H137" s="65" t="str">
        <f t="shared" si="55"/>
        <v/>
      </c>
      <c r="I137" s="65" t="str">
        <f t="shared" si="47"/>
        <v/>
      </c>
      <c r="J137" s="65" t="str">
        <f t="shared" si="56"/>
        <v/>
      </c>
      <c r="K137" s="65" t="str">
        <f t="shared" si="48"/>
        <v/>
      </c>
      <c r="L137" s="65" t="str">
        <f t="shared" si="57"/>
        <v/>
      </c>
      <c r="M137" s="65" t="str">
        <f t="shared" si="49"/>
        <v/>
      </c>
      <c r="N137" s="65" t="str">
        <f t="shared" si="58"/>
        <v/>
      </c>
      <c r="O137" s="65" t="str">
        <f t="shared" si="50"/>
        <v/>
      </c>
      <c r="P137" s="65" t="str">
        <f t="shared" si="59"/>
        <v/>
      </c>
      <c r="Q137" s="65" t="str">
        <f t="shared" si="51"/>
        <v/>
      </c>
      <c r="R137" s="65" t="str">
        <f t="shared" si="60"/>
        <v/>
      </c>
      <c r="S137" s="65" t="str">
        <f t="shared" si="52"/>
        <v/>
      </c>
      <c r="T137" s="65" t="str">
        <f t="shared" si="61"/>
        <v/>
      </c>
    </row>
    <row r="138" spans="1:20" x14ac:dyDescent="0.2">
      <c r="A138" s="14">
        <v>136</v>
      </c>
      <c r="B138" s="64">
        <v>130</v>
      </c>
      <c r="C138" s="65" t="str">
        <f t="shared" si="44"/>
        <v/>
      </c>
      <c r="D138" s="65" t="str">
        <f t="shared" ref="D138:D169" si="62">IF($B138&lt;=$AF$5,C$7,IF($B138&lt;=$AG$5,C$8,""))</f>
        <v/>
      </c>
      <c r="E138" s="65" t="str">
        <f t="shared" si="45"/>
        <v/>
      </c>
      <c r="F138" s="65" t="str">
        <f t="shared" ref="F138:F169" si="63">IF($B138&lt;=$AF$6,E$7,IF($B138&lt;=$AG$6,E$8,""))</f>
        <v/>
      </c>
      <c r="G138" s="65" t="str">
        <f t="shared" si="46"/>
        <v/>
      </c>
      <c r="H138" s="65" t="str">
        <f t="shared" ref="H138:H169" si="64">IF($B138&lt;=$AF$7,G$7,IF($B138&lt;=$AG$7,G$8,""))</f>
        <v/>
      </c>
      <c r="I138" s="65" t="str">
        <f t="shared" si="47"/>
        <v/>
      </c>
      <c r="J138" s="65" t="str">
        <f t="shared" ref="J138:J169" si="65">IF($B138&lt;=$AF$8,I$7,IF($B138&lt;=$AG$8,I$8,""))</f>
        <v/>
      </c>
      <c r="K138" s="65" t="str">
        <f t="shared" si="48"/>
        <v/>
      </c>
      <c r="L138" s="65" t="str">
        <f t="shared" ref="L138:L169" si="66">IF($B138&lt;=$AF$9,K$7,IF($B138&lt;=$AG$9,K$8,""))</f>
        <v/>
      </c>
      <c r="M138" s="65" t="str">
        <f t="shared" si="49"/>
        <v/>
      </c>
      <c r="N138" s="65" t="str">
        <f t="shared" ref="N138:N169" si="67">IF($B138&lt;=$AF$10,M$7,IF($B138&lt;=$AG$10,M$8,""))</f>
        <v/>
      </c>
      <c r="O138" s="65" t="str">
        <f t="shared" si="50"/>
        <v/>
      </c>
      <c r="P138" s="65" t="str">
        <f t="shared" ref="P138:P169" si="68">IF($B138&lt;=$AF$11,O$7,IF($B138&lt;=$AG$11,O$8,""))</f>
        <v/>
      </c>
      <c r="Q138" s="65" t="str">
        <f t="shared" si="51"/>
        <v/>
      </c>
      <c r="R138" s="65" t="str">
        <f t="shared" ref="R138:R169" si="69">IF($B138&lt;=$AF$12,Q$7,IF($B138&lt;=$AG$12,Q$8,""))</f>
        <v/>
      </c>
      <c r="S138" s="65" t="str">
        <f t="shared" si="52"/>
        <v/>
      </c>
      <c r="T138" s="65" t="str">
        <f t="shared" ref="T138:T169" si="70">IF($B138&lt;=$AF$13,S$7,IF($B138&lt;=$AG$13,S$8,""))</f>
        <v/>
      </c>
    </row>
    <row r="139" spans="1:20" x14ac:dyDescent="0.2">
      <c r="A139" s="14">
        <v>137</v>
      </c>
      <c r="B139" s="64">
        <v>131</v>
      </c>
      <c r="C139" s="65" t="str">
        <f t="shared" ref="C139:C188" si="71">IF(D139="","",C138+D139)</f>
        <v/>
      </c>
      <c r="D139" s="65" t="str">
        <f t="shared" si="62"/>
        <v/>
      </c>
      <c r="E139" s="65" t="str">
        <f t="shared" ref="E139:E188" si="72">IF(F139="","",E138+F139)</f>
        <v/>
      </c>
      <c r="F139" s="65" t="str">
        <f t="shared" si="63"/>
        <v/>
      </c>
      <c r="G139" s="65" t="str">
        <f t="shared" ref="G139:G188" si="73">IF(H139="","",G138+H139)</f>
        <v/>
      </c>
      <c r="H139" s="65" t="str">
        <f t="shared" si="64"/>
        <v/>
      </c>
      <c r="I139" s="65" t="str">
        <f t="shared" ref="I139:I188" si="74">IF(J139="","",I138+J139)</f>
        <v/>
      </c>
      <c r="J139" s="65" t="str">
        <f t="shared" si="65"/>
        <v/>
      </c>
      <c r="K139" s="65" t="str">
        <f t="shared" ref="K139:K188" si="75">IF(L139="","",K138+L139)</f>
        <v/>
      </c>
      <c r="L139" s="65" t="str">
        <f t="shared" si="66"/>
        <v/>
      </c>
      <c r="M139" s="65" t="str">
        <f t="shared" ref="M139:M188" si="76">IF(N139="","",M138+N139)</f>
        <v/>
      </c>
      <c r="N139" s="65" t="str">
        <f t="shared" si="67"/>
        <v/>
      </c>
      <c r="O139" s="65" t="str">
        <f t="shared" ref="O139:O188" si="77">IF(P139="","",O138+P139)</f>
        <v/>
      </c>
      <c r="P139" s="65" t="str">
        <f t="shared" si="68"/>
        <v/>
      </c>
      <c r="Q139" s="65" t="str">
        <f t="shared" ref="Q139:Q188" si="78">IF(R139="","",Q138+R139)</f>
        <v/>
      </c>
      <c r="R139" s="65" t="str">
        <f t="shared" si="69"/>
        <v/>
      </c>
      <c r="S139" s="65" t="str">
        <f t="shared" ref="S139:S188" si="79">IF(T139="","",S138+T139)</f>
        <v/>
      </c>
      <c r="T139" s="65" t="str">
        <f t="shared" si="70"/>
        <v/>
      </c>
    </row>
    <row r="140" spans="1:20" x14ac:dyDescent="0.2">
      <c r="A140" s="14">
        <v>138</v>
      </c>
      <c r="B140" s="64">
        <v>132</v>
      </c>
      <c r="C140" s="65" t="str">
        <f t="shared" si="71"/>
        <v/>
      </c>
      <c r="D140" s="65" t="str">
        <f t="shared" si="62"/>
        <v/>
      </c>
      <c r="E140" s="65" t="str">
        <f t="shared" si="72"/>
        <v/>
      </c>
      <c r="F140" s="65" t="str">
        <f t="shared" si="63"/>
        <v/>
      </c>
      <c r="G140" s="65" t="str">
        <f t="shared" si="73"/>
        <v/>
      </c>
      <c r="H140" s="65" t="str">
        <f t="shared" si="64"/>
        <v/>
      </c>
      <c r="I140" s="65" t="str">
        <f t="shared" si="74"/>
        <v/>
      </c>
      <c r="J140" s="65" t="str">
        <f t="shared" si="65"/>
        <v/>
      </c>
      <c r="K140" s="65" t="str">
        <f t="shared" si="75"/>
        <v/>
      </c>
      <c r="L140" s="65" t="str">
        <f t="shared" si="66"/>
        <v/>
      </c>
      <c r="M140" s="65" t="str">
        <f t="shared" si="76"/>
        <v/>
      </c>
      <c r="N140" s="65" t="str">
        <f t="shared" si="67"/>
        <v/>
      </c>
      <c r="O140" s="65" t="str">
        <f t="shared" si="77"/>
        <v/>
      </c>
      <c r="P140" s="65" t="str">
        <f t="shared" si="68"/>
        <v/>
      </c>
      <c r="Q140" s="65" t="str">
        <f t="shared" si="78"/>
        <v/>
      </c>
      <c r="R140" s="65" t="str">
        <f t="shared" si="69"/>
        <v/>
      </c>
      <c r="S140" s="65" t="str">
        <f t="shared" si="79"/>
        <v/>
      </c>
      <c r="T140" s="65" t="str">
        <f t="shared" si="70"/>
        <v/>
      </c>
    </row>
    <row r="141" spans="1:20" x14ac:dyDescent="0.2">
      <c r="A141" s="14">
        <v>139</v>
      </c>
      <c r="B141" s="64">
        <v>133</v>
      </c>
      <c r="C141" s="65" t="str">
        <f t="shared" si="71"/>
        <v/>
      </c>
      <c r="D141" s="65" t="str">
        <f t="shared" si="62"/>
        <v/>
      </c>
      <c r="E141" s="65" t="str">
        <f t="shared" si="72"/>
        <v/>
      </c>
      <c r="F141" s="65" t="str">
        <f t="shared" si="63"/>
        <v/>
      </c>
      <c r="G141" s="65" t="str">
        <f t="shared" si="73"/>
        <v/>
      </c>
      <c r="H141" s="65" t="str">
        <f t="shared" si="64"/>
        <v/>
      </c>
      <c r="I141" s="65" t="str">
        <f t="shared" si="74"/>
        <v/>
      </c>
      <c r="J141" s="65" t="str">
        <f t="shared" si="65"/>
        <v/>
      </c>
      <c r="K141" s="65" t="str">
        <f t="shared" si="75"/>
        <v/>
      </c>
      <c r="L141" s="65" t="str">
        <f t="shared" si="66"/>
        <v/>
      </c>
      <c r="M141" s="65" t="str">
        <f t="shared" si="76"/>
        <v/>
      </c>
      <c r="N141" s="65" t="str">
        <f t="shared" si="67"/>
        <v/>
      </c>
      <c r="O141" s="65" t="str">
        <f t="shared" si="77"/>
        <v/>
      </c>
      <c r="P141" s="65" t="str">
        <f t="shared" si="68"/>
        <v/>
      </c>
      <c r="Q141" s="65" t="str">
        <f t="shared" si="78"/>
        <v/>
      </c>
      <c r="R141" s="65" t="str">
        <f t="shared" si="69"/>
        <v/>
      </c>
      <c r="S141" s="65" t="str">
        <f t="shared" si="79"/>
        <v/>
      </c>
      <c r="T141" s="65" t="str">
        <f t="shared" si="70"/>
        <v/>
      </c>
    </row>
    <row r="142" spans="1:20" x14ac:dyDescent="0.2">
      <c r="A142" s="14">
        <v>140</v>
      </c>
      <c r="B142" s="64">
        <v>134</v>
      </c>
      <c r="C142" s="65" t="str">
        <f t="shared" si="71"/>
        <v/>
      </c>
      <c r="D142" s="65" t="str">
        <f t="shared" si="62"/>
        <v/>
      </c>
      <c r="E142" s="65" t="str">
        <f t="shared" si="72"/>
        <v/>
      </c>
      <c r="F142" s="65" t="str">
        <f t="shared" si="63"/>
        <v/>
      </c>
      <c r="G142" s="65" t="str">
        <f t="shared" si="73"/>
        <v/>
      </c>
      <c r="H142" s="65" t="str">
        <f t="shared" si="64"/>
        <v/>
      </c>
      <c r="I142" s="65" t="str">
        <f t="shared" si="74"/>
        <v/>
      </c>
      <c r="J142" s="65" t="str">
        <f t="shared" si="65"/>
        <v/>
      </c>
      <c r="K142" s="65" t="str">
        <f t="shared" si="75"/>
        <v/>
      </c>
      <c r="L142" s="65" t="str">
        <f t="shared" si="66"/>
        <v/>
      </c>
      <c r="M142" s="65" t="str">
        <f t="shared" si="76"/>
        <v/>
      </c>
      <c r="N142" s="65" t="str">
        <f t="shared" si="67"/>
        <v/>
      </c>
      <c r="O142" s="65" t="str">
        <f t="shared" si="77"/>
        <v/>
      </c>
      <c r="P142" s="65" t="str">
        <f t="shared" si="68"/>
        <v/>
      </c>
      <c r="Q142" s="65" t="str">
        <f t="shared" si="78"/>
        <v/>
      </c>
      <c r="R142" s="65" t="str">
        <f t="shared" si="69"/>
        <v/>
      </c>
      <c r="S142" s="65" t="str">
        <f t="shared" si="79"/>
        <v/>
      </c>
      <c r="T142" s="65" t="str">
        <f t="shared" si="70"/>
        <v/>
      </c>
    </row>
    <row r="143" spans="1:20" x14ac:dyDescent="0.2">
      <c r="A143" s="14">
        <v>141</v>
      </c>
      <c r="B143" s="64">
        <v>135</v>
      </c>
      <c r="C143" s="65" t="str">
        <f t="shared" si="71"/>
        <v/>
      </c>
      <c r="D143" s="65" t="str">
        <f t="shared" si="62"/>
        <v/>
      </c>
      <c r="E143" s="65" t="str">
        <f t="shared" si="72"/>
        <v/>
      </c>
      <c r="F143" s="65" t="str">
        <f t="shared" si="63"/>
        <v/>
      </c>
      <c r="G143" s="65" t="str">
        <f t="shared" si="73"/>
        <v/>
      </c>
      <c r="H143" s="65" t="str">
        <f t="shared" si="64"/>
        <v/>
      </c>
      <c r="I143" s="65" t="str">
        <f t="shared" si="74"/>
        <v/>
      </c>
      <c r="J143" s="65" t="str">
        <f t="shared" si="65"/>
        <v/>
      </c>
      <c r="K143" s="65" t="str">
        <f t="shared" si="75"/>
        <v/>
      </c>
      <c r="L143" s="65" t="str">
        <f t="shared" si="66"/>
        <v/>
      </c>
      <c r="M143" s="65" t="str">
        <f t="shared" si="76"/>
        <v/>
      </c>
      <c r="N143" s="65" t="str">
        <f t="shared" si="67"/>
        <v/>
      </c>
      <c r="O143" s="65" t="str">
        <f t="shared" si="77"/>
        <v/>
      </c>
      <c r="P143" s="65" t="str">
        <f t="shared" si="68"/>
        <v/>
      </c>
      <c r="Q143" s="65" t="str">
        <f t="shared" si="78"/>
        <v/>
      </c>
      <c r="R143" s="65" t="str">
        <f t="shared" si="69"/>
        <v/>
      </c>
      <c r="S143" s="65" t="str">
        <f t="shared" si="79"/>
        <v/>
      </c>
      <c r="T143" s="65" t="str">
        <f t="shared" si="70"/>
        <v/>
      </c>
    </row>
    <row r="144" spans="1:20" x14ac:dyDescent="0.2">
      <c r="A144" s="14">
        <v>142</v>
      </c>
      <c r="B144" s="64">
        <v>136</v>
      </c>
      <c r="C144" s="65" t="str">
        <f t="shared" si="71"/>
        <v/>
      </c>
      <c r="D144" s="65" t="str">
        <f t="shared" si="62"/>
        <v/>
      </c>
      <c r="E144" s="65" t="str">
        <f t="shared" si="72"/>
        <v/>
      </c>
      <c r="F144" s="65" t="str">
        <f t="shared" si="63"/>
        <v/>
      </c>
      <c r="G144" s="65" t="str">
        <f t="shared" si="73"/>
        <v/>
      </c>
      <c r="H144" s="65" t="str">
        <f t="shared" si="64"/>
        <v/>
      </c>
      <c r="I144" s="65" t="str">
        <f t="shared" si="74"/>
        <v/>
      </c>
      <c r="J144" s="65" t="str">
        <f t="shared" si="65"/>
        <v/>
      </c>
      <c r="K144" s="65" t="str">
        <f t="shared" si="75"/>
        <v/>
      </c>
      <c r="L144" s="65" t="str">
        <f t="shared" si="66"/>
        <v/>
      </c>
      <c r="M144" s="65" t="str">
        <f t="shared" si="76"/>
        <v/>
      </c>
      <c r="N144" s="65" t="str">
        <f t="shared" si="67"/>
        <v/>
      </c>
      <c r="O144" s="65" t="str">
        <f t="shared" si="77"/>
        <v/>
      </c>
      <c r="P144" s="65" t="str">
        <f t="shared" si="68"/>
        <v/>
      </c>
      <c r="Q144" s="65" t="str">
        <f t="shared" si="78"/>
        <v/>
      </c>
      <c r="R144" s="65" t="str">
        <f t="shared" si="69"/>
        <v/>
      </c>
      <c r="S144" s="65" t="str">
        <f t="shared" si="79"/>
        <v/>
      </c>
      <c r="T144" s="65" t="str">
        <f t="shared" si="70"/>
        <v/>
      </c>
    </row>
    <row r="145" spans="1:20" x14ac:dyDescent="0.2">
      <c r="A145" s="14">
        <v>143</v>
      </c>
      <c r="B145" s="64">
        <v>137</v>
      </c>
      <c r="C145" s="65" t="str">
        <f t="shared" si="71"/>
        <v/>
      </c>
      <c r="D145" s="65" t="str">
        <f t="shared" si="62"/>
        <v/>
      </c>
      <c r="E145" s="65" t="str">
        <f t="shared" si="72"/>
        <v/>
      </c>
      <c r="F145" s="65" t="str">
        <f t="shared" si="63"/>
        <v/>
      </c>
      <c r="G145" s="65" t="str">
        <f t="shared" si="73"/>
        <v/>
      </c>
      <c r="H145" s="65" t="str">
        <f t="shared" si="64"/>
        <v/>
      </c>
      <c r="I145" s="65" t="str">
        <f t="shared" si="74"/>
        <v/>
      </c>
      <c r="J145" s="65" t="str">
        <f t="shared" si="65"/>
        <v/>
      </c>
      <c r="K145" s="65" t="str">
        <f t="shared" si="75"/>
        <v/>
      </c>
      <c r="L145" s="65" t="str">
        <f t="shared" si="66"/>
        <v/>
      </c>
      <c r="M145" s="65" t="str">
        <f t="shared" si="76"/>
        <v/>
      </c>
      <c r="N145" s="65" t="str">
        <f t="shared" si="67"/>
        <v/>
      </c>
      <c r="O145" s="65" t="str">
        <f t="shared" si="77"/>
        <v/>
      </c>
      <c r="P145" s="65" t="str">
        <f t="shared" si="68"/>
        <v/>
      </c>
      <c r="Q145" s="65" t="str">
        <f t="shared" si="78"/>
        <v/>
      </c>
      <c r="R145" s="65" t="str">
        <f t="shared" si="69"/>
        <v/>
      </c>
      <c r="S145" s="65" t="str">
        <f t="shared" si="79"/>
        <v/>
      </c>
      <c r="T145" s="65" t="str">
        <f t="shared" si="70"/>
        <v/>
      </c>
    </row>
    <row r="146" spans="1:20" x14ac:dyDescent="0.2">
      <c r="A146" s="14">
        <v>144</v>
      </c>
      <c r="B146" s="64">
        <v>138</v>
      </c>
      <c r="C146" s="65" t="str">
        <f t="shared" si="71"/>
        <v/>
      </c>
      <c r="D146" s="65" t="str">
        <f t="shared" si="62"/>
        <v/>
      </c>
      <c r="E146" s="65" t="str">
        <f t="shared" si="72"/>
        <v/>
      </c>
      <c r="F146" s="65" t="str">
        <f t="shared" si="63"/>
        <v/>
      </c>
      <c r="G146" s="65" t="str">
        <f t="shared" si="73"/>
        <v/>
      </c>
      <c r="H146" s="65" t="str">
        <f t="shared" si="64"/>
        <v/>
      </c>
      <c r="I146" s="65" t="str">
        <f t="shared" si="74"/>
        <v/>
      </c>
      <c r="J146" s="65" t="str">
        <f t="shared" si="65"/>
        <v/>
      </c>
      <c r="K146" s="65" t="str">
        <f t="shared" si="75"/>
        <v/>
      </c>
      <c r="L146" s="65" t="str">
        <f t="shared" si="66"/>
        <v/>
      </c>
      <c r="M146" s="65" t="str">
        <f t="shared" si="76"/>
        <v/>
      </c>
      <c r="N146" s="65" t="str">
        <f t="shared" si="67"/>
        <v/>
      </c>
      <c r="O146" s="65" t="str">
        <f t="shared" si="77"/>
        <v/>
      </c>
      <c r="P146" s="65" t="str">
        <f t="shared" si="68"/>
        <v/>
      </c>
      <c r="Q146" s="65" t="str">
        <f t="shared" si="78"/>
        <v/>
      </c>
      <c r="R146" s="65" t="str">
        <f t="shared" si="69"/>
        <v/>
      </c>
      <c r="S146" s="65" t="str">
        <f t="shared" si="79"/>
        <v/>
      </c>
      <c r="T146" s="65" t="str">
        <f t="shared" si="70"/>
        <v/>
      </c>
    </row>
    <row r="147" spans="1:20" x14ac:dyDescent="0.2">
      <c r="A147" s="14">
        <v>145</v>
      </c>
      <c r="B147" s="64">
        <v>139</v>
      </c>
      <c r="C147" s="65" t="str">
        <f t="shared" si="71"/>
        <v/>
      </c>
      <c r="D147" s="65" t="str">
        <f t="shared" si="62"/>
        <v/>
      </c>
      <c r="E147" s="65" t="str">
        <f t="shared" si="72"/>
        <v/>
      </c>
      <c r="F147" s="65" t="str">
        <f t="shared" si="63"/>
        <v/>
      </c>
      <c r="G147" s="65" t="str">
        <f t="shared" si="73"/>
        <v/>
      </c>
      <c r="H147" s="65" t="str">
        <f t="shared" si="64"/>
        <v/>
      </c>
      <c r="I147" s="65" t="str">
        <f t="shared" si="74"/>
        <v/>
      </c>
      <c r="J147" s="65" t="str">
        <f t="shared" si="65"/>
        <v/>
      </c>
      <c r="K147" s="65" t="str">
        <f t="shared" si="75"/>
        <v/>
      </c>
      <c r="L147" s="65" t="str">
        <f t="shared" si="66"/>
        <v/>
      </c>
      <c r="M147" s="65" t="str">
        <f t="shared" si="76"/>
        <v/>
      </c>
      <c r="N147" s="65" t="str">
        <f t="shared" si="67"/>
        <v/>
      </c>
      <c r="O147" s="65" t="str">
        <f t="shared" si="77"/>
        <v/>
      </c>
      <c r="P147" s="65" t="str">
        <f t="shared" si="68"/>
        <v/>
      </c>
      <c r="Q147" s="65" t="str">
        <f t="shared" si="78"/>
        <v/>
      </c>
      <c r="R147" s="65" t="str">
        <f t="shared" si="69"/>
        <v/>
      </c>
      <c r="S147" s="65" t="str">
        <f t="shared" si="79"/>
        <v/>
      </c>
      <c r="T147" s="65" t="str">
        <f t="shared" si="70"/>
        <v/>
      </c>
    </row>
    <row r="148" spans="1:20" x14ac:dyDescent="0.2">
      <c r="A148" s="14">
        <v>146</v>
      </c>
      <c r="B148" s="64">
        <v>140</v>
      </c>
      <c r="C148" s="65" t="str">
        <f t="shared" si="71"/>
        <v/>
      </c>
      <c r="D148" s="65" t="str">
        <f t="shared" si="62"/>
        <v/>
      </c>
      <c r="E148" s="65" t="str">
        <f t="shared" si="72"/>
        <v/>
      </c>
      <c r="F148" s="65" t="str">
        <f t="shared" si="63"/>
        <v/>
      </c>
      <c r="G148" s="65" t="str">
        <f t="shared" si="73"/>
        <v/>
      </c>
      <c r="H148" s="65" t="str">
        <f t="shared" si="64"/>
        <v/>
      </c>
      <c r="I148" s="65" t="str">
        <f t="shared" si="74"/>
        <v/>
      </c>
      <c r="J148" s="65" t="str">
        <f t="shared" si="65"/>
        <v/>
      </c>
      <c r="K148" s="65" t="str">
        <f t="shared" si="75"/>
        <v/>
      </c>
      <c r="L148" s="65" t="str">
        <f t="shared" si="66"/>
        <v/>
      </c>
      <c r="M148" s="65" t="str">
        <f t="shared" si="76"/>
        <v/>
      </c>
      <c r="N148" s="65" t="str">
        <f t="shared" si="67"/>
        <v/>
      </c>
      <c r="O148" s="65" t="str">
        <f t="shared" si="77"/>
        <v/>
      </c>
      <c r="P148" s="65" t="str">
        <f t="shared" si="68"/>
        <v/>
      </c>
      <c r="Q148" s="65" t="str">
        <f t="shared" si="78"/>
        <v/>
      </c>
      <c r="R148" s="65" t="str">
        <f t="shared" si="69"/>
        <v/>
      </c>
      <c r="S148" s="65" t="str">
        <f t="shared" si="79"/>
        <v/>
      </c>
      <c r="T148" s="65" t="str">
        <f t="shared" si="70"/>
        <v/>
      </c>
    </row>
    <row r="149" spans="1:20" x14ac:dyDescent="0.2">
      <c r="A149" s="14">
        <v>147</v>
      </c>
      <c r="B149" s="64">
        <v>141</v>
      </c>
      <c r="C149" s="65" t="str">
        <f t="shared" si="71"/>
        <v/>
      </c>
      <c r="D149" s="65" t="str">
        <f t="shared" si="62"/>
        <v/>
      </c>
      <c r="E149" s="65" t="str">
        <f t="shared" si="72"/>
        <v/>
      </c>
      <c r="F149" s="65" t="str">
        <f t="shared" si="63"/>
        <v/>
      </c>
      <c r="G149" s="65" t="str">
        <f t="shared" si="73"/>
        <v/>
      </c>
      <c r="H149" s="65" t="str">
        <f t="shared" si="64"/>
        <v/>
      </c>
      <c r="I149" s="65" t="str">
        <f t="shared" si="74"/>
        <v/>
      </c>
      <c r="J149" s="65" t="str">
        <f t="shared" si="65"/>
        <v/>
      </c>
      <c r="K149" s="65" t="str">
        <f t="shared" si="75"/>
        <v/>
      </c>
      <c r="L149" s="65" t="str">
        <f t="shared" si="66"/>
        <v/>
      </c>
      <c r="M149" s="65" t="str">
        <f t="shared" si="76"/>
        <v/>
      </c>
      <c r="N149" s="65" t="str">
        <f t="shared" si="67"/>
        <v/>
      </c>
      <c r="O149" s="65" t="str">
        <f t="shared" si="77"/>
        <v/>
      </c>
      <c r="P149" s="65" t="str">
        <f t="shared" si="68"/>
        <v/>
      </c>
      <c r="Q149" s="65" t="str">
        <f t="shared" si="78"/>
        <v/>
      </c>
      <c r="R149" s="65" t="str">
        <f t="shared" si="69"/>
        <v/>
      </c>
      <c r="S149" s="65" t="str">
        <f t="shared" si="79"/>
        <v/>
      </c>
      <c r="T149" s="65" t="str">
        <f t="shared" si="70"/>
        <v/>
      </c>
    </row>
    <row r="150" spans="1:20" x14ac:dyDescent="0.2">
      <c r="A150" s="14">
        <v>148</v>
      </c>
      <c r="B150" s="64">
        <v>142</v>
      </c>
      <c r="C150" s="65" t="str">
        <f t="shared" si="71"/>
        <v/>
      </c>
      <c r="D150" s="65" t="str">
        <f t="shared" si="62"/>
        <v/>
      </c>
      <c r="E150" s="65" t="str">
        <f t="shared" si="72"/>
        <v/>
      </c>
      <c r="F150" s="65" t="str">
        <f t="shared" si="63"/>
        <v/>
      </c>
      <c r="G150" s="65" t="str">
        <f t="shared" si="73"/>
        <v/>
      </c>
      <c r="H150" s="65" t="str">
        <f t="shared" si="64"/>
        <v/>
      </c>
      <c r="I150" s="65" t="str">
        <f t="shared" si="74"/>
        <v/>
      </c>
      <c r="J150" s="65" t="str">
        <f t="shared" si="65"/>
        <v/>
      </c>
      <c r="K150" s="65" t="str">
        <f t="shared" si="75"/>
        <v/>
      </c>
      <c r="L150" s="65" t="str">
        <f t="shared" si="66"/>
        <v/>
      </c>
      <c r="M150" s="65" t="str">
        <f t="shared" si="76"/>
        <v/>
      </c>
      <c r="N150" s="65" t="str">
        <f t="shared" si="67"/>
        <v/>
      </c>
      <c r="O150" s="65" t="str">
        <f t="shared" si="77"/>
        <v/>
      </c>
      <c r="P150" s="65" t="str">
        <f t="shared" si="68"/>
        <v/>
      </c>
      <c r="Q150" s="65" t="str">
        <f t="shared" si="78"/>
        <v/>
      </c>
      <c r="R150" s="65" t="str">
        <f t="shared" si="69"/>
        <v/>
      </c>
      <c r="S150" s="65" t="str">
        <f t="shared" si="79"/>
        <v/>
      </c>
      <c r="T150" s="65" t="str">
        <f t="shared" si="70"/>
        <v/>
      </c>
    </row>
    <row r="151" spans="1:20" x14ac:dyDescent="0.2">
      <c r="A151" s="14">
        <v>149</v>
      </c>
      <c r="B151" s="64">
        <v>143</v>
      </c>
      <c r="C151" s="65" t="str">
        <f t="shared" si="71"/>
        <v/>
      </c>
      <c r="D151" s="65" t="str">
        <f t="shared" si="62"/>
        <v/>
      </c>
      <c r="E151" s="65" t="str">
        <f t="shared" si="72"/>
        <v/>
      </c>
      <c r="F151" s="65" t="str">
        <f t="shared" si="63"/>
        <v/>
      </c>
      <c r="G151" s="65" t="str">
        <f t="shared" si="73"/>
        <v/>
      </c>
      <c r="H151" s="65" t="str">
        <f t="shared" si="64"/>
        <v/>
      </c>
      <c r="I151" s="65" t="str">
        <f t="shared" si="74"/>
        <v/>
      </c>
      <c r="J151" s="65" t="str">
        <f t="shared" si="65"/>
        <v/>
      </c>
      <c r="K151" s="65" t="str">
        <f t="shared" si="75"/>
        <v/>
      </c>
      <c r="L151" s="65" t="str">
        <f t="shared" si="66"/>
        <v/>
      </c>
      <c r="M151" s="65" t="str">
        <f t="shared" si="76"/>
        <v/>
      </c>
      <c r="N151" s="65" t="str">
        <f t="shared" si="67"/>
        <v/>
      </c>
      <c r="O151" s="65" t="str">
        <f t="shared" si="77"/>
        <v/>
      </c>
      <c r="P151" s="65" t="str">
        <f t="shared" si="68"/>
        <v/>
      </c>
      <c r="Q151" s="65" t="str">
        <f t="shared" si="78"/>
        <v/>
      </c>
      <c r="R151" s="65" t="str">
        <f t="shared" si="69"/>
        <v/>
      </c>
      <c r="S151" s="65" t="str">
        <f t="shared" si="79"/>
        <v/>
      </c>
      <c r="T151" s="65" t="str">
        <f t="shared" si="70"/>
        <v/>
      </c>
    </row>
    <row r="152" spans="1:20" x14ac:dyDescent="0.2">
      <c r="A152" s="14">
        <v>150</v>
      </c>
      <c r="B152" s="64">
        <v>144</v>
      </c>
      <c r="C152" s="65" t="str">
        <f t="shared" si="71"/>
        <v/>
      </c>
      <c r="D152" s="65" t="str">
        <f t="shared" si="62"/>
        <v/>
      </c>
      <c r="E152" s="65" t="str">
        <f t="shared" si="72"/>
        <v/>
      </c>
      <c r="F152" s="65" t="str">
        <f t="shared" si="63"/>
        <v/>
      </c>
      <c r="G152" s="65" t="str">
        <f t="shared" si="73"/>
        <v/>
      </c>
      <c r="H152" s="65" t="str">
        <f t="shared" si="64"/>
        <v/>
      </c>
      <c r="I152" s="65" t="str">
        <f t="shared" si="74"/>
        <v/>
      </c>
      <c r="J152" s="65" t="str">
        <f t="shared" si="65"/>
        <v/>
      </c>
      <c r="K152" s="65" t="str">
        <f t="shared" si="75"/>
        <v/>
      </c>
      <c r="L152" s="65" t="str">
        <f t="shared" si="66"/>
        <v/>
      </c>
      <c r="M152" s="65" t="str">
        <f t="shared" si="76"/>
        <v/>
      </c>
      <c r="N152" s="65" t="str">
        <f t="shared" si="67"/>
        <v/>
      </c>
      <c r="O152" s="65" t="str">
        <f t="shared" si="77"/>
        <v/>
      </c>
      <c r="P152" s="65" t="str">
        <f t="shared" si="68"/>
        <v/>
      </c>
      <c r="Q152" s="65" t="str">
        <f t="shared" si="78"/>
        <v/>
      </c>
      <c r="R152" s="65" t="str">
        <f t="shared" si="69"/>
        <v/>
      </c>
      <c r="S152" s="65" t="str">
        <f t="shared" si="79"/>
        <v/>
      </c>
      <c r="T152" s="65" t="str">
        <f t="shared" si="70"/>
        <v/>
      </c>
    </row>
    <row r="153" spans="1:20" x14ac:dyDescent="0.2">
      <c r="A153" s="14">
        <v>151</v>
      </c>
      <c r="B153" s="64">
        <v>145</v>
      </c>
      <c r="C153" s="65" t="str">
        <f t="shared" si="71"/>
        <v/>
      </c>
      <c r="D153" s="65" t="str">
        <f t="shared" si="62"/>
        <v/>
      </c>
      <c r="E153" s="65" t="str">
        <f t="shared" si="72"/>
        <v/>
      </c>
      <c r="F153" s="65" t="str">
        <f t="shared" si="63"/>
        <v/>
      </c>
      <c r="G153" s="65" t="str">
        <f t="shared" si="73"/>
        <v/>
      </c>
      <c r="H153" s="65" t="str">
        <f t="shared" si="64"/>
        <v/>
      </c>
      <c r="I153" s="65" t="str">
        <f t="shared" si="74"/>
        <v/>
      </c>
      <c r="J153" s="65" t="str">
        <f t="shared" si="65"/>
        <v/>
      </c>
      <c r="K153" s="65" t="str">
        <f t="shared" si="75"/>
        <v/>
      </c>
      <c r="L153" s="65" t="str">
        <f t="shared" si="66"/>
        <v/>
      </c>
      <c r="M153" s="65" t="str">
        <f t="shared" si="76"/>
        <v/>
      </c>
      <c r="N153" s="65" t="str">
        <f t="shared" si="67"/>
        <v/>
      </c>
      <c r="O153" s="65" t="str">
        <f t="shared" si="77"/>
        <v/>
      </c>
      <c r="P153" s="65" t="str">
        <f t="shared" si="68"/>
        <v/>
      </c>
      <c r="Q153" s="65" t="str">
        <f t="shared" si="78"/>
        <v/>
      </c>
      <c r="R153" s="65" t="str">
        <f t="shared" si="69"/>
        <v/>
      </c>
      <c r="S153" s="65" t="str">
        <f t="shared" si="79"/>
        <v/>
      </c>
      <c r="T153" s="65" t="str">
        <f t="shared" si="70"/>
        <v/>
      </c>
    </row>
    <row r="154" spans="1:20" x14ac:dyDescent="0.2">
      <c r="A154" s="14">
        <v>152</v>
      </c>
      <c r="B154" s="64">
        <v>146</v>
      </c>
      <c r="C154" s="65" t="str">
        <f t="shared" si="71"/>
        <v/>
      </c>
      <c r="D154" s="65" t="str">
        <f t="shared" si="62"/>
        <v/>
      </c>
      <c r="E154" s="65" t="str">
        <f t="shared" si="72"/>
        <v/>
      </c>
      <c r="F154" s="65" t="str">
        <f t="shared" si="63"/>
        <v/>
      </c>
      <c r="G154" s="65" t="str">
        <f t="shared" si="73"/>
        <v/>
      </c>
      <c r="H154" s="65" t="str">
        <f t="shared" si="64"/>
        <v/>
      </c>
      <c r="I154" s="65" t="str">
        <f t="shared" si="74"/>
        <v/>
      </c>
      <c r="J154" s="65" t="str">
        <f t="shared" si="65"/>
        <v/>
      </c>
      <c r="K154" s="65" t="str">
        <f t="shared" si="75"/>
        <v/>
      </c>
      <c r="L154" s="65" t="str">
        <f t="shared" si="66"/>
        <v/>
      </c>
      <c r="M154" s="65" t="str">
        <f t="shared" si="76"/>
        <v/>
      </c>
      <c r="N154" s="65" t="str">
        <f t="shared" si="67"/>
        <v/>
      </c>
      <c r="O154" s="65" t="str">
        <f t="shared" si="77"/>
        <v/>
      </c>
      <c r="P154" s="65" t="str">
        <f t="shared" si="68"/>
        <v/>
      </c>
      <c r="Q154" s="65" t="str">
        <f t="shared" si="78"/>
        <v/>
      </c>
      <c r="R154" s="65" t="str">
        <f t="shared" si="69"/>
        <v/>
      </c>
      <c r="S154" s="65" t="str">
        <f t="shared" si="79"/>
        <v/>
      </c>
      <c r="T154" s="65" t="str">
        <f t="shared" si="70"/>
        <v/>
      </c>
    </row>
    <row r="155" spans="1:20" x14ac:dyDescent="0.2">
      <c r="A155" s="14">
        <v>153</v>
      </c>
      <c r="B155" s="64">
        <v>147</v>
      </c>
      <c r="C155" s="65" t="str">
        <f t="shared" si="71"/>
        <v/>
      </c>
      <c r="D155" s="65" t="str">
        <f t="shared" si="62"/>
        <v/>
      </c>
      <c r="E155" s="65" t="str">
        <f t="shared" si="72"/>
        <v/>
      </c>
      <c r="F155" s="65" t="str">
        <f t="shared" si="63"/>
        <v/>
      </c>
      <c r="G155" s="65" t="str">
        <f t="shared" si="73"/>
        <v/>
      </c>
      <c r="H155" s="65" t="str">
        <f t="shared" si="64"/>
        <v/>
      </c>
      <c r="I155" s="65" t="str">
        <f t="shared" si="74"/>
        <v/>
      </c>
      <c r="J155" s="65" t="str">
        <f t="shared" si="65"/>
        <v/>
      </c>
      <c r="K155" s="65" t="str">
        <f t="shared" si="75"/>
        <v/>
      </c>
      <c r="L155" s="65" t="str">
        <f t="shared" si="66"/>
        <v/>
      </c>
      <c r="M155" s="65" t="str">
        <f t="shared" si="76"/>
        <v/>
      </c>
      <c r="N155" s="65" t="str">
        <f t="shared" si="67"/>
        <v/>
      </c>
      <c r="O155" s="65" t="str">
        <f t="shared" si="77"/>
        <v/>
      </c>
      <c r="P155" s="65" t="str">
        <f t="shared" si="68"/>
        <v/>
      </c>
      <c r="Q155" s="65" t="str">
        <f t="shared" si="78"/>
        <v/>
      </c>
      <c r="R155" s="65" t="str">
        <f t="shared" si="69"/>
        <v/>
      </c>
      <c r="S155" s="65" t="str">
        <f t="shared" si="79"/>
        <v/>
      </c>
      <c r="T155" s="65" t="str">
        <f t="shared" si="70"/>
        <v/>
      </c>
    </row>
    <row r="156" spans="1:20" x14ac:dyDescent="0.2">
      <c r="A156" s="14">
        <v>154</v>
      </c>
      <c r="B156" s="64">
        <v>148</v>
      </c>
      <c r="C156" s="65" t="str">
        <f t="shared" si="71"/>
        <v/>
      </c>
      <c r="D156" s="65" t="str">
        <f t="shared" si="62"/>
        <v/>
      </c>
      <c r="E156" s="65" t="str">
        <f t="shared" si="72"/>
        <v/>
      </c>
      <c r="F156" s="65" t="str">
        <f t="shared" si="63"/>
        <v/>
      </c>
      <c r="G156" s="65" t="str">
        <f t="shared" si="73"/>
        <v/>
      </c>
      <c r="H156" s="65" t="str">
        <f t="shared" si="64"/>
        <v/>
      </c>
      <c r="I156" s="65" t="str">
        <f t="shared" si="74"/>
        <v/>
      </c>
      <c r="J156" s="65" t="str">
        <f t="shared" si="65"/>
        <v/>
      </c>
      <c r="K156" s="65" t="str">
        <f t="shared" si="75"/>
        <v/>
      </c>
      <c r="L156" s="65" t="str">
        <f t="shared" si="66"/>
        <v/>
      </c>
      <c r="M156" s="65" t="str">
        <f t="shared" si="76"/>
        <v/>
      </c>
      <c r="N156" s="65" t="str">
        <f t="shared" si="67"/>
        <v/>
      </c>
      <c r="O156" s="65" t="str">
        <f t="shared" si="77"/>
        <v/>
      </c>
      <c r="P156" s="65" t="str">
        <f t="shared" si="68"/>
        <v/>
      </c>
      <c r="Q156" s="65" t="str">
        <f t="shared" si="78"/>
        <v/>
      </c>
      <c r="R156" s="65" t="str">
        <f t="shared" si="69"/>
        <v/>
      </c>
      <c r="S156" s="65" t="str">
        <f t="shared" si="79"/>
        <v/>
      </c>
      <c r="T156" s="65" t="str">
        <f t="shared" si="70"/>
        <v/>
      </c>
    </row>
    <row r="157" spans="1:20" x14ac:dyDescent="0.2">
      <c r="A157" s="14">
        <v>155</v>
      </c>
      <c r="B157" s="64">
        <v>149</v>
      </c>
      <c r="C157" s="65" t="str">
        <f t="shared" si="71"/>
        <v/>
      </c>
      <c r="D157" s="65" t="str">
        <f t="shared" si="62"/>
        <v/>
      </c>
      <c r="E157" s="65" t="str">
        <f t="shared" si="72"/>
        <v/>
      </c>
      <c r="F157" s="65" t="str">
        <f t="shared" si="63"/>
        <v/>
      </c>
      <c r="G157" s="65" t="str">
        <f t="shared" si="73"/>
        <v/>
      </c>
      <c r="H157" s="65" t="str">
        <f t="shared" si="64"/>
        <v/>
      </c>
      <c r="I157" s="65" t="str">
        <f t="shared" si="74"/>
        <v/>
      </c>
      <c r="J157" s="65" t="str">
        <f t="shared" si="65"/>
        <v/>
      </c>
      <c r="K157" s="65" t="str">
        <f t="shared" si="75"/>
        <v/>
      </c>
      <c r="L157" s="65" t="str">
        <f t="shared" si="66"/>
        <v/>
      </c>
      <c r="M157" s="65" t="str">
        <f t="shared" si="76"/>
        <v/>
      </c>
      <c r="N157" s="65" t="str">
        <f t="shared" si="67"/>
        <v/>
      </c>
      <c r="O157" s="65" t="str">
        <f t="shared" si="77"/>
        <v/>
      </c>
      <c r="P157" s="65" t="str">
        <f t="shared" si="68"/>
        <v/>
      </c>
      <c r="Q157" s="65" t="str">
        <f t="shared" si="78"/>
        <v/>
      </c>
      <c r="R157" s="65" t="str">
        <f t="shared" si="69"/>
        <v/>
      </c>
      <c r="S157" s="65" t="str">
        <f t="shared" si="79"/>
        <v/>
      </c>
      <c r="T157" s="65" t="str">
        <f t="shared" si="70"/>
        <v/>
      </c>
    </row>
    <row r="158" spans="1:20" x14ac:dyDescent="0.2">
      <c r="A158" s="14">
        <v>156</v>
      </c>
      <c r="B158" s="64">
        <v>150</v>
      </c>
      <c r="C158" s="65" t="str">
        <f t="shared" si="71"/>
        <v/>
      </c>
      <c r="D158" s="65" t="str">
        <f t="shared" si="62"/>
        <v/>
      </c>
      <c r="E158" s="65" t="str">
        <f t="shared" si="72"/>
        <v/>
      </c>
      <c r="F158" s="65" t="str">
        <f t="shared" si="63"/>
        <v/>
      </c>
      <c r="G158" s="65" t="str">
        <f t="shared" si="73"/>
        <v/>
      </c>
      <c r="H158" s="65" t="str">
        <f t="shared" si="64"/>
        <v/>
      </c>
      <c r="I158" s="65" t="str">
        <f t="shared" si="74"/>
        <v/>
      </c>
      <c r="J158" s="65" t="str">
        <f t="shared" si="65"/>
        <v/>
      </c>
      <c r="K158" s="65" t="str">
        <f t="shared" si="75"/>
        <v/>
      </c>
      <c r="L158" s="65" t="str">
        <f t="shared" si="66"/>
        <v/>
      </c>
      <c r="M158" s="65" t="str">
        <f t="shared" si="76"/>
        <v/>
      </c>
      <c r="N158" s="65" t="str">
        <f t="shared" si="67"/>
        <v/>
      </c>
      <c r="O158" s="65" t="str">
        <f t="shared" si="77"/>
        <v/>
      </c>
      <c r="P158" s="65" t="str">
        <f t="shared" si="68"/>
        <v/>
      </c>
      <c r="Q158" s="65" t="str">
        <f t="shared" si="78"/>
        <v/>
      </c>
      <c r="R158" s="65" t="str">
        <f t="shared" si="69"/>
        <v/>
      </c>
      <c r="S158" s="65" t="str">
        <f t="shared" si="79"/>
        <v/>
      </c>
      <c r="T158" s="65" t="str">
        <f t="shared" si="70"/>
        <v/>
      </c>
    </row>
    <row r="159" spans="1:20" x14ac:dyDescent="0.2">
      <c r="A159" s="14">
        <v>157</v>
      </c>
      <c r="B159" s="64">
        <v>151</v>
      </c>
      <c r="C159" s="65" t="str">
        <f t="shared" si="71"/>
        <v/>
      </c>
      <c r="D159" s="65" t="str">
        <f t="shared" si="62"/>
        <v/>
      </c>
      <c r="E159" s="65" t="str">
        <f t="shared" si="72"/>
        <v/>
      </c>
      <c r="F159" s="65" t="str">
        <f t="shared" si="63"/>
        <v/>
      </c>
      <c r="G159" s="65" t="str">
        <f t="shared" si="73"/>
        <v/>
      </c>
      <c r="H159" s="65" t="str">
        <f t="shared" si="64"/>
        <v/>
      </c>
      <c r="I159" s="65" t="str">
        <f t="shared" si="74"/>
        <v/>
      </c>
      <c r="J159" s="65" t="str">
        <f t="shared" si="65"/>
        <v/>
      </c>
      <c r="K159" s="65" t="str">
        <f t="shared" si="75"/>
        <v/>
      </c>
      <c r="L159" s="65" t="str">
        <f t="shared" si="66"/>
        <v/>
      </c>
      <c r="M159" s="65" t="str">
        <f t="shared" si="76"/>
        <v/>
      </c>
      <c r="N159" s="65" t="str">
        <f t="shared" si="67"/>
        <v/>
      </c>
      <c r="O159" s="65" t="str">
        <f t="shared" si="77"/>
        <v/>
      </c>
      <c r="P159" s="65" t="str">
        <f t="shared" si="68"/>
        <v/>
      </c>
      <c r="Q159" s="65" t="str">
        <f t="shared" si="78"/>
        <v/>
      </c>
      <c r="R159" s="65" t="str">
        <f t="shared" si="69"/>
        <v/>
      </c>
      <c r="S159" s="65" t="str">
        <f t="shared" si="79"/>
        <v/>
      </c>
      <c r="T159" s="65" t="str">
        <f t="shared" si="70"/>
        <v/>
      </c>
    </row>
    <row r="160" spans="1:20" x14ac:dyDescent="0.2">
      <c r="A160" s="14">
        <v>158</v>
      </c>
      <c r="B160" s="64">
        <v>152</v>
      </c>
      <c r="C160" s="65" t="str">
        <f t="shared" si="71"/>
        <v/>
      </c>
      <c r="D160" s="65" t="str">
        <f t="shared" si="62"/>
        <v/>
      </c>
      <c r="E160" s="65" t="str">
        <f t="shared" si="72"/>
        <v/>
      </c>
      <c r="F160" s="65" t="str">
        <f t="shared" si="63"/>
        <v/>
      </c>
      <c r="G160" s="65" t="str">
        <f t="shared" si="73"/>
        <v/>
      </c>
      <c r="H160" s="65" t="str">
        <f t="shared" si="64"/>
        <v/>
      </c>
      <c r="I160" s="65" t="str">
        <f t="shared" si="74"/>
        <v/>
      </c>
      <c r="J160" s="65" t="str">
        <f t="shared" si="65"/>
        <v/>
      </c>
      <c r="K160" s="65" t="str">
        <f t="shared" si="75"/>
        <v/>
      </c>
      <c r="L160" s="65" t="str">
        <f t="shared" si="66"/>
        <v/>
      </c>
      <c r="M160" s="65" t="str">
        <f t="shared" si="76"/>
        <v/>
      </c>
      <c r="N160" s="65" t="str">
        <f t="shared" si="67"/>
        <v/>
      </c>
      <c r="O160" s="65" t="str">
        <f t="shared" si="77"/>
        <v/>
      </c>
      <c r="P160" s="65" t="str">
        <f t="shared" si="68"/>
        <v/>
      </c>
      <c r="Q160" s="65" t="str">
        <f t="shared" si="78"/>
        <v/>
      </c>
      <c r="R160" s="65" t="str">
        <f t="shared" si="69"/>
        <v/>
      </c>
      <c r="S160" s="65" t="str">
        <f t="shared" si="79"/>
        <v/>
      </c>
      <c r="T160" s="65" t="str">
        <f t="shared" si="70"/>
        <v/>
      </c>
    </row>
    <row r="161" spans="1:20" x14ac:dyDescent="0.2">
      <c r="A161" s="14">
        <v>159</v>
      </c>
      <c r="B161" s="64">
        <v>153</v>
      </c>
      <c r="C161" s="65" t="str">
        <f t="shared" si="71"/>
        <v/>
      </c>
      <c r="D161" s="65" t="str">
        <f t="shared" si="62"/>
        <v/>
      </c>
      <c r="E161" s="65" t="str">
        <f t="shared" si="72"/>
        <v/>
      </c>
      <c r="F161" s="65" t="str">
        <f t="shared" si="63"/>
        <v/>
      </c>
      <c r="G161" s="65" t="str">
        <f t="shared" si="73"/>
        <v/>
      </c>
      <c r="H161" s="65" t="str">
        <f t="shared" si="64"/>
        <v/>
      </c>
      <c r="I161" s="65" t="str">
        <f t="shared" si="74"/>
        <v/>
      </c>
      <c r="J161" s="65" t="str">
        <f t="shared" si="65"/>
        <v/>
      </c>
      <c r="K161" s="65" t="str">
        <f t="shared" si="75"/>
        <v/>
      </c>
      <c r="L161" s="65" t="str">
        <f t="shared" si="66"/>
        <v/>
      </c>
      <c r="M161" s="65" t="str">
        <f t="shared" si="76"/>
        <v/>
      </c>
      <c r="N161" s="65" t="str">
        <f t="shared" si="67"/>
        <v/>
      </c>
      <c r="O161" s="65" t="str">
        <f t="shared" si="77"/>
        <v/>
      </c>
      <c r="P161" s="65" t="str">
        <f t="shared" si="68"/>
        <v/>
      </c>
      <c r="Q161" s="65" t="str">
        <f t="shared" si="78"/>
        <v/>
      </c>
      <c r="R161" s="65" t="str">
        <f t="shared" si="69"/>
        <v/>
      </c>
      <c r="S161" s="65" t="str">
        <f t="shared" si="79"/>
        <v/>
      </c>
      <c r="T161" s="65" t="str">
        <f t="shared" si="70"/>
        <v/>
      </c>
    </row>
    <row r="162" spans="1:20" x14ac:dyDescent="0.2">
      <c r="A162" s="14">
        <v>160</v>
      </c>
      <c r="B162" s="64">
        <v>154</v>
      </c>
      <c r="C162" s="65" t="str">
        <f t="shared" si="71"/>
        <v/>
      </c>
      <c r="D162" s="65" t="str">
        <f t="shared" si="62"/>
        <v/>
      </c>
      <c r="E162" s="65" t="str">
        <f t="shared" si="72"/>
        <v/>
      </c>
      <c r="F162" s="65" t="str">
        <f t="shared" si="63"/>
        <v/>
      </c>
      <c r="G162" s="65" t="str">
        <f t="shared" si="73"/>
        <v/>
      </c>
      <c r="H162" s="65" t="str">
        <f t="shared" si="64"/>
        <v/>
      </c>
      <c r="I162" s="65" t="str">
        <f t="shared" si="74"/>
        <v/>
      </c>
      <c r="J162" s="65" t="str">
        <f t="shared" si="65"/>
        <v/>
      </c>
      <c r="K162" s="65" t="str">
        <f t="shared" si="75"/>
        <v/>
      </c>
      <c r="L162" s="65" t="str">
        <f t="shared" si="66"/>
        <v/>
      </c>
      <c r="M162" s="65" t="str">
        <f t="shared" si="76"/>
        <v/>
      </c>
      <c r="N162" s="65" t="str">
        <f t="shared" si="67"/>
        <v/>
      </c>
      <c r="O162" s="65" t="str">
        <f t="shared" si="77"/>
        <v/>
      </c>
      <c r="P162" s="65" t="str">
        <f t="shared" si="68"/>
        <v/>
      </c>
      <c r="Q162" s="65" t="str">
        <f t="shared" si="78"/>
        <v/>
      </c>
      <c r="R162" s="65" t="str">
        <f t="shared" si="69"/>
        <v/>
      </c>
      <c r="S162" s="65" t="str">
        <f t="shared" si="79"/>
        <v/>
      </c>
      <c r="T162" s="65" t="str">
        <f t="shared" si="70"/>
        <v/>
      </c>
    </row>
    <row r="163" spans="1:20" x14ac:dyDescent="0.2">
      <c r="A163" s="14">
        <v>161</v>
      </c>
      <c r="B163" s="64">
        <v>155</v>
      </c>
      <c r="C163" s="65" t="str">
        <f t="shared" si="71"/>
        <v/>
      </c>
      <c r="D163" s="65" t="str">
        <f t="shared" si="62"/>
        <v/>
      </c>
      <c r="E163" s="65" t="str">
        <f t="shared" si="72"/>
        <v/>
      </c>
      <c r="F163" s="65" t="str">
        <f t="shared" si="63"/>
        <v/>
      </c>
      <c r="G163" s="65" t="str">
        <f t="shared" si="73"/>
        <v/>
      </c>
      <c r="H163" s="65" t="str">
        <f t="shared" si="64"/>
        <v/>
      </c>
      <c r="I163" s="65" t="str">
        <f t="shared" si="74"/>
        <v/>
      </c>
      <c r="J163" s="65" t="str">
        <f t="shared" si="65"/>
        <v/>
      </c>
      <c r="K163" s="65" t="str">
        <f t="shared" si="75"/>
        <v/>
      </c>
      <c r="L163" s="65" t="str">
        <f t="shared" si="66"/>
        <v/>
      </c>
      <c r="M163" s="65" t="str">
        <f t="shared" si="76"/>
        <v/>
      </c>
      <c r="N163" s="65" t="str">
        <f t="shared" si="67"/>
        <v/>
      </c>
      <c r="O163" s="65" t="str">
        <f t="shared" si="77"/>
        <v/>
      </c>
      <c r="P163" s="65" t="str">
        <f t="shared" si="68"/>
        <v/>
      </c>
      <c r="Q163" s="65" t="str">
        <f t="shared" si="78"/>
        <v/>
      </c>
      <c r="R163" s="65" t="str">
        <f t="shared" si="69"/>
        <v/>
      </c>
      <c r="S163" s="65" t="str">
        <f t="shared" si="79"/>
        <v/>
      </c>
      <c r="T163" s="65" t="str">
        <f t="shared" si="70"/>
        <v/>
      </c>
    </row>
    <row r="164" spans="1:20" x14ac:dyDescent="0.2">
      <c r="A164" s="14">
        <v>162</v>
      </c>
      <c r="B164" s="64">
        <v>156</v>
      </c>
      <c r="C164" s="65" t="str">
        <f t="shared" si="71"/>
        <v/>
      </c>
      <c r="D164" s="65" t="str">
        <f t="shared" si="62"/>
        <v/>
      </c>
      <c r="E164" s="65" t="str">
        <f t="shared" si="72"/>
        <v/>
      </c>
      <c r="F164" s="65" t="str">
        <f t="shared" si="63"/>
        <v/>
      </c>
      <c r="G164" s="65" t="str">
        <f t="shared" si="73"/>
        <v/>
      </c>
      <c r="H164" s="65" t="str">
        <f t="shared" si="64"/>
        <v/>
      </c>
      <c r="I164" s="65" t="str">
        <f t="shared" si="74"/>
        <v/>
      </c>
      <c r="J164" s="65" t="str">
        <f t="shared" si="65"/>
        <v/>
      </c>
      <c r="K164" s="65" t="str">
        <f t="shared" si="75"/>
        <v/>
      </c>
      <c r="L164" s="65" t="str">
        <f t="shared" si="66"/>
        <v/>
      </c>
      <c r="M164" s="65" t="str">
        <f t="shared" si="76"/>
        <v/>
      </c>
      <c r="N164" s="65" t="str">
        <f t="shared" si="67"/>
        <v/>
      </c>
      <c r="O164" s="65" t="str">
        <f t="shared" si="77"/>
        <v/>
      </c>
      <c r="P164" s="65" t="str">
        <f t="shared" si="68"/>
        <v/>
      </c>
      <c r="Q164" s="65" t="str">
        <f t="shared" si="78"/>
        <v/>
      </c>
      <c r="R164" s="65" t="str">
        <f t="shared" si="69"/>
        <v/>
      </c>
      <c r="S164" s="65" t="str">
        <f t="shared" si="79"/>
        <v/>
      </c>
      <c r="T164" s="65" t="str">
        <f t="shared" si="70"/>
        <v/>
      </c>
    </row>
    <row r="165" spans="1:20" x14ac:dyDescent="0.2">
      <c r="A165" s="14">
        <v>163</v>
      </c>
      <c r="B165" s="64">
        <v>157</v>
      </c>
      <c r="C165" s="65" t="str">
        <f t="shared" si="71"/>
        <v/>
      </c>
      <c r="D165" s="65" t="str">
        <f t="shared" si="62"/>
        <v/>
      </c>
      <c r="E165" s="65" t="str">
        <f t="shared" si="72"/>
        <v/>
      </c>
      <c r="F165" s="65" t="str">
        <f t="shared" si="63"/>
        <v/>
      </c>
      <c r="G165" s="65" t="str">
        <f t="shared" si="73"/>
        <v/>
      </c>
      <c r="H165" s="65" t="str">
        <f t="shared" si="64"/>
        <v/>
      </c>
      <c r="I165" s="65" t="str">
        <f t="shared" si="74"/>
        <v/>
      </c>
      <c r="J165" s="65" t="str">
        <f t="shared" si="65"/>
        <v/>
      </c>
      <c r="K165" s="65" t="str">
        <f t="shared" si="75"/>
        <v/>
      </c>
      <c r="L165" s="65" t="str">
        <f t="shared" si="66"/>
        <v/>
      </c>
      <c r="M165" s="65" t="str">
        <f t="shared" si="76"/>
        <v/>
      </c>
      <c r="N165" s="65" t="str">
        <f t="shared" si="67"/>
        <v/>
      </c>
      <c r="O165" s="65" t="str">
        <f t="shared" si="77"/>
        <v/>
      </c>
      <c r="P165" s="65" t="str">
        <f t="shared" si="68"/>
        <v/>
      </c>
      <c r="Q165" s="65" t="str">
        <f t="shared" si="78"/>
        <v/>
      </c>
      <c r="R165" s="65" t="str">
        <f t="shared" si="69"/>
        <v/>
      </c>
      <c r="S165" s="65" t="str">
        <f t="shared" si="79"/>
        <v/>
      </c>
      <c r="T165" s="65" t="str">
        <f t="shared" si="70"/>
        <v/>
      </c>
    </row>
    <row r="166" spans="1:20" x14ac:dyDescent="0.2">
      <c r="A166" s="14">
        <v>164</v>
      </c>
      <c r="B166" s="64">
        <v>158</v>
      </c>
      <c r="C166" s="65" t="str">
        <f t="shared" si="71"/>
        <v/>
      </c>
      <c r="D166" s="65" t="str">
        <f t="shared" si="62"/>
        <v/>
      </c>
      <c r="E166" s="65" t="str">
        <f t="shared" si="72"/>
        <v/>
      </c>
      <c r="F166" s="65" t="str">
        <f t="shared" si="63"/>
        <v/>
      </c>
      <c r="G166" s="65" t="str">
        <f t="shared" si="73"/>
        <v/>
      </c>
      <c r="H166" s="65" t="str">
        <f t="shared" si="64"/>
        <v/>
      </c>
      <c r="I166" s="65" t="str">
        <f t="shared" si="74"/>
        <v/>
      </c>
      <c r="J166" s="65" t="str">
        <f t="shared" si="65"/>
        <v/>
      </c>
      <c r="K166" s="65" t="str">
        <f t="shared" si="75"/>
        <v/>
      </c>
      <c r="L166" s="65" t="str">
        <f t="shared" si="66"/>
        <v/>
      </c>
      <c r="M166" s="65" t="str">
        <f t="shared" si="76"/>
        <v/>
      </c>
      <c r="N166" s="65" t="str">
        <f t="shared" si="67"/>
        <v/>
      </c>
      <c r="O166" s="65" t="str">
        <f t="shared" si="77"/>
        <v/>
      </c>
      <c r="P166" s="65" t="str">
        <f t="shared" si="68"/>
        <v/>
      </c>
      <c r="Q166" s="65" t="str">
        <f t="shared" si="78"/>
        <v/>
      </c>
      <c r="R166" s="65" t="str">
        <f t="shared" si="69"/>
        <v/>
      </c>
      <c r="S166" s="65" t="str">
        <f t="shared" si="79"/>
        <v/>
      </c>
      <c r="T166" s="65" t="str">
        <f t="shared" si="70"/>
        <v/>
      </c>
    </row>
    <row r="167" spans="1:20" x14ac:dyDescent="0.2">
      <c r="A167" s="14">
        <v>165</v>
      </c>
      <c r="B167" s="64">
        <v>159</v>
      </c>
      <c r="C167" s="65" t="str">
        <f t="shared" si="71"/>
        <v/>
      </c>
      <c r="D167" s="65" t="str">
        <f t="shared" si="62"/>
        <v/>
      </c>
      <c r="E167" s="65" t="str">
        <f t="shared" si="72"/>
        <v/>
      </c>
      <c r="F167" s="65" t="str">
        <f t="shared" si="63"/>
        <v/>
      </c>
      <c r="G167" s="65" t="str">
        <f t="shared" si="73"/>
        <v/>
      </c>
      <c r="H167" s="65" t="str">
        <f t="shared" si="64"/>
        <v/>
      </c>
      <c r="I167" s="65" t="str">
        <f t="shared" si="74"/>
        <v/>
      </c>
      <c r="J167" s="65" t="str">
        <f t="shared" si="65"/>
        <v/>
      </c>
      <c r="K167" s="65" t="str">
        <f t="shared" si="75"/>
        <v/>
      </c>
      <c r="L167" s="65" t="str">
        <f t="shared" si="66"/>
        <v/>
      </c>
      <c r="M167" s="65" t="str">
        <f t="shared" si="76"/>
        <v/>
      </c>
      <c r="N167" s="65" t="str">
        <f t="shared" si="67"/>
        <v/>
      </c>
      <c r="O167" s="65" t="str">
        <f t="shared" si="77"/>
        <v/>
      </c>
      <c r="P167" s="65" t="str">
        <f t="shared" si="68"/>
        <v/>
      </c>
      <c r="Q167" s="65" t="str">
        <f t="shared" si="78"/>
        <v/>
      </c>
      <c r="R167" s="65" t="str">
        <f t="shared" si="69"/>
        <v/>
      </c>
      <c r="S167" s="65" t="str">
        <f t="shared" si="79"/>
        <v/>
      </c>
      <c r="T167" s="65" t="str">
        <f t="shared" si="70"/>
        <v/>
      </c>
    </row>
    <row r="168" spans="1:20" x14ac:dyDescent="0.2">
      <c r="A168" s="14">
        <v>166</v>
      </c>
      <c r="B168" s="64">
        <v>160</v>
      </c>
      <c r="C168" s="65" t="str">
        <f t="shared" si="71"/>
        <v/>
      </c>
      <c r="D168" s="65" t="str">
        <f t="shared" si="62"/>
        <v/>
      </c>
      <c r="E168" s="65" t="str">
        <f t="shared" si="72"/>
        <v/>
      </c>
      <c r="F168" s="65" t="str">
        <f t="shared" si="63"/>
        <v/>
      </c>
      <c r="G168" s="65" t="str">
        <f t="shared" si="73"/>
        <v/>
      </c>
      <c r="H168" s="65" t="str">
        <f t="shared" si="64"/>
        <v/>
      </c>
      <c r="I168" s="65" t="str">
        <f t="shared" si="74"/>
        <v/>
      </c>
      <c r="J168" s="65" t="str">
        <f t="shared" si="65"/>
        <v/>
      </c>
      <c r="K168" s="65" t="str">
        <f t="shared" si="75"/>
        <v/>
      </c>
      <c r="L168" s="65" t="str">
        <f t="shared" si="66"/>
        <v/>
      </c>
      <c r="M168" s="65" t="str">
        <f t="shared" si="76"/>
        <v/>
      </c>
      <c r="N168" s="65" t="str">
        <f t="shared" si="67"/>
        <v/>
      </c>
      <c r="O168" s="65" t="str">
        <f t="shared" si="77"/>
        <v/>
      </c>
      <c r="P168" s="65" t="str">
        <f t="shared" si="68"/>
        <v/>
      </c>
      <c r="Q168" s="65" t="str">
        <f t="shared" si="78"/>
        <v/>
      </c>
      <c r="R168" s="65" t="str">
        <f t="shared" si="69"/>
        <v/>
      </c>
      <c r="S168" s="65" t="str">
        <f t="shared" si="79"/>
        <v/>
      </c>
      <c r="T168" s="65" t="str">
        <f t="shared" si="70"/>
        <v/>
      </c>
    </row>
    <row r="169" spans="1:20" x14ac:dyDescent="0.2">
      <c r="A169" s="14">
        <v>167</v>
      </c>
      <c r="B169" s="64">
        <v>161</v>
      </c>
      <c r="C169" s="65" t="str">
        <f t="shared" si="71"/>
        <v/>
      </c>
      <c r="D169" s="65" t="str">
        <f t="shared" si="62"/>
        <v/>
      </c>
      <c r="E169" s="65" t="str">
        <f t="shared" si="72"/>
        <v/>
      </c>
      <c r="F169" s="65" t="str">
        <f t="shared" si="63"/>
        <v/>
      </c>
      <c r="G169" s="65" t="str">
        <f t="shared" si="73"/>
        <v/>
      </c>
      <c r="H169" s="65" t="str">
        <f t="shared" si="64"/>
        <v/>
      </c>
      <c r="I169" s="65" t="str">
        <f t="shared" si="74"/>
        <v/>
      </c>
      <c r="J169" s="65" t="str">
        <f t="shared" si="65"/>
        <v/>
      </c>
      <c r="K169" s="65" t="str">
        <f t="shared" si="75"/>
        <v/>
      </c>
      <c r="L169" s="65" t="str">
        <f t="shared" si="66"/>
        <v/>
      </c>
      <c r="M169" s="65" t="str">
        <f t="shared" si="76"/>
        <v/>
      </c>
      <c r="N169" s="65" t="str">
        <f t="shared" si="67"/>
        <v/>
      </c>
      <c r="O169" s="65" t="str">
        <f t="shared" si="77"/>
        <v/>
      </c>
      <c r="P169" s="65" t="str">
        <f t="shared" si="68"/>
        <v/>
      </c>
      <c r="Q169" s="65" t="str">
        <f t="shared" si="78"/>
        <v/>
      </c>
      <c r="R169" s="65" t="str">
        <f t="shared" si="69"/>
        <v/>
      </c>
      <c r="S169" s="65" t="str">
        <f t="shared" si="79"/>
        <v/>
      </c>
      <c r="T169" s="65" t="str">
        <f t="shared" si="70"/>
        <v/>
      </c>
    </row>
    <row r="170" spans="1:20" x14ac:dyDescent="0.2">
      <c r="A170" s="14">
        <v>168</v>
      </c>
      <c r="B170" s="64">
        <v>162</v>
      </c>
      <c r="C170" s="65" t="str">
        <f t="shared" si="71"/>
        <v/>
      </c>
      <c r="D170" s="65" t="str">
        <f t="shared" ref="D170:D188" si="80">IF($B170&lt;=$AF$5,C$7,IF($B170&lt;=$AG$5,C$8,""))</f>
        <v/>
      </c>
      <c r="E170" s="65" t="str">
        <f t="shared" si="72"/>
        <v/>
      </c>
      <c r="F170" s="65" t="str">
        <f t="shared" ref="F170:F188" si="81">IF($B170&lt;=$AF$6,E$7,IF($B170&lt;=$AG$6,E$8,""))</f>
        <v/>
      </c>
      <c r="G170" s="65" t="str">
        <f t="shared" si="73"/>
        <v/>
      </c>
      <c r="H170" s="65" t="str">
        <f t="shared" ref="H170:H188" si="82">IF($B170&lt;=$AF$7,G$7,IF($B170&lt;=$AG$7,G$8,""))</f>
        <v/>
      </c>
      <c r="I170" s="65" t="str">
        <f t="shared" si="74"/>
        <v/>
      </c>
      <c r="J170" s="65" t="str">
        <f t="shared" ref="J170:J188" si="83">IF($B170&lt;=$AF$8,I$7,IF($B170&lt;=$AG$8,I$8,""))</f>
        <v/>
      </c>
      <c r="K170" s="65" t="str">
        <f t="shared" si="75"/>
        <v/>
      </c>
      <c r="L170" s="65" t="str">
        <f t="shared" ref="L170:L188" si="84">IF($B170&lt;=$AF$9,K$7,IF($B170&lt;=$AG$9,K$8,""))</f>
        <v/>
      </c>
      <c r="M170" s="65" t="str">
        <f t="shared" si="76"/>
        <v/>
      </c>
      <c r="N170" s="65" t="str">
        <f t="shared" ref="N170:N188" si="85">IF($B170&lt;=$AF$10,M$7,IF($B170&lt;=$AG$10,M$8,""))</f>
        <v/>
      </c>
      <c r="O170" s="65" t="str">
        <f t="shared" si="77"/>
        <v/>
      </c>
      <c r="P170" s="65" t="str">
        <f t="shared" ref="P170:P188" si="86">IF($B170&lt;=$AF$11,O$7,IF($B170&lt;=$AG$11,O$8,""))</f>
        <v/>
      </c>
      <c r="Q170" s="65" t="str">
        <f t="shared" si="78"/>
        <v/>
      </c>
      <c r="R170" s="65" t="str">
        <f t="shared" ref="R170:R188" si="87">IF($B170&lt;=$AF$12,Q$7,IF($B170&lt;=$AG$12,Q$8,""))</f>
        <v/>
      </c>
      <c r="S170" s="65" t="str">
        <f t="shared" si="79"/>
        <v/>
      </c>
      <c r="T170" s="65" t="str">
        <f t="shared" ref="T170:T188" si="88">IF($B170&lt;=$AF$13,S$7,IF($B170&lt;=$AG$13,S$8,""))</f>
        <v/>
      </c>
    </row>
    <row r="171" spans="1:20" x14ac:dyDescent="0.2">
      <c r="A171" s="14">
        <v>169</v>
      </c>
      <c r="B171" s="64">
        <v>163</v>
      </c>
      <c r="C171" s="65" t="str">
        <f t="shared" si="71"/>
        <v/>
      </c>
      <c r="D171" s="65" t="str">
        <f t="shared" si="80"/>
        <v/>
      </c>
      <c r="E171" s="65" t="str">
        <f t="shared" si="72"/>
        <v/>
      </c>
      <c r="F171" s="65" t="str">
        <f t="shared" si="81"/>
        <v/>
      </c>
      <c r="G171" s="65" t="str">
        <f t="shared" si="73"/>
        <v/>
      </c>
      <c r="H171" s="65" t="str">
        <f t="shared" si="82"/>
        <v/>
      </c>
      <c r="I171" s="65" t="str">
        <f t="shared" si="74"/>
        <v/>
      </c>
      <c r="J171" s="65" t="str">
        <f t="shared" si="83"/>
        <v/>
      </c>
      <c r="K171" s="65" t="str">
        <f t="shared" si="75"/>
        <v/>
      </c>
      <c r="L171" s="65" t="str">
        <f t="shared" si="84"/>
        <v/>
      </c>
      <c r="M171" s="65" t="str">
        <f t="shared" si="76"/>
        <v/>
      </c>
      <c r="N171" s="65" t="str">
        <f t="shared" si="85"/>
        <v/>
      </c>
      <c r="O171" s="65" t="str">
        <f t="shared" si="77"/>
        <v/>
      </c>
      <c r="P171" s="65" t="str">
        <f t="shared" si="86"/>
        <v/>
      </c>
      <c r="Q171" s="65" t="str">
        <f t="shared" si="78"/>
        <v/>
      </c>
      <c r="R171" s="65" t="str">
        <f t="shared" si="87"/>
        <v/>
      </c>
      <c r="S171" s="65" t="str">
        <f t="shared" si="79"/>
        <v/>
      </c>
      <c r="T171" s="65" t="str">
        <f t="shared" si="88"/>
        <v/>
      </c>
    </row>
    <row r="172" spans="1:20" x14ac:dyDescent="0.2">
      <c r="A172" s="14">
        <v>170</v>
      </c>
      <c r="B172" s="64">
        <v>164</v>
      </c>
      <c r="C172" s="65" t="str">
        <f t="shared" si="71"/>
        <v/>
      </c>
      <c r="D172" s="65" t="str">
        <f t="shared" si="80"/>
        <v/>
      </c>
      <c r="E172" s="65" t="str">
        <f t="shared" si="72"/>
        <v/>
      </c>
      <c r="F172" s="65" t="str">
        <f t="shared" si="81"/>
        <v/>
      </c>
      <c r="G172" s="65" t="str">
        <f t="shared" si="73"/>
        <v/>
      </c>
      <c r="H172" s="65" t="str">
        <f t="shared" si="82"/>
        <v/>
      </c>
      <c r="I172" s="65" t="str">
        <f t="shared" si="74"/>
        <v/>
      </c>
      <c r="J172" s="65" t="str">
        <f t="shared" si="83"/>
        <v/>
      </c>
      <c r="K172" s="65" t="str">
        <f t="shared" si="75"/>
        <v/>
      </c>
      <c r="L172" s="65" t="str">
        <f t="shared" si="84"/>
        <v/>
      </c>
      <c r="M172" s="65" t="str">
        <f t="shared" si="76"/>
        <v/>
      </c>
      <c r="N172" s="65" t="str">
        <f t="shared" si="85"/>
        <v/>
      </c>
      <c r="O172" s="65" t="str">
        <f t="shared" si="77"/>
        <v/>
      </c>
      <c r="P172" s="65" t="str">
        <f t="shared" si="86"/>
        <v/>
      </c>
      <c r="Q172" s="65" t="str">
        <f t="shared" si="78"/>
        <v/>
      </c>
      <c r="R172" s="65" t="str">
        <f t="shared" si="87"/>
        <v/>
      </c>
      <c r="S172" s="65" t="str">
        <f t="shared" si="79"/>
        <v/>
      </c>
      <c r="T172" s="65" t="str">
        <f t="shared" si="88"/>
        <v/>
      </c>
    </row>
    <row r="173" spans="1:20" x14ac:dyDescent="0.2">
      <c r="A173" s="14">
        <v>171</v>
      </c>
      <c r="B173" s="64">
        <v>165</v>
      </c>
      <c r="C173" s="65" t="str">
        <f t="shared" si="71"/>
        <v/>
      </c>
      <c r="D173" s="65" t="str">
        <f t="shared" si="80"/>
        <v/>
      </c>
      <c r="E173" s="65" t="str">
        <f t="shared" si="72"/>
        <v/>
      </c>
      <c r="F173" s="65" t="str">
        <f t="shared" si="81"/>
        <v/>
      </c>
      <c r="G173" s="65" t="str">
        <f t="shared" si="73"/>
        <v/>
      </c>
      <c r="H173" s="65" t="str">
        <f t="shared" si="82"/>
        <v/>
      </c>
      <c r="I173" s="65" t="str">
        <f t="shared" si="74"/>
        <v/>
      </c>
      <c r="J173" s="65" t="str">
        <f t="shared" si="83"/>
        <v/>
      </c>
      <c r="K173" s="65" t="str">
        <f t="shared" si="75"/>
        <v/>
      </c>
      <c r="L173" s="65" t="str">
        <f t="shared" si="84"/>
        <v/>
      </c>
      <c r="M173" s="65" t="str">
        <f t="shared" si="76"/>
        <v/>
      </c>
      <c r="N173" s="65" t="str">
        <f t="shared" si="85"/>
        <v/>
      </c>
      <c r="O173" s="65" t="str">
        <f t="shared" si="77"/>
        <v/>
      </c>
      <c r="P173" s="65" t="str">
        <f t="shared" si="86"/>
        <v/>
      </c>
      <c r="Q173" s="65" t="str">
        <f t="shared" si="78"/>
        <v/>
      </c>
      <c r="R173" s="65" t="str">
        <f t="shared" si="87"/>
        <v/>
      </c>
      <c r="S173" s="65" t="str">
        <f t="shared" si="79"/>
        <v/>
      </c>
      <c r="T173" s="65" t="str">
        <f t="shared" si="88"/>
        <v/>
      </c>
    </row>
    <row r="174" spans="1:20" x14ac:dyDescent="0.2">
      <c r="A174" s="14">
        <v>172</v>
      </c>
      <c r="B174" s="64">
        <v>166</v>
      </c>
      <c r="C174" s="65" t="str">
        <f t="shared" si="71"/>
        <v/>
      </c>
      <c r="D174" s="65" t="str">
        <f t="shared" si="80"/>
        <v/>
      </c>
      <c r="E174" s="65" t="str">
        <f t="shared" si="72"/>
        <v/>
      </c>
      <c r="F174" s="65" t="str">
        <f t="shared" si="81"/>
        <v/>
      </c>
      <c r="G174" s="65" t="str">
        <f t="shared" si="73"/>
        <v/>
      </c>
      <c r="H174" s="65" t="str">
        <f t="shared" si="82"/>
        <v/>
      </c>
      <c r="I174" s="65" t="str">
        <f t="shared" si="74"/>
        <v/>
      </c>
      <c r="J174" s="65" t="str">
        <f t="shared" si="83"/>
        <v/>
      </c>
      <c r="K174" s="65" t="str">
        <f t="shared" si="75"/>
        <v/>
      </c>
      <c r="L174" s="65" t="str">
        <f t="shared" si="84"/>
        <v/>
      </c>
      <c r="M174" s="65" t="str">
        <f t="shared" si="76"/>
        <v/>
      </c>
      <c r="N174" s="65" t="str">
        <f t="shared" si="85"/>
        <v/>
      </c>
      <c r="O174" s="65" t="str">
        <f t="shared" si="77"/>
        <v/>
      </c>
      <c r="P174" s="65" t="str">
        <f t="shared" si="86"/>
        <v/>
      </c>
      <c r="Q174" s="65" t="str">
        <f t="shared" si="78"/>
        <v/>
      </c>
      <c r="R174" s="65" t="str">
        <f t="shared" si="87"/>
        <v/>
      </c>
      <c r="S174" s="65" t="str">
        <f t="shared" si="79"/>
        <v/>
      </c>
      <c r="T174" s="65" t="str">
        <f t="shared" si="88"/>
        <v/>
      </c>
    </row>
    <row r="175" spans="1:20" x14ac:dyDescent="0.2">
      <c r="A175" s="14">
        <v>173</v>
      </c>
      <c r="B175" s="64">
        <v>167</v>
      </c>
      <c r="C175" s="65" t="str">
        <f t="shared" si="71"/>
        <v/>
      </c>
      <c r="D175" s="65" t="str">
        <f t="shared" si="80"/>
        <v/>
      </c>
      <c r="E175" s="65" t="str">
        <f t="shared" si="72"/>
        <v/>
      </c>
      <c r="F175" s="65" t="str">
        <f t="shared" si="81"/>
        <v/>
      </c>
      <c r="G175" s="65" t="str">
        <f t="shared" si="73"/>
        <v/>
      </c>
      <c r="H175" s="65" t="str">
        <f t="shared" si="82"/>
        <v/>
      </c>
      <c r="I175" s="65" t="str">
        <f t="shared" si="74"/>
        <v/>
      </c>
      <c r="J175" s="65" t="str">
        <f t="shared" si="83"/>
        <v/>
      </c>
      <c r="K175" s="65" t="str">
        <f t="shared" si="75"/>
        <v/>
      </c>
      <c r="L175" s="65" t="str">
        <f t="shared" si="84"/>
        <v/>
      </c>
      <c r="M175" s="65" t="str">
        <f t="shared" si="76"/>
        <v/>
      </c>
      <c r="N175" s="65" t="str">
        <f t="shared" si="85"/>
        <v/>
      </c>
      <c r="O175" s="65" t="str">
        <f t="shared" si="77"/>
        <v/>
      </c>
      <c r="P175" s="65" t="str">
        <f t="shared" si="86"/>
        <v/>
      </c>
      <c r="Q175" s="65" t="str">
        <f t="shared" si="78"/>
        <v/>
      </c>
      <c r="R175" s="65" t="str">
        <f t="shared" si="87"/>
        <v/>
      </c>
      <c r="S175" s="65" t="str">
        <f t="shared" si="79"/>
        <v/>
      </c>
      <c r="T175" s="65" t="str">
        <f t="shared" si="88"/>
        <v/>
      </c>
    </row>
    <row r="176" spans="1:20" x14ac:dyDescent="0.2">
      <c r="A176" s="14">
        <v>174</v>
      </c>
      <c r="B176" s="64">
        <v>168</v>
      </c>
      <c r="C176" s="65" t="str">
        <f t="shared" si="71"/>
        <v/>
      </c>
      <c r="D176" s="65" t="str">
        <f t="shared" si="80"/>
        <v/>
      </c>
      <c r="E176" s="65" t="str">
        <f t="shared" si="72"/>
        <v/>
      </c>
      <c r="F176" s="65" t="str">
        <f t="shared" si="81"/>
        <v/>
      </c>
      <c r="G176" s="65" t="str">
        <f t="shared" si="73"/>
        <v/>
      </c>
      <c r="H176" s="65" t="str">
        <f t="shared" si="82"/>
        <v/>
      </c>
      <c r="I176" s="65" t="str">
        <f t="shared" si="74"/>
        <v/>
      </c>
      <c r="J176" s="65" t="str">
        <f t="shared" si="83"/>
        <v/>
      </c>
      <c r="K176" s="65" t="str">
        <f t="shared" si="75"/>
        <v/>
      </c>
      <c r="L176" s="65" t="str">
        <f t="shared" si="84"/>
        <v/>
      </c>
      <c r="M176" s="65" t="str">
        <f t="shared" si="76"/>
        <v/>
      </c>
      <c r="N176" s="65" t="str">
        <f t="shared" si="85"/>
        <v/>
      </c>
      <c r="O176" s="65" t="str">
        <f t="shared" si="77"/>
        <v/>
      </c>
      <c r="P176" s="65" t="str">
        <f t="shared" si="86"/>
        <v/>
      </c>
      <c r="Q176" s="65" t="str">
        <f t="shared" si="78"/>
        <v/>
      </c>
      <c r="R176" s="65" t="str">
        <f t="shared" si="87"/>
        <v/>
      </c>
      <c r="S176" s="65" t="str">
        <f t="shared" si="79"/>
        <v/>
      </c>
      <c r="T176" s="65" t="str">
        <f t="shared" si="88"/>
        <v/>
      </c>
    </row>
    <row r="177" spans="1:20" x14ac:dyDescent="0.2">
      <c r="A177" s="14">
        <v>175</v>
      </c>
      <c r="B177" s="64">
        <v>169</v>
      </c>
      <c r="C177" s="65" t="str">
        <f t="shared" si="71"/>
        <v/>
      </c>
      <c r="D177" s="65" t="str">
        <f t="shared" si="80"/>
        <v/>
      </c>
      <c r="E177" s="65" t="str">
        <f t="shared" si="72"/>
        <v/>
      </c>
      <c r="F177" s="65" t="str">
        <f t="shared" si="81"/>
        <v/>
      </c>
      <c r="G177" s="65" t="str">
        <f t="shared" si="73"/>
        <v/>
      </c>
      <c r="H177" s="65" t="str">
        <f t="shared" si="82"/>
        <v/>
      </c>
      <c r="I177" s="65" t="str">
        <f t="shared" si="74"/>
        <v/>
      </c>
      <c r="J177" s="65" t="str">
        <f t="shared" si="83"/>
        <v/>
      </c>
      <c r="K177" s="65" t="str">
        <f t="shared" si="75"/>
        <v/>
      </c>
      <c r="L177" s="65" t="str">
        <f t="shared" si="84"/>
        <v/>
      </c>
      <c r="M177" s="65" t="str">
        <f t="shared" si="76"/>
        <v/>
      </c>
      <c r="N177" s="65" t="str">
        <f t="shared" si="85"/>
        <v/>
      </c>
      <c r="O177" s="65" t="str">
        <f t="shared" si="77"/>
        <v/>
      </c>
      <c r="P177" s="65" t="str">
        <f t="shared" si="86"/>
        <v/>
      </c>
      <c r="Q177" s="65" t="str">
        <f t="shared" si="78"/>
        <v/>
      </c>
      <c r="R177" s="65" t="str">
        <f t="shared" si="87"/>
        <v/>
      </c>
      <c r="S177" s="65" t="str">
        <f t="shared" si="79"/>
        <v/>
      </c>
      <c r="T177" s="65" t="str">
        <f t="shared" si="88"/>
        <v/>
      </c>
    </row>
    <row r="178" spans="1:20" x14ac:dyDescent="0.2">
      <c r="A178" s="14">
        <v>176</v>
      </c>
      <c r="B178" s="64">
        <v>170</v>
      </c>
      <c r="C178" s="65" t="str">
        <f t="shared" si="71"/>
        <v/>
      </c>
      <c r="D178" s="65" t="str">
        <f t="shared" si="80"/>
        <v/>
      </c>
      <c r="E178" s="65" t="str">
        <f t="shared" si="72"/>
        <v/>
      </c>
      <c r="F178" s="65" t="str">
        <f t="shared" si="81"/>
        <v/>
      </c>
      <c r="G178" s="65" t="str">
        <f t="shared" si="73"/>
        <v/>
      </c>
      <c r="H178" s="65" t="str">
        <f t="shared" si="82"/>
        <v/>
      </c>
      <c r="I178" s="65" t="str">
        <f t="shared" si="74"/>
        <v/>
      </c>
      <c r="J178" s="65" t="str">
        <f t="shared" si="83"/>
        <v/>
      </c>
      <c r="K178" s="65" t="str">
        <f t="shared" si="75"/>
        <v/>
      </c>
      <c r="L178" s="65" t="str">
        <f t="shared" si="84"/>
        <v/>
      </c>
      <c r="M178" s="65" t="str">
        <f t="shared" si="76"/>
        <v/>
      </c>
      <c r="N178" s="65" t="str">
        <f t="shared" si="85"/>
        <v/>
      </c>
      <c r="O178" s="65" t="str">
        <f t="shared" si="77"/>
        <v/>
      </c>
      <c r="P178" s="65" t="str">
        <f t="shared" si="86"/>
        <v/>
      </c>
      <c r="Q178" s="65" t="str">
        <f t="shared" si="78"/>
        <v/>
      </c>
      <c r="R178" s="65" t="str">
        <f t="shared" si="87"/>
        <v/>
      </c>
      <c r="S178" s="65" t="str">
        <f t="shared" si="79"/>
        <v/>
      </c>
      <c r="T178" s="65" t="str">
        <f t="shared" si="88"/>
        <v/>
      </c>
    </row>
    <row r="179" spans="1:20" x14ac:dyDescent="0.2">
      <c r="A179" s="14">
        <v>177</v>
      </c>
      <c r="B179" s="64">
        <v>171</v>
      </c>
      <c r="C179" s="65" t="str">
        <f t="shared" si="71"/>
        <v/>
      </c>
      <c r="D179" s="65" t="str">
        <f t="shared" si="80"/>
        <v/>
      </c>
      <c r="E179" s="65" t="str">
        <f t="shared" si="72"/>
        <v/>
      </c>
      <c r="F179" s="65" t="str">
        <f t="shared" si="81"/>
        <v/>
      </c>
      <c r="G179" s="65" t="str">
        <f t="shared" si="73"/>
        <v/>
      </c>
      <c r="H179" s="65" t="str">
        <f t="shared" si="82"/>
        <v/>
      </c>
      <c r="I179" s="65" t="str">
        <f t="shared" si="74"/>
        <v/>
      </c>
      <c r="J179" s="65" t="str">
        <f t="shared" si="83"/>
        <v/>
      </c>
      <c r="K179" s="65" t="str">
        <f t="shared" si="75"/>
        <v/>
      </c>
      <c r="L179" s="65" t="str">
        <f t="shared" si="84"/>
        <v/>
      </c>
      <c r="M179" s="65" t="str">
        <f t="shared" si="76"/>
        <v/>
      </c>
      <c r="N179" s="65" t="str">
        <f t="shared" si="85"/>
        <v/>
      </c>
      <c r="O179" s="65" t="str">
        <f t="shared" si="77"/>
        <v/>
      </c>
      <c r="P179" s="65" t="str">
        <f t="shared" si="86"/>
        <v/>
      </c>
      <c r="Q179" s="65" t="str">
        <f t="shared" si="78"/>
        <v/>
      </c>
      <c r="R179" s="65" t="str">
        <f t="shared" si="87"/>
        <v/>
      </c>
      <c r="S179" s="65" t="str">
        <f t="shared" si="79"/>
        <v/>
      </c>
      <c r="T179" s="65" t="str">
        <f t="shared" si="88"/>
        <v/>
      </c>
    </row>
    <row r="180" spans="1:20" x14ac:dyDescent="0.2">
      <c r="A180" s="14">
        <v>178</v>
      </c>
      <c r="B180" s="64">
        <v>172</v>
      </c>
      <c r="C180" s="65" t="str">
        <f t="shared" si="71"/>
        <v/>
      </c>
      <c r="D180" s="65" t="str">
        <f t="shared" si="80"/>
        <v/>
      </c>
      <c r="E180" s="65" t="str">
        <f t="shared" si="72"/>
        <v/>
      </c>
      <c r="F180" s="65" t="str">
        <f t="shared" si="81"/>
        <v/>
      </c>
      <c r="G180" s="65" t="str">
        <f t="shared" si="73"/>
        <v/>
      </c>
      <c r="H180" s="65" t="str">
        <f t="shared" si="82"/>
        <v/>
      </c>
      <c r="I180" s="65" t="str">
        <f t="shared" si="74"/>
        <v/>
      </c>
      <c r="J180" s="65" t="str">
        <f t="shared" si="83"/>
        <v/>
      </c>
      <c r="K180" s="65" t="str">
        <f t="shared" si="75"/>
        <v/>
      </c>
      <c r="L180" s="65" t="str">
        <f t="shared" si="84"/>
        <v/>
      </c>
      <c r="M180" s="65" t="str">
        <f t="shared" si="76"/>
        <v/>
      </c>
      <c r="N180" s="65" t="str">
        <f t="shared" si="85"/>
        <v/>
      </c>
      <c r="O180" s="65" t="str">
        <f t="shared" si="77"/>
        <v/>
      </c>
      <c r="P180" s="65" t="str">
        <f t="shared" si="86"/>
        <v/>
      </c>
      <c r="Q180" s="65" t="str">
        <f t="shared" si="78"/>
        <v/>
      </c>
      <c r="R180" s="65" t="str">
        <f t="shared" si="87"/>
        <v/>
      </c>
      <c r="S180" s="65" t="str">
        <f t="shared" si="79"/>
        <v/>
      </c>
      <c r="T180" s="65" t="str">
        <f t="shared" si="88"/>
        <v/>
      </c>
    </row>
    <row r="181" spans="1:20" x14ac:dyDescent="0.2">
      <c r="A181" s="14">
        <v>179</v>
      </c>
      <c r="B181" s="64">
        <v>173</v>
      </c>
      <c r="C181" s="65" t="str">
        <f t="shared" si="71"/>
        <v/>
      </c>
      <c r="D181" s="65" t="str">
        <f t="shared" si="80"/>
        <v/>
      </c>
      <c r="E181" s="65" t="str">
        <f t="shared" si="72"/>
        <v/>
      </c>
      <c r="F181" s="65" t="str">
        <f t="shared" si="81"/>
        <v/>
      </c>
      <c r="G181" s="65" t="str">
        <f t="shared" si="73"/>
        <v/>
      </c>
      <c r="H181" s="65" t="str">
        <f t="shared" si="82"/>
        <v/>
      </c>
      <c r="I181" s="65" t="str">
        <f t="shared" si="74"/>
        <v/>
      </c>
      <c r="J181" s="65" t="str">
        <f t="shared" si="83"/>
        <v/>
      </c>
      <c r="K181" s="65" t="str">
        <f t="shared" si="75"/>
        <v/>
      </c>
      <c r="L181" s="65" t="str">
        <f t="shared" si="84"/>
        <v/>
      </c>
      <c r="M181" s="65" t="str">
        <f t="shared" si="76"/>
        <v/>
      </c>
      <c r="N181" s="65" t="str">
        <f t="shared" si="85"/>
        <v/>
      </c>
      <c r="O181" s="65" t="str">
        <f t="shared" si="77"/>
        <v/>
      </c>
      <c r="P181" s="65" t="str">
        <f t="shared" si="86"/>
        <v/>
      </c>
      <c r="Q181" s="65" t="str">
        <f t="shared" si="78"/>
        <v/>
      </c>
      <c r="R181" s="65" t="str">
        <f t="shared" si="87"/>
        <v/>
      </c>
      <c r="S181" s="65" t="str">
        <f t="shared" si="79"/>
        <v/>
      </c>
      <c r="T181" s="65" t="str">
        <f t="shared" si="88"/>
        <v/>
      </c>
    </row>
    <row r="182" spans="1:20" x14ac:dyDescent="0.2">
      <c r="A182" s="14">
        <v>180</v>
      </c>
      <c r="B182" s="64">
        <v>174</v>
      </c>
      <c r="C182" s="65" t="str">
        <f t="shared" si="71"/>
        <v/>
      </c>
      <c r="D182" s="65" t="str">
        <f t="shared" si="80"/>
        <v/>
      </c>
      <c r="E182" s="65" t="str">
        <f t="shared" si="72"/>
        <v/>
      </c>
      <c r="F182" s="65" t="str">
        <f t="shared" si="81"/>
        <v/>
      </c>
      <c r="G182" s="65" t="str">
        <f t="shared" si="73"/>
        <v/>
      </c>
      <c r="H182" s="65" t="str">
        <f t="shared" si="82"/>
        <v/>
      </c>
      <c r="I182" s="65" t="str">
        <f t="shared" si="74"/>
        <v/>
      </c>
      <c r="J182" s="65" t="str">
        <f t="shared" si="83"/>
        <v/>
      </c>
      <c r="K182" s="65" t="str">
        <f t="shared" si="75"/>
        <v/>
      </c>
      <c r="L182" s="65" t="str">
        <f t="shared" si="84"/>
        <v/>
      </c>
      <c r="M182" s="65" t="str">
        <f t="shared" si="76"/>
        <v/>
      </c>
      <c r="N182" s="65" t="str">
        <f t="shared" si="85"/>
        <v/>
      </c>
      <c r="O182" s="65" t="str">
        <f t="shared" si="77"/>
        <v/>
      </c>
      <c r="P182" s="65" t="str">
        <f t="shared" si="86"/>
        <v/>
      </c>
      <c r="Q182" s="65" t="str">
        <f t="shared" si="78"/>
        <v/>
      </c>
      <c r="R182" s="65" t="str">
        <f t="shared" si="87"/>
        <v/>
      </c>
      <c r="S182" s="65" t="str">
        <f t="shared" si="79"/>
        <v/>
      </c>
      <c r="T182" s="65" t="str">
        <f t="shared" si="88"/>
        <v/>
      </c>
    </row>
    <row r="183" spans="1:20" x14ac:dyDescent="0.2">
      <c r="A183" s="14">
        <v>181</v>
      </c>
      <c r="B183" s="64">
        <v>175</v>
      </c>
      <c r="C183" s="65" t="str">
        <f t="shared" si="71"/>
        <v/>
      </c>
      <c r="D183" s="65" t="str">
        <f t="shared" si="80"/>
        <v/>
      </c>
      <c r="E183" s="65" t="str">
        <f t="shared" si="72"/>
        <v/>
      </c>
      <c r="F183" s="65" t="str">
        <f t="shared" si="81"/>
        <v/>
      </c>
      <c r="G183" s="65" t="str">
        <f t="shared" si="73"/>
        <v/>
      </c>
      <c r="H183" s="65" t="str">
        <f t="shared" si="82"/>
        <v/>
      </c>
      <c r="I183" s="65" t="str">
        <f t="shared" si="74"/>
        <v/>
      </c>
      <c r="J183" s="65" t="str">
        <f t="shared" si="83"/>
        <v/>
      </c>
      <c r="K183" s="65" t="str">
        <f t="shared" si="75"/>
        <v/>
      </c>
      <c r="L183" s="65" t="str">
        <f t="shared" si="84"/>
        <v/>
      </c>
      <c r="M183" s="65" t="str">
        <f t="shared" si="76"/>
        <v/>
      </c>
      <c r="N183" s="65" t="str">
        <f t="shared" si="85"/>
        <v/>
      </c>
      <c r="O183" s="65" t="str">
        <f t="shared" si="77"/>
        <v/>
      </c>
      <c r="P183" s="65" t="str">
        <f t="shared" si="86"/>
        <v/>
      </c>
      <c r="Q183" s="65" t="str">
        <f t="shared" si="78"/>
        <v/>
      </c>
      <c r="R183" s="65" t="str">
        <f t="shared" si="87"/>
        <v/>
      </c>
      <c r="S183" s="65" t="str">
        <f t="shared" si="79"/>
        <v/>
      </c>
      <c r="T183" s="65" t="str">
        <f t="shared" si="88"/>
        <v/>
      </c>
    </row>
    <row r="184" spans="1:20" x14ac:dyDescent="0.2">
      <c r="A184" s="14">
        <v>182</v>
      </c>
      <c r="B184" s="64">
        <v>176</v>
      </c>
      <c r="C184" s="65" t="str">
        <f t="shared" si="71"/>
        <v/>
      </c>
      <c r="D184" s="65" t="str">
        <f t="shared" si="80"/>
        <v/>
      </c>
      <c r="E184" s="65" t="str">
        <f t="shared" si="72"/>
        <v/>
      </c>
      <c r="F184" s="65" t="str">
        <f t="shared" si="81"/>
        <v/>
      </c>
      <c r="G184" s="65" t="str">
        <f t="shared" si="73"/>
        <v/>
      </c>
      <c r="H184" s="65" t="str">
        <f t="shared" si="82"/>
        <v/>
      </c>
      <c r="I184" s="65" t="str">
        <f t="shared" si="74"/>
        <v/>
      </c>
      <c r="J184" s="65" t="str">
        <f t="shared" si="83"/>
        <v/>
      </c>
      <c r="K184" s="65" t="str">
        <f t="shared" si="75"/>
        <v/>
      </c>
      <c r="L184" s="65" t="str">
        <f t="shared" si="84"/>
        <v/>
      </c>
      <c r="M184" s="65" t="str">
        <f t="shared" si="76"/>
        <v/>
      </c>
      <c r="N184" s="65" t="str">
        <f t="shared" si="85"/>
        <v/>
      </c>
      <c r="O184" s="65" t="str">
        <f t="shared" si="77"/>
        <v/>
      </c>
      <c r="P184" s="65" t="str">
        <f t="shared" si="86"/>
        <v/>
      </c>
      <c r="Q184" s="65" t="str">
        <f t="shared" si="78"/>
        <v/>
      </c>
      <c r="R184" s="65" t="str">
        <f t="shared" si="87"/>
        <v/>
      </c>
      <c r="S184" s="65" t="str">
        <f t="shared" si="79"/>
        <v/>
      </c>
      <c r="T184" s="65" t="str">
        <f t="shared" si="88"/>
        <v/>
      </c>
    </row>
    <row r="185" spans="1:20" x14ac:dyDescent="0.2">
      <c r="A185" s="14">
        <v>183</v>
      </c>
      <c r="B185" s="64">
        <v>177</v>
      </c>
      <c r="C185" s="65" t="str">
        <f t="shared" si="71"/>
        <v/>
      </c>
      <c r="D185" s="65" t="str">
        <f t="shared" si="80"/>
        <v/>
      </c>
      <c r="E185" s="65" t="str">
        <f t="shared" si="72"/>
        <v/>
      </c>
      <c r="F185" s="65" t="str">
        <f t="shared" si="81"/>
        <v/>
      </c>
      <c r="G185" s="65" t="str">
        <f t="shared" si="73"/>
        <v/>
      </c>
      <c r="H185" s="65" t="str">
        <f t="shared" si="82"/>
        <v/>
      </c>
      <c r="I185" s="65" t="str">
        <f t="shared" si="74"/>
        <v/>
      </c>
      <c r="J185" s="65" t="str">
        <f t="shared" si="83"/>
        <v/>
      </c>
      <c r="K185" s="65" t="str">
        <f t="shared" si="75"/>
        <v/>
      </c>
      <c r="L185" s="65" t="str">
        <f t="shared" si="84"/>
        <v/>
      </c>
      <c r="M185" s="65" t="str">
        <f t="shared" si="76"/>
        <v/>
      </c>
      <c r="N185" s="65" t="str">
        <f t="shared" si="85"/>
        <v/>
      </c>
      <c r="O185" s="65" t="str">
        <f t="shared" si="77"/>
        <v/>
      </c>
      <c r="P185" s="65" t="str">
        <f t="shared" si="86"/>
        <v/>
      </c>
      <c r="Q185" s="65" t="str">
        <f t="shared" si="78"/>
        <v/>
      </c>
      <c r="R185" s="65" t="str">
        <f t="shared" si="87"/>
        <v/>
      </c>
      <c r="S185" s="65" t="str">
        <f t="shared" si="79"/>
        <v/>
      </c>
      <c r="T185" s="65" t="str">
        <f t="shared" si="88"/>
        <v/>
      </c>
    </row>
    <row r="186" spans="1:20" x14ac:dyDescent="0.2">
      <c r="A186" s="14">
        <v>184</v>
      </c>
      <c r="B186" s="64">
        <v>178</v>
      </c>
      <c r="C186" s="65" t="str">
        <f t="shared" si="71"/>
        <v/>
      </c>
      <c r="D186" s="65" t="str">
        <f t="shared" si="80"/>
        <v/>
      </c>
      <c r="E186" s="65" t="str">
        <f t="shared" si="72"/>
        <v/>
      </c>
      <c r="F186" s="65" t="str">
        <f t="shared" si="81"/>
        <v/>
      </c>
      <c r="G186" s="65" t="str">
        <f t="shared" si="73"/>
        <v/>
      </c>
      <c r="H186" s="65" t="str">
        <f t="shared" si="82"/>
        <v/>
      </c>
      <c r="I186" s="65" t="str">
        <f t="shared" si="74"/>
        <v/>
      </c>
      <c r="J186" s="65" t="str">
        <f t="shared" si="83"/>
        <v/>
      </c>
      <c r="K186" s="65" t="str">
        <f t="shared" si="75"/>
        <v/>
      </c>
      <c r="L186" s="65" t="str">
        <f t="shared" si="84"/>
        <v/>
      </c>
      <c r="M186" s="65" t="str">
        <f t="shared" si="76"/>
        <v/>
      </c>
      <c r="N186" s="65" t="str">
        <f t="shared" si="85"/>
        <v/>
      </c>
      <c r="O186" s="65" t="str">
        <f t="shared" si="77"/>
        <v/>
      </c>
      <c r="P186" s="65" t="str">
        <f t="shared" si="86"/>
        <v/>
      </c>
      <c r="Q186" s="65" t="str">
        <f t="shared" si="78"/>
        <v/>
      </c>
      <c r="R186" s="65" t="str">
        <f t="shared" si="87"/>
        <v/>
      </c>
      <c r="S186" s="65" t="str">
        <f t="shared" si="79"/>
        <v/>
      </c>
      <c r="T186" s="65" t="str">
        <f t="shared" si="88"/>
        <v/>
      </c>
    </row>
    <row r="187" spans="1:20" x14ac:dyDescent="0.2">
      <c r="A187" s="14">
        <v>185</v>
      </c>
      <c r="B187" s="64">
        <v>179</v>
      </c>
      <c r="C187" s="65" t="str">
        <f t="shared" si="71"/>
        <v/>
      </c>
      <c r="D187" s="65" t="str">
        <f t="shared" si="80"/>
        <v/>
      </c>
      <c r="E187" s="65" t="str">
        <f t="shared" si="72"/>
        <v/>
      </c>
      <c r="F187" s="65" t="str">
        <f t="shared" si="81"/>
        <v/>
      </c>
      <c r="G187" s="65" t="str">
        <f t="shared" si="73"/>
        <v/>
      </c>
      <c r="H187" s="65" t="str">
        <f t="shared" si="82"/>
        <v/>
      </c>
      <c r="I187" s="65" t="str">
        <f t="shared" si="74"/>
        <v/>
      </c>
      <c r="J187" s="65" t="str">
        <f t="shared" si="83"/>
        <v/>
      </c>
      <c r="K187" s="65" t="str">
        <f t="shared" si="75"/>
        <v/>
      </c>
      <c r="L187" s="65" t="str">
        <f t="shared" si="84"/>
        <v/>
      </c>
      <c r="M187" s="65" t="str">
        <f t="shared" si="76"/>
        <v/>
      </c>
      <c r="N187" s="65" t="str">
        <f t="shared" si="85"/>
        <v/>
      </c>
      <c r="O187" s="65" t="str">
        <f t="shared" si="77"/>
        <v/>
      </c>
      <c r="P187" s="65" t="str">
        <f t="shared" si="86"/>
        <v/>
      </c>
      <c r="Q187" s="65" t="str">
        <f t="shared" si="78"/>
        <v/>
      </c>
      <c r="R187" s="65" t="str">
        <f t="shared" si="87"/>
        <v/>
      </c>
      <c r="S187" s="65" t="str">
        <f t="shared" si="79"/>
        <v/>
      </c>
      <c r="T187" s="65" t="str">
        <f t="shared" si="88"/>
        <v/>
      </c>
    </row>
    <row r="188" spans="1:20" x14ac:dyDescent="0.2">
      <c r="A188" s="14">
        <v>186</v>
      </c>
      <c r="B188" s="64">
        <v>180</v>
      </c>
      <c r="C188" s="65" t="str">
        <f t="shared" si="71"/>
        <v/>
      </c>
      <c r="D188" s="65" t="str">
        <f t="shared" si="80"/>
        <v/>
      </c>
      <c r="E188" s="65" t="str">
        <f t="shared" si="72"/>
        <v/>
      </c>
      <c r="F188" s="65" t="str">
        <f t="shared" si="81"/>
        <v/>
      </c>
      <c r="G188" s="65" t="str">
        <f t="shared" si="73"/>
        <v/>
      </c>
      <c r="H188" s="65" t="str">
        <f t="shared" si="82"/>
        <v/>
      </c>
      <c r="I188" s="65" t="str">
        <f t="shared" si="74"/>
        <v/>
      </c>
      <c r="J188" s="65" t="str">
        <f t="shared" si="83"/>
        <v/>
      </c>
      <c r="K188" s="65" t="str">
        <f t="shared" si="75"/>
        <v/>
      </c>
      <c r="L188" s="65" t="str">
        <f t="shared" si="84"/>
        <v/>
      </c>
      <c r="M188" s="65" t="str">
        <f t="shared" si="76"/>
        <v/>
      </c>
      <c r="N188" s="65" t="str">
        <f t="shared" si="85"/>
        <v/>
      </c>
      <c r="O188" s="65" t="str">
        <f t="shared" si="77"/>
        <v/>
      </c>
      <c r="P188" s="65" t="str">
        <f t="shared" si="86"/>
        <v/>
      </c>
      <c r="Q188" s="65" t="str">
        <f t="shared" si="78"/>
        <v/>
      </c>
      <c r="R188" s="65" t="str">
        <f t="shared" si="87"/>
        <v/>
      </c>
      <c r="S188" s="65" t="str">
        <f t="shared" si="79"/>
        <v/>
      </c>
      <c r="T188" s="65" t="str">
        <f t="shared" si="88"/>
        <v/>
      </c>
    </row>
  </sheetData>
  <sheetProtection algorithmName="SHA-512" hashValue="HINml0FpyxiLSCKgYsIOQ8G5SwZZ8k5QXpXCMe//hLaDIAnbMcsozqRaurJ6QGu3b/eKfymCrIy/4uQyCPEfUQ==" saltValue="GcOcBY0qZ3Mxei2L2mCAZA==" spinCount="100000" sheet="1" objects="1" scenarios="1"/>
  <mergeCells count="3">
    <mergeCell ref="O1:P1"/>
    <mergeCell ref="X16:Z16"/>
    <mergeCell ref="X17:Z17"/>
  </mergeCells>
  <phoneticPr fontId="2"/>
  <printOptions horizontalCentered="1"/>
  <pageMargins left="0.70866141732283472" right="0.70866141732283472" top="0.74803149606299213" bottom="0.74803149606299213" header="0.31496062992125984" footer="0.31496062992125984"/>
  <pageSetup paperSize="9" scale="52" orientation="portrait" verticalDpi="0" r:id="rId1"/>
  <colBreaks count="1" manualBreakCount="1">
    <brk id="20" max="69"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U189"/>
  <sheetViews>
    <sheetView showGridLines="0" workbookViewId="0">
      <selection activeCell="D15" sqref="D15"/>
    </sheetView>
  </sheetViews>
  <sheetFormatPr defaultColWidth="9" defaultRowHeight="13.2" x14ac:dyDescent="0.2"/>
  <cols>
    <col min="1" max="1" width="2.88671875" style="14" customWidth="1"/>
    <col min="2" max="2" width="8.21875" style="21" customWidth="1"/>
    <col min="3" max="3" width="9" style="1"/>
    <col min="4" max="4" width="6.21875" style="1" customWidth="1"/>
    <col min="5" max="5" width="8.77734375" style="1" customWidth="1"/>
    <col min="6" max="6" width="6.21875" style="1" customWidth="1"/>
    <col min="7" max="7" width="9.33203125" style="1" customWidth="1"/>
    <col min="8" max="8" width="6.5546875" style="1" customWidth="1"/>
    <col min="9" max="9" width="9.33203125" style="1" customWidth="1"/>
    <col min="10" max="10" width="6.21875" style="1" customWidth="1"/>
    <col min="11" max="11" width="10.33203125" style="1" customWidth="1"/>
    <col min="12" max="12" width="7.21875" style="1" customWidth="1"/>
    <col min="13" max="13" width="10.33203125" style="1" customWidth="1"/>
    <col min="14" max="14" width="7.44140625" style="1" customWidth="1"/>
    <col min="15" max="15" width="9.77734375" style="1" customWidth="1"/>
    <col min="16" max="16" width="7.44140625" style="1" customWidth="1"/>
    <col min="17" max="17" width="9.77734375" style="1" customWidth="1"/>
    <col min="18" max="18" width="7.44140625" style="1" customWidth="1"/>
    <col min="19" max="19" width="9.77734375" style="1" customWidth="1"/>
    <col min="20" max="20" width="7.44140625" style="1" customWidth="1"/>
    <col min="21" max="21" width="3.88671875" style="1" customWidth="1"/>
    <col min="22" max="16384" width="9" style="1"/>
  </cols>
  <sheetData>
    <row r="1" spans="1:20" ht="13.8" thickBot="1" x14ac:dyDescent="0.25"/>
    <row r="2" spans="1:20" ht="19.8" thickBot="1" x14ac:dyDescent="0.3">
      <c r="B2" s="4" t="s">
        <v>201</v>
      </c>
      <c r="C2" s="50"/>
      <c r="E2" s="50"/>
      <c r="F2" s="50"/>
      <c r="G2" s="483" t="s">
        <v>202</v>
      </c>
      <c r="H2" s="484"/>
      <c r="I2" s="246">
        <f>IF(メインシート!$BN$4="","",メインシート!$BN$4)</f>
        <v>0</v>
      </c>
      <c r="J2" s="247" t="s">
        <v>203</v>
      </c>
      <c r="K2" s="248"/>
      <c r="L2" s="485" t="s">
        <v>204</v>
      </c>
      <c r="M2" s="485"/>
      <c r="N2" s="485"/>
      <c r="O2" s="485"/>
      <c r="P2" s="249"/>
      <c r="Q2" s="250"/>
      <c r="R2" s="15"/>
      <c r="S2" s="250"/>
      <c r="T2" s="15"/>
    </row>
    <row r="3" spans="1:20" s="14" customFormat="1" ht="10.8" x14ac:dyDescent="0.15">
      <c r="B3" s="16">
        <v>1</v>
      </c>
      <c r="C3" s="16">
        <v>2</v>
      </c>
      <c r="D3" s="16">
        <v>3</v>
      </c>
      <c r="E3" s="16">
        <v>4</v>
      </c>
      <c r="F3" s="16">
        <v>5</v>
      </c>
      <c r="G3" s="16">
        <v>6</v>
      </c>
      <c r="H3" s="16">
        <v>7</v>
      </c>
      <c r="I3" s="251">
        <v>8</v>
      </c>
      <c r="J3" s="251">
        <v>9</v>
      </c>
      <c r="K3" s="251">
        <v>10</v>
      </c>
      <c r="L3" s="16">
        <v>11</v>
      </c>
      <c r="M3" s="251">
        <v>12</v>
      </c>
      <c r="N3" s="251">
        <v>13</v>
      </c>
      <c r="O3" s="251">
        <v>14</v>
      </c>
      <c r="P3" s="16">
        <v>15</v>
      </c>
      <c r="Q3" s="251">
        <v>16</v>
      </c>
      <c r="R3" s="251">
        <v>17</v>
      </c>
      <c r="S3" s="251">
        <v>18</v>
      </c>
      <c r="T3" s="16">
        <v>19</v>
      </c>
    </row>
    <row r="4" spans="1:20" s="2" customFormat="1" x14ac:dyDescent="0.2">
      <c r="A4" s="14">
        <v>1</v>
      </c>
      <c r="B4" s="52" t="s">
        <v>7</v>
      </c>
      <c r="C4" s="53">
        <f>IF('3.段階号俸表・参照表'!C3="","",'3.段階号俸表・参照表'!C3)</f>
        <v>1</v>
      </c>
      <c r="D4" s="54" t="str">
        <f>IF('3.段階号俸表・参照表'!D3="","",'3.段階号俸表・参照表'!D3)</f>
        <v>等級</v>
      </c>
      <c r="E4" s="53">
        <f>IF('3.段階号俸表・参照表'!E3="","",'3.段階号俸表・参照表'!E3)</f>
        <v>2</v>
      </c>
      <c r="F4" s="54" t="str">
        <f>IF('3.段階号俸表・参照表'!F3="","",'3.段階号俸表・参照表'!F3)</f>
        <v>等級</v>
      </c>
      <c r="G4" s="53">
        <f>IF('3.段階号俸表・参照表'!G3="","",'3.段階号俸表・参照表'!G3)</f>
        <v>3</v>
      </c>
      <c r="H4" s="54" t="str">
        <f>IF('3.段階号俸表・参照表'!H3="","",'3.段階号俸表・参照表'!H3)</f>
        <v>等級</v>
      </c>
      <c r="I4" s="53">
        <f>IF('3.段階号俸表・参照表'!I3="","",'3.段階号俸表・参照表'!I3)</f>
        <v>4</v>
      </c>
      <c r="J4" s="54" t="str">
        <f>IF('3.段階号俸表・参照表'!J3="","",'3.段階号俸表・参照表'!J3)</f>
        <v>等級</v>
      </c>
      <c r="K4" s="53">
        <f>IF('3.段階号俸表・参照表'!K3="","",'3.段階号俸表・参照表'!K3)</f>
        <v>5</v>
      </c>
      <c r="L4" s="54" t="str">
        <f>IF('3.段階号俸表・参照表'!L3="","",'3.段階号俸表・参照表'!L3)</f>
        <v>等級</v>
      </c>
      <c r="M4" s="53">
        <f>IF('3.段階号俸表・参照表'!M3="","",'3.段階号俸表・参照表'!M3)</f>
        <v>6</v>
      </c>
      <c r="N4" s="54" t="str">
        <f>IF('3.段階号俸表・参照表'!N3="","",'3.段階号俸表・参照表'!N3)</f>
        <v>等級</v>
      </c>
      <c r="O4" s="53">
        <f>IF('3.段階号俸表・参照表'!O3="","",'3.段階号俸表・参照表'!O3)</f>
        <v>7</v>
      </c>
      <c r="P4" s="54" t="str">
        <f>IF('3.段階号俸表・参照表'!P3="","",'3.段階号俸表・参照表'!P3)</f>
        <v>等級</v>
      </c>
      <c r="Q4" s="53">
        <f>IF('3.段階号俸表・参照表'!Q3="","",'3.段階号俸表・参照表'!Q3)</f>
        <v>8</v>
      </c>
      <c r="R4" s="54" t="str">
        <f>IF('3.段階号俸表・参照表'!R3="","",'3.段階号俸表・参照表'!R3)</f>
        <v>等級</v>
      </c>
      <c r="S4" s="53">
        <f>IF('3.段階号俸表・参照表'!S3="","",'3.段階号俸表・参照表'!S3)</f>
        <v>9</v>
      </c>
      <c r="T4" s="54" t="s">
        <v>7</v>
      </c>
    </row>
    <row r="5" spans="1:20" s="2" customFormat="1" ht="21.6" x14ac:dyDescent="0.2">
      <c r="A5" s="14">
        <v>2</v>
      </c>
      <c r="B5" s="56" t="s">
        <v>12</v>
      </c>
      <c r="C5" s="252">
        <f>IF('3.段階号俸表・参照表'!C4="","",'3.段階号俸表・参照表'!C4)</f>
        <v>2</v>
      </c>
      <c r="D5" s="253" t="str">
        <f>IF('3.段階号俸表・参照表'!D4="","",'3.段階号俸表・参照表'!D4)</f>
        <v>年</v>
      </c>
      <c r="E5" s="252">
        <f>IF('3.段階号俸表・参照表'!E4="","",'3.段階号俸表・参照表'!E4)</f>
        <v>2</v>
      </c>
      <c r="F5" s="253" t="str">
        <f>IF('3.段階号俸表・参照表'!F4="","",'3.段階号俸表・参照表'!F4)</f>
        <v>年</v>
      </c>
      <c r="G5" s="252">
        <f>IF('3.段階号俸表・参照表'!G4="","",'3.段階号俸表・参照表'!G4)</f>
        <v>3</v>
      </c>
      <c r="H5" s="253" t="str">
        <f>IF('3.段階号俸表・参照表'!H4="","",'3.段階号俸表・参照表'!H4)</f>
        <v>年</v>
      </c>
      <c r="I5" s="252">
        <f>IF('3.段階号俸表・参照表'!I4="","",'3.段階号俸表・参照表'!I4)</f>
        <v>3</v>
      </c>
      <c r="J5" s="253" t="str">
        <f>IF('3.段階号俸表・参照表'!J4="","",'3.段階号俸表・参照表'!J4)</f>
        <v>年</v>
      </c>
      <c r="K5" s="252">
        <f>IF('3.段階号俸表・参照表'!K4="","",'3.段階号俸表・参照表'!K4)</f>
        <v>4</v>
      </c>
      <c r="L5" s="253" t="str">
        <f>IF('3.段階号俸表・参照表'!L4="","",'3.段階号俸表・参照表'!L4)</f>
        <v>年</v>
      </c>
      <c r="M5" s="252">
        <f>IF('3.段階号俸表・参照表'!M4="","",'3.段階号俸表・参照表'!M4)</f>
        <v>5</v>
      </c>
      <c r="N5" s="253" t="str">
        <f>IF('3.段階号俸表・参照表'!N4="","",'3.段階号俸表・参照表'!N4)</f>
        <v>年</v>
      </c>
      <c r="O5" s="252">
        <f>IF('3.段階号俸表・参照表'!O4="","",'3.段階号俸表・参照表'!O4)</f>
        <v>5</v>
      </c>
      <c r="P5" s="253" t="str">
        <f>IF('3.段階号俸表・参照表'!P4="","",'3.段階号俸表・参照表'!P4)</f>
        <v>年</v>
      </c>
      <c r="Q5" s="252">
        <f>IF('3.段階号俸表・参照表'!Q4="","",'3.段階号俸表・参照表'!Q4)</f>
        <v>6</v>
      </c>
      <c r="R5" s="253" t="str">
        <f>IF('3.段階号俸表・参照表'!R4="","",'3.段階号俸表・参照表'!R4)</f>
        <v>年</v>
      </c>
      <c r="S5" s="254" t="str">
        <f>IF('3.段階号俸表・参照表'!S4="","",'3.段階号俸表・参照表'!S4)</f>
        <v/>
      </c>
      <c r="T5" s="253" t="s">
        <v>205</v>
      </c>
    </row>
    <row r="6" spans="1:20" x14ac:dyDescent="0.2">
      <c r="A6" s="14">
        <v>3</v>
      </c>
      <c r="B6" s="56" t="s">
        <v>1</v>
      </c>
      <c r="C6" s="255" t="str">
        <f>IF('3.段階号俸表・参照表'!C5="","",'3.段階号俸表・参照表'!C5)</f>
        <v/>
      </c>
      <c r="D6" s="256" t="str">
        <f>IF('3.段階号俸表・参照表'!D5="","",'3.段階号俸表・参照表'!D5)</f>
        <v/>
      </c>
      <c r="E6" s="252">
        <f>IF('3.段階号俸表・参照表'!E5="","",'3.段階号俸表・参照表'!E5)</f>
        <v>6000</v>
      </c>
      <c r="F6" s="256" t="str">
        <f>IF('3.段階号俸表・参照表'!F5="","",'3.段階号俸表・参照表'!F5)</f>
        <v>円</v>
      </c>
      <c r="G6" s="252">
        <f>IF('3.段階号俸表・参照表'!G5="","",'3.段階号俸表・参照表'!G5)</f>
        <v>6000</v>
      </c>
      <c r="H6" s="256" t="str">
        <f>IF('3.段階号俸表・参照表'!H5="","",'3.段階号俸表・参照表'!H5)</f>
        <v>円</v>
      </c>
      <c r="I6" s="252">
        <f>IF('3.段階号俸表・参照表'!I5="","",'3.段階号俸表・参照表'!I5)</f>
        <v>6500</v>
      </c>
      <c r="J6" s="256" t="str">
        <f>IF('3.段階号俸表・参照表'!J5="","",'3.段階号俸表・参照表'!J5)</f>
        <v>円</v>
      </c>
      <c r="K6" s="252">
        <f>IF('3.段階号俸表・参照表'!K5="","",'3.段階号俸表・参照表'!K5)</f>
        <v>7000</v>
      </c>
      <c r="L6" s="256" t="str">
        <f>IF('3.段階号俸表・参照表'!L5="","",'3.段階号俸表・参照表'!L5)</f>
        <v>円</v>
      </c>
      <c r="M6" s="252">
        <f>IF('3.段階号俸表・参照表'!M5="","",'3.段階号俸表・参照表'!M5)</f>
        <v>7500</v>
      </c>
      <c r="N6" s="256" t="str">
        <f>IF('3.段階号俸表・参照表'!N5="","",'3.段階号俸表・参照表'!N5)</f>
        <v>円</v>
      </c>
      <c r="O6" s="252">
        <f>IF('3.段階号俸表・参照表'!O5="","",'3.段階号俸表・参照表'!O5)</f>
        <v>8000</v>
      </c>
      <c r="P6" s="256" t="str">
        <f>IF('3.段階号俸表・参照表'!P5="","",'3.段階号俸表・参照表'!P5)</f>
        <v>円</v>
      </c>
      <c r="Q6" s="252">
        <f>IF('3.段階号俸表・参照表'!Q5="","",'3.段階号俸表・参照表'!Q5)</f>
        <v>11000</v>
      </c>
      <c r="R6" s="256" t="str">
        <f>IF('3.段階号俸表・参照表'!R5="","",'3.段階号俸表・参照表'!R5)</f>
        <v>円</v>
      </c>
      <c r="S6" s="252">
        <f>IF('3.段階号俸表・参照表'!S5="","",'3.段階号俸表・参照表'!S5)</f>
        <v>15000</v>
      </c>
      <c r="T6" s="256" t="s">
        <v>206</v>
      </c>
    </row>
    <row r="7" spans="1:20" ht="22.2" thickBot="1" x14ac:dyDescent="0.25">
      <c r="A7" s="14">
        <v>4</v>
      </c>
      <c r="B7" s="56" t="s">
        <v>207</v>
      </c>
      <c r="C7" s="257">
        <f>IF('3.段階号俸表・参照表'!C6="","",'3.段階号俸表・参照表'!C6)</f>
        <v>5000</v>
      </c>
      <c r="D7" s="256" t="str">
        <f>IF('3.段階号俸表・参照表'!D6="","",'3.段階号俸表・参照表'!D6)</f>
        <v>円</v>
      </c>
      <c r="E7" s="257">
        <f>IF('3.段階号俸表・参照表'!E6="","",'3.段階号俸表・参照表'!E6)</f>
        <v>5000</v>
      </c>
      <c r="F7" s="256" t="str">
        <f>IF('3.段階号俸表・参照表'!F6="","",'3.段階号俸表・参照表'!F6)</f>
        <v>円</v>
      </c>
      <c r="G7" s="257">
        <f>IF('3.段階号俸表・参照表'!G6="","",'3.段階号俸表・参照表'!G6)</f>
        <v>5000</v>
      </c>
      <c r="H7" s="256" t="str">
        <f>IF('3.段階号俸表・参照表'!H6="","",'3.段階号俸表・参照表'!H6)</f>
        <v>円</v>
      </c>
      <c r="I7" s="257">
        <f>IF('3.段階号俸表・参照表'!I6="","",'3.段階号俸表・参照表'!I6)</f>
        <v>5000</v>
      </c>
      <c r="J7" s="256" t="str">
        <f>IF('3.段階号俸表・参照表'!J6="","",'3.段階号俸表・参照表'!J6)</f>
        <v>円</v>
      </c>
      <c r="K7" s="257">
        <f>IF('3.段階号俸表・参照表'!K6="","",'3.段階号俸表・参照表'!K6)</f>
        <v>5500</v>
      </c>
      <c r="L7" s="256" t="str">
        <f>IF('3.段階号俸表・参照表'!L6="","",'3.段階号俸表・参照表'!L6)</f>
        <v>円</v>
      </c>
      <c r="M7" s="257">
        <f>IF('3.段階号俸表・参照表'!M6="","",'3.段階号俸表・参照表'!M6)</f>
        <v>5500</v>
      </c>
      <c r="N7" s="256" t="str">
        <f>IF('3.段階号俸表・参照表'!N6="","",'3.段階号俸表・参照表'!N6)</f>
        <v>円</v>
      </c>
      <c r="O7" s="257">
        <f>IF('3.段階号俸表・参照表'!O6="","",'3.段階号俸表・参照表'!O6)</f>
        <v>6000</v>
      </c>
      <c r="P7" s="256" t="str">
        <f>IF('3.段階号俸表・参照表'!P6="","",'3.段階号俸表・参照表'!P6)</f>
        <v>円</v>
      </c>
      <c r="Q7" s="257">
        <f>IF('3.段階号俸表・参照表'!Q6="","",'3.段階号俸表・参照表'!Q6)</f>
        <v>6000</v>
      </c>
      <c r="R7" s="256" t="str">
        <f>IF('3.段階号俸表・参照表'!R6="","",'3.段階号俸表・参照表'!R6)</f>
        <v>円</v>
      </c>
      <c r="S7" s="257">
        <f>IF('3.段階号俸表・参照表'!S6="","",'3.段階号俸表・参照表'!S6)</f>
        <v>6500</v>
      </c>
      <c r="T7" s="256" t="s">
        <v>206</v>
      </c>
    </row>
    <row r="8" spans="1:20" ht="22.2" thickBot="1" x14ac:dyDescent="0.25">
      <c r="A8" s="14">
        <v>5</v>
      </c>
      <c r="B8" s="258" t="s">
        <v>208</v>
      </c>
      <c r="C8" s="259">
        <f>IF('3.段階号俸表・参照表'!C7="","",'3.段階号俸表・参照表'!C7)</f>
        <v>1670</v>
      </c>
      <c r="D8" s="260" t="str">
        <f>IF('3.段階号俸表・参照表'!D7="","",'3.段階号俸表・参照表'!D7)</f>
        <v>円</v>
      </c>
      <c r="E8" s="261">
        <f>IF('3.段階号俸表・参照表'!E7="","",'3.段階号俸表・参照表'!E7)</f>
        <v>1670</v>
      </c>
      <c r="F8" s="260" t="str">
        <f>IF('3.段階号俸表・参照表'!F7="","",'3.段階号俸表・参照表'!F7)</f>
        <v>円</v>
      </c>
      <c r="G8" s="261">
        <f>IF('3.段階号俸表・参照表'!G7="","",'3.段階号俸表・参照表'!G7)</f>
        <v>1670</v>
      </c>
      <c r="H8" s="260" t="str">
        <f>IF('3.段階号俸表・参照表'!H7="","",'3.段階号俸表・参照表'!H7)</f>
        <v>円</v>
      </c>
      <c r="I8" s="261">
        <f>IF('3.段階号俸表・参照表'!I7="","",'3.段階号俸表・参照表'!I7)</f>
        <v>1670</v>
      </c>
      <c r="J8" s="260" t="str">
        <f>IF('3.段階号俸表・参照表'!J7="","",'3.段階号俸表・参照表'!J7)</f>
        <v>円</v>
      </c>
      <c r="K8" s="261">
        <f>IF('3.段階号俸表・参照表'!K7="","",'3.段階号俸表・参照表'!K7)</f>
        <v>1840</v>
      </c>
      <c r="L8" s="260" t="str">
        <f>IF('3.段階号俸表・参照表'!L7="","",'3.段階号俸表・参照表'!L7)</f>
        <v>円</v>
      </c>
      <c r="M8" s="261">
        <f>IF('3.段階号俸表・参照表'!M7="","",'3.段階号俸表・参照表'!M7)</f>
        <v>1840</v>
      </c>
      <c r="N8" s="260" t="str">
        <f>IF('3.段階号俸表・参照表'!N7="","",'3.段階号俸表・参照表'!N7)</f>
        <v>円</v>
      </c>
      <c r="O8" s="261">
        <f>IF('3.段階号俸表・参照表'!O7="","",'3.段階号俸表・参照表'!O7)</f>
        <v>2000</v>
      </c>
      <c r="P8" s="260" t="str">
        <f>IF('3.段階号俸表・参照表'!P7="","",'3.段階号俸表・参照表'!P7)</f>
        <v>円</v>
      </c>
      <c r="Q8" s="261">
        <f>IF('3.段階号俸表・参照表'!Q7="","",'3.段階号俸表・参照表'!Q7)</f>
        <v>2000</v>
      </c>
      <c r="R8" s="260" t="str">
        <f>IF('3.段階号俸表・参照表'!R7="","",'3.段階号俸表・参照表'!R7)</f>
        <v>円</v>
      </c>
      <c r="S8" s="261">
        <f>IF('3.段階号俸表・参照表'!S7="","",'3.段階号俸表・参照表'!S7)</f>
        <v>2170</v>
      </c>
      <c r="T8" s="256" t="s">
        <v>206</v>
      </c>
    </row>
    <row r="9" spans="1:20" ht="22.2" thickBot="1" x14ac:dyDescent="0.25">
      <c r="A9" s="14">
        <v>6</v>
      </c>
      <c r="B9" s="258" t="s">
        <v>209</v>
      </c>
      <c r="C9" s="259">
        <f>IF('3.段階号俸表・参照表'!C8="","",'3.段階号俸表・参照表'!C8)</f>
        <v>840</v>
      </c>
      <c r="D9" s="260" t="str">
        <f>IF('3.段階号俸表・参照表'!D8="","",'3.段階号俸表・参照表'!D8)</f>
        <v>円</v>
      </c>
      <c r="E9" s="261">
        <f>IF('3.段階号俸表・参照表'!E8="","",'3.段階号俸表・参照表'!E8)</f>
        <v>840</v>
      </c>
      <c r="F9" s="260" t="str">
        <f>IF('3.段階号俸表・参照表'!F8="","",'3.段階号俸表・参照表'!F8)</f>
        <v>円</v>
      </c>
      <c r="G9" s="261">
        <f>IF('3.段階号俸表・参照表'!G8="","",'3.段階号俸表・参照表'!G8)</f>
        <v>840</v>
      </c>
      <c r="H9" s="260" t="str">
        <f>IF('3.段階号俸表・参照表'!H8="","",'3.段階号俸表・参照表'!H8)</f>
        <v>円</v>
      </c>
      <c r="I9" s="261">
        <f>IF('3.段階号俸表・参照表'!I8="","",'3.段階号俸表・参照表'!I8)</f>
        <v>840</v>
      </c>
      <c r="J9" s="260" t="str">
        <f>IF('3.段階号俸表・参照表'!J8="","",'3.段階号俸表・参照表'!J8)</f>
        <v>円</v>
      </c>
      <c r="K9" s="261">
        <f>IF('3.段階号俸表・参照表'!K8="","",'3.段階号俸表・参照表'!K8)</f>
        <v>920</v>
      </c>
      <c r="L9" s="260" t="str">
        <f>IF('3.段階号俸表・参照表'!L8="","",'3.段階号俸表・参照表'!L8)</f>
        <v>円</v>
      </c>
      <c r="M9" s="261">
        <f>IF('3.段階号俸表・参照表'!M8="","",'3.段階号俸表・参照表'!M8)</f>
        <v>920</v>
      </c>
      <c r="N9" s="260" t="str">
        <f>IF('3.段階号俸表・参照表'!N8="","",'3.段階号俸表・参照表'!N8)</f>
        <v>円</v>
      </c>
      <c r="O9" s="261">
        <f>IF('3.段階号俸表・参照表'!O8="","",'3.段階号俸表・参照表'!O8)</f>
        <v>1000</v>
      </c>
      <c r="P9" s="260" t="str">
        <f>IF('3.段階号俸表・参照表'!P8="","",'3.段階号俸表・参照表'!P8)</f>
        <v>円</v>
      </c>
      <c r="Q9" s="261">
        <f>IF('3.段階号俸表・参照表'!Q8="","",'3.段階号俸表・参照表'!Q8)</f>
        <v>1000</v>
      </c>
      <c r="R9" s="260" t="str">
        <f>IF('3.段階号俸表・参照表'!R8="","",'3.段階号俸表・参照表'!R8)</f>
        <v>円</v>
      </c>
      <c r="S9" s="261">
        <f>IF('3.段階号俸表・参照表'!S8="","",'3.段階号俸表・参照表'!S8)</f>
        <v>1090</v>
      </c>
      <c r="T9" s="256" t="s">
        <v>206</v>
      </c>
    </row>
    <row r="10" spans="1:20" ht="13.8" thickBot="1" x14ac:dyDescent="0.25">
      <c r="A10" s="14">
        <v>7</v>
      </c>
      <c r="B10" s="262">
        <v>1</v>
      </c>
      <c r="C10" s="263">
        <f>IF('3.段階号俸表・参照表'!C9="","",'3.段階号俸表・参照表'!C9+$I$2)</f>
        <v>77360</v>
      </c>
      <c r="D10" s="264">
        <f>IF('3.段階号俸表・参照表'!D9="","",'3.段階号俸表・参照表'!D9)</f>
        <v>0</v>
      </c>
      <c r="E10" s="263">
        <f>IF('3.段階号俸表・参照表'!E9="","",'3.段階号俸表・参照表'!E9+$I$2)</f>
        <v>93360</v>
      </c>
      <c r="F10" s="264">
        <f>IF('3.段階号俸表・参照表'!F9="","",'3.段階号俸表・参照表'!F9)</f>
        <v>0</v>
      </c>
      <c r="G10" s="263">
        <f>IF('3.段階号俸表・参照表'!G9="","",'3.段階号俸表・参照表'!G9+$I$2)</f>
        <v>109360</v>
      </c>
      <c r="H10" s="264">
        <f>IF('3.段階号俸表・参照表'!H9="","",'3.段階号俸表・参照表'!H9)</f>
        <v>0</v>
      </c>
      <c r="I10" s="263">
        <f>IF('3.段階号俸表・参照表'!I9="","",'3.段階号俸表・参照表'!I9+$I$2)</f>
        <v>130860</v>
      </c>
      <c r="J10" s="264">
        <f>IF('3.段階号俸表・参照表'!J9="","",'3.段階号俸表・参照表'!J9)</f>
        <v>0</v>
      </c>
      <c r="K10" s="263">
        <f>IF('3.段階号俸表・参照表'!K9="","",'3.段階号俸表・参照表'!K9+$I$2)</f>
        <v>152860</v>
      </c>
      <c r="L10" s="264">
        <f>IF('3.段階号俸表・参照表'!L9="","",'3.段階号俸表・参照表'!L9)</f>
        <v>0</v>
      </c>
      <c r="M10" s="263">
        <f>IF('3.段階号俸表・参照表'!M9="","",'3.段階号俸表・参照表'!M9+$I$2)</f>
        <v>182360</v>
      </c>
      <c r="N10" s="264">
        <f>IF('3.段階号俸表・参照表'!N9="","",'3.段階号俸表・参照表'!N9)</f>
        <v>0</v>
      </c>
      <c r="O10" s="263">
        <f>IF('3.段階号俸表・参照表'!O9="","",'3.段階号俸表・参照表'!O9+$I$2)</f>
        <v>217860</v>
      </c>
      <c r="P10" s="264">
        <f>IF('3.段階号俸表・参照表'!P9="","",'3.段階号俸表・参照表'!P9)</f>
        <v>0</v>
      </c>
      <c r="Q10" s="263">
        <f>IF('3.段階号俸表・参照表'!Q9="","",'3.段階号俸表・参照表'!Q9+$I$2)</f>
        <v>258860</v>
      </c>
      <c r="R10" s="264">
        <f>IF('3.段階号俸表・参照表'!R9="","",'3.段階号俸表・参照表'!R9)</f>
        <v>0</v>
      </c>
      <c r="S10" s="263">
        <f>IF('3.段階号俸表・参照表'!S9="","",'3.段階号俸表・参照表'!S9+$I$2)</f>
        <v>309860</v>
      </c>
      <c r="T10" s="265">
        <v>0</v>
      </c>
    </row>
    <row r="11" spans="1:20" x14ac:dyDescent="0.2">
      <c r="A11" s="14">
        <v>8</v>
      </c>
      <c r="B11" s="266">
        <v>2</v>
      </c>
      <c r="C11" s="267">
        <f>IF('3.段階号俸表・参照表'!C10="","",'3.段階号俸表・参照表'!C10+$I$2)</f>
        <v>79030</v>
      </c>
      <c r="D11" s="268">
        <f>IF('3.段階号俸表・参照表'!D10="","",'3.段階号俸表・参照表'!D10)</f>
        <v>1670</v>
      </c>
      <c r="E11" s="267">
        <f>IF('3.段階号俸表・参照表'!E10="","",'3.段階号俸表・参照表'!E10+$I$2)</f>
        <v>95030</v>
      </c>
      <c r="F11" s="268">
        <f>IF('3.段階号俸表・参照表'!F10="","",'3.段階号俸表・参照表'!F10)</f>
        <v>1670</v>
      </c>
      <c r="G11" s="267">
        <f>IF('3.段階号俸表・参照表'!G10="","",'3.段階号俸表・参照表'!G10+$I$2)</f>
        <v>111030</v>
      </c>
      <c r="H11" s="268">
        <f>IF('3.段階号俸表・参照表'!H10="","",'3.段階号俸表・参照表'!H10)</f>
        <v>1670</v>
      </c>
      <c r="I11" s="267">
        <f>IF('3.段階号俸表・参照表'!I10="","",'3.段階号俸表・参照表'!I10+$I$2)</f>
        <v>132530</v>
      </c>
      <c r="J11" s="268">
        <f>IF('3.段階号俸表・参照表'!J10="","",'3.段階号俸表・参照表'!J10)</f>
        <v>1670</v>
      </c>
      <c r="K11" s="267">
        <f>IF('3.段階号俸表・参照表'!K10="","",'3.段階号俸表・参照表'!K10+$I$2)</f>
        <v>154700</v>
      </c>
      <c r="L11" s="268">
        <f>IF('3.段階号俸表・参照表'!L10="","",'3.段階号俸表・参照表'!L10)</f>
        <v>1840</v>
      </c>
      <c r="M11" s="267">
        <f>IF('3.段階号俸表・参照表'!M10="","",'3.段階号俸表・参照表'!M10+$I$2)</f>
        <v>184200</v>
      </c>
      <c r="N11" s="268">
        <f>IF('3.段階号俸表・参照表'!N10="","",'3.段階号俸表・参照表'!N10)</f>
        <v>1840</v>
      </c>
      <c r="O11" s="267">
        <f>IF('3.段階号俸表・参照表'!O10="","",'3.段階号俸表・参照表'!O10+$I$2)</f>
        <v>219860</v>
      </c>
      <c r="P11" s="268">
        <f>IF('3.段階号俸表・参照表'!P10="","",'3.段階号俸表・参照表'!P10)</f>
        <v>2000</v>
      </c>
      <c r="Q11" s="267">
        <f>IF('3.段階号俸表・参照表'!Q10="","",'3.段階号俸表・参照表'!Q10+$I$2)</f>
        <v>260860</v>
      </c>
      <c r="R11" s="268">
        <f>IF('3.段階号俸表・参照表'!R10="","",'3.段階号俸表・参照表'!R10)</f>
        <v>2000</v>
      </c>
      <c r="S11" s="267">
        <f>IF('3.段階号俸表・参照表'!S10="","",'3.段階号俸表・参照表'!S10+$I$2)</f>
        <v>312030</v>
      </c>
      <c r="T11" s="268">
        <f>IF('3.段階号俸表・参照表'!T10="","",'3.段階号俸表・参照表'!T10)</f>
        <v>2170</v>
      </c>
    </row>
    <row r="12" spans="1:20" x14ac:dyDescent="0.2">
      <c r="A12" s="14">
        <v>9</v>
      </c>
      <c r="B12" s="64">
        <v>3</v>
      </c>
      <c r="C12" s="269">
        <f>IF('3.段階号俸表・参照表'!C11="","",'3.段階号俸表・参照表'!C11+$I$2)</f>
        <v>80700</v>
      </c>
      <c r="D12" s="269">
        <f>IF('3.段階号俸表・参照表'!D11="","",'3.段階号俸表・参照表'!D11)</f>
        <v>1670</v>
      </c>
      <c r="E12" s="269">
        <f>IF('3.段階号俸表・参照表'!E11="","",'3.段階号俸表・参照表'!E11+$I$2)</f>
        <v>96700</v>
      </c>
      <c r="F12" s="269">
        <f>IF('3.段階号俸表・参照表'!F11="","",'3.段階号俸表・参照表'!F11)</f>
        <v>1670</v>
      </c>
      <c r="G12" s="269">
        <f>IF('3.段階号俸表・参照表'!G11="","",'3.段階号俸表・参照表'!G11+$I$2)</f>
        <v>112700</v>
      </c>
      <c r="H12" s="269">
        <f>IF('3.段階号俸表・参照表'!H11="","",'3.段階号俸表・参照表'!H11)</f>
        <v>1670</v>
      </c>
      <c r="I12" s="269">
        <f>IF('3.段階号俸表・参照表'!I11="","",'3.段階号俸表・参照表'!I11+$I$2)</f>
        <v>134200</v>
      </c>
      <c r="J12" s="269">
        <f>IF('3.段階号俸表・参照表'!J11="","",'3.段階号俸表・参照表'!J11)</f>
        <v>1670</v>
      </c>
      <c r="K12" s="269">
        <f>IF('3.段階号俸表・参照表'!K11="","",'3.段階号俸表・参照表'!K11+$I$2)</f>
        <v>156540</v>
      </c>
      <c r="L12" s="269">
        <f>IF('3.段階号俸表・参照表'!L11="","",'3.段階号俸表・参照表'!L11)</f>
        <v>1840</v>
      </c>
      <c r="M12" s="269">
        <f>IF('3.段階号俸表・参照表'!M11="","",'3.段階号俸表・参照表'!M11+$I$2)</f>
        <v>186040</v>
      </c>
      <c r="N12" s="269">
        <f>IF('3.段階号俸表・参照表'!N11="","",'3.段階号俸表・参照表'!N11)</f>
        <v>1840</v>
      </c>
      <c r="O12" s="269">
        <f>IF('3.段階号俸表・参照表'!O11="","",'3.段階号俸表・参照表'!O11+$I$2)</f>
        <v>221860</v>
      </c>
      <c r="P12" s="269">
        <f>IF('3.段階号俸表・参照表'!P11="","",'3.段階号俸表・参照表'!P11)</f>
        <v>2000</v>
      </c>
      <c r="Q12" s="269">
        <f>IF('3.段階号俸表・参照表'!Q11="","",'3.段階号俸表・参照表'!Q11+$I$2)</f>
        <v>262860</v>
      </c>
      <c r="R12" s="270">
        <f>IF('3.段階号俸表・参照表'!R11="","",'3.段階号俸表・参照表'!R11)</f>
        <v>2000</v>
      </c>
      <c r="S12" s="269">
        <f>IF('3.段階号俸表・参照表'!S11="","",'3.段階号俸表・参照表'!S11+$I$2)</f>
        <v>314200</v>
      </c>
      <c r="T12" s="270">
        <f>IF('3.段階号俸表・参照表'!T11="","",'3.段階号俸表・参照表'!T11)</f>
        <v>2170</v>
      </c>
    </row>
    <row r="13" spans="1:20" x14ac:dyDescent="0.2">
      <c r="A13" s="14">
        <v>10</v>
      </c>
      <c r="B13" s="64">
        <v>4</v>
      </c>
      <c r="C13" s="269">
        <f>IF('3.段階号俸表・参照表'!C12="","",'3.段階号俸表・参照表'!C12+$I$2)</f>
        <v>82370</v>
      </c>
      <c r="D13" s="269">
        <f>IF('3.段階号俸表・参照表'!D12="","",'3.段階号俸表・参照表'!D12)</f>
        <v>1670</v>
      </c>
      <c r="E13" s="269">
        <f>IF('3.段階号俸表・参照表'!E12="","",'3.段階号俸表・参照表'!E12+$I$2)</f>
        <v>98370</v>
      </c>
      <c r="F13" s="269">
        <f>IF('3.段階号俸表・参照表'!F12="","",'3.段階号俸表・参照表'!F12)</f>
        <v>1670</v>
      </c>
      <c r="G13" s="269">
        <f>IF('3.段階号俸表・参照表'!G12="","",'3.段階号俸表・参照表'!G12+$I$2)</f>
        <v>114370</v>
      </c>
      <c r="H13" s="269">
        <f>IF('3.段階号俸表・参照表'!H12="","",'3.段階号俸表・参照表'!H12)</f>
        <v>1670</v>
      </c>
      <c r="I13" s="269">
        <f>IF('3.段階号俸表・参照表'!I12="","",'3.段階号俸表・参照表'!I12+$I$2)</f>
        <v>135870</v>
      </c>
      <c r="J13" s="269">
        <f>IF('3.段階号俸表・参照表'!J12="","",'3.段階号俸表・参照表'!J12)</f>
        <v>1670</v>
      </c>
      <c r="K13" s="269">
        <f>IF('3.段階号俸表・参照表'!K12="","",'3.段階号俸表・参照表'!K12+$I$2)</f>
        <v>158380</v>
      </c>
      <c r="L13" s="269">
        <f>IF('3.段階号俸表・参照表'!L12="","",'3.段階号俸表・参照表'!L12)</f>
        <v>1840</v>
      </c>
      <c r="M13" s="269">
        <f>IF('3.段階号俸表・参照表'!M12="","",'3.段階号俸表・参照表'!M12+$I$2)</f>
        <v>187880</v>
      </c>
      <c r="N13" s="269">
        <f>IF('3.段階号俸表・参照表'!N12="","",'3.段階号俸表・参照表'!N12)</f>
        <v>1840</v>
      </c>
      <c r="O13" s="269">
        <f>IF('3.段階号俸表・参照表'!O12="","",'3.段階号俸表・参照表'!O12+$I$2)</f>
        <v>223860</v>
      </c>
      <c r="P13" s="269">
        <f>IF('3.段階号俸表・参照表'!P12="","",'3.段階号俸表・参照表'!P12)</f>
        <v>2000</v>
      </c>
      <c r="Q13" s="269">
        <f>IF('3.段階号俸表・参照表'!Q12="","",'3.段階号俸表・参照表'!Q12+$I$2)</f>
        <v>264860</v>
      </c>
      <c r="R13" s="270">
        <f>IF('3.段階号俸表・参照表'!R12="","",'3.段階号俸表・参照表'!R12)</f>
        <v>2000</v>
      </c>
      <c r="S13" s="269">
        <f>IF('3.段階号俸表・参照表'!S12="","",'3.段階号俸表・参照表'!S12+$I$2)</f>
        <v>316370</v>
      </c>
      <c r="T13" s="270">
        <f>IF('3.段階号俸表・参照表'!T12="","",'3.段階号俸表・参照表'!T12)</f>
        <v>2170</v>
      </c>
    </row>
    <row r="14" spans="1:20" x14ac:dyDescent="0.2">
      <c r="A14" s="14">
        <v>11</v>
      </c>
      <c r="B14" s="64">
        <v>5</v>
      </c>
      <c r="C14" s="269">
        <f>IF('3.段階号俸表・参照表'!C13="","",'3.段階号俸表・参照表'!C13+$I$2)</f>
        <v>84040</v>
      </c>
      <c r="D14" s="269">
        <f>IF('3.段階号俸表・参照表'!D13="","",'3.段階号俸表・参照表'!D13)</f>
        <v>1670</v>
      </c>
      <c r="E14" s="269">
        <f>IF('3.段階号俸表・参照表'!E13="","",'3.段階号俸表・参照表'!E13+$I$2)</f>
        <v>100040</v>
      </c>
      <c r="F14" s="269">
        <f>IF('3.段階号俸表・参照表'!F13="","",'3.段階号俸表・参照表'!F13)</f>
        <v>1670</v>
      </c>
      <c r="G14" s="269">
        <f>IF('3.段階号俸表・参照表'!G13="","",'3.段階号俸表・参照表'!G13+$I$2)</f>
        <v>116040</v>
      </c>
      <c r="H14" s="269">
        <f>IF('3.段階号俸表・参照表'!H13="","",'3.段階号俸表・参照表'!H13)</f>
        <v>1670</v>
      </c>
      <c r="I14" s="269">
        <f>IF('3.段階号俸表・参照表'!I13="","",'3.段階号俸表・参照表'!I13+$I$2)</f>
        <v>137540</v>
      </c>
      <c r="J14" s="269">
        <f>IF('3.段階号俸表・参照表'!J13="","",'3.段階号俸表・参照表'!J13)</f>
        <v>1670</v>
      </c>
      <c r="K14" s="269">
        <f>IF('3.段階号俸表・参照表'!K13="","",'3.段階号俸表・参照表'!K13+$I$2)</f>
        <v>160220</v>
      </c>
      <c r="L14" s="269">
        <f>IF('3.段階号俸表・参照表'!L13="","",'3.段階号俸表・参照表'!L13)</f>
        <v>1840</v>
      </c>
      <c r="M14" s="269">
        <f>IF('3.段階号俸表・参照表'!M13="","",'3.段階号俸表・参照表'!M13+$I$2)</f>
        <v>189720</v>
      </c>
      <c r="N14" s="269">
        <f>IF('3.段階号俸表・参照表'!N13="","",'3.段階号俸表・参照表'!N13)</f>
        <v>1840</v>
      </c>
      <c r="O14" s="269">
        <f>IF('3.段階号俸表・参照表'!O13="","",'3.段階号俸表・参照表'!O13+$I$2)</f>
        <v>225860</v>
      </c>
      <c r="P14" s="269">
        <f>IF('3.段階号俸表・参照表'!P13="","",'3.段階号俸表・参照表'!P13)</f>
        <v>2000</v>
      </c>
      <c r="Q14" s="269">
        <f>IF('3.段階号俸表・参照表'!Q13="","",'3.段階号俸表・参照表'!Q13+$I$2)</f>
        <v>266860</v>
      </c>
      <c r="R14" s="270">
        <f>IF('3.段階号俸表・参照表'!R13="","",'3.段階号俸表・参照表'!R13)</f>
        <v>2000</v>
      </c>
      <c r="S14" s="269">
        <f>IF('3.段階号俸表・参照表'!S13="","",'3.段階号俸表・参照表'!S13+$I$2)</f>
        <v>318540</v>
      </c>
      <c r="T14" s="270">
        <f>IF('3.段階号俸表・参照表'!T13="","",'3.段階号俸表・参照表'!T13)</f>
        <v>2170</v>
      </c>
    </row>
    <row r="15" spans="1:20" x14ac:dyDescent="0.2">
      <c r="A15" s="14">
        <v>12</v>
      </c>
      <c r="B15" s="64">
        <v>6</v>
      </c>
      <c r="C15" s="269">
        <f>IF('3.段階号俸表・参照表'!C14="","",'3.段階号俸表・参照表'!C14+$I$2)</f>
        <v>85710</v>
      </c>
      <c r="D15" s="269">
        <f>IF('3.段階号俸表・参照表'!D14="","",'3.段階号俸表・参照表'!D14)</f>
        <v>1670</v>
      </c>
      <c r="E15" s="269">
        <f>IF('3.段階号俸表・参照表'!E14="","",'3.段階号俸表・参照表'!E14+$I$2)</f>
        <v>101710</v>
      </c>
      <c r="F15" s="269">
        <f>IF('3.段階号俸表・参照表'!F14="","",'3.段階号俸表・参照表'!F14)</f>
        <v>1670</v>
      </c>
      <c r="G15" s="269">
        <f>IF('3.段階号俸表・参照表'!G14="","",'3.段階号俸表・参照表'!G14+$I$2)</f>
        <v>117710</v>
      </c>
      <c r="H15" s="269">
        <f>IF('3.段階号俸表・参照表'!H14="","",'3.段階号俸表・参照表'!H14)</f>
        <v>1670</v>
      </c>
      <c r="I15" s="269">
        <f>IF('3.段階号俸表・参照表'!I14="","",'3.段階号俸表・参照表'!I14+$I$2)</f>
        <v>139210</v>
      </c>
      <c r="J15" s="269">
        <f>IF('3.段階号俸表・参照表'!J14="","",'3.段階号俸表・参照表'!J14)</f>
        <v>1670</v>
      </c>
      <c r="K15" s="269">
        <f>IF('3.段階号俸表・参照表'!K14="","",'3.段階号俸表・参照表'!K14+$I$2)</f>
        <v>162060</v>
      </c>
      <c r="L15" s="269">
        <f>IF('3.段階号俸表・参照表'!L14="","",'3.段階号俸表・参照表'!L14)</f>
        <v>1840</v>
      </c>
      <c r="M15" s="269">
        <f>IF('3.段階号俸表・参照表'!M14="","",'3.段階号俸表・参照表'!M14+$I$2)</f>
        <v>191560</v>
      </c>
      <c r="N15" s="269">
        <f>IF('3.段階号俸表・参照表'!N14="","",'3.段階号俸表・参照表'!N14)</f>
        <v>1840</v>
      </c>
      <c r="O15" s="269">
        <f>IF('3.段階号俸表・参照表'!O14="","",'3.段階号俸表・参照表'!O14+$I$2)</f>
        <v>227860</v>
      </c>
      <c r="P15" s="269">
        <f>IF('3.段階号俸表・参照表'!P14="","",'3.段階号俸表・参照表'!P14)</f>
        <v>2000</v>
      </c>
      <c r="Q15" s="269">
        <f>IF('3.段階号俸表・参照表'!Q14="","",'3.段階号俸表・参照表'!Q14+$I$2)</f>
        <v>268860</v>
      </c>
      <c r="R15" s="270">
        <f>IF('3.段階号俸表・参照表'!R14="","",'3.段階号俸表・参照表'!R14)</f>
        <v>2000</v>
      </c>
      <c r="S15" s="269">
        <f>IF('3.段階号俸表・参照表'!S14="","",'3.段階号俸表・参照表'!S14+$I$2)</f>
        <v>320710</v>
      </c>
      <c r="T15" s="270">
        <f>IF('3.段階号俸表・参照表'!T14="","",'3.段階号俸表・参照表'!T14)</f>
        <v>2170</v>
      </c>
    </row>
    <row r="16" spans="1:20" x14ac:dyDescent="0.2">
      <c r="A16" s="14">
        <v>13</v>
      </c>
      <c r="B16" s="64">
        <v>7</v>
      </c>
      <c r="C16" s="269">
        <f>IF('3.段階号俸表・参照表'!C15="","",'3.段階号俸表・参照表'!C15+$I$2)</f>
        <v>87380</v>
      </c>
      <c r="D16" s="269">
        <f>IF('3.段階号俸表・参照表'!D15="","",'3.段階号俸表・参照表'!D15)</f>
        <v>1670</v>
      </c>
      <c r="E16" s="269">
        <f>IF('3.段階号俸表・参照表'!E15="","",'3.段階号俸表・参照表'!E15+$I$2)</f>
        <v>103380</v>
      </c>
      <c r="F16" s="269">
        <f>IF('3.段階号俸表・参照表'!F15="","",'3.段階号俸表・参照表'!F15)</f>
        <v>1670</v>
      </c>
      <c r="G16" s="269">
        <f>IF('3.段階号俸表・参照表'!G15="","",'3.段階号俸表・参照表'!G15+$I$2)</f>
        <v>119380</v>
      </c>
      <c r="H16" s="269">
        <f>IF('3.段階号俸表・参照表'!H15="","",'3.段階号俸表・参照表'!H15)</f>
        <v>1670</v>
      </c>
      <c r="I16" s="269">
        <f>IF('3.段階号俸表・参照表'!I15="","",'3.段階号俸表・参照表'!I15+$I$2)</f>
        <v>140880</v>
      </c>
      <c r="J16" s="269">
        <f>IF('3.段階号俸表・参照表'!J15="","",'3.段階号俸表・参照表'!J15)</f>
        <v>1670</v>
      </c>
      <c r="K16" s="269">
        <f>IF('3.段階号俸表・参照表'!K15="","",'3.段階号俸表・参照表'!K15+$I$2)</f>
        <v>163900</v>
      </c>
      <c r="L16" s="269">
        <f>IF('3.段階号俸表・参照表'!L15="","",'3.段階号俸表・参照表'!L15)</f>
        <v>1840</v>
      </c>
      <c r="M16" s="269">
        <f>IF('3.段階号俸表・参照表'!M15="","",'3.段階号俸表・参照表'!M15+$I$2)</f>
        <v>193400</v>
      </c>
      <c r="N16" s="269">
        <f>IF('3.段階号俸表・参照表'!N15="","",'3.段階号俸表・参照表'!N15)</f>
        <v>1840</v>
      </c>
      <c r="O16" s="269">
        <f>IF('3.段階号俸表・参照表'!O15="","",'3.段階号俸表・参照表'!O15+$I$2)</f>
        <v>229860</v>
      </c>
      <c r="P16" s="269">
        <f>IF('3.段階号俸表・参照表'!P15="","",'3.段階号俸表・参照表'!P15)</f>
        <v>2000</v>
      </c>
      <c r="Q16" s="269">
        <f>IF('3.段階号俸表・参照表'!Q15="","",'3.段階号俸表・参照表'!Q15+$I$2)</f>
        <v>270860</v>
      </c>
      <c r="R16" s="270">
        <f>IF('3.段階号俸表・参照表'!R15="","",'3.段階号俸表・参照表'!R15)</f>
        <v>2000</v>
      </c>
      <c r="S16" s="269">
        <f>IF('3.段階号俸表・参照表'!S15="","",'3.段階号俸表・参照表'!S15+$I$2)</f>
        <v>322880</v>
      </c>
      <c r="T16" s="270">
        <f>IF('3.段階号俸表・参照表'!T15="","",'3.段階号俸表・参照表'!T15)</f>
        <v>2170</v>
      </c>
    </row>
    <row r="17" spans="1:21" ht="15" customHeight="1" x14ac:dyDescent="0.2">
      <c r="A17" s="14">
        <v>14</v>
      </c>
      <c r="B17" s="64">
        <v>8</v>
      </c>
      <c r="C17" s="269">
        <f>IF('3.段階号俸表・参照表'!C16="","",'3.段階号俸表・参照表'!C16+$I$2)</f>
        <v>89050</v>
      </c>
      <c r="D17" s="269">
        <f>IF('3.段階号俸表・参照表'!D16="","",'3.段階号俸表・参照表'!D16)</f>
        <v>1670</v>
      </c>
      <c r="E17" s="269">
        <f>IF('3.段階号俸表・参照表'!E16="","",'3.段階号俸表・参照表'!E16+$I$2)</f>
        <v>105050</v>
      </c>
      <c r="F17" s="269">
        <f>IF('3.段階号俸表・参照表'!F16="","",'3.段階号俸表・参照表'!F16)</f>
        <v>1670</v>
      </c>
      <c r="G17" s="269">
        <f>IF('3.段階号俸表・参照表'!G16="","",'3.段階号俸表・参照表'!G16+$I$2)</f>
        <v>121050</v>
      </c>
      <c r="H17" s="269">
        <f>IF('3.段階号俸表・参照表'!H16="","",'3.段階号俸表・参照表'!H16)</f>
        <v>1670</v>
      </c>
      <c r="I17" s="269">
        <f>IF('3.段階号俸表・参照表'!I16="","",'3.段階号俸表・参照表'!I16+$I$2)</f>
        <v>142550</v>
      </c>
      <c r="J17" s="269">
        <f>IF('3.段階号俸表・参照表'!J16="","",'3.段階号俸表・参照表'!J16)</f>
        <v>1670</v>
      </c>
      <c r="K17" s="269">
        <f>IF('3.段階号俸表・参照表'!K16="","",'3.段階号俸表・参照表'!K16+$I$2)</f>
        <v>165740</v>
      </c>
      <c r="L17" s="269">
        <f>IF('3.段階号俸表・参照表'!L16="","",'3.段階号俸表・参照表'!L16)</f>
        <v>1840</v>
      </c>
      <c r="M17" s="269">
        <f>IF('3.段階号俸表・参照表'!M16="","",'3.段階号俸表・参照表'!M16+$I$2)</f>
        <v>195240</v>
      </c>
      <c r="N17" s="269">
        <f>IF('3.段階号俸表・参照表'!N16="","",'3.段階号俸表・参照表'!N16)</f>
        <v>1840</v>
      </c>
      <c r="O17" s="269">
        <f>IF('3.段階号俸表・参照表'!O16="","",'3.段階号俸表・参照表'!O16+$I$2)</f>
        <v>231860</v>
      </c>
      <c r="P17" s="269">
        <f>IF('3.段階号俸表・参照表'!P16="","",'3.段階号俸表・参照表'!P16)</f>
        <v>2000</v>
      </c>
      <c r="Q17" s="269">
        <f>IF('3.段階号俸表・参照表'!Q16="","",'3.段階号俸表・参照表'!Q16+$I$2)</f>
        <v>272860</v>
      </c>
      <c r="R17" s="270">
        <f>IF('3.段階号俸表・参照表'!R16="","",'3.段階号俸表・参照表'!R16)</f>
        <v>2000</v>
      </c>
      <c r="S17" s="269">
        <f>IF('3.段階号俸表・参照表'!S16="","",'3.段階号俸表・参照表'!S16+$I$2)</f>
        <v>325050</v>
      </c>
      <c r="T17" s="270">
        <f>IF('3.段階号俸表・参照表'!T16="","",'3.段階号俸表・参照表'!T16)</f>
        <v>2170</v>
      </c>
    </row>
    <row r="18" spans="1:21" ht="15" customHeight="1" x14ac:dyDescent="0.2">
      <c r="A18" s="14">
        <v>15</v>
      </c>
      <c r="B18" s="64">
        <v>9</v>
      </c>
      <c r="C18" s="269">
        <f>IF('3.段階号俸表・参照表'!C17="","",'3.段階号俸表・参照表'!C17+$I$2)</f>
        <v>90720</v>
      </c>
      <c r="D18" s="269">
        <f>IF('3.段階号俸表・参照表'!D17="","",'3.段階号俸表・参照表'!D17)</f>
        <v>1670</v>
      </c>
      <c r="E18" s="269">
        <f>IF('3.段階号俸表・参照表'!E17="","",'3.段階号俸表・参照表'!E17+$I$2)</f>
        <v>106720</v>
      </c>
      <c r="F18" s="269">
        <f>IF('3.段階号俸表・参照表'!F17="","",'3.段階号俸表・参照表'!F17)</f>
        <v>1670</v>
      </c>
      <c r="G18" s="269">
        <f>IF('3.段階号俸表・参照表'!G17="","",'3.段階号俸表・参照表'!G17+$I$2)</f>
        <v>122720</v>
      </c>
      <c r="H18" s="269">
        <f>IF('3.段階号俸表・参照表'!H17="","",'3.段階号俸表・参照表'!H17)</f>
        <v>1670</v>
      </c>
      <c r="I18" s="269">
        <f>IF('3.段階号俸表・参照表'!I17="","",'3.段階号俸表・参照表'!I17+$I$2)</f>
        <v>144220</v>
      </c>
      <c r="J18" s="269">
        <f>IF('3.段階号俸表・参照表'!J17="","",'3.段階号俸表・参照表'!J17)</f>
        <v>1670</v>
      </c>
      <c r="K18" s="269">
        <f>IF('3.段階号俸表・参照表'!K17="","",'3.段階号俸表・参照表'!K17+$I$2)</f>
        <v>167580</v>
      </c>
      <c r="L18" s="269">
        <f>IF('3.段階号俸表・参照表'!L17="","",'3.段階号俸表・参照表'!L17)</f>
        <v>1840</v>
      </c>
      <c r="M18" s="269">
        <f>IF('3.段階号俸表・参照表'!M17="","",'3.段階号俸表・参照表'!M17+$I$2)</f>
        <v>197080</v>
      </c>
      <c r="N18" s="269">
        <f>IF('3.段階号俸表・参照表'!N17="","",'3.段階号俸表・参照表'!N17)</f>
        <v>1840</v>
      </c>
      <c r="O18" s="269">
        <f>IF('3.段階号俸表・参照表'!O17="","",'3.段階号俸表・参照表'!O17+$I$2)</f>
        <v>233860</v>
      </c>
      <c r="P18" s="269">
        <f>IF('3.段階号俸表・参照表'!P17="","",'3.段階号俸表・参照表'!P17)</f>
        <v>2000</v>
      </c>
      <c r="Q18" s="269">
        <f>IF('3.段階号俸表・参照表'!Q17="","",'3.段階号俸表・参照表'!Q17+$I$2)</f>
        <v>274860</v>
      </c>
      <c r="R18" s="270">
        <f>IF('3.段階号俸表・参照表'!R17="","",'3.段階号俸表・参照表'!R17)</f>
        <v>2000</v>
      </c>
      <c r="S18" s="269">
        <f>IF('3.段階号俸表・参照表'!S17="","",'3.段階号俸表・参照表'!S17+$I$2)</f>
        <v>327220</v>
      </c>
      <c r="T18" s="270">
        <f>IF('3.段階号俸表・参照表'!T17="","",'3.段階号俸表・参照表'!T17)</f>
        <v>2170</v>
      </c>
    </row>
    <row r="19" spans="1:21" ht="15" customHeight="1" x14ac:dyDescent="0.2">
      <c r="A19" s="14">
        <v>16</v>
      </c>
      <c r="B19" s="64">
        <v>10</v>
      </c>
      <c r="C19" s="269">
        <f>IF('3.段階号俸表・参照表'!C18="","",'3.段階号俸表・参照表'!C18+$I$2)</f>
        <v>92390</v>
      </c>
      <c r="D19" s="269">
        <f>IF('3.段階号俸表・参照表'!D18="","",'3.段階号俸表・参照表'!D18)</f>
        <v>1670</v>
      </c>
      <c r="E19" s="269">
        <f>IF('3.段階号俸表・参照表'!E18="","",'3.段階号俸表・参照表'!E18+$I$2)</f>
        <v>108390</v>
      </c>
      <c r="F19" s="269">
        <f>IF('3.段階号俸表・参照表'!F18="","",'3.段階号俸表・参照表'!F18)</f>
        <v>1670</v>
      </c>
      <c r="G19" s="269">
        <f>IF('3.段階号俸表・参照表'!G18="","",'3.段階号俸表・参照表'!G18+$I$2)</f>
        <v>124390</v>
      </c>
      <c r="H19" s="269">
        <f>IF('3.段階号俸表・参照表'!H18="","",'3.段階号俸表・参照表'!H18)</f>
        <v>1670</v>
      </c>
      <c r="I19" s="269">
        <f>IF('3.段階号俸表・参照表'!I18="","",'3.段階号俸表・参照表'!I18+$I$2)</f>
        <v>145890</v>
      </c>
      <c r="J19" s="269">
        <f>IF('3.段階号俸表・参照表'!J18="","",'3.段階号俸表・参照表'!J18)</f>
        <v>1670</v>
      </c>
      <c r="K19" s="269">
        <f>IF('3.段階号俸表・参照表'!K18="","",'3.段階号俸表・参照表'!K18+$I$2)</f>
        <v>169420</v>
      </c>
      <c r="L19" s="269">
        <f>IF('3.段階号俸表・参照表'!L18="","",'3.段階号俸表・参照表'!L18)</f>
        <v>1840</v>
      </c>
      <c r="M19" s="269">
        <f>IF('3.段階号俸表・参照表'!M18="","",'3.段階号俸表・参照表'!M18+$I$2)</f>
        <v>198920</v>
      </c>
      <c r="N19" s="269">
        <f>IF('3.段階号俸表・参照表'!N18="","",'3.段階号俸表・参照表'!N18)</f>
        <v>1840</v>
      </c>
      <c r="O19" s="269">
        <f>IF('3.段階号俸表・参照表'!O18="","",'3.段階号俸表・参照表'!O18+$I$2)</f>
        <v>235860</v>
      </c>
      <c r="P19" s="269">
        <f>IF('3.段階号俸表・参照表'!P18="","",'3.段階号俸表・参照表'!P18)</f>
        <v>2000</v>
      </c>
      <c r="Q19" s="269">
        <f>IF('3.段階号俸表・参照表'!Q18="","",'3.段階号俸表・参照表'!Q18+$I$2)</f>
        <v>276860</v>
      </c>
      <c r="R19" s="270">
        <f>IF('3.段階号俸表・参照表'!R18="","",'3.段階号俸表・参照表'!R18)</f>
        <v>2000</v>
      </c>
      <c r="S19" s="269">
        <f>IF('3.段階号俸表・参照表'!S18="","",'3.段階号俸表・参照表'!S18+$I$2)</f>
        <v>329390</v>
      </c>
      <c r="T19" s="270">
        <f>IF('3.段階号俸表・参照表'!T18="","",'3.段階号俸表・参照表'!T18)</f>
        <v>2170</v>
      </c>
    </row>
    <row r="20" spans="1:21" ht="15" customHeight="1" x14ac:dyDescent="0.2">
      <c r="A20" s="14">
        <v>17</v>
      </c>
      <c r="B20" s="64">
        <v>11</v>
      </c>
      <c r="C20" s="269">
        <f>IF('3.段階号俸表・参照表'!C19="","",'3.段階号俸表・参照表'!C19+$I$2)</f>
        <v>94060</v>
      </c>
      <c r="D20" s="269">
        <f>IF('3.段階号俸表・参照表'!D19="","",'3.段階号俸表・参照表'!D19)</f>
        <v>1670</v>
      </c>
      <c r="E20" s="269">
        <f>IF('3.段階号俸表・参照表'!E19="","",'3.段階号俸表・参照表'!E19+$I$2)</f>
        <v>110060</v>
      </c>
      <c r="F20" s="269">
        <f>IF('3.段階号俸表・参照表'!F19="","",'3.段階号俸表・参照表'!F19)</f>
        <v>1670</v>
      </c>
      <c r="G20" s="269">
        <f>IF('3.段階号俸表・参照表'!G19="","",'3.段階号俸表・参照表'!G19+$I$2)</f>
        <v>126060</v>
      </c>
      <c r="H20" s="269">
        <f>IF('3.段階号俸表・参照表'!H19="","",'3.段階号俸表・参照表'!H19)</f>
        <v>1670</v>
      </c>
      <c r="I20" s="269">
        <f>IF('3.段階号俸表・参照表'!I19="","",'3.段階号俸表・参照表'!I19+$I$2)</f>
        <v>147560</v>
      </c>
      <c r="J20" s="269">
        <f>IF('3.段階号俸表・参照表'!J19="","",'3.段階号俸表・参照表'!J19)</f>
        <v>1670</v>
      </c>
      <c r="K20" s="269">
        <f>IF('3.段階号俸表・参照表'!K19="","",'3.段階号俸表・参照表'!K19+$I$2)</f>
        <v>171260</v>
      </c>
      <c r="L20" s="269">
        <f>IF('3.段階号俸表・参照表'!L19="","",'3.段階号俸表・参照表'!L19)</f>
        <v>1840</v>
      </c>
      <c r="M20" s="269">
        <f>IF('3.段階号俸表・参照表'!M19="","",'3.段階号俸表・参照表'!M19+$I$2)</f>
        <v>200760</v>
      </c>
      <c r="N20" s="269">
        <f>IF('3.段階号俸表・参照表'!N19="","",'3.段階号俸表・参照表'!N19)</f>
        <v>1840</v>
      </c>
      <c r="O20" s="269">
        <f>IF('3.段階号俸表・参照表'!O19="","",'3.段階号俸表・参照表'!O19+$I$2)</f>
        <v>237860</v>
      </c>
      <c r="P20" s="269">
        <f>IF('3.段階号俸表・参照表'!P19="","",'3.段階号俸表・参照表'!P19)</f>
        <v>2000</v>
      </c>
      <c r="Q20" s="269">
        <f>IF('3.段階号俸表・参照表'!Q19="","",'3.段階号俸表・参照表'!Q19+$I$2)</f>
        <v>278860</v>
      </c>
      <c r="R20" s="270">
        <f>IF('3.段階号俸表・参照表'!R19="","",'3.段階号俸表・参照表'!R19)</f>
        <v>2000</v>
      </c>
      <c r="S20" s="269">
        <f>IF('3.段階号俸表・参照表'!S19="","",'3.段階号俸表・参照表'!S19+$I$2)</f>
        <v>331560</v>
      </c>
      <c r="T20" s="270">
        <f>IF('3.段階号俸表・参照表'!T19="","",'3.段階号俸表・参照表'!T19)</f>
        <v>2170</v>
      </c>
    </row>
    <row r="21" spans="1:21" ht="15" customHeight="1" x14ac:dyDescent="0.2">
      <c r="A21" s="14">
        <v>18</v>
      </c>
      <c r="B21" s="64">
        <v>12</v>
      </c>
      <c r="C21" s="269">
        <f>IF('3.段階号俸表・参照表'!C20="","",'3.段階号俸表・参照表'!C20+$I$2)</f>
        <v>95730</v>
      </c>
      <c r="D21" s="269">
        <f>IF('3.段階号俸表・参照表'!D20="","",'3.段階号俸表・参照表'!D20)</f>
        <v>1670</v>
      </c>
      <c r="E21" s="269">
        <f>IF('3.段階号俸表・参照表'!E20="","",'3.段階号俸表・参照表'!E20+$I$2)</f>
        <v>111730</v>
      </c>
      <c r="F21" s="269">
        <f>IF('3.段階号俸表・参照表'!F20="","",'3.段階号俸表・参照表'!F20)</f>
        <v>1670</v>
      </c>
      <c r="G21" s="269">
        <f>IF('3.段階号俸表・参照表'!G20="","",'3.段階号俸表・参照表'!G20+$I$2)</f>
        <v>127730</v>
      </c>
      <c r="H21" s="269">
        <f>IF('3.段階号俸表・参照表'!H20="","",'3.段階号俸表・参照表'!H20)</f>
        <v>1670</v>
      </c>
      <c r="I21" s="269">
        <f>IF('3.段階号俸表・参照表'!I20="","",'3.段階号俸表・参照表'!I20+$I$2)</f>
        <v>149230</v>
      </c>
      <c r="J21" s="269">
        <f>IF('3.段階号俸表・参照表'!J20="","",'3.段階号俸表・参照表'!J20)</f>
        <v>1670</v>
      </c>
      <c r="K21" s="269">
        <f>IF('3.段階号俸表・参照表'!K20="","",'3.段階号俸表・参照表'!K20+$I$2)</f>
        <v>173100</v>
      </c>
      <c r="L21" s="269">
        <f>IF('3.段階号俸表・参照表'!L20="","",'3.段階号俸表・参照表'!L20)</f>
        <v>1840</v>
      </c>
      <c r="M21" s="269">
        <f>IF('3.段階号俸表・参照表'!M20="","",'3.段階号俸表・参照表'!M20+$I$2)</f>
        <v>202600</v>
      </c>
      <c r="N21" s="269">
        <f>IF('3.段階号俸表・参照表'!N20="","",'3.段階号俸表・参照表'!N20)</f>
        <v>1840</v>
      </c>
      <c r="O21" s="269">
        <f>IF('3.段階号俸表・参照表'!O20="","",'3.段階号俸表・参照表'!O20+$I$2)</f>
        <v>239860</v>
      </c>
      <c r="P21" s="269">
        <f>IF('3.段階号俸表・参照表'!P20="","",'3.段階号俸表・参照表'!P20)</f>
        <v>2000</v>
      </c>
      <c r="Q21" s="269">
        <f>IF('3.段階号俸表・参照表'!Q20="","",'3.段階号俸表・参照表'!Q20+$I$2)</f>
        <v>280860</v>
      </c>
      <c r="R21" s="270">
        <f>IF('3.段階号俸表・参照表'!R20="","",'3.段階号俸表・参照表'!R20)</f>
        <v>2000</v>
      </c>
      <c r="S21" s="269">
        <f>IF('3.段階号俸表・参照表'!S20="","",'3.段階号俸表・参照表'!S20+$I$2)</f>
        <v>333730</v>
      </c>
      <c r="T21" s="270">
        <f>IF('3.段階号俸表・参照表'!T20="","",'3.段階号俸表・参照表'!T20)</f>
        <v>2170</v>
      </c>
    </row>
    <row r="22" spans="1:21" ht="15" customHeight="1" x14ac:dyDescent="0.2">
      <c r="A22" s="14">
        <v>19</v>
      </c>
      <c r="B22" s="64">
        <v>13</v>
      </c>
      <c r="C22" s="269">
        <f>IF('3.段階号俸表・参照表'!C21="","",'3.段階号俸表・参照表'!C21+$I$2)</f>
        <v>97400</v>
      </c>
      <c r="D22" s="269">
        <f>IF('3.段階号俸表・参照表'!D21="","",'3.段階号俸表・参照表'!D21)</f>
        <v>1670</v>
      </c>
      <c r="E22" s="269">
        <f>IF('3.段階号俸表・参照表'!E21="","",'3.段階号俸表・参照表'!E21+$I$2)</f>
        <v>113400</v>
      </c>
      <c r="F22" s="269">
        <f>IF('3.段階号俸表・参照表'!F21="","",'3.段階号俸表・参照表'!F21)</f>
        <v>1670</v>
      </c>
      <c r="G22" s="269">
        <f>IF('3.段階号俸表・参照表'!G21="","",'3.段階号俸表・参照表'!G21+$I$2)</f>
        <v>129400</v>
      </c>
      <c r="H22" s="269">
        <f>IF('3.段階号俸表・参照表'!H21="","",'3.段階号俸表・参照表'!H21)</f>
        <v>1670</v>
      </c>
      <c r="I22" s="269">
        <f>IF('3.段階号俸表・参照表'!I21="","",'3.段階号俸表・参照表'!I21+$I$2)</f>
        <v>150900</v>
      </c>
      <c r="J22" s="269">
        <f>IF('3.段階号俸表・参照表'!J21="","",'3.段階号俸表・参照表'!J21)</f>
        <v>1670</v>
      </c>
      <c r="K22" s="269">
        <f>IF('3.段階号俸表・参照表'!K21="","",'3.段階号俸表・参照表'!K21+$I$2)</f>
        <v>174940</v>
      </c>
      <c r="L22" s="269">
        <f>IF('3.段階号俸表・参照表'!L21="","",'3.段階号俸表・参照表'!L21)</f>
        <v>1840</v>
      </c>
      <c r="M22" s="269">
        <f>IF('3.段階号俸表・参照表'!M21="","",'3.段階号俸表・参照表'!M21+$I$2)</f>
        <v>204440</v>
      </c>
      <c r="N22" s="269">
        <f>IF('3.段階号俸表・参照表'!N21="","",'3.段階号俸表・参照表'!N21)</f>
        <v>1840</v>
      </c>
      <c r="O22" s="269">
        <f>IF('3.段階号俸表・参照表'!O21="","",'3.段階号俸表・参照表'!O21+$I$2)</f>
        <v>241860</v>
      </c>
      <c r="P22" s="269">
        <f>IF('3.段階号俸表・参照表'!P21="","",'3.段階号俸表・参照表'!P21)</f>
        <v>2000</v>
      </c>
      <c r="Q22" s="269">
        <f>IF('3.段階号俸表・参照表'!Q21="","",'3.段階号俸表・参照表'!Q21+$I$2)</f>
        <v>282860</v>
      </c>
      <c r="R22" s="270">
        <f>IF('3.段階号俸表・参照表'!R21="","",'3.段階号俸表・参照表'!R21)</f>
        <v>2000</v>
      </c>
      <c r="S22" s="269">
        <f>IF('3.段階号俸表・参照表'!S21="","",'3.段階号俸表・参照表'!S21+$I$2)</f>
        <v>335900</v>
      </c>
      <c r="T22" s="270">
        <f>IF('3.段階号俸表・参照表'!T21="","",'3.段階号俸表・参照表'!T21)</f>
        <v>2170</v>
      </c>
    </row>
    <row r="23" spans="1:21" ht="15" customHeight="1" x14ac:dyDescent="0.2">
      <c r="A23" s="14">
        <v>20</v>
      </c>
      <c r="B23" s="64">
        <v>14</v>
      </c>
      <c r="C23" s="269">
        <f>IF('3.段階号俸表・参照表'!C22="","",'3.段階号俸表・参照表'!C22+$I$2)</f>
        <v>98240</v>
      </c>
      <c r="D23" s="269">
        <f>IF('3.段階号俸表・参照表'!D22="","",'3.段階号俸表・参照表'!D22)</f>
        <v>840</v>
      </c>
      <c r="E23" s="269">
        <f>IF('3.段階号俸表・参照表'!E22="","",'3.段階号俸表・参照表'!E22+$I$2)</f>
        <v>114240</v>
      </c>
      <c r="F23" s="269">
        <f>IF('3.段階号俸表・参照表'!F22="","",'3.段階号俸表・参照表'!F22)</f>
        <v>840</v>
      </c>
      <c r="G23" s="269">
        <f>IF('3.段階号俸表・参照表'!G22="","",'3.段階号俸表・参照表'!G22+$I$2)</f>
        <v>131070</v>
      </c>
      <c r="H23" s="269">
        <f>IF('3.段階号俸表・参照表'!H22="","",'3.段階号俸表・参照表'!H22)</f>
        <v>1670</v>
      </c>
      <c r="I23" s="269">
        <f>IF('3.段階号俸表・参照表'!I22="","",'3.段階号俸表・参照表'!I22+$I$2)</f>
        <v>152570</v>
      </c>
      <c r="J23" s="269">
        <f>IF('3.段階号俸表・参照表'!J22="","",'3.段階号俸表・参照表'!J22)</f>
        <v>1670</v>
      </c>
      <c r="K23" s="269">
        <f>IF('3.段階号俸表・参照表'!K22="","",'3.段階号俸表・参照表'!K22+$I$2)</f>
        <v>176780</v>
      </c>
      <c r="L23" s="269">
        <f>IF('3.段階号俸表・参照表'!L22="","",'3.段階号俸表・参照表'!L22)</f>
        <v>1840</v>
      </c>
      <c r="M23" s="269">
        <f>IF('3.段階号俸表・参照表'!M22="","",'3.段階号俸表・参照表'!M22+$I$2)</f>
        <v>206280</v>
      </c>
      <c r="N23" s="269">
        <f>IF('3.段階号俸表・参照表'!N22="","",'3.段階号俸表・参照表'!N22)</f>
        <v>1840</v>
      </c>
      <c r="O23" s="269">
        <f>IF('3.段階号俸表・参照表'!O22="","",'3.段階号俸表・参照表'!O22+$I$2)</f>
        <v>243860</v>
      </c>
      <c r="P23" s="269">
        <f>IF('3.段階号俸表・参照表'!P22="","",'3.段階号俸表・参照表'!P22)</f>
        <v>2000</v>
      </c>
      <c r="Q23" s="269">
        <f>IF('3.段階号俸表・参照表'!Q22="","",'3.段階号俸表・参照表'!Q22+$I$2)</f>
        <v>284860</v>
      </c>
      <c r="R23" s="270">
        <f>IF('3.段階号俸表・参照表'!R22="","",'3.段階号俸表・参照表'!R22)</f>
        <v>2000</v>
      </c>
      <c r="S23" s="269">
        <f>IF('3.段階号俸表・参照表'!S22="","",'3.段階号俸表・参照表'!S22+$I$2)</f>
        <v>338070</v>
      </c>
      <c r="T23" s="270">
        <f>IF('3.段階号俸表・参照表'!T22="","",'3.段階号俸表・参照表'!T22)</f>
        <v>2170</v>
      </c>
    </row>
    <row r="24" spans="1:21" ht="15" customHeight="1" x14ac:dyDescent="0.2">
      <c r="A24" s="14">
        <v>21</v>
      </c>
      <c r="B24" s="64">
        <v>15</v>
      </c>
      <c r="C24" s="269">
        <f>IF('3.段階号俸表・参照表'!C23="","",'3.段階号俸表・参照表'!C23+$I$2)</f>
        <v>99080</v>
      </c>
      <c r="D24" s="269">
        <f>IF('3.段階号俸表・参照表'!D23="","",'3.段階号俸表・参照表'!D23)</f>
        <v>840</v>
      </c>
      <c r="E24" s="269">
        <f>IF('3.段階号俸表・参照表'!E23="","",'3.段階号俸表・参照表'!E23+$I$2)</f>
        <v>115080</v>
      </c>
      <c r="F24" s="269">
        <f>IF('3.段階号俸表・参照表'!F23="","",'3.段階号俸表・参照表'!F23)</f>
        <v>840</v>
      </c>
      <c r="G24" s="269">
        <f>IF('3.段階号俸表・参照表'!G23="","",'3.段階号俸表・参照表'!G23+$I$2)</f>
        <v>132740</v>
      </c>
      <c r="H24" s="269">
        <f>IF('3.段階号俸表・参照表'!H23="","",'3.段階号俸表・参照表'!H23)</f>
        <v>1670</v>
      </c>
      <c r="I24" s="269">
        <f>IF('3.段階号俸表・参照表'!I23="","",'3.段階号俸表・参照表'!I23+$I$2)</f>
        <v>154240</v>
      </c>
      <c r="J24" s="269">
        <f>IF('3.段階号俸表・参照表'!J23="","",'3.段階号俸表・参照表'!J23)</f>
        <v>1670</v>
      </c>
      <c r="K24" s="269">
        <f>IF('3.段階号俸表・参照表'!K23="","",'3.段階号俸表・参照表'!K23+$I$2)</f>
        <v>178620</v>
      </c>
      <c r="L24" s="269">
        <f>IF('3.段階号俸表・参照表'!L23="","",'3.段階号俸表・参照表'!L23)</f>
        <v>1840</v>
      </c>
      <c r="M24" s="269">
        <f>IF('3.段階号俸表・参照表'!M23="","",'3.段階号俸表・参照表'!M23+$I$2)</f>
        <v>208120</v>
      </c>
      <c r="N24" s="269">
        <f>IF('3.段階号俸表・参照表'!N23="","",'3.段階号俸表・参照表'!N23)</f>
        <v>1840</v>
      </c>
      <c r="O24" s="269">
        <f>IF('3.段階号俸表・参照表'!O23="","",'3.段階号俸表・参照表'!O23+$I$2)</f>
        <v>245860</v>
      </c>
      <c r="P24" s="269">
        <f>IF('3.段階号俸表・参照表'!P23="","",'3.段階号俸表・参照表'!P23)</f>
        <v>2000</v>
      </c>
      <c r="Q24" s="269">
        <f>IF('3.段階号俸表・参照表'!Q23="","",'3.段階号俸表・参照表'!Q23+$I$2)</f>
        <v>286860</v>
      </c>
      <c r="R24" s="270">
        <f>IF('3.段階号俸表・参照表'!R23="","",'3.段階号俸表・参照表'!R23)</f>
        <v>2000</v>
      </c>
      <c r="S24" s="269">
        <f>IF('3.段階号俸表・参照表'!S23="","",'3.段階号俸表・参照表'!S23+$I$2)</f>
        <v>340240</v>
      </c>
      <c r="T24" s="270">
        <f>IF('3.段階号俸表・参照表'!T23="","",'3.段階号俸表・参照表'!T23)</f>
        <v>2170</v>
      </c>
    </row>
    <row r="25" spans="1:21" ht="15" customHeight="1" x14ac:dyDescent="0.2">
      <c r="A25" s="14">
        <v>22</v>
      </c>
      <c r="B25" s="64">
        <v>16</v>
      </c>
      <c r="C25" s="269">
        <f>IF('3.段階号俸表・参照表'!C24="","",'3.段階号俸表・参照表'!C24+$I$2)</f>
        <v>99920</v>
      </c>
      <c r="D25" s="269">
        <f>IF('3.段階号俸表・参照表'!D24="","",'3.段階号俸表・参照表'!D24)</f>
        <v>840</v>
      </c>
      <c r="E25" s="269">
        <f>IF('3.段階号俸表・参照表'!E24="","",'3.段階号俸表・参照表'!E24+$I$2)</f>
        <v>115920</v>
      </c>
      <c r="F25" s="269">
        <f>IF('3.段階号俸表・参照表'!F24="","",'3.段階号俸表・参照表'!F24)</f>
        <v>840</v>
      </c>
      <c r="G25" s="269">
        <f>IF('3.段階号俸表・参照表'!G24="","",'3.段階号俸表・参照表'!G24+$I$2)</f>
        <v>134410</v>
      </c>
      <c r="H25" s="269">
        <f>IF('3.段階号俸表・参照表'!H24="","",'3.段階号俸表・参照表'!H24)</f>
        <v>1670</v>
      </c>
      <c r="I25" s="269">
        <f>IF('3.段階号俸表・参照表'!I24="","",'3.段階号俸表・参照表'!I24+$I$2)</f>
        <v>155910</v>
      </c>
      <c r="J25" s="269">
        <f>IF('3.段階号俸表・参照表'!J24="","",'3.段階号俸表・参照表'!J24)</f>
        <v>1670</v>
      </c>
      <c r="K25" s="269">
        <f>IF('3.段階号俸表・参照表'!K24="","",'3.段階号俸表・参照表'!K24+$I$2)</f>
        <v>180460</v>
      </c>
      <c r="L25" s="269">
        <f>IF('3.段階号俸表・参照表'!L24="","",'3.段階号俸表・参照表'!L24)</f>
        <v>1840</v>
      </c>
      <c r="M25" s="269">
        <f>IF('3.段階号俸表・参照表'!M24="","",'3.段階号俸表・参照表'!M24+$I$2)</f>
        <v>209960</v>
      </c>
      <c r="N25" s="269">
        <f>IF('3.段階号俸表・参照表'!N24="","",'3.段階号俸表・参照表'!N24)</f>
        <v>1840</v>
      </c>
      <c r="O25" s="269">
        <f>IF('3.段階号俸表・参照表'!O24="","",'3.段階号俸表・参照表'!O24+$I$2)</f>
        <v>247860</v>
      </c>
      <c r="P25" s="269">
        <f>IF('3.段階号俸表・参照表'!P24="","",'3.段階号俸表・参照表'!P24)</f>
        <v>2000</v>
      </c>
      <c r="Q25" s="269">
        <f>IF('3.段階号俸表・参照表'!Q24="","",'3.段階号俸表・参照表'!Q24+$I$2)</f>
        <v>288860</v>
      </c>
      <c r="R25" s="270">
        <f>IF('3.段階号俸表・参照表'!R24="","",'3.段階号俸表・参照表'!R24)</f>
        <v>2000</v>
      </c>
      <c r="S25" s="269">
        <f>IF('3.段階号俸表・参照表'!S24="","",'3.段階号俸表・参照表'!S24+$I$2)</f>
        <v>342410</v>
      </c>
      <c r="T25" s="270">
        <f>IF('3.段階号俸表・参照表'!T24="","",'3.段階号俸表・参照表'!T24)</f>
        <v>2170</v>
      </c>
    </row>
    <row r="26" spans="1:21" ht="15" customHeight="1" x14ac:dyDescent="0.2">
      <c r="A26" s="14">
        <v>23</v>
      </c>
      <c r="B26" s="64">
        <v>17</v>
      </c>
      <c r="C26" s="269">
        <f>IF('3.段階号俸表・参照表'!C25="","",'3.段階号俸表・参照表'!C25+$I$2)</f>
        <v>100760</v>
      </c>
      <c r="D26" s="269">
        <f>IF('3.段階号俸表・参照表'!D25="","",'3.段階号俸表・参照表'!D25)</f>
        <v>840</v>
      </c>
      <c r="E26" s="269">
        <f>IF('3.段階号俸表・参照表'!E25="","",'3.段階号俸表・参照表'!E25+$I$2)</f>
        <v>116760</v>
      </c>
      <c r="F26" s="269">
        <f>IF('3.段階号俸表・参照表'!F25="","",'3.段階号俸表・参照表'!F25)</f>
        <v>840</v>
      </c>
      <c r="G26" s="269">
        <f>IF('3.段階号俸表・参照表'!G25="","",'3.段階号俸表・参照表'!G25+$I$2)</f>
        <v>136080</v>
      </c>
      <c r="H26" s="269">
        <f>IF('3.段階号俸表・参照表'!H25="","",'3.段階号俸表・参照表'!H25)</f>
        <v>1670</v>
      </c>
      <c r="I26" s="269">
        <f>IF('3.段階号俸表・参照表'!I25="","",'3.段階号俸表・参照表'!I25+$I$2)</f>
        <v>157580</v>
      </c>
      <c r="J26" s="269">
        <f>IF('3.段階号俸表・参照表'!J25="","",'3.段階号俸表・参照表'!J25)</f>
        <v>1670</v>
      </c>
      <c r="K26" s="269">
        <f>IF('3.段階号俸表・参照表'!K25="","",'3.段階号俸表・参照表'!K25+$I$2)</f>
        <v>182300</v>
      </c>
      <c r="L26" s="269">
        <f>IF('3.段階号俸表・参照表'!L25="","",'3.段階号俸表・参照表'!L25)</f>
        <v>1840</v>
      </c>
      <c r="M26" s="269">
        <f>IF('3.段階号俸表・参照表'!M25="","",'3.段階号俸表・参照表'!M25+$I$2)</f>
        <v>211800</v>
      </c>
      <c r="N26" s="269">
        <f>IF('3.段階号俸表・参照表'!N25="","",'3.段階号俸表・参照表'!N25)</f>
        <v>1840</v>
      </c>
      <c r="O26" s="269">
        <f>IF('3.段階号俸表・参照表'!O25="","",'3.段階号俸表・参照表'!O25+$I$2)</f>
        <v>249860</v>
      </c>
      <c r="P26" s="269">
        <f>IF('3.段階号俸表・参照表'!P25="","",'3.段階号俸表・参照表'!P25)</f>
        <v>2000</v>
      </c>
      <c r="Q26" s="269">
        <f>IF('3.段階号俸表・参照表'!Q25="","",'3.段階号俸表・参照表'!Q25+$I$2)</f>
        <v>290860</v>
      </c>
      <c r="R26" s="270">
        <f>IF('3.段階号俸表・参照表'!R25="","",'3.段階号俸表・参照表'!R25)</f>
        <v>2000</v>
      </c>
      <c r="S26" s="269">
        <f>IF('3.段階号俸表・参照表'!S25="","",'3.段階号俸表・参照表'!S25+$I$2)</f>
        <v>344580</v>
      </c>
      <c r="T26" s="270">
        <f>IF('3.段階号俸表・参照表'!T25="","",'3.段階号俸表・参照表'!T25)</f>
        <v>2170</v>
      </c>
    </row>
    <row r="27" spans="1:21" ht="15" customHeight="1" x14ac:dyDescent="0.2">
      <c r="A27" s="14">
        <v>24</v>
      </c>
      <c r="B27" s="64">
        <v>18</v>
      </c>
      <c r="C27" s="269">
        <f>IF('3.段階号俸表・参照表'!C26="","",'3.段階号俸表・参照表'!C26+$I$2)</f>
        <v>101600</v>
      </c>
      <c r="D27" s="269">
        <f>IF('3.段階号俸表・参照表'!D26="","",'3.段階号俸表・参照表'!D26)</f>
        <v>840</v>
      </c>
      <c r="E27" s="269">
        <f>IF('3.段階号俸表・参照表'!E26="","",'3.段階号俸表・参照表'!E26+$I$2)</f>
        <v>117600</v>
      </c>
      <c r="F27" s="269">
        <f>IF('3.段階号俸表・参照表'!F26="","",'3.段階号俸表・参照表'!F26)</f>
        <v>840</v>
      </c>
      <c r="G27" s="269">
        <f>IF('3.段階号俸表・参照表'!G26="","",'3.段階号俸表・参照表'!G26+$I$2)</f>
        <v>137750</v>
      </c>
      <c r="H27" s="269">
        <f>IF('3.段階号俸表・参照表'!H26="","",'3.段階号俸表・参照表'!H26)</f>
        <v>1670</v>
      </c>
      <c r="I27" s="269">
        <f>IF('3.段階号俸表・参照表'!I26="","",'3.段階号俸表・参照表'!I26+$I$2)</f>
        <v>159250</v>
      </c>
      <c r="J27" s="269">
        <f>IF('3.段階号俸表・参照表'!J26="","",'3.段階号俸表・参照表'!J26)</f>
        <v>1670</v>
      </c>
      <c r="K27" s="269">
        <f>IF('3.段階号俸表・参照表'!K26="","",'3.段階号俸表・参照表'!K26+$I$2)</f>
        <v>184140</v>
      </c>
      <c r="L27" s="269">
        <f>IF('3.段階号俸表・参照表'!L26="","",'3.段階号俸表・参照表'!L26)</f>
        <v>1840</v>
      </c>
      <c r="M27" s="269">
        <f>IF('3.段階号俸表・参照表'!M26="","",'3.段階号俸表・参照表'!M26+$I$2)</f>
        <v>213640</v>
      </c>
      <c r="N27" s="269">
        <f>IF('3.段階号俸表・参照表'!N26="","",'3.段階号俸表・参照表'!N26)</f>
        <v>1840</v>
      </c>
      <c r="O27" s="269">
        <f>IF('3.段階号俸表・参照表'!O26="","",'3.段階号俸表・参照表'!O26+$I$2)</f>
        <v>251860</v>
      </c>
      <c r="P27" s="269">
        <f>IF('3.段階号俸表・参照表'!P26="","",'3.段階号俸表・参照表'!P26)</f>
        <v>2000</v>
      </c>
      <c r="Q27" s="269">
        <f>IF('3.段階号俸表・参照表'!Q26="","",'3.段階号俸表・参照表'!Q26+$I$2)</f>
        <v>292860</v>
      </c>
      <c r="R27" s="270">
        <f>IF('3.段階号俸表・参照表'!R26="","",'3.段階号俸表・参照表'!R26)</f>
        <v>2000</v>
      </c>
      <c r="S27" s="269">
        <f>IF('3.段階号俸表・参照表'!S26="","",'3.段階号俸表・参照表'!S26+$I$2)</f>
        <v>346750</v>
      </c>
      <c r="T27" s="270">
        <f>IF('3.段階号俸表・参照表'!T26="","",'3.段階号俸表・参照表'!T26)</f>
        <v>2170</v>
      </c>
    </row>
    <row r="28" spans="1:21" ht="15" customHeight="1" x14ac:dyDescent="0.2">
      <c r="A28" s="14">
        <v>25</v>
      </c>
      <c r="B28" s="64">
        <v>19</v>
      </c>
      <c r="C28" s="269">
        <f>IF('3.段階号俸表・参照表'!C27="","",'3.段階号俸表・参照表'!C27+$I$2)</f>
        <v>102440</v>
      </c>
      <c r="D28" s="269">
        <f>IF('3.段階号俸表・参照表'!D27="","",'3.段階号俸表・参照表'!D27)</f>
        <v>840</v>
      </c>
      <c r="E28" s="269">
        <f>IF('3.段階号俸表・参照表'!E27="","",'3.段階号俸表・参照表'!E27+$I$2)</f>
        <v>118440</v>
      </c>
      <c r="F28" s="269">
        <f>IF('3.段階号俸表・参照表'!F27="","",'3.段階号俸表・参照表'!F27)</f>
        <v>840</v>
      </c>
      <c r="G28" s="269">
        <f>IF('3.段階号俸表・参照表'!G27="","",'3.段階号俸表・参照表'!G27+$I$2)</f>
        <v>139420</v>
      </c>
      <c r="H28" s="269">
        <f>IF('3.段階号俸表・参照表'!H27="","",'3.段階号俸表・参照表'!H27)</f>
        <v>1670</v>
      </c>
      <c r="I28" s="269">
        <f>IF('3.段階号俸表・参照表'!I27="","",'3.段階号俸表・参照表'!I27+$I$2)</f>
        <v>160920</v>
      </c>
      <c r="J28" s="269">
        <f>IF('3.段階号俸表・参照表'!J27="","",'3.段階号俸表・参照表'!J27)</f>
        <v>1670</v>
      </c>
      <c r="K28" s="269">
        <f>IF('3.段階号俸表・参照表'!K27="","",'3.段階号俸表・参照表'!K27+$I$2)</f>
        <v>185980</v>
      </c>
      <c r="L28" s="269">
        <f>IF('3.段階号俸表・参照表'!L27="","",'3.段階号俸表・参照表'!L27)</f>
        <v>1840</v>
      </c>
      <c r="M28" s="269">
        <f>IF('3.段階号俸表・参照表'!M27="","",'3.段階号俸表・参照表'!M27+$I$2)</f>
        <v>215480</v>
      </c>
      <c r="N28" s="269">
        <f>IF('3.段階号俸表・参照表'!N27="","",'3.段階号俸表・参照表'!N27)</f>
        <v>1840</v>
      </c>
      <c r="O28" s="269">
        <f>IF('3.段階号俸表・参照表'!O27="","",'3.段階号俸表・参照表'!O27+$I$2)</f>
        <v>253860</v>
      </c>
      <c r="P28" s="269">
        <f>IF('3.段階号俸表・参照表'!P27="","",'3.段階号俸表・参照表'!P27)</f>
        <v>2000</v>
      </c>
      <c r="Q28" s="269">
        <f>IF('3.段階号俸表・参照表'!Q27="","",'3.段階号俸表・参照表'!Q27+$I$2)</f>
        <v>294860</v>
      </c>
      <c r="R28" s="270">
        <f>IF('3.段階号俸表・参照表'!R27="","",'3.段階号俸表・参照表'!R27)</f>
        <v>2000</v>
      </c>
      <c r="S28" s="269">
        <f>IF('3.段階号俸表・参照表'!S27="","",'3.段階号俸表・参照表'!S27+$I$2)</f>
        <v>348920</v>
      </c>
      <c r="T28" s="270">
        <f>IF('3.段階号俸表・参照表'!T27="","",'3.段階号俸表・参照表'!T27)</f>
        <v>2170</v>
      </c>
    </row>
    <row r="29" spans="1:21" ht="15" customHeight="1" x14ac:dyDescent="0.2">
      <c r="A29" s="14">
        <v>26</v>
      </c>
      <c r="B29" s="64">
        <v>20</v>
      </c>
      <c r="C29" s="269">
        <f>IF('3.段階号俸表・参照表'!C28="","",'3.段階号俸表・参照表'!C28+$I$2)</f>
        <v>103280</v>
      </c>
      <c r="D29" s="269">
        <f>IF('3.段階号俸表・参照表'!D28="","",'3.段階号俸表・参照表'!D28)</f>
        <v>840</v>
      </c>
      <c r="E29" s="269">
        <f>IF('3.段階号俸表・参照表'!E28="","",'3.段階号俸表・参照表'!E28+$I$2)</f>
        <v>119280</v>
      </c>
      <c r="F29" s="269">
        <f>IF('3.段階号俸表・参照表'!F28="","",'3.段階号俸表・参照表'!F28)</f>
        <v>840</v>
      </c>
      <c r="G29" s="269">
        <f>IF('3.段階号俸表・参照表'!G28="","",'3.段階号俸表・参照表'!G28+$I$2)</f>
        <v>140260</v>
      </c>
      <c r="H29" s="269">
        <f>IF('3.段階号俸表・参照表'!H28="","",'3.段階号俸表・参照表'!H28)</f>
        <v>840</v>
      </c>
      <c r="I29" s="269">
        <f>IF('3.段階号俸表・参照表'!I28="","",'3.段階号俸表・参照表'!I28+$I$2)</f>
        <v>161760</v>
      </c>
      <c r="J29" s="269">
        <f>IF('3.段階号俸表・参照表'!J28="","",'3.段階号俸表・参照表'!J28)</f>
        <v>840</v>
      </c>
      <c r="K29" s="269">
        <f>IF('3.段階号俸表・参照表'!K28="","",'3.段階号俸表・参照表'!K28+$I$2)</f>
        <v>187820</v>
      </c>
      <c r="L29" s="269">
        <f>IF('3.段階号俸表・参照表'!L28="","",'3.段階号俸表・参照表'!L28)</f>
        <v>1840</v>
      </c>
      <c r="M29" s="269">
        <f>IF('3.段階号俸表・参照表'!M28="","",'3.段階号俸表・参照表'!M28+$I$2)</f>
        <v>217320</v>
      </c>
      <c r="N29" s="269">
        <f>IF('3.段階号俸表・参照表'!N28="","",'3.段階号俸表・参照表'!N28)</f>
        <v>1840</v>
      </c>
      <c r="O29" s="269">
        <f>IF('3.段階号俸表・参照表'!O28="","",'3.段階号俸表・参照表'!O28+$I$2)</f>
        <v>255860</v>
      </c>
      <c r="P29" s="269">
        <f>IF('3.段階号俸表・参照表'!P28="","",'3.段階号俸表・参照表'!P28)</f>
        <v>2000</v>
      </c>
      <c r="Q29" s="269">
        <f>IF('3.段階号俸表・参照表'!Q28="","",'3.段階号俸表・参照表'!Q28+$I$2)</f>
        <v>296860</v>
      </c>
      <c r="R29" s="270">
        <f>IF('3.段階号俸表・参照表'!R28="","",'3.段階号俸表・参照表'!R28)</f>
        <v>2000</v>
      </c>
      <c r="S29" s="269">
        <f>IF('3.段階号俸表・参照表'!S28="","",'3.段階号俸表・参照表'!S28+$I$2)</f>
        <v>351090</v>
      </c>
      <c r="T29" s="270">
        <f>IF('3.段階号俸表・参照表'!T28="","",'3.段階号俸表・参照表'!T28)</f>
        <v>2170</v>
      </c>
      <c r="U29" s="2"/>
    </row>
    <row r="30" spans="1:21" ht="15" customHeight="1" x14ac:dyDescent="0.2">
      <c r="A30" s="14">
        <v>27</v>
      </c>
      <c r="B30" s="64">
        <v>21</v>
      </c>
      <c r="C30" s="269">
        <f>IF('3.段階号俸表・参照表'!C29="","",'3.段階号俸表・参照表'!C29+$I$2)</f>
        <v>104120</v>
      </c>
      <c r="D30" s="269">
        <f>IF('3.段階号俸表・参照表'!D29="","",'3.段階号俸表・参照表'!D29)</f>
        <v>840</v>
      </c>
      <c r="E30" s="269">
        <f>IF('3.段階号俸表・参照表'!E29="","",'3.段階号俸表・参照表'!E29+$I$2)</f>
        <v>120120</v>
      </c>
      <c r="F30" s="269">
        <f>IF('3.段階号俸表・参照表'!F29="","",'3.段階号俸表・参照表'!F29)</f>
        <v>840</v>
      </c>
      <c r="G30" s="269">
        <f>IF('3.段階号俸表・参照表'!G29="","",'3.段階号俸表・参照表'!G29+$I$2)</f>
        <v>141100</v>
      </c>
      <c r="H30" s="269">
        <f>IF('3.段階号俸表・参照表'!H29="","",'3.段階号俸表・参照表'!H29)</f>
        <v>840</v>
      </c>
      <c r="I30" s="269">
        <f>IF('3.段階号俸表・参照表'!I29="","",'3.段階号俸表・参照表'!I29+$I$2)</f>
        <v>162600</v>
      </c>
      <c r="J30" s="269">
        <f>IF('3.段階号俸表・参照表'!J29="","",'3.段階号俸表・参照表'!J29)</f>
        <v>840</v>
      </c>
      <c r="K30" s="269">
        <f>IF('3.段階号俸表・参照表'!K29="","",'3.段階号俸表・参照表'!K29+$I$2)</f>
        <v>189660</v>
      </c>
      <c r="L30" s="269">
        <f>IF('3.段階号俸表・参照表'!L29="","",'3.段階号俸表・参照表'!L29)</f>
        <v>1840</v>
      </c>
      <c r="M30" s="269">
        <f>IF('3.段階号俸表・参照表'!M29="","",'3.段階号俸表・参照表'!M29+$I$2)</f>
        <v>219160</v>
      </c>
      <c r="N30" s="269">
        <f>IF('3.段階号俸表・参照表'!N29="","",'3.段階号俸表・参照表'!N29)</f>
        <v>1840</v>
      </c>
      <c r="O30" s="269">
        <f>IF('3.段階号俸表・参照表'!O29="","",'3.段階号俸表・参照表'!O29+$I$2)</f>
        <v>257860</v>
      </c>
      <c r="P30" s="269">
        <f>IF('3.段階号俸表・参照表'!P29="","",'3.段階号俸表・参照表'!P29)</f>
        <v>2000</v>
      </c>
      <c r="Q30" s="269">
        <f>IF('3.段階号俸表・参照表'!Q29="","",'3.段階号俸表・参照表'!Q29+$I$2)</f>
        <v>298860</v>
      </c>
      <c r="R30" s="270">
        <f>IF('3.段階号俸表・参照表'!R29="","",'3.段階号俸表・参照表'!R29)</f>
        <v>2000</v>
      </c>
      <c r="S30" s="269">
        <f>IF('3.段階号俸表・参照表'!S29="","",'3.段階号俸表・参照表'!S29+$I$2)</f>
        <v>353260</v>
      </c>
      <c r="T30" s="270">
        <f>IF('3.段階号俸表・参照表'!T29="","",'3.段階号俸表・参照表'!T29)</f>
        <v>2170</v>
      </c>
    </row>
    <row r="31" spans="1:21" ht="15" customHeight="1" x14ac:dyDescent="0.2">
      <c r="A31" s="14">
        <v>28</v>
      </c>
      <c r="B31" s="64">
        <v>22</v>
      </c>
      <c r="C31" s="269">
        <f>IF('3.段階号俸表・参照表'!C30="","",'3.段階号俸表・参照表'!C30+$I$2)</f>
        <v>104960</v>
      </c>
      <c r="D31" s="269">
        <f>IF('3.段階号俸表・参照表'!D30="","",'3.段階号俸表・参照表'!D30)</f>
        <v>840</v>
      </c>
      <c r="E31" s="269">
        <f>IF('3.段階号俸表・参照表'!E30="","",'3.段階号俸表・参照表'!E30+$I$2)</f>
        <v>120960</v>
      </c>
      <c r="F31" s="269">
        <f>IF('3.段階号俸表・参照表'!F30="","",'3.段階号俸表・参照表'!F30)</f>
        <v>840</v>
      </c>
      <c r="G31" s="269">
        <f>IF('3.段階号俸表・参照表'!G30="","",'3.段階号俸表・参照表'!G30+$I$2)</f>
        <v>141940</v>
      </c>
      <c r="H31" s="269">
        <f>IF('3.段階号俸表・参照表'!H30="","",'3.段階号俸表・参照表'!H30)</f>
        <v>840</v>
      </c>
      <c r="I31" s="269">
        <f>IF('3.段階号俸表・参照表'!I30="","",'3.段階号俸表・参照表'!I30+$I$2)</f>
        <v>163440</v>
      </c>
      <c r="J31" s="269">
        <f>IF('3.段階号俸表・参照表'!J30="","",'3.段階号俸表・参照表'!J30)</f>
        <v>840</v>
      </c>
      <c r="K31" s="269">
        <f>IF('3.段階号俸表・参照表'!K30="","",'3.段階号俸表・参照表'!K30+$I$2)</f>
        <v>191500</v>
      </c>
      <c r="L31" s="269">
        <f>IF('3.段階号俸表・参照表'!L30="","",'3.段階号俸表・参照表'!L30)</f>
        <v>1840</v>
      </c>
      <c r="M31" s="269">
        <f>IF('3.段階号俸表・参照表'!M30="","",'3.段階号俸表・参照表'!M30+$I$2)</f>
        <v>221000</v>
      </c>
      <c r="N31" s="269">
        <f>IF('3.段階号俸表・参照表'!N30="","",'3.段階号俸表・参照表'!N30)</f>
        <v>1840</v>
      </c>
      <c r="O31" s="269">
        <f>IF('3.段階号俸表・参照表'!O30="","",'3.段階号俸表・参照表'!O30+$I$2)</f>
        <v>259860</v>
      </c>
      <c r="P31" s="269">
        <f>IF('3.段階号俸表・参照表'!P30="","",'3.段階号俸表・参照表'!P30)</f>
        <v>2000</v>
      </c>
      <c r="Q31" s="269">
        <f>IF('3.段階号俸表・参照表'!Q30="","",'3.段階号俸表・参照表'!Q30+$I$2)</f>
        <v>300860</v>
      </c>
      <c r="R31" s="270">
        <f>IF('3.段階号俸表・参照表'!R30="","",'3.段階号俸表・参照表'!R30)</f>
        <v>2000</v>
      </c>
      <c r="S31" s="269">
        <f>IF('3.段階号俸表・参照表'!S30="","",'3.段階号俸表・参照表'!S30+$I$2)</f>
        <v>355430</v>
      </c>
      <c r="T31" s="270">
        <f>IF('3.段階号俸表・参照表'!T30="","",'3.段階号俸表・参照表'!T30)</f>
        <v>2170</v>
      </c>
    </row>
    <row r="32" spans="1:21" ht="15" customHeight="1" x14ac:dyDescent="0.2">
      <c r="A32" s="14">
        <v>29</v>
      </c>
      <c r="B32" s="64">
        <v>23</v>
      </c>
      <c r="C32" s="269">
        <f>IF('3.段階号俸表・参照表'!C31="","",'3.段階号俸表・参照表'!C31+$I$2)</f>
        <v>105800</v>
      </c>
      <c r="D32" s="269">
        <f>IF('3.段階号俸表・参照表'!D31="","",'3.段階号俸表・参照表'!D31)</f>
        <v>840</v>
      </c>
      <c r="E32" s="269">
        <f>IF('3.段階号俸表・参照表'!E31="","",'3.段階号俸表・参照表'!E31+$I$2)</f>
        <v>121800</v>
      </c>
      <c r="F32" s="269">
        <f>IF('3.段階号俸表・参照表'!F31="","",'3.段階号俸表・参照表'!F31)</f>
        <v>840</v>
      </c>
      <c r="G32" s="269">
        <f>IF('3.段階号俸表・参照表'!G31="","",'3.段階号俸表・参照表'!G31+$I$2)</f>
        <v>142780</v>
      </c>
      <c r="H32" s="269">
        <f>IF('3.段階号俸表・参照表'!H31="","",'3.段階号俸表・参照表'!H31)</f>
        <v>840</v>
      </c>
      <c r="I32" s="269">
        <f>IF('3.段階号俸表・参照表'!I31="","",'3.段階号俸表・参照表'!I31+$I$2)</f>
        <v>164280</v>
      </c>
      <c r="J32" s="269">
        <f>IF('3.段階号俸表・参照表'!J31="","",'3.段階号俸表・参照表'!J31)</f>
        <v>840</v>
      </c>
      <c r="K32" s="269">
        <f>IF('3.段階号俸表・参照表'!K31="","",'3.段階号俸表・参照表'!K31+$I$2)</f>
        <v>193340</v>
      </c>
      <c r="L32" s="269">
        <f>IF('3.段階号俸表・参照表'!L31="","",'3.段階号俸表・参照表'!L31)</f>
        <v>1840</v>
      </c>
      <c r="M32" s="269">
        <f>IF('3.段階号俸表・参照表'!M31="","",'3.段階号俸表・参照表'!M31+$I$2)</f>
        <v>222840</v>
      </c>
      <c r="N32" s="269">
        <f>IF('3.段階号俸表・参照表'!N31="","",'3.段階号俸表・参照表'!N31)</f>
        <v>1840</v>
      </c>
      <c r="O32" s="269">
        <f>IF('3.段階号俸表・参照表'!O31="","",'3.段階号俸表・参照表'!O31+$I$2)</f>
        <v>261860</v>
      </c>
      <c r="P32" s="269">
        <f>IF('3.段階号俸表・参照表'!P31="","",'3.段階号俸表・参照表'!P31)</f>
        <v>2000</v>
      </c>
      <c r="Q32" s="269">
        <f>IF('3.段階号俸表・参照表'!Q31="","",'3.段階号俸表・参照表'!Q31+$I$2)</f>
        <v>302860</v>
      </c>
      <c r="R32" s="270">
        <f>IF('3.段階号俸表・参照表'!R31="","",'3.段階号俸表・参照表'!R31)</f>
        <v>2000</v>
      </c>
      <c r="S32" s="269">
        <f>IF('3.段階号俸表・参照表'!S31="","",'3.段階号俸表・参照表'!S31+$I$2)</f>
        <v>357600</v>
      </c>
      <c r="T32" s="270">
        <f>IF('3.段階号俸表・参照表'!T31="","",'3.段階号俸表・参照表'!T31)</f>
        <v>2170</v>
      </c>
      <c r="U32" s="271"/>
    </row>
    <row r="33" spans="1:21" ht="15" customHeight="1" x14ac:dyDescent="0.2">
      <c r="A33" s="14">
        <v>30</v>
      </c>
      <c r="B33" s="64">
        <v>24</v>
      </c>
      <c r="C33" s="269">
        <f>IF('3.段階号俸表・参照表'!C32="","",'3.段階号俸表・参照表'!C32+$I$2)</f>
        <v>106640</v>
      </c>
      <c r="D33" s="269">
        <f>IF('3.段階号俸表・参照表'!D32="","",'3.段階号俸表・参照表'!D32)</f>
        <v>840</v>
      </c>
      <c r="E33" s="269">
        <f>IF('3.段階号俸表・参照表'!E32="","",'3.段階号俸表・参照表'!E32+$I$2)</f>
        <v>122640</v>
      </c>
      <c r="F33" s="269">
        <f>IF('3.段階号俸表・参照表'!F32="","",'3.段階号俸表・参照表'!F32)</f>
        <v>840</v>
      </c>
      <c r="G33" s="269">
        <f>IF('3.段階号俸表・参照表'!G32="","",'3.段階号俸表・参照表'!G32+$I$2)</f>
        <v>143620</v>
      </c>
      <c r="H33" s="269">
        <f>IF('3.段階号俸表・参照表'!H32="","",'3.段階号俸表・参照表'!H32)</f>
        <v>840</v>
      </c>
      <c r="I33" s="269">
        <f>IF('3.段階号俸表・参照表'!I32="","",'3.段階号俸表・参照表'!I32+$I$2)</f>
        <v>165120</v>
      </c>
      <c r="J33" s="269">
        <f>IF('3.段階号俸表・参照表'!J32="","",'3.段階号俸表・参照表'!J32)</f>
        <v>840</v>
      </c>
      <c r="K33" s="269">
        <f>IF('3.段階号俸表・参照表'!K32="","",'3.段階号俸表・参照表'!K32+$I$2)</f>
        <v>195180</v>
      </c>
      <c r="L33" s="269">
        <f>IF('3.段階号俸表・参照表'!L32="","",'3.段階号俸表・参照表'!L32)</f>
        <v>1840</v>
      </c>
      <c r="M33" s="269">
        <f>IF('3.段階号俸表・参照表'!M32="","",'3.段階号俸表・参照表'!M32+$I$2)</f>
        <v>224680</v>
      </c>
      <c r="N33" s="269">
        <f>IF('3.段階号俸表・参照表'!N32="","",'3.段階号俸表・参照表'!N32)</f>
        <v>1840</v>
      </c>
      <c r="O33" s="269">
        <f>IF('3.段階号俸表・参照表'!O32="","",'3.段階号俸表・参照表'!O32+$I$2)</f>
        <v>263860</v>
      </c>
      <c r="P33" s="269">
        <f>IF('3.段階号俸表・参照表'!P32="","",'3.段階号俸表・参照表'!P32)</f>
        <v>2000</v>
      </c>
      <c r="Q33" s="269">
        <f>IF('3.段階号俸表・参照表'!Q32="","",'3.段階号俸表・参照表'!Q32+$I$2)</f>
        <v>304860</v>
      </c>
      <c r="R33" s="270">
        <f>IF('3.段階号俸表・参照表'!R32="","",'3.段階号俸表・参照表'!R32)</f>
        <v>2000</v>
      </c>
      <c r="S33" s="269">
        <f>IF('3.段階号俸表・参照表'!S32="","",'3.段階号俸表・参照表'!S32+$I$2)</f>
        <v>359770</v>
      </c>
      <c r="T33" s="270">
        <f>IF('3.段階号俸表・参照表'!T32="","",'3.段階号俸表・参照表'!T32)</f>
        <v>2170</v>
      </c>
      <c r="U33" s="271"/>
    </row>
    <row r="34" spans="1:21" ht="15" customHeight="1" x14ac:dyDescent="0.2">
      <c r="A34" s="14">
        <v>31</v>
      </c>
      <c r="B34" s="64">
        <v>25</v>
      </c>
      <c r="C34" s="269">
        <f>IF('3.段階号俸表・参照表'!C33="","",'3.段階号俸表・参照表'!C33+$I$2)</f>
        <v>107480</v>
      </c>
      <c r="D34" s="269">
        <f>IF('3.段階号俸表・参照表'!D33="","",'3.段階号俸表・参照表'!D33)</f>
        <v>840</v>
      </c>
      <c r="E34" s="269">
        <f>IF('3.段階号俸表・参照表'!E33="","",'3.段階号俸表・参照表'!E33+$I$2)</f>
        <v>123480</v>
      </c>
      <c r="F34" s="269">
        <f>IF('3.段階号俸表・参照表'!F33="","",'3.段階号俸表・参照表'!F33)</f>
        <v>840</v>
      </c>
      <c r="G34" s="269">
        <f>IF('3.段階号俸表・参照表'!G33="","",'3.段階号俸表・参照表'!G33+$I$2)</f>
        <v>144460</v>
      </c>
      <c r="H34" s="269">
        <f>IF('3.段階号俸表・参照表'!H33="","",'3.段階号俸表・参照表'!H33)</f>
        <v>840</v>
      </c>
      <c r="I34" s="269">
        <f>IF('3.段階号俸表・参照表'!I33="","",'3.段階号俸表・参照表'!I33+$I$2)</f>
        <v>165960</v>
      </c>
      <c r="J34" s="269">
        <f>IF('3.段階号俸表・参照表'!J33="","",'3.段階号俸表・参照表'!J33)</f>
        <v>840</v>
      </c>
      <c r="K34" s="269">
        <f>IF('3.段階号俸表・参照表'!K33="","",'3.段階号俸表・参照表'!K33+$I$2)</f>
        <v>197020</v>
      </c>
      <c r="L34" s="269">
        <f>IF('3.段階号俸表・参照表'!L33="","",'3.段階号俸表・参照表'!L33)</f>
        <v>1840</v>
      </c>
      <c r="M34" s="269">
        <f>IF('3.段階号俸表・参照表'!M33="","",'3.段階号俸表・参照表'!M33+$I$2)</f>
        <v>226520</v>
      </c>
      <c r="N34" s="269">
        <f>IF('3.段階号俸表・参照表'!N33="","",'3.段階号俸表・参照表'!N33)</f>
        <v>1840</v>
      </c>
      <c r="O34" s="269">
        <f>IF('3.段階号俸表・参照表'!O33="","",'3.段階号俸表・参照表'!O33+$I$2)</f>
        <v>265860</v>
      </c>
      <c r="P34" s="269">
        <f>IF('3.段階号俸表・参照表'!P33="","",'3.段階号俸表・参照表'!P33)</f>
        <v>2000</v>
      </c>
      <c r="Q34" s="269">
        <f>IF('3.段階号俸表・参照表'!Q33="","",'3.段階号俸表・参照表'!Q33+$I$2)</f>
        <v>306860</v>
      </c>
      <c r="R34" s="270">
        <f>IF('3.段階号俸表・参照表'!R33="","",'3.段階号俸表・参照表'!R33)</f>
        <v>2000</v>
      </c>
      <c r="S34" s="269">
        <f>IF('3.段階号俸表・参照表'!S33="","",'3.段階号俸表・参照表'!S33+$I$2)</f>
        <v>361940</v>
      </c>
      <c r="T34" s="270">
        <f>IF('3.段階号俸表・参照表'!T33="","",'3.段階号俸表・参照表'!T33)</f>
        <v>2170</v>
      </c>
      <c r="U34" s="271"/>
    </row>
    <row r="35" spans="1:21" ht="15" customHeight="1" x14ac:dyDescent="0.2">
      <c r="A35" s="14">
        <v>32</v>
      </c>
      <c r="B35" s="64">
        <v>26</v>
      </c>
      <c r="C35" s="269" t="str">
        <f>IF('3.段階号俸表・参照表'!C34="","",'3.段階号俸表・参照表'!C34+$I$2)</f>
        <v/>
      </c>
      <c r="D35" s="269" t="str">
        <f>IF('3.段階号俸表・参照表'!D34="","",'3.段階号俸表・参照表'!D34)</f>
        <v/>
      </c>
      <c r="E35" s="269" t="str">
        <f>IF('3.段階号俸表・参照表'!E34="","",'3.段階号俸表・参照表'!E34+$I$2)</f>
        <v/>
      </c>
      <c r="F35" s="269" t="str">
        <f>IF('3.段階号俸表・参照表'!F34="","",'3.段階号俸表・参照表'!F34)</f>
        <v/>
      </c>
      <c r="G35" s="269">
        <f>IF('3.段階号俸表・参照表'!G34="","",'3.段階号俸表・参照表'!G34+$I$2)</f>
        <v>145300</v>
      </c>
      <c r="H35" s="269">
        <f>IF('3.段階号俸表・参照表'!H34="","",'3.段階号俸表・参照表'!H34)</f>
        <v>840</v>
      </c>
      <c r="I35" s="269">
        <f>IF('3.段階号俸表・参照表'!I34="","",'3.段階号俸表・参照表'!I34+$I$2)</f>
        <v>166800</v>
      </c>
      <c r="J35" s="269">
        <f>IF('3.段階号俸表・参照表'!J34="","",'3.段階号俸表・参照表'!J34)</f>
        <v>840</v>
      </c>
      <c r="K35" s="269">
        <f>IF('3.段階号俸表・参照表'!K34="","",'3.段階号俸表・参照表'!K34+$I$2)</f>
        <v>197940</v>
      </c>
      <c r="L35" s="269">
        <f>IF('3.段階号俸表・参照表'!L34="","",'3.段階号俸表・参照表'!L34)</f>
        <v>920</v>
      </c>
      <c r="M35" s="269">
        <f>IF('3.段階号俸表・参照表'!M34="","",'3.段階号俸表・参照表'!M34+$I$2)</f>
        <v>228360</v>
      </c>
      <c r="N35" s="269">
        <f>IF('3.段階号俸表・参照表'!N34="","",'3.段階号俸表・参照表'!N34)</f>
        <v>1840</v>
      </c>
      <c r="O35" s="269">
        <f>IF('3.段階号俸表・参照表'!O34="","",'3.段階号俸表・参照表'!O34+$I$2)</f>
        <v>267860</v>
      </c>
      <c r="P35" s="269">
        <f>IF('3.段階号俸表・参照表'!P34="","",'3.段階号俸表・参照表'!P34)</f>
        <v>2000</v>
      </c>
      <c r="Q35" s="269">
        <f>IF('3.段階号俸表・参照表'!Q34="","",'3.段階号俸表・参照表'!Q34+$I$2)</f>
        <v>308860</v>
      </c>
      <c r="R35" s="270">
        <f>IF('3.段階号俸表・参照表'!R34="","",'3.段階号俸表・参照表'!R34)</f>
        <v>2000</v>
      </c>
      <c r="S35" s="269">
        <f>IF('3.段階号俸表・参照表'!S34="","",'3.段階号俸表・参照表'!S34+$I$2)</f>
        <v>364110</v>
      </c>
      <c r="T35" s="270">
        <f>IF('3.段階号俸表・参照表'!T34="","",'3.段階号俸表・参照表'!T34)</f>
        <v>2170</v>
      </c>
      <c r="U35" s="271"/>
    </row>
    <row r="36" spans="1:21" ht="15" customHeight="1" x14ac:dyDescent="0.2">
      <c r="A36" s="14">
        <v>33</v>
      </c>
      <c r="B36" s="64">
        <v>27</v>
      </c>
      <c r="C36" s="269" t="str">
        <f>IF('3.段階号俸表・参照表'!C35="","",'3.段階号俸表・参照表'!C35+$I$2)</f>
        <v/>
      </c>
      <c r="D36" s="269" t="str">
        <f>IF('3.段階号俸表・参照表'!D35="","",'3.段階号俸表・参照表'!D35)</f>
        <v/>
      </c>
      <c r="E36" s="269" t="str">
        <f>IF('3.段階号俸表・参照表'!E35="","",'3.段階号俸表・参照表'!E35+$I$2)</f>
        <v/>
      </c>
      <c r="F36" s="269" t="str">
        <f>IF('3.段階号俸表・参照表'!F35="","",'3.段階号俸表・参照表'!F35)</f>
        <v/>
      </c>
      <c r="G36" s="269">
        <f>IF('3.段階号俸表・参照表'!G35="","",'3.段階号俸表・参照表'!G35+$I$2)</f>
        <v>146140</v>
      </c>
      <c r="H36" s="269">
        <f>IF('3.段階号俸表・参照表'!H35="","",'3.段階号俸表・参照表'!H35)</f>
        <v>840</v>
      </c>
      <c r="I36" s="269">
        <f>IF('3.段階号俸表・参照表'!I35="","",'3.段階号俸表・参照表'!I35+$I$2)</f>
        <v>167640</v>
      </c>
      <c r="J36" s="269">
        <f>IF('3.段階号俸表・参照表'!J35="","",'3.段階号俸表・参照表'!J35)</f>
        <v>840</v>
      </c>
      <c r="K36" s="269">
        <f>IF('3.段階号俸表・参照表'!K35="","",'3.段階号俸表・参照表'!K35+$I$2)</f>
        <v>198860</v>
      </c>
      <c r="L36" s="269">
        <f>IF('3.段階号俸表・参照表'!L35="","",'3.段階号俸表・参照表'!L35)</f>
        <v>920</v>
      </c>
      <c r="M36" s="269">
        <f>IF('3.段階号俸表・参照表'!M35="","",'3.段階号俸表・参照表'!M35+$I$2)</f>
        <v>230200</v>
      </c>
      <c r="N36" s="269">
        <f>IF('3.段階号俸表・参照表'!N35="","",'3.段階号俸表・参照表'!N35)</f>
        <v>1840</v>
      </c>
      <c r="O36" s="269">
        <f>IF('3.段階号俸表・参照表'!O35="","",'3.段階号俸表・参照表'!O35+$I$2)</f>
        <v>269860</v>
      </c>
      <c r="P36" s="269">
        <f>IF('3.段階号俸表・参照表'!P35="","",'3.段階号俸表・参照表'!P35)</f>
        <v>2000</v>
      </c>
      <c r="Q36" s="269">
        <f>IF('3.段階号俸表・参照表'!Q35="","",'3.段階号俸表・参照表'!Q35+$I$2)</f>
        <v>310860</v>
      </c>
      <c r="R36" s="270">
        <f>IF('3.段階号俸表・参照表'!R35="","",'3.段階号俸表・参照表'!R35)</f>
        <v>2000</v>
      </c>
      <c r="S36" s="269">
        <f>IF('3.段階号俸表・参照表'!S35="","",'3.段階号俸表・参照表'!S35+$I$2)</f>
        <v>366280</v>
      </c>
      <c r="T36" s="270">
        <f>IF('3.段階号俸表・参照表'!T35="","",'3.段階号俸表・参照表'!T35)</f>
        <v>2170</v>
      </c>
      <c r="U36" s="271"/>
    </row>
    <row r="37" spans="1:21" ht="15" customHeight="1" x14ac:dyDescent="0.2">
      <c r="A37" s="14">
        <v>34</v>
      </c>
      <c r="B37" s="64">
        <v>28</v>
      </c>
      <c r="C37" s="269" t="str">
        <f>IF('3.段階号俸表・参照表'!C36="","",'3.段階号俸表・参照表'!C36+$I$2)</f>
        <v/>
      </c>
      <c r="D37" s="269" t="str">
        <f>IF('3.段階号俸表・参照表'!D36="","",'3.段階号俸表・参照表'!D36)</f>
        <v/>
      </c>
      <c r="E37" s="269" t="str">
        <f>IF('3.段階号俸表・参照表'!E36="","",'3.段階号俸表・参照表'!E36+$I$2)</f>
        <v/>
      </c>
      <c r="F37" s="269" t="str">
        <f>IF('3.段階号俸表・参照表'!F36="","",'3.段階号俸表・参照表'!F36)</f>
        <v/>
      </c>
      <c r="G37" s="269">
        <f>IF('3.段階号俸表・参照表'!G36="","",'3.段階号俸表・参照表'!G36+$I$2)</f>
        <v>146980</v>
      </c>
      <c r="H37" s="269">
        <f>IF('3.段階号俸表・参照表'!H36="","",'3.段階号俸表・参照表'!H36)</f>
        <v>840</v>
      </c>
      <c r="I37" s="269">
        <f>IF('3.段階号俸表・参照表'!I36="","",'3.段階号俸表・参照表'!I36+$I$2)</f>
        <v>168480</v>
      </c>
      <c r="J37" s="269">
        <f>IF('3.段階号俸表・参照表'!J36="","",'3.段階号俸表・参照表'!J36)</f>
        <v>840</v>
      </c>
      <c r="K37" s="269">
        <f>IF('3.段階号俸表・参照表'!K36="","",'3.段階号俸表・参照表'!K36+$I$2)</f>
        <v>199780</v>
      </c>
      <c r="L37" s="269">
        <f>IF('3.段階号俸表・参照表'!L36="","",'3.段階号俸表・参照表'!L36)</f>
        <v>920</v>
      </c>
      <c r="M37" s="269">
        <f>IF('3.段階号俸表・参照表'!M36="","",'3.段階号俸表・参照表'!M36+$I$2)</f>
        <v>232040</v>
      </c>
      <c r="N37" s="269">
        <f>IF('3.段階号俸表・参照表'!N36="","",'3.段階号俸表・参照表'!N36)</f>
        <v>1840</v>
      </c>
      <c r="O37" s="269">
        <f>IF('3.段階号俸表・参照表'!O36="","",'3.段階号俸表・参照表'!O36+$I$2)</f>
        <v>271860</v>
      </c>
      <c r="P37" s="269">
        <f>IF('3.段階号俸表・参照表'!P36="","",'3.段階号俸表・参照表'!P36)</f>
        <v>2000</v>
      </c>
      <c r="Q37" s="269">
        <f>IF('3.段階号俸表・参照表'!Q36="","",'3.段階号俸表・参照表'!Q36+$I$2)</f>
        <v>312860</v>
      </c>
      <c r="R37" s="270">
        <f>IF('3.段階号俸表・参照表'!R36="","",'3.段階号俸表・参照表'!R36)</f>
        <v>2000</v>
      </c>
      <c r="S37" s="269">
        <f>IF('3.段階号俸表・参照表'!S36="","",'3.段階号俸表・参照表'!S36+$I$2)</f>
        <v>368450</v>
      </c>
      <c r="T37" s="270">
        <f>IF('3.段階号俸表・参照表'!T36="","",'3.段階号俸表・参照表'!T36)</f>
        <v>2170</v>
      </c>
    </row>
    <row r="38" spans="1:21" ht="15" customHeight="1" x14ac:dyDescent="0.2">
      <c r="A38" s="14">
        <v>35</v>
      </c>
      <c r="B38" s="64">
        <v>29</v>
      </c>
      <c r="C38" s="269" t="str">
        <f>IF('3.段階号俸表・参照表'!C37="","",'3.段階号俸表・参照表'!C37+$I$2)</f>
        <v/>
      </c>
      <c r="D38" s="269" t="str">
        <f>IF('3.段階号俸表・参照表'!D37="","",'3.段階号俸表・参照表'!D37)</f>
        <v/>
      </c>
      <c r="E38" s="269" t="str">
        <f>IF('3.段階号俸表・参照表'!E37="","",'3.段階号俸表・参照表'!E37+$I$2)</f>
        <v/>
      </c>
      <c r="F38" s="269" t="str">
        <f>IF('3.段階号俸表・参照表'!F37="","",'3.段階号俸表・参照表'!F37)</f>
        <v/>
      </c>
      <c r="G38" s="269">
        <f>IF('3.段階号俸表・参照表'!G37="","",'3.段階号俸表・参照表'!G37+$I$2)</f>
        <v>147820</v>
      </c>
      <c r="H38" s="269">
        <f>IF('3.段階号俸表・参照表'!H37="","",'3.段階号俸表・参照表'!H37)</f>
        <v>840</v>
      </c>
      <c r="I38" s="269">
        <f>IF('3.段階号俸表・参照表'!I37="","",'3.段階号俸表・参照表'!I37+$I$2)</f>
        <v>169320</v>
      </c>
      <c r="J38" s="269">
        <f>IF('3.段階号俸表・参照表'!J37="","",'3.段階号俸表・参照表'!J37)</f>
        <v>840</v>
      </c>
      <c r="K38" s="269">
        <f>IF('3.段階号俸表・参照表'!K37="","",'3.段階号俸表・参照表'!K37+$I$2)</f>
        <v>200700</v>
      </c>
      <c r="L38" s="269">
        <f>IF('3.段階号俸表・参照表'!L37="","",'3.段階号俸表・参照表'!L37)</f>
        <v>920</v>
      </c>
      <c r="M38" s="269">
        <f>IF('3.段階号俸表・参照表'!M37="","",'3.段階号俸表・参照表'!M37+$I$2)</f>
        <v>233880</v>
      </c>
      <c r="N38" s="269">
        <f>IF('3.段階号俸表・参照表'!N37="","",'3.段階号俸表・参照表'!N37)</f>
        <v>1840</v>
      </c>
      <c r="O38" s="269">
        <f>IF('3.段階号俸表・参照表'!O37="","",'3.段階号俸表・参照表'!O37+$I$2)</f>
        <v>273860</v>
      </c>
      <c r="P38" s="269">
        <f>IF('3.段階号俸表・参照表'!P37="","",'3.段階号俸表・参照表'!P37)</f>
        <v>2000</v>
      </c>
      <c r="Q38" s="269">
        <f>IF('3.段階号俸表・参照表'!Q37="","",'3.段階号俸表・参照表'!Q37+$I$2)</f>
        <v>314860</v>
      </c>
      <c r="R38" s="270">
        <f>IF('3.段階号俸表・参照表'!R37="","",'3.段階号俸表・参照表'!R37)</f>
        <v>2000</v>
      </c>
      <c r="S38" s="269">
        <f>IF('3.段階号俸表・参照表'!S37="","",'3.段階号俸表・参照表'!S37+$I$2)</f>
        <v>370620</v>
      </c>
      <c r="T38" s="270">
        <f>IF('3.段階号俸表・参照表'!T37="","",'3.段階号俸表・参照表'!T37)</f>
        <v>2170</v>
      </c>
    </row>
    <row r="39" spans="1:21" ht="15" customHeight="1" x14ac:dyDescent="0.2">
      <c r="A39" s="14">
        <v>36</v>
      </c>
      <c r="B39" s="64">
        <v>30</v>
      </c>
      <c r="C39" s="269" t="str">
        <f>IF('3.段階号俸表・参照表'!C38="","",'3.段階号俸表・参照表'!C38+$I$2)</f>
        <v/>
      </c>
      <c r="D39" s="269" t="str">
        <f>IF('3.段階号俸表・参照表'!D38="","",'3.段階号俸表・参照表'!D38)</f>
        <v/>
      </c>
      <c r="E39" s="269" t="str">
        <f>IF('3.段階号俸表・参照表'!E38="","",'3.段階号俸表・参照表'!E38+$I$2)</f>
        <v/>
      </c>
      <c r="F39" s="269" t="str">
        <f>IF('3.段階号俸表・参照表'!F38="","",'3.段階号俸表・参照表'!F38)</f>
        <v/>
      </c>
      <c r="G39" s="269">
        <f>IF('3.段階号俸表・参照表'!G38="","",'3.段階号俸表・参照表'!G38+$I$2)</f>
        <v>148660</v>
      </c>
      <c r="H39" s="269">
        <f>IF('3.段階号俸表・参照表'!H38="","",'3.段階号俸表・参照表'!H38)</f>
        <v>840</v>
      </c>
      <c r="I39" s="269">
        <f>IF('3.段階号俸表・参照表'!I38="","",'3.段階号俸表・参照表'!I38+$I$2)</f>
        <v>170160</v>
      </c>
      <c r="J39" s="269">
        <f>IF('3.段階号俸表・参照表'!J38="","",'3.段階号俸表・参照表'!J38)</f>
        <v>840</v>
      </c>
      <c r="K39" s="269">
        <f>IF('3.段階号俸表・参照表'!K38="","",'3.段階号俸表・参照表'!K38+$I$2)</f>
        <v>201620</v>
      </c>
      <c r="L39" s="269">
        <f>IF('3.段階号俸表・参照表'!L38="","",'3.段階号俸表・参照表'!L38)</f>
        <v>920</v>
      </c>
      <c r="M39" s="269">
        <f>IF('3.段階号俸表・参照表'!M38="","",'3.段階号俸表・参照表'!M38+$I$2)</f>
        <v>235720</v>
      </c>
      <c r="N39" s="269">
        <f>IF('3.段階号俸表・参照表'!N38="","",'3.段階号俸表・参照表'!N38)</f>
        <v>1840</v>
      </c>
      <c r="O39" s="269">
        <f>IF('3.段階号俸表・参照表'!O38="","",'3.段階号俸表・参照表'!O38+$I$2)</f>
        <v>275860</v>
      </c>
      <c r="P39" s="269">
        <f>IF('3.段階号俸表・参照表'!P38="","",'3.段階号俸表・参照表'!P38)</f>
        <v>2000</v>
      </c>
      <c r="Q39" s="269">
        <f>IF('3.段階号俸表・参照表'!Q38="","",'3.段階号俸表・参照表'!Q38+$I$2)</f>
        <v>316860</v>
      </c>
      <c r="R39" s="270">
        <f>IF('3.段階号俸表・参照表'!R38="","",'3.段階号俸表・参照表'!R38)</f>
        <v>2000</v>
      </c>
      <c r="S39" s="269">
        <f>IF('3.段階号俸表・参照表'!S38="","",'3.段階号俸表・参照表'!S38+$I$2)</f>
        <v>372790</v>
      </c>
      <c r="T39" s="270">
        <f>IF('3.段階号俸表・参照表'!T38="","",'3.段階号俸表・参照表'!T38)</f>
        <v>2170</v>
      </c>
    </row>
    <row r="40" spans="1:21" ht="15" customHeight="1" x14ac:dyDescent="0.2">
      <c r="A40" s="14">
        <v>37</v>
      </c>
      <c r="B40" s="64">
        <v>31</v>
      </c>
      <c r="C40" s="269" t="str">
        <f>IF('3.段階号俸表・参照表'!C39="","",'3.段階号俸表・参照表'!C39+$I$2)</f>
        <v/>
      </c>
      <c r="D40" s="269" t="str">
        <f>IF('3.段階号俸表・参照表'!D39="","",'3.段階号俸表・参照表'!D39)</f>
        <v/>
      </c>
      <c r="E40" s="269" t="str">
        <f>IF('3.段階号俸表・参照表'!E39="","",'3.段階号俸表・参照表'!E39+$I$2)</f>
        <v/>
      </c>
      <c r="F40" s="269" t="str">
        <f>IF('3.段階号俸表・参照表'!F39="","",'3.段階号俸表・参照表'!F39)</f>
        <v/>
      </c>
      <c r="G40" s="269">
        <f>IF('3.段階号俸表・参照表'!G39="","",'3.段階号俸表・参照表'!G39+$I$2)</f>
        <v>149500</v>
      </c>
      <c r="H40" s="269">
        <f>IF('3.段階号俸表・参照表'!H39="","",'3.段階号俸表・参照表'!H39)</f>
        <v>840</v>
      </c>
      <c r="I40" s="269">
        <f>IF('3.段階号俸表・参照表'!I39="","",'3.段階号俸表・参照表'!I39+$I$2)</f>
        <v>171000</v>
      </c>
      <c r="J40" s="269">
        <f>IF('3.段階号俸表・参照表'!J39="","",'3.段階号俸表・参照表'!J39)</f>
        <v>840</v>
      </c>
      <c r="K40" s="269">
        <f>IF('3.段階号俸表・参照表'!K39="","",'3.段階号俸表・参照表'!K39+$I$2)</f>
        <v>202540</v>
      </c>
      <c r="L40" s="269">
        <f>IF('3.段階号俸表・参照表'!L39="","",'3.段階号俸表・参照表'!L39)</f>
        <v>920</v>
      </c>
      <c r="M40" s="269">
        <f>IF('3.段階号俸表・参照表'!M39="","",'3.段階号俸表・参照表'!M39+$I$2)</f>
        <v>237560</v>
      </c>
      <c r="N40" s="269">
        <f>IF('3.段階号俸表・参照表'!N39="","",'3.段階号俸表・参照表'!N39)</f>
        <v>1840</v>
      </c>
      <c r="O40" s="269">
        <f>IF('3.段階号俸表・参照表'!O39="","",'3.段階号俸表・参照表'!O39+$I$2)</f>
        <v>277860</v>
      </c>
      <c r="P40" s="269">
        <f>IF('3.段階号俸表・参照表'!P39="","",'3.段階号俸表・参照表'!P39)</f>
        <v>2000</v>
      </c>
      <c r="Q40" s="269">
        <f>IF('3.段階号俸表・参照表'!Q39="","",'3.段階号俸表・参照表'!Q39+$I$2)</f>
        <v>318860</v>
      </c>
      <c r="R40" s="270">
        <f>IF('3.段階号俸表・参照表'!R39="","",'3.段階号俸表・参照表'!R39)</f>
        <v>2000</v>
      </c>
      <c r="S40" s="269">
        <f>IF('3.段階号俸表・参照表'!S39="","",'3.段階号俸表・参照表'!S39+$I$2)</f>
        <v>374960</v>
      </c>
      <c r="T40" s="270">
        <f>IF('3.段階号俸表・参照表'!T39="","",'3.段階号俸表・参照表'!T39)</f>
        <v>2170</v>
      </c>
    </row>
    <row r="41" spans="1:21" ht="15" customHeight="1" x14ac:dyDescent="0.2">
      <c r="A41" s="14">
        <v>38</v>
      </c>
      <c r="B41" s="64">
        <v>32</v>
      </c>
      <c r="C41" s="269" t="str">
        <f>IF('3.段階号俸表・参照表'!C40="","",'3.段階号俸表・参照表'!C40+$I$2)</f>
        <v/>
      </c>
      <c r="D41" s="269" t="str">
        <f>IF('3.段階号俸表・参照表'!D40="","",'3.段階号俸表・参照表'!D40)</f>
        <v/>
      </c>
      <c r="E41" s="269" t="str">
        <f>IF('3.段階号俸表・参照表'!E40="","",'3.段階号俸表・参照表'!E40+$I$2)</f>
        <v/>
      </c>
      <c r="F41" s="269" t="str">
        <f>IF('3.段階号俸表・参照表'!F40="","",'3.段階号俸表・参照表'!F40)</f>
        <v/>
      </c>
      <c r="G41" s="269">
        <f>IF('3.段階号俸表・参照表'!G40="","",'3.段階号俸表・参照表'!G40+$I$2)</f>
        <v>150340</v>
      </c>
      <c r="H41" s="269">
        <f>IF('3.段階号俸表・参照表'!H40="","",'3.段階号俸表・参照表'!H40)</f>
        <v>840</v>
      </c>
      <c r="I41" s="269">
        <f>IF('3.段階号俸表・参照表'!I40="","",'3.段階号俸表・参照表'!I40+$I$2)</f>
        <v>171840</v>
      </c>
      <c r="J41" s="269">
        <f>IF('3.段階号俸表・参照表'!J40="","",'3.段階号俸表・参照表'!J40)</f>
        <v>840</v>
      </c>
      <c r="K41" s="269">
        <f>IF('3.段階号俸表・参照表'!K40="","",'3.段階号俸表・参照表'!K40+$I$2)</f>
        <v>203460</v>
      </c>
      <c r="L41" s="269">
        <f>IF('3.段階号俸表・参照表'!L40="","",'3.段階号俸表・参照表'!L40)</f>
        <v>920</v>
      </c>
      <c r="M41" s="269">
        <f>IF('3.段階号俸表・参照表'!M40="","",'3.段階号俸表・参照表'!M40+$I$2)</f>
        <v>238480</v>
      </c>
      <c r="N41" s="269">
        <f>IF('3.段階号俸表・参照表'!N40="","",'3.段階号俸表・参照表'!N40)</f>
        <v>920</v>
      </c>
      <c r="O41" s="269">
        <f>IF('3.段階号俸表・参照表'!O40="","",'3.段階号俸表・参照表'!O40+$I$2)</f>
        <v>278860</v>
      </c>
      <c r="P41" s="269">
        <f>IF('3.段階号俸表・参照表'!P40="","",'3.段階号俸表・参照表'!P40)</f>
        <v>1000</v>
      </c>
      <c r="Q41" s="269">
        <f>IF('3.段階号俸表・参照表'!Q40="","",'3.段階号俸表・参照表'!Q40+$I$2)</f>
        <v>320860</v>
      </c>
      <c r="R41" s="270">
        <f>IF('3.段階号俸表・参照表'!R40="","",'3.段階号俸表・参照表'!R40)</f>
        <v>2000</v>
      </c>
      <c r="S41" s="269">
        <f>IF('3.段階号俸表・参照表'!S40="","",'3.段階号俸表・参照表'!S40+$I$2)</f>
        <v>377130</v>
      </c>
      <c r="T41" s="270">
        <f>IF('3.段階号俸表・参照表'!T40="","",'3.段階号俸表・参照表'!T40)</f>
        <v>2170</v>
      </c>
    </row>
    <row r="42" spans="1:21" ht="15" customHeight="1" x14ac:dyDescent="0.2">
      <c r="A42" s="14">
        <v>39</v>
      </c>
      <c r="B42" s="64">
        <v>33</v>
      </c>
      <c r="C42" s="269" t="str">
        <f>IF('3.段階号俸表・参照表'!C41="","",'3.段階号俸表・参照表'!C41+$I$2)</f>
        <v/>
      </c>
      <c r="D42" s="269" t="str">
        <f>IF('3.段階号俸表・参照表'!D41="","",'3.段階号俸表・参照表'!D41)</f>
        <v/>
      </c>
      <c r="E42" s="269" t="str">
        <f>IF('3.段階号俸表・参照表'!E41="","",'3.段階号俸表・参照表'!E41+$I$2)</f>
        <v/>
      </c>
      <c r="F42" s="269" t="str">
        <f>IF('3.段階号俸表・参照表'!F41="","",'3.段階号俸表・参照表'!F41)</f>
        <v/>
      </c>
      <c r="G42" s="269">
        <f>IF('3.段階号俸表・参照表'!G41="","",'3.段階号俸表・参照表'!G41+$I$2)</f>
        <v>151180</v>
      </c>
      <c r="H42" s="269">
        <f>IF('3.段階号俸表・参照表'!H41="","",'3.段階号俸表・参照表'!H41)</f>
        <v>840</v>
      </c>
      <c r="I42" s="269">
        <f>IF('3.段階号俸表・参照表'!I41="","",'3.段階号俸表・参照表'!I41+$I$2)</f>
        <v>172680</v>
      </c>
      <c r="J42" s="269">
        <f>IF('3.段階号俸表・参照表'!J41="","",'3.段階号俸表・参照表'!J41)</f>
        <v>840</v>
      </c>
      <c r="K42" s="269">
        <f>IF('3.段階号俸表・参照表'!K41="","",'3.段階号俸表・参照表'!K41+$I$2)</f>
        <v>204380</v>
      </c>
      <c r="L42" s="269">
        <f>IF('3.段階号俸表・参照表'!L41="","",'3.段階号俸表・参照表'!L41)</f>
        <v>920</v>
      </c>
      <c r="M42" s="269">
        <f>IF('3.段階号俸表・参照表'!M41="","",'3.段階号俸表・参照表'!M41+$I$2)</f>
        <v>239400</v>
      </c>
      <c r="N42" s="269">
        <f>IF('3.段階号俸表・参照表'!N41="","",'3.段階号俸表・参照表'!N41)</f>
        <v>920</v>
      </c>
      <c r="O42" s="269">
        <f>IF('3.段階号俸表・参照表'!O41="","",'3.段階号俸表・参照表'!O41+$I$2)</f>
        <v>279860</v>
      </c>
      <c r="P42" s="269">
        <f>IF('3.段階号俸表・参照表'!P41="","",'3.段階号俸表・参照表'!P41)</f>
        <v>1000</v>
      </c>
      <c r="Q42" s="269">
        <f>IF('3.段階号俸表・参照表'!Q41="","",'3.段階号俸表・参照表'!Q41+$I$2)</f>
        <v>322860</v>
      </c>
      <c r="R42" s="270">
        <f>IF('3.段階号俸表・参照表'!R41="","",'3.段階号俸表・参照表'!R41)</f>
        <v>2000</v>
      </c>
      <c r="S42" s="269">
        <f>IF('3.段階号俸表・参照表'!S41="","",'3.段階号俸表・参照表'!S41+$I$2)</f>
        <v>379300</v>
      </c>
      <c r="T42" s="270">
        <f>IF('3.段階号俸表・参照表'!T41="","",'3.段階号俸表・参照表'!T41)</f>
        <v>2170</v>
      </c>
    </row>
    <row r="43" spans="1:21" ht="15" customHeight="1" x14ac:dyDescent="0.2">
      <c r="A43" s="14">
        <v>40</v>
      </c>
      <c r="B43" s="64">
        <v>34</v>
      </c>
      <c r="C43" s="269" t="str">
        <f>IF('3.段階号俸表・参照表'!C42="","",'3.段階号俸表・参照表'!C42+$I$2)</f>
        <v/>
      </c>
      <c r="D43" s="269" t="str">
        <f>IF('3.段階号俸表・参照表'!D42="","",'3.段階号俸表・参照表'!D42)</f>
        <v/>
      </c>
      <c r="E43" s="269" t="str">
        <f>IF('3.段階号俸表・参照表'!E42="","",'3.段階号俸表・参照表'!E42+$I$2)</f>
        <v/>
      </c>
      <c r="F43" s="269" t="str">
        <f>IF('3.段階号俸表・参照表'!F42="","",'3.段階号俸表・参照表'!F42)</f>
        <v/>
      </c>
      <c r="G43" s="269">
        <f>IF('3.段階号俸表・参照表'!G42="","",'3.段階号俸表・参照表'!G42+$I$2)</f>
        <v>152020</v>
      </c>
      <c r="H43" s="269">
        <f>IF('3.段階号俸表・参照表'!H42="","",'3.段階号俸表・参照表'!H42)</f>
        <v>840</v>
      </c>
      <c r="I43" s="269">
        <f>IF('3.段階号俸表・参照表'!I42="","",'3.段階号俸表・参照表'!I42+$I$2)</f>
        <v>173520</v>
      </c>
      <c r="J43" s="269">
        <f>IF('3.段階号俸表・参照表'!J42="","",'3.段階号俸表・参照表'!J42)</f>
        <v>840</v>
      </c>
      <c r="K43" s="269">
        <f>IF('3.段階号俸表・参照表'!K42="","",'3.段階号俸表・参照表'!K42+$I$2)</f>
        <v>205300</v>
      </c>
      <c r="L43" s="269">
        <f>IF('3.段階号俸表・参照表'!L42="","",'3.段階号俸表・参照表'!L42)</f>
        <v>920</v>
      </c>
      <c r="M43" s="269">
        <f>IF('3.段階号俸表・参照表'!M42="","",'3.段階号俸表・参照表'!M42+$I$2)</f>
        <v>240320</v>
      </c>
      <c r="N43" s="269">
        <f>IF('3.段階号俸表・参照表'!N42="","",'3.段階号俸表・参照表'!N42)</f>
        <v>920</v>
      </c>
      <c r="O43" s="269">
        <f>IF('3.段階号俸表・参照表'!O42="","",'3.段階号俸表・参照表'!O42+$I$2)</f>
        <v>280860</v>
      </c>
      <c r="P43" s="269">
        <f>IF('3.段階号俸表・参照表'!P42="","",'3.段階号俸表・参照表'!P42)</f>
        <v>1000</v>
      </c>
      <c r="Q43" s="269">
        <f>IF('3.段階号俸表・参照表'!Q42="","",'3.段階号俸表・参照表'!Q42+$I$2)</f>
        <v>324860</v>
      </c>
      <c r="R43" s="270">
        <f>IF('3.段階号俸表・参照表'!R42="","",'3.段階号俸表・参照表'!R42)</f>
        <v>2000</v>
      </c>
      <c r="S43" s="269">
        <f>IF('3.段階号俸表・参照表'!S42="","",'3.段階号俸表・参照表'!S42+$I$2)</f>
        <v>381470</v>
      </c>
      <c r="T43" s="270">
        <f>IF('3.段階号俸表・参照表'!T42="","",'3.段階号俸表・参照表'!T42)</f>
        <v>2170</v>
      </c>
    </row>
    <row r="44" spans="1:21" ht="15" customHeight="1" x14ac:dyDescent="0.2">
      <c r="A44" s="14">
        <v>41</v>
      </c>
      <c r="B44" s="64">
        <v>35</v>
      </c>
      <c r="C44" s="269" t="str">
        <f>IF('3.段階号俸表・参照表'!C43="","",'3.段階号俸表・参照表'!C43+$I$2)</f>
        <v/>
      </c>
      <c r="D44" s="269" t="str">
        <f>IF('3.段階号俸表・参照表'!D43="","",'3.段階号俸表・参照表'!D43)</f>
        <v/>
      </c>
      <c r="E44" s="269" t="str">
        <f>IF('3.段階号俸表・参照表'!E43="","",'3.段階号俸表・参照表'!E43+$I$2)</f>
        <v/>
      </c>
      <c r="F44" s="269" t="str">
        <f>IF('3.段階号俸表・参照表'!F43="","",'3.段階号俸表・参照表'!F43)</f>
        <v/>
      </c>
      <c r="G44" s="269">
        <f>IF('3.段階号俸表・参照表'!G43="","",'3.段階号俸表・参照表'!G43+$I$2)</f>
        <v>152860</v>
      </c>
      <c r="H44" s="269">
        <f>IF('3.段階号俸表・参照表'!H43="","",'3.段階号俸表・参照表'!H43)</f>
        <v>840</v>
      </c>
      <c r="I44" s="272">
        <f>IF('3.段階号俸表・参照表'!I43="","",'3.段階号俸表・参照表'!I43+$I$2)</f>
        <v>174360</v>
      </c>
      <c r="J44" s="272">
        <f>IF('3.段階号俸表・参照表'!J43="","",'3.段階号俸表・参照表'!J43)</f>
        <v>840</v>
      </c>
      <c r="K44" s="272">
        <f>IF('3.段階号俸表・参照表'!K43="","",'3.段階号俸表・参照表'!K43+$I$2)</f>
        <v>206220</v>
      </c>
      <c r="L44" s="272">
        <f>IF('3.段階号俸表・参照表'!L43="","",'3.段階号俸表・参照表'!L43)</f>
        <v>920</v>
      </c>
      <c r="M44" s="269">
        <f>IF('3.段階号俸表・参照表'!M43="","",'3.段階号俸表・参照表'!M43+$I$2)</f>
        <v>241240</v>
      </c>
      <c r="N44" s="269">
        <f>IF('3.段階号俸表・参照表'!N43="","",'3.段階号俸表・参照表'!N43)</f>
        <v>920</v>
      </c>
      <c r="O44" s="269">
        <f>IF('3.段階号俸表・参照表'!O43="","",'3.段階号俸表・参照表'!O43+$I$2)</f>
        <v>281860</v>
      </c>
      <c r="P44" s="269">
        <f>IF('3.段階号俸表・参照表'!P43="","",'3.段階号俸表・参照表'!P43)</f>
        <v>1000</v>
      </c>
      <c r="Q44" s="269">
        <f>IF('3.段階号俸表・参照表'!Q43="","",'3.段階号俸表・参照表'!Q43+$I$2)</f>
        <v>326860</v>
      </c>
      <c r="R44" s="270">
        <f>IF('3.段階号俸表・参照表'!R43="","",'3.段階号俸表・参照表'!R43)</f>
        <v>2000</v>
      </c>
      <c r="S44" s="269">
        <f>IF('3.段階号俸表・参照表'!S43="","",'3.段階号俸表・参照表'!S43+$I$2)</f>
        <v>383640</v>
      </c>
      <c r="T44" s="270">
        <f>IF('3.段階号俸表・参照表'!T43="","",'3.段階号俸表・参照表'!T43)</f>
        <v>2170</v>
      </c>
    </row>
    <row r="45" spans="1:21" ht="15" customHeight="1" x14ac:dyDescent="0.2">
      <c r="A45" s="14">
        <v>42</v>
      </c>
      <c r="B45" s="64">
        <v>36</v>
      </c>
      <c r="C45" s="269" t="str">
        <f>IF('3.段階号俸表・参照表'!C44="","",'3.段階号俸表・参照表'!C44+$I$2)</f>
        <v/>
      </c>
      <c r="D45" s="269" t="str">
        <f>IF('3.段階号俸表・参照表'!D44="","",'3.段階号俸表・参照表'!D44)</f>
        <v/>
      </c>
      <c r="E45" s="272" t="str">
        <f>IF('3.段階号俸表・参照表'!E44="","",'3.段階号俸表・参照表'!E44+$I$2)</f>
        <v/>
      </c>
      <c r="F45" s="272" t="str">
        <f>IF('3.段階号俸表・参照表'!F44="","",'3.段階号俸表・参照表'!F44)</f>
        <v/>
      </c>
      <c r="G45" s="269">
        <f>IF('3.段階号俸表・参照表'!G44="","",'3.段階号俸表・参照表'!G44+$I$2)</f>
        <v>153700</v>
      </c>
      <c r="H45" s="269">
        <f>IF('3.段階号俸表・参照表'!H44="","",'3.段階号俸表・参照表'!H44)</f>
        <v>840</v>
      </c>
      <c r="I45" s="272">
        <f>IF('3.段階号俸表・参照表'!I44="","",'3.段階号俸表・参照表'!I44+$I$2)</f>
        <v>175200</v>
      </c>
      <c r="J45" s="272">
        <f>IF('3.段階号俸表・参照表'!J44="","",'3.段階号俸表・参照表'!J44)</f>
        <v>840</v>
      </c>
      <c r="K45" s="272">
        <f>IF('3.段階号俸表・参照表'!K44="","",'3.段階号俸表・参照表'!K44+$I$2)</f>
        <v>207140</v>
      </c>
      <c r="L45" s="272">
        <f>IF('3.段階号俸表・参照表'!L44="","",'3.段階号俸表・参照表'!L44)</f>
        <v>920</v>
      </c>
      <c r="M45" s="269">
        <f>IF('3.段階号俸表・参照表'!M44="","",'3.段階号俸表・参照表'!M44+$I$2)</f>
        <v>242160</v>
      </c>
      <c r="N45" s="269">
        <f>IF('3.段階号俸表・参照表'!N44="","",'3.段階号俸表・参照表'!N44)</f>
        <v>920</v>
      </c>
      <c r="O45" s="269">
        <f>IF('3.段階号俸表・参照表'!O44="","",'3.段階号俸表・参照表'!O44+$I$2)</f>
        <v>282860</v>
      </c>
      <c r="P45" s="269">
        <f>IF('3.段階号俸表・参照表'!P44="","",'3.段階号俸表・参照表'!P44)</f>
        <v>1000</v>
      </c>
      <c r="Q45" s="269">
        <f>IF('3.段階号俸表・参照表'!Q44="","",'3.段階号俸表・参照表'!Q44+$I$2)</f>
        <v>328860</v>
      </c>
      <c r="R45" s="270">
        <f>IF('3.段階号俸表・参照表'!R44="","",'3.段階号俸表・参照表'!R44)</f>
        <v>2000</v>
      </c>
      <c r="S45" s="269">
        <f>IF('3.段階号俸表・参照表'!S44="","",'3.段階号俸表・参照表'!S44+$I$2)</f>
        <v>385810</v>
      </c>
      <c r="T45" s="270">
        <f>IF('3.段階号俸表・参照表'!T44="","",'3.段階号俸表・参照表'!T44)</f>
        <v>2170</v>
      </c>
    </row>
    <row r="46" spans="1:21" ht="15" customHeight="1" x14ac:dyDescent="0.2">
      <c r="A46" s="14">
        <v>43</v>
      </c>
      <c r="B46" s="64">
        <v>37</v>
      </c>
      <c r="C46" s="269" t="str">
        <f>IF('3.段階号俸表・参照表'!C45="","",'3.段階号俸表・参照表'!C45+$I$2)</f>
        <v/>
      </c>
      <c r="D46" s="269" t="str">
        <f>IF('3.段階号俸表・参照表'!D45="","",'3.段階号俸表・参照表'!D45)</f>
        <v/>
      </c>
      <c r="E46" s="272" t="str">
        <f>IF('3.段階号俸表・参照表'!E45="","",'3.段階号俸表・参照表'!E45+$I$2)</f>
        <v/>
      </c>
      <c r="F46" s="272" t="str">
        <f>IF('3.段階号俸表・参照表'!F45="","",'3.段階号俸表・参照表'!F45)</f>
        <v/>
      </c>
      <c r="G46" s="269">
        <f>IF('3.段階号俸表・参照表'!G45="","",'3.段階号俸表・参照表'!G45+$I$2)</f>
        <v>154540</v>
      </c>
      <c r="H46" s="269">
        <f>IF('3.段階号俸表・参照表'!H45="","",'3.段階号俸表・参照表'!H45)</f>
        <v>840</v>
      </c>
      <c r="I46" s="272">
        <f>IF('3.段階号俸表・参照表'!I45="","",'3.段階号俸表・参照表'!I45+$I$2)</f>
        <v>176040</v>
      </c>
      <c r="J46" s="272">
        <f>IF('3.段階号俸表・参照表'!J45="","",'3.段階号俸表・参照表'!J45)</f>
        <v>840</v>
      </c>
      <c r="K46" s="272">
        <f>IF('3.段階号俸表・参照表'!K45="","",'3.段階号俸表・参照表'!K45+$I$2)</f>
        <v>208060</v>
      </c>
      <c r="L46" s="272">
        <f>IF('3.段階号俸表・参照表'!L45="","",'3.段階号俸表・参照表'!L45)</f>
        <v>920</v>
      </c>
      <c r="M46" s="269">
        <f>IF('3.段階号俸表・参照表'!M45="","",'3.段階号俸表・参照表'!M45+$I$2)</f>
        <v>243080</v>
      </c>
      <c r="N46" s="269">
        <f>IF('3.段階号俸表・参照表'!N45="","",'3.段階号俸表・参照表'!N45)</f>
        <v>920</v>
      </c>
      <c r="O46" s="269">
        <f>IF('3.段階号俸表・参照表'!O45="","",'3.段階号俸表・参照表'!O45+$I$2)</f>
        <v>283860</v>
      </c>
      <c r="P46" s="269">
        <f>IF('3.段階号俸表・参照表'!P45="","",'3.段階号俸表・参照表'!P45)</f>
        <v>1000</v>
      </c>
      <c r="Q46" s="269">
        <f>IF('3.段階号俸表・参照表'!Q45="","",'3.段階号俸表・参照表'!Q45+$I$2)</f>
        <v>330860</v>
      </c>
      <c r="R46" s="270">
        <f>IF('3.段階号俸表・参照表'!R45="","",'3.段階号俸表・参照表'!R45)</f>
        <v>2000</v>
      </c>
      <c r="S46" s="269">
        <f>IF('3.段階号俸表・参照表'!S45="","",'3.段階号俸表・参照表'!S45+$I$2)</f>
        <v>387980</v>
      </c>
      <c r="T46" s="270">
        <f>IF('3.段階号俸表・参照表'!T45="","",'3.段階号俸表・参照表'!T45)</f>
        <v>2170</v>
      </c>
    </row>
    <row r="47" spans="1:21" ht="15" customHeight="1" x14ac:dyDescent="0.2">
      <c r="A47" s="14">
        <v>44</v>
      </c>
      <c r="B47" s="64">
        <v>38</v>
      </c>
      <c r="C47" s="269" t="str">
        <f>IF('3.段階号俸表・参照表'!C46="","",'3.段階号俸表・参照表'!C46+$I$2)</f>
        <v/>
      </c>
      <c r="D47" s="269" t="str">
        <f>IF('3.段階号俸表・参照表'!D46="","",'3.段階号俸表・参照表'!D46)</f>
        <v/>
      </c>
      <c r="E47" s="272" t="str">
        <f>IF('3.段階号俸表・参照表'!E46="","",'3.段階号俸表・参照表'!E46+$I$2)</f>
        <v/>
      </c>
      <c r="F47" s="272" t="str">
        <f>IF('3.段階号俸表・参照表'!F46="","",'3.段階号俸表・参照表'!F46)</f>
        <v/>
      </c>
      <c r="G47" s="269" t="str">
        <f>IF('3.段階号俸表・参照表'!G46="","",'3.段階号俸表・参照表'!G46+$I$2)</f>
        <v/>
      </c>
      <c r="H47" s="269" t="str">
        <f>IF('3.段階号俸表・参照表'!H46="","",'3.段階号俸表・参照表'!H46)</f>
        <v/>
      </c>
      <c r="I47" s="272">
        <f>IF('3.段階号俸表・参照表'!I46="","",'3.段階号俸表・参照表'!I46+$I$2)</f>
        <v>176880</v>
      </c>
      <c r="J47" s="272">
        <f>IF('3.段階号俸表・参照表'!J46="","",'3.段階号俸表・参照表'!J46)</f>
        <v>840</v>
      </c>
      <c r="K47" s="272">
        <f>IF('3.段階号俸表・参照表'!K46="","",'3.段階号俸表・参照表'!K46+$I$2)</f>
        <v>208980</v>
      </c>
      <c r="L47" s="272">
        <f>IF('3.段階号俸表・参照表'!L46="","",'3.段階号俸表・参照表'!L46)</f>
        <v>920</v>
      </c>
      <c r="M47" s="269">
        <f>IF('3.段階号俸表・参照表'!M46="","",'3.段階号俸表・参照表'!M46+$I$2)</f>
        <v>244000</v>
      </c>
      <c r="N47" s="269">
        <f>IF('3.段階号俸表・参照表'!N46="","",'3.段階号俸表・参照表'!N46)</f>
        <v>920</v>
      </c>
      <c r="O47" s="269">
        <f>IF('3.段階号俸表・参照表'!O46="","",'3.段階号俸表・参照表'!O46+$I$2)</f>
        <v>284860</v>
      </c>
      <c r="P47" s="269">
        <f>IF('3.段階号俸表・参照表'!P46="","",'3.段階号俸表・参照表'!P46)</f>
        <v>1000</v>
      </c>
      <c r="Q47" s="269">
        <f>IF('3.段階号俸表・参照表'!Q46="","",'3.段階号俸表・参照表'!Q46+$I$2)</f>
        <v>331860</v>
      </c>
      <c r="R47" s="270">
        <f>IF('3.段階号俸表・参照表'!R46="","",'3.段階号俸表・参照表'!R46)</f>
        <v>1000</v>
      </c>
      <c r="S47" s="269">
        <f>IF('3.段階号俸表・参照表'!S46="","",'3.段階号俸表・参照表'!S46+$I$2)</f>
        <v>389070</v>
      </c>
      <c r="T47" s="270">
        <f>IF('3.段階号俸表・参照表'!T46="","",'3.段階号俸表・参照表'!T46)</f>
        <v>1090</v>
      </c>
    </row>
    <row r="48" spans="1:21" ht="15" customHeight="1" x14ac:dyDescent="0.2">
      <c r="A48" s="14">
        <v>45</v>
      </c>
      <c r="B48" s="64">
        <v>39</v>
      </c>
      <c r="C48" s="269" t="str">
        <f>IF('3.段階号俸表・参照表'!C47="","",'3.段階号俸表・参照表'!C47+$I$2)</f>
        <v/>
      </c>
      <c r="D48" s="269" t="str">
        <f>IF('3.段階号俸表・参照表'!D47="","",'3.段階号俸表・参照表'!D47)</f>
        <v/>
      </c>
      <c r="E48" s="272" t="str">
        <f>IF('3.段階号俸表・参照表'!E47="","",'3.段階号俸表・参照表'!E47+$I$2)</f>
        <v/>
      </c>
      <c r="F48" s="272" t="str">
        <f>IF('3.段階号俸表・参照表'!F47="","",'3.段階号俸表・参照表'!F47)</f>
        <v/>
      </c>
      <c r="G48" s="269" t="str">
        <f>IF('3.段階号俸表・参照表'!G47="","",'3.段階号俸表・参照表'!G47+$I$2)</f>
        <v/>
      </c>
      <c r="H48" s="269" t="str">
        <f>IF('3.段階号俸表・参照表'!H47="","",'3.段階号俸表・参照表'!H47)</f>
        <v/>
      </c>
      <c r="I48" s="272">
        <f>IF('3.段階号俸表・参照表'!I47="","",'3.段階号俸表・参照表'!I47+$I$2)</f>
        <v>177720</v>
      </c>
      <c r="J48" s="272">
        <f>IF('3.段階号俸表・参照表'!J47="","",'3.段階号俸表・参照表'!J47)</f>
        <v>840</v>
      </c>
      <c r="K48" s="272">
        <f>IF('3.段階号俸表・参照表'!K47="","",'3.段階号俸表・参照表'!K47+$I$2)</f>
        <v>209900</v>
      </c>
      <c r="L48" s="272">
        <f>IF('3.段階号俸表・参照表'!L47="","",'3.段階号俸表・参照表'!L47)</f>
        <v>920</v>
      </c>
      <c r="M48" s="269">
        <f>IF('3.段階号俸表・参照表'!M47="","",'3.段階号俸表・参照表'!M47+$I$2)</f>
        <v>244920</v>
      </c>
      <c r="N48" s="269">
        <f>IF('3.段階号俸表・参照表'!N47="","",'3.段階号俸表・参照表'!N47)</f>
        <v>920</v>
      </c>
      <c r="O48" s="269">
        <f>IF('3.段階号俸表・参照表'!O47="","",'3.段階号俸表・参照表'!O47+$I$2)</f>
        <v>285860</v>
      </c>
      <c r="P48" s="269">
        <f>IF('3.段階号俸表・参照表'!P47="","",'3.段階号俸表・参照表'!P47)</f>
        <v>1000</v>
      </c>
      <c r="Q48" s="269">
        <f>IF('3.段階号俸表・参照表'!Q47="","",'3.段階号俸表・参照表'!Q47+$I$2)</f>
        <v>332860</v>
      </c>
      <c r="R48" s="270">
        <f>IF('3.段階号俸表・参照表'!R47="","",'3.段階号俸表・参照表'!R47)</f>
        <v>1000</v>
      </c>
      <c r="S48" s="269">
        <f>IF('3.段階号俸表・参照表'!S47="","",'3.段階号俸表・参照表'!S47+$I$2)</f>
        <v>390160</v>
      </c>
      <c r="T48" s="270">
        <f>IF('3.段階号俸表・参照表'!T47="","",'3.段階号俸表・参照表'!T47)</f>
        <v>1090</v>
      </c>
    </row>
    <row r="49" spans="1:20" x14ac:dyDescent="0.2">
      <c r="A49" s="14">
        <v>46</v>
      </c>
      <c r="B49" s="64">
        <v>40</v>
      </c>
      <c r="C49" s="269" t="str">
        <f>IF('3.段階号俸表・参照表'!C48="","",'3.段階号俸表・参照表'!C48+$I$2)</f>
        <v/>
      </c>
      <c r="D49" s="269" t="str">
        <f>IF('3.段階号俸表・参照表'!D48="","",'3.段階号俸表・参照表'!D48)</f>
        <v/>
      </c>
      <c r="E49" s="272" t="str">
        <f>IF('3.段階号俸表・参照表'!E48="","",'3.段階号俸表・参照表'!E48+$I$2)</f>
        <v/>
      </c>
      <c r="F49" s="272" t="str">
        <f>IF('3.段階号俸表・参照表'!F48="","",'3.段階号俸表・参照表'!F48)</f>
        <v/>
      </c>
      <c r="G49" s="269" t="str">
        <f>IF('3.段階号俸表・参照表'!G48="","",'3.段階号俸表・参照表'!G48+$I$2)</f>
        <v/>
      </c>
      <c r="H49" s="269" t="str">
        <f>IF('3.段階号俸表・参照表'!H48="","",'3.段階号俸表・参照表'!H48)</f>
        <v/>
      </c>
      <c r="I49" s="272">
        <f>IF('3.段階号俸表・参照表'!I48="","",'3.段階号俸表・参照表'!I48+$I$2)</f>
        <v>178560</v>
      </c>
      <c r="J49" s="272">
        <f>IF('3.段階号俸表・参照表'!J48="","",'3.段階号俸表・参照表'!J48)</f>
        <v>840</v>
      </c>
      <c r="K49" s="272">
        <f>IF('3.段階号俸表・参照表'!K48="","",'3.段階号俸表・参照表'!K48+$I$2)</f>
        <v>210820</v>
      </c>
      <c r="L49" s="272">
        <f>IF('3.段階号俸表・参照表'!L48="","",'3.段階号俸表・参照表'!L48)</f>
        <v>920</v>
      </c>
      <c r="M49" s="269">
        <f>IF('3.段階号俸表・参照表'!M48="","",'3.段階号俸表・参照表'!M48+$I$2)</f>
        <v>245840</v>
      </c>
      <c r="N49" s="269">
        <f>IF('3.段階号俸表・参照表'!N48="","",'3.段階号俸表・参照表'!N48)</f>
        <v>920</v>
      </c>
      <c r="O49" s="269">
        <f>IF('3.段階号俸表・参照表'!O48="","",'3.段階号俸表・参照表'!O48+$I$2)</f>
        <v>286860</v>
      </c>
      <c r="P49" s="269">
        <f>IF('3.段階号俸表・参照表'!P48="","",'3.段階号俸表・参照表'!P48)</f>
        <v>1000</v>
      </c>
      <c r="Q49" s="269">
        <f>IF('3.段階号俸表・参照表'!Q48="","",'3.段階号俸表・参照表'!Q48+$I$2)</f>
        <v>333860</v>
      </c>
      <c r="R49" s="270">
        <f>IF('3.段階号俸表・参照表'!R48="","",'3.段階号俸表・参照表'!R48)</f>
        <v>1000</v>
      </c>
      <c r="S49" s="269">
        <f>IF('3.段階号俸表・参照表'!S48="","",'3.段階号俸表・参照表'!S48+$I$2)</f>
        <v>391250</v>
      </c>
      <c r="T49" s="270">
        <f>IF('3.段階号俸表・参照表'!T48="","",'3.段階号俸表・参照表'!T48)</f>
        <v>1090</v>
      </c>
    </row>
    <row r="50" spans="1:20" x14ac:dyDescent="0.2">
      <c r="A50" s="14">
        <v>47</v>
      </c>
      <c r="B50" s="64">
        <v>41</v>
      </c>
      <c r="C50" s="269" t="str">
        <f>IF('3.段階号俸表・参照表'!C49="","",'3.段階号俸表・参照表'!C49+$I$2)</f>
        <v/>
      </c>
      <c r="D50" s="269" t="str">
        <f>IF('3.段階号俸表・参照表'!D49="","",'3.段階号俸表・参照表'!D49)</f>
        <v/>
      </c>
      <c r="E50" s="272" t="str">
        <f>IF('3.段階号俸表・参照表'!E49="","",'3.段階号俸表・参照表'!E49+$I$2)</f>
        <v/>
      </c>
      <c r="F50" s="272" t="str">
        <f>IF('3.段階号俸表・参照表'!F49="","",'3.段階号俸表・参照表'!F49)</f>
        <v/>
      </c>
      <c r="G50" s="269" t="str">
        <f>IF('3.段階号俸表・参照表'!G49="","",'3.段階号俸表・参照表'!G49+$I$2)</f>
        <v/>
      </c>
      <c r="H50" s="269" t="str">
        <f>IF('3.段階号俸表・参照表'!H49="","",'3.段階号俸表・参照表'!H49)</f>
        <v/>
      </c>
      <c r="I50" s="272">
        <f>IF('3.段階号俸表・参照表'!I49="","",'3.段階号俸表・参照表'!I49+$I$2)</f>
        <v>179400</v>
      </c>
      <c r="J50" s="272">
        <f>IF('3.段階号俸表・参照表'!J49="","",'3.段階号俸表・参照表'!J49)</f>
        <v>840</v>
      </c>
      <c r="K50" s="272">
        <f>IF('3.段階号俸表・参照表'!K49="","",'3.段階号俸表・参照表'!K49+$I$2)</f>
        <v>211740</v>
      </c>
      <c r="L50" s="272">
        <f>IF('3.段階号俸表・参照表'!L49="","",'3.段階号俸表・参照表'!L49)</f>
        <v>920</v>
      </c>
      <c r="M50" s="272">
        <f>IF('3.段階号俸表・参照表'!M49="","",'3.段階号俸表・参照表'!M49+$I$2)</f>
        <v>246760</v>
      </c>
      <c r="N50" s="272">
        <f>IF('3.段階号俸表・参照表'!N49="","",'3.段階号俸表・参照表'!N49)</f>
        <v>920</v>
      </c>
      <c r="O50" s="272">
        <f>IF('3.段階号俸表・参照表'!O49="","",'3.段階号俸表・参照表'!O49+$I$2)</f>
        <v>287860</v>
      </c>
      <c r="P50" s="272">
        <f>IF('3.段階号俸表・参照表'!P49="","",'3.段階号俸表・参照表'!P49)</f>
        <v>1000</v>
      </c>
      <c r="Q50" s="269">
        <f>IF('3.段階号俸表・参照表'!Q49="","",'3.段階号俸表・参照表'!Q49+$I$2)</f>
        <v>334860</v>
      </c>
      <c r="R50" s="270">
        <f>IF('3.段階号俸表・参照表'!R49="","",'3.段階号俸表・参照表'!R49)</f>
        <v>1000</v>
      </c>
      <c r="S50" s="269">
        <f>IF('3.段階号俸表・参照表'!S49="","",'3.段階号俸表・参照表'!S49+$I$2)</f>
        <v>392340</v>
      </c>
      <c r="T50" s="270">
        <f>IF('3.段階号俸表・参照表'!T49="","",'3.段階号俸表・参照表'!T49)</f>
        <v>1090</v>
      </c>
    </row>
    <row r="51" spans="1:20" x14ac:dyDescent="0.2">
      <c r="A51" s="14">
        <v>48</v>
      </c>
      <c r="B51" s="64">
        <v>42</v>
      </c>
      <c r="C51" s="269" t="str">
        <f>IF('3.段階号俸表・参照表'!C50="","",'3.段階号俸表・参照表'!C50+$I$2)</f>
        <v/>
      </c>
      <c r="D51" s="269" t="str">
        <f>IF('3.段階号俸表・参照表'!D50="","",'3.段階号俸表・参照表'!D50)</f>
        <v/>
      </c>
      <c r="E51" s="272" t="str">
        <f>IF('3.段階号俸表・参照表'!E50="","",'3.段階号俸表・参照表'!E50+$I$2)</f>
        <v/>
      </c>
      <c r="F51" s="272" t="str">
        <f>IF('3.段階号俸表・参照表'!F50="","",'3.段階号俸表・参照表'!F50)</f>
        <v/>
      </c>
      <c r="G51" s="269" t="str">
        <f>IF('3.段階号俸表・参照表'!G50="","",'3.段階号俸表・参照表'!G50+$I$2)</f>
        <v/>
      </c>
      <c r="H51" s="269" t="str">
        <f>IF('3.段階号俸表・参照表'!H50="","",'3.段階号俸表・参照表'!H50)</f>
        <v/>
      </c>
      <c r="I51" s="272">
        <f>IF('3.段階号俸表・参照表'!I50="","",'3.段階号俸表・参照表'!I50+$I$2)</f>
        <v>180240</v>
      </c>
      <c r="J51" s="272">
        <f>IF('3.段階号俸表・参照表'!J50="","",'3.段階号俸表・参照表'!J50)</f>
        <v>840</v>
      </c>
      <c r="K51" s="272">
        <f>IF('3.段階号俸表・参照表'!K50="","",'3.段階号俸表・参照表'!K50+$I$2)</f>
        <v>212660</v>
      </c>
      <c r="L51" s="272">
        <f>IF('3.段階号俸表・参照表'!L50="","",'3.段階号俸表・参照表'!L50)</f>
        <v>920</v>
      </c>
      <c r="M51" s="272">
        <f>IF('3.段階号俸表・参照表'!M50="","",'3.段階号俸表・参照表'!M50+$I$2)</f>
        <v>247680</v>
      </c>
      <c r="N51" s="272">
        <f>IF('3.段階号俸表・参照表'!N50="","",'3.段階号俸表・参照表'!N50)</f>
        <v>920</v>
      </c>
      <c r="O51" s="272">
        <f>IF('3.段階号俸表・参照表'!O50="","",'3.段階号俸表・参照表'!O50+$I$2)</f>
        <v>288860</v>
      </c>
      <c r="P51" s="272">
        <f>IF('3.段階号俸表・参照表'!P50="","",'3.段階号俸表・参照表'!P50)</f>
        <v>1000</v>
      </c>
      <c r="Q51" s="269">
        <f>IF('3.段階号俸表・参照表'!Q50="","",'3.段階号俸表・参照表'!Q50+$I$2)</f>
        <v>335860</v>
      </c>
      <c r="R51" s="270">
        <f>IF('3.段階号俸表・参照表'!R50="","",'3.段階号俸表・参照表'!R50)</f>
        <v>1000</v>
      </c>
      <c r="S51" s="269">
        <f>IF('3.段階号俸表・参照表'!S50="","",'3.段階号俸表・参照表'!S50+$I$2)</f>
        <v>393430</v>
      </c>
      <c r="T51" s="270">
        <f>IF('3.段階号俸表・参照表'!T50="","",'3.段階号俸表・参照表'!T50)</f>
        <v>1090</v>
      </c>
    </row>
    <row r="52" spans="1:20" x14ac:dyDescent="0.2">
      <c r="A52" s="14">
        <v>49</v>
      </c>
      <c r="B52" s="64">
        <v>43</v>
      </c>
      <c r="C52" s="269" t="str">
        <f>IF('3.段階号俸表・参照表'!C51="","",'3.段階号俸表・参照表'!C51+$I$2)</f>
        <v/>
      </c>
      <c r="D52" s="269" t="str">
        <f>IF('3.段階号俸表・参照表'!D51="","",'3.段階号俸表・参照表'!D51)</f>
        <v/>
      </c>
      <c r="E52" s="272" t="str">
        <f>IF('3.段階号俸表・参照表'!E51="","",'3.段階号俸表・参照表'!E51+$I$2)</f>
        <v/>
      </c>
      <c r="F52" s="272" t="str">
        <f>IF('3.段階号俸表・参照表'!F51="","",'3.段階号俸表・参照表'!F51)</f>
        <v/>
      </c>
      <c r="G52" s="269" t="str">
        <f>IF('3.段階号俸表・参照表'!G51="","",'3.段階号俸表・参照表'!G51+$I$2)</f>
        <v/>
      </c>
      <c r="H52" s="269" t="str">
        <f>IF('3.段階号俸表・参照表'!H51="","",'3.段階号俸表・参照表'!H51)</f>
        <v/>
      </c>
      <c r="I52" s="272">
        <f>IF('3.段階号俸表・参照表'!I51="","",'3.段階号俸表・参照表'!I51+$I$2)</f>
        <v>181080</v>
      </c>
      <c r="J52" s="272">
        <f>IF('3.段階号俸表・参照表'!J51="","",'3.段階号俸表・参照表'!J51)</f>
        <v>840</v>
      </c>
      <c r="K52" s="272">
        <f>IF('3.段階号俸表・参照表'!K51="","",'3.段階号俸表・参照表'!K51+$I$2)</f>
        <v>213580</v>
      </c>
      <c r="L52" s="272">
        <f>IF('3.段階号俸表・参照表'!L51="","",'3.段階号俸表・参照表'!L51)</f>
        <v>920</v>
      </c>
      <c r="M52" s="272">
        <f>IF('3.段階号俸表・参照表'!M51="","",'3.段階号俸表・参照表'!M51+$I$2)</f>
        <v>248600</v>
      </c>
      <c r="N52" s="272">
        <f>IF('3.段階号俸表・参照表'!N51="","",'3.段階号俸表・参照表'!N51)</f>
        <v>920</v>
      </c>
      <c r="O52" s="272">
        <f>IF('3.段階号俸表・参照表'!O51="","",'3.段階号俸表・参照表'!O51+$I$2)</f>
        <v>289860</v>
      </c>
      <c r="P52" s="272">
        <f>IF('3.段階号俸表・参照表'!P51="","",'3.段階号俸表・参照表'!P51)</f>
        <v>1000</v>
      </c>
      <c r="Q52" s="269">
        <f>IF('3.段階号俸表・参照表'!Q51="","",'3.段階号俸表・参照表'!Q51+$I$2)</f>
        <v>336860</v>
      </c>
      <c r="R52" s="270">
        <f>IF('3.段階号俸表・参照表'!R51="","",'3.段階号俸表・参照表'!R51)</f>
        <v>1000</v>
      </c>
      <c r="S52" s="269">
        <f>IF('3.段階号俸表・参照表'!S51="","",'3.段階号俸表・参照表'!S51+$I$2)</f>
        <v>394520</v>
      </c>
      <c r="T52" s="270">
        <f>IF('3.段階号俸表・参照表'!T51="","",'3.段階号俸表・参照表'!T51)</f>
        <v>1090</v>
      </c>
    </row>
    <row r="53" spans="1:20" x14ac:dyDescent="0.2">
      <c r="A53" s="14">
        <v>50</v>
      </c>
      <c r="B53" s="64">
        <v>44</v>
      </c>
      <c r="C53" s="269" t="str">
        <f>IF('3.段階号俸表・参照表'!C52="","",'3.段階号俸表・参照表'!C52+$I$2)</f>
        <v/>
      </c>
      <c r="D53" s="269" t="str">
        <f>IF('3.段階号俸表・参照表'!D52="","",'3.段階号俸表・参照表'!D52)</f>
        <v/>
      </c>
      <c r="E53" s="272" t="str">
        <f>IF('3.段階号俸表・参照表'!E52="","",'3.段階号俸表・参照表'!E52+$I$2)</f>
        <v/>
      </c>
      <c r="F53" s="272" t="str">
        <f>IF('3.段階号俸表・参照表'!F52="","",'3.段階号俸表・参照表'!F52)</f>
        <v/>
      </c>
      <c r="G53" s="269" t="str">
        <f>IF('3.段階号俸表・参照表'!G52="","",'3.段階号俸表・参照表'!G52+$I$2)</f>
        <v/>
      </c>
      <c r="H53" s="269" t="str">
        <f>IF('3.段階号俸表・参照表'!H52="","",'3.段階号俸表・参照表'!H52)</f>
        <v/>
      </c>
      <c r="I53" s="272">
        <f>IF('3.段階号俸表・参照表'!I52="","",'3.段階号俸表・参照表'!I52+$I$2)</f>
        <v>181920</v>
      </c>
      <c r="J53" s="272">
        <f>IF('3.段階号俸表・参照表'!J52="","",'3.段階号俸表・参照表'!J52)</f>
        <v>840</v>
      </c>
      <c r="K53" s="272">
        <f>IF('3.段階号俸表・参照表'!K52="","",'3.段階号俸表・参照表'!K52+$I$2)</f>
        <v>214500</v>
      </c>
      <c r="L53" s="272">
        <f>IF('3.段階号俸表・参照表'!L52="","",'3.段階号俸表・参照表'!L52)</f>
        <v>920</v>
      </c>
      <c r="M53" s="272">
        <f>IF('3.段階号俸表・参照表'!M52="","",'3.段階号俸表・参照表'!M52+$I$2)</f>
        <v>249520</v>
      </c>
      <c r="N53" s="272">
        <f>IF('3.段階号俸表・参照表'!N52="","",'3.段階号俸表・参照表'!N52)</f>
        <v>920</v>
      </c>
      <c r="O53" s="272">
        <f>IF('3.段階号俸表・参照表'!O52="","",'3.段階号俸表・参照表'!O52+$I$2)</f>
        <v>290860</v>
      </c>
      <c r="P53" s="272">
        <f>IF('3.段階号俸表・参照表'!P52="","",'3.段階号俸表・参照表'!P52)</f>
        <v>1000</v>
      </c>
      <c r="Q53" s="269">
        <f>IF('3.段階号俸表・参照表'!Q52="","",'3.段階号俸表・参照表'!Q52+$I$2)</f>
        <v>337860</v>
      </c>
      <c r="R53" s="270">
        <f>IF('3.段階号俸表・参照表'!R52="","",'3.段階号俸表・参照表'!R52)</f>
        <v>1000</v>
      </c>
      <c r="S53" s="269">
        <f>IF('3.段階号俸表・参照表'!S52="","",'3.段階号俸表・参照表'!S52+$I$2)</f>
        <v>395610</v>
      </c>
      <c r="T53" s="270">
        <f>IF('3.段階号俸表・参照表'!T52="","",'3.段階号俸表・参照表'!T52)</f>
        <v>1090</v>
      </c>
    </row>
    <row r="54" spans="1:20" x14ac:dyDescent="0.2">
      <c r="A54" s="14">
        <v>51</v>
      </c>
      <c r="B54" s="64">
        <v>45</v>
      </c>
      <c r="C54" s="269" t="str">
        <f>IF('3.段階号俸表・参照表'!C53="","",'3.段階号俸表・参照表'!C53+$I$2)</f>
        <v/>
      </c>
      <c r="D54" s="269" t="str">
        <f>IF('3.段階号俸表・参照表'!D53="","",'3.段階号俸表・参照表'!D53)</f>
        <v/>
      </c>
      <c r="E54" s="272" t="str">
        <f>IF('3.段階号俸表・参照表'!E53="","",'3.段階号俸表・参照表'!E53+$I$2)</f>
        <v/>
      </c>
      <c r="F54" s="272" t="str">
        <f>IF('3.段階号俸表・参照表'!F53="","",'3.段階号俸表・参照表'!F53)</f>
        <v/>
      </c>
      <c r="G54" s="269" t="str">
        <f>IF('3.段階号俸表・参照表'!G53="","",'3.段階号俸表・参照表'!G53+$I$2)</f>
        <v/>
      </c>
      <c r="H54" s="269" t="str">
        <f>IF('3.段階号俸表・参照表'!H53="","",'3.段階号俸表・参照表'!H53)</f>
        <v/>
      </c>
      <c r="I54" s="272">
        <f>IF('3.段階号俸表・参照表'!I53="","",'3.段階号俸表・参照表'!I53+$I$2)</f>
        <v>182760</v>
      </c>
      <c r="J54" s="272">
        <f>IF('3.段階号俸表・参照表'!J53="","",'3.段階号俸表・参照表'!J53)</f>
        <v>840</v>
      </c>
      <c r="K54" s="272">
        <f>IF('3.段階号俸表・参照表'!K53="","",'3.段階号俸表・参照表'!K53+$I$2)</f>
        <v>215420</v>
      </c>
      <c r="L54" s="272">
        <f>IF('3.段階号俸表・参照表'!L53="","",'3.段階号俸表・参照表'!L53)</f>
        <v>920</v>
      </c>
      <c r="M54" s="272">
        <f>IF('3.段階号俸表・参照表'!M53="","",'3.段階号俸表・参照表'!M53+$I$2)</f>
        <v>250440</v>
      </c>
      <c r="N54" s="272">
        <f>IF('3.段階号俸表・参照表'!N53="","",'3.段階号俸表・参照表'!N53)</f>
        <v>920</v>
      </c>
      <c r="O54" s="272">
        <f>IF('3.段階号俸表・参照表'!O53="","",'3.段階号俸表・参照表'!O53+$I$2)</f>
        <v>291860</v>
      </c>
      <c r="P54" s="272">
        <f>IF('3.段階号俸表・参照表'!P53="","",'3.段階号俸表・参照表'!P53)</f>
        <v>1000</v>
      </c>
      <c r="Q54" s="269">
        <f>IF('3.段階号俸表・参照表'!Q53="","",'3.段階号俸表・参照表'!Q53+$I$2)</f>
        <v>338860</v>
      </c>
      <c r="R54" s="270">
        <f>IF('3.段階号俸表・参照表'!R53="","",'3.段階号俸表・参照表'!R53)</f>
        <v>1000</v>
      </c>
      <c r="S54" s="269">
        <f>IF('3.段階号俸表・参照表'!S53="","",'3.段階号俸表・参照表'!S53+$I$2)</f>
        <v>396700</v>
      </c>
      <c r="T54" s="270">
        <f>IF('3.段階号俸表・参照表'!T53="","",'3.段階号俸表・参照表'!T53)</f>
        <v>1090</v>
      </c>
    </row>
    <row r="55" spans="1:20" x14ac:dyDescent="0.2">
      <c r="A55" s="14">
        <v>52</v>
      </c>
      <c r="B55" s="64">
        <v>46</v>
      </c>
      <c r="C55" s="269" t="str">
        <f>IF('3.段階号俸表・参照表'!C54="","",'3.段階号俸表・参照表'!C54+$I$2)</f>
        <v/>
      </c>
      <c r="D55" s="269" t="str">
        <f>IF('3.段階号俸表・参照表'!D54="","",'3.段階号俸表・参照表'!D54)</f>
        <v/>
      </c>
      <c r="E55" s="272" t="str">
        <f>IF('3.段階号俸表・参照表'!E54="","",'3.段階号俸表・参照表'!E54+$I$2)</f>
        <v/>
      </c>
      <c r="F55" s="272" t="str">
        <f>IF('3.段階号俸表・参照表'!F54="","",'3.段階号俸表・参照表'!F54)</f>
        <v/>
      </c>
      <c r="G55" s="272" t="str">
        <f>IF('3.段階号俸表・参照表'!G54="","",'3.段階号俸表・参照表'!G54+$I$2)</f>
        <v/>
      </c>
      <c r="H55" s="272" t="str">
        <f>IF('3.段階号俸表・参照表'!H54="","",'3.段階号俸表・参照表'!H54)</f>
        <v/>
      </c>
      <c r="I55" s="272">
        <f>IF('3.段階号俸表・参照表'!I54="","",'3.段階号俸表・参照表'!I54+$I$2)</f>
        <v>183600</v>
      </c>
      <c r="J55" s="272">
        <f>IF('3.段階号俸表・参照表'!J54="","",'3.段階号俸表・参照表'!J54)</f>
        <v>840</v>
      </c>
      <c r="K55" s="272">
        <f>IF('3.段階号俸表・参照表'!K54="","",'3.段階号俸表・参照表'!K54+$I$2)</f>
        <v>216340</v>
      </c>
      <c r="L55" s="272">
        <f>IF('3.段階号俸表・参照表'!L54="","",'3.段階号俸表・参照表'!L54)</f>
        <v>920</v>
      </c>
      <c r="M55" s="272">
        <f>IF('3.段階号俸表・参照表'!M54="","",'3.段階号俸表・参照表'!M54+$I$2)</f>
        <v>251360</v>
      </c>
      <c r="N55" s="272">
        <f>IF('3.段階号俸表・参照表'!N54="","",'3.段階号俸表・参照表'!N54)</f>
        <v>920</v>
      </c>
      <c r="O55" s="272">
        <f>IF('3.段階号俸表・参照表'!O54="","",'3.段階号俸表・参照表'!O54+$I$2)</f>
        <v>292860</v>
      </c>
      <c r="P55" s="272">
        <f>IF('3.段階号俸表・参照表'!P54="","",'3.段階号俸表・参照表'!P54)</f>
        <v>1000</v>
      </c>
      <c r="Q55" s="269">
        <f>IF('3.段階号俸表・参照表'!Q54="","",'3.段階号俸表・参照表'!Q54+$I$2)</f>
        <v>339860</v>
      </c>
      <c r="R55" s="270">
        <f>IF('3.段階号俸表・参照表'!R54="","",'3.段階号俸表・参照表'!R54)</f>
        <v>1000</v>
      </c>
      <c r="S55" s="269">
        <f>IF('3.段階号俸表・参照表'!S54="","",'3.段階号俸表・参照表'!S54+$I$2)</f>
        <v>397790</v>
      </c>
      <c r="T55" s="270">
        <f>IF('3.段階号俸表・参照表'!T54="","",'3.段階号俸表・参照表'!T54)</f>
        <v>1090</v>
      </c>
    </row>
    <row r="56" spans="1:20" x14ac:dyDescent="0.2">
      <c r="A56" s="14">
        <v>53</v>
      </c>
      <c r="B56" s="64">
        <v>47</v>
      </c>
      <c r="C56" s="269" t="str">
        <f>IF('3.段階号俸表・参照表'!C55="","",'3.段階号俸表・参照表'!C55+$I$2)</f>
        <v/>
      </c>
      <c r="D56" s="269" t="str">
        <f>IF('3.段階号俸表・参照表'!D55="","",'3.段階号俸表・参照表'!D55)</f>
        <v/>
      </c>
      <c r="E56" s="272" t="str">
        <f>IF('3.段階号俸表・参照表'!E55="","",'3.段階号俸表・参照表'!E55+$I$2)</f>
        <v/>
      </c>
      <c r="F56" s="272" t="str">
        <f>IF('3.段階号俸表・参照表'!F55="","",'3.段階号俸表・参照表'!F55)</f>
        <v/>
      </c>
      <c r="G56" s="272" t="str">
        <f>IF('3.段階号俸表・参照表'!G55="","",'3.段階号俸表・参照表'!G55+$I$2)</f>
        <v/>
      </c>
      <c r="H56" s="272" t="str">
        <f>IF('3.段階号俸表・参照表'!H55="","",'3.段階号俸表・参照表'!H55)</f>
        <v/>
      </c>
      <c r="I56" s="272" t="str">
        <f>IF('3.段階号俸表・参照表'!I55="","",'3.段階号俸表・参照表'!I55+$I$2)</f>
        <v/>
      </c>
      <c r="J56" s="272" t="str">
        <f>IF('3.段階号俸表・参照表'!J55="","",'3.段階号俸表・参照表'!J55)</f>
        <v/>
      </c>
      <c r="K56" s="272" t="str">
        <f>IF('3.段階号俸表・参照表'!K55="","",'3.段階号俸表・参照表'!K55+$I$2)</f>
        <v/>
      </c>
      <c r="L56" s="272" t="str">
        <f>IF('3.段階号俸表・参照表'!L55="","",'3.段階号俸表・参照表'!L55)</f>
        <v/>
      </c>
      <c r="M56" s="272">
        <f>IF('3.段階号俸表・参照表'!M55="","",'3.段階号俸表・参照表'!M55+$I$2)</f>
        <v>252280</v>
      </c>
      <c r="N56" s="272">
        <f>IF('3.段階号俸表・参照表'!N55="","",'3.段階号俸表・参照表'!N55)</f>
        <v>920</v>
      </c>
      <c r="O56" s="272">
        <f>IF('3.段階号俸表・参照表'!O55="","",'3.段階号俸表・参照表'!O55+$I$2)</f>
        <v>293860</v>
      </c>
      <c r="P56" s="272">
        <f>IF('3.段階号俸表・参照表'!P55="","",'3.段階号俸表・参照表'!P55)</f>
        <v>1000</v>
      </c>
      <c r="Q56" s="269">
        <f>IF('3.段階号俸表・参照表'!Q55="","",'3.段階号俸表・参照表'!Q55+$I$2)</f>
        <v>340860</v>
      </c>
      <c r="R56" s="270">
        <f>IF('3.段階号俸表・参照表'!R55="","",'3.段階号俸表・参照表'!R55)</f>
        <v>1000</v>
      </c>
      <c r="S56" s="269">
        <f>IF('3.段階号俸表・参照表'!S55="","",'3.段階号俸表・参照表'!S55+$I$2)</f>
        <v>398880</v>
      </c>
      <c r="T56" s="270">
        <f>IF('3.段階号俸表・参照表'!T55="","",'3.段階号俸表・参照表'!T55)</f>
        <v>1090</v>
      </c>
    </row>
    <row r="57" spans="1:20" x14ac:dyDescent="0.2">
      <c r="A57" s="14">
        <v>54</v>
      </c>
      <c r="B57" s="64">
        <v>48</v>
      </c>
      <c r="C57" s="269" t="str">
        <f>IF('3.段階号俸表・参照表'!C56="","",'3.段階号俸表・参照表'!C56+$I$2)</f>
        <v/>
      </c>
      <c r="D57" s="269" t="str">
        <f>IF('3.段階号俸表・参照表'!D56="","",'3.段階号俸表・参照表'!D56)</f>
        <v/>
      </c>
      <c r="E57" s="272" t="str">
        <f>IF('3.段階号俸表・参照表'!E56="","",'3.段階号俸表・参照表'!E56+$I$2)</f>
        <v/>
      </c>
      <c r="F57" s="272" t="str">
        <f>IF('3.段階号俸表・参照表'!F56="","",'3.段階号俸表・参照表'!F56)</f>
        <v/>
      </c>
      <c r="G57" s="272" t="str">
        <f>IF('3.段階号俸表・参照表'!G56="","",'3.段階号俸表・参照表'!G56+$I$2)</f>
        <v/>
      </c>
      <c r="H57" s="272" t="str">
        <f>IF('3.段階号俸表・参照表'!H56="","",'3.段階号俸表・参照表'!H56)</f>
        <v/>
      </c>
      <c r="I57" s="272" t="str">
        <f>IF('3.段階号俸表・参照表'!I56="","",'3.段階号俸表・参照表'!I56+$I$2)</f>
        <v/>
      </c>
      <c r="J57" s="272" t="str">
        <f>IF('3.段階号俸表・参照表'!J56="","",'3.段階号俸表・参照表'!J56)</f>
        <v/>
      </c>
      <c r="K57" s="272" t="str">
        <f>IF('3.段階号俸表・参照表'!K56="","",'3.段階号俸表・参照表'!K56+$I$2)</f>
        <v/>
      </c>
      <c r="L57" s="272" t="str">
        <f>IF('3.段階号俸表・参照表'!L56="","",'3.段階号俸表・参照表'!L56)</f>
        <v/>
      </c>
      <c r="M57" s="272">
        <f>IF('3.段階号俸表・参照表'!M56="","",'3.段階号俸表・参照表'!M56+$I$2)</f>
        <v>253200</v>
      </c>
      <c r="N57" s="272">
        <f>IF('3.段階号俸表・参照表'!N56="","",'3.段階号俸表・参照表'!N56)</f>
        <v>920</v>
      </c>
      <c r="O57" s="272">
        <f>IF('3.段階号俸表・参照表'!O56="","",'3.段階号俸表・参照表'!O56+$I$2)</f>
        <v>294860</v>
      </c>
      <c r="P57" s="272">
        <f>IF('3.段階号俸表・参照表'!P56="","",'3.段階号俸表・参照表'!P56)</f>
        <v>1000</v>
      </c>
      <c r="Q57" s="269">
        <f>IF('3.段階号俸表・参照表'!Q56="","",'3.段階号俸表・参照表'!Q56+$I$2)</f>
        <v>341860</v>
      </c>
      <c r="R57" s="270">
        <f>IF('3.段階号俸表・参照表'!R56="","",'3.段階号俸表・参照表'!R56)</f>
        <v>1000</v>
      </c>
      <c r="S57" s="269">
        <f>IF('3.段階号俸表・参照表'!S56="","",'3.段階号俸表・参照表'!S56+$I$2)</f>
        <v>399970</v>
      </c>
      <c r="T57" s="270">
        <f>IF('3.段階号俸表・参照表'!T56="","",'3.段階号俸表・参照表'!T56)</f>
        <v>1090</v>
      </c>
    </row>
    <row r="58" spans="1:20" x14ac:dyDescent="0.2">
      <c r="A58" s="14">
        <v>55</v>
      </c>
      <c r="B58" s="64">
        <v>49</v>
      </c>
      <c r="C58" s="269" t="str">
        <f>IF('3.段階号俸表・参照表'!C57="","",'3.段階号俸表・参照表'!C57+$I$2)</f>
        <v/>
      </c>
      <c r="D58" s="269" t="str">
        <f>IF('3.段階号俸表・参照表'!D57="","",'3.段階号俸表・参照表'!D57)</f>
        <v/>
      </c>
      <c r="E58" s="272" t="str">
        <f>IF('3.段階号俸表・参照表'!E57="","",'3.段階号俸表・参照表'!E57+$I$2)</f>
        <v/>
      </c>
      <c r="F58" s="272" t="str">
        <f>IF('3.段階号俸表・参照表'!F57="","",'3.段階号俸表・参照表'!F57)</f>
        <v/>
      </c>
      <c r="G58" s="272" t="str">
        <f>IF('3.段階号俸表・参照表'!G57="","",'3.段階号俸表・参照表'!G57+$I$2)</f>
        <v/>
      </c>
      <c r="H58" s="272" t="str">
        <f>IF('3.段階号俸表・参照表'!H57="","",'3.段階号俸表・参照表'!H57)</f>
        <v/>
      </c>
      <c r="I58" s="272" t="str">
        <f>IF('3.段階号俸表・参照表'!I57="","",'3.段階号俸表・参照表'!I57+$I$2)</f>
        <v/>
      </c>
      <c r="J58" s="272" t="str">
        <f>IF('3.段階号俸表・参照表'!J57="","",'3.段階号俸表・参照表'!J57)</f>
        <v/>
      </c>
      <c r="K58" s="272" t="str">
        <f>IF('3.段階号俸表・参照表'!K57="","",'3.段階号俸表・参照表'!K57+$I$2)</f>
        <v/>
      </c>
      <c r="L58" s="272" t="str">
        <f>IF('3.段階号俸表・参照表'!L57="","",'3.段階号俸表・参照表'!L57)</f>
        <v/>
      </c>
      <c r="M58" s="272">
        <f>IF('3.段階号俸表・参照表'!M57="","",'3.段階号俸表・参照表'!M57+$I$2)</f>
        <v>254120</v>
      </c>
      <c r="N58" s="272">
        <f>IF('3.段階号俸表・参照表'!N57="","",'3.段階号俸表・参照表'!N57)</f>
        <v>920</v>
      </c>
      <c r="O58" s="272">
        <f>IF('3.段階号俸表・参照表'!O57="","",'3.段階号俸表・参照表'!O57+$I$2)</f>
        <v>295860</v>
      </c>
      <c r="P58" s="272">
        <f>IF('3.段階号俸表・参照表'!P57="","",'3.段階号俸表・参照表'!P57)</f>
        <v>1000</v>
      </c>
      <c r="Q58" s="269">
        <f>IF('3.段階号俸表・参照表'!Q57="","",'3.段階号俸表・参照表'!Q57+$I$2)</f>
        <v>342860</v>
      </c>
      <c r="R58" s="270">
        <f>IF('3.段階号俸表・参照表'!R57="","",'3.段階号俸表・参照表'!R57)</f>
        <v>1000</v>
      </c>
      <c r="S58" s="269">
        <f>IF('3.段階号俸表・参照表'!S57="","",'3.段階号俸表・参照表'!S57+$I$2)</f>
        <v>401060</v>
      </c>
      <c r="T58" s="270">
        <f>IF('3.段階号俸表・参照表'!T57="","",'3.段階号俸表・参照表'!T57)</f>
        <v>1090</v>
      </c>
    </row>
    <row r="59" spans="1:20" x14ac:dyDescent="0.2">
      <c r="A59" s="14">
        <v>56</v>
      </c>
      <c r="B59" s="64">
        <v>50</v>
      </c>
      <c r="C59" s="269" t="str">
        <f>IF('3.段階号俸表・参照表'!C58="","",'3.段階号俸表・参照表'!C58+$I$2)</f>
        <v/>
      </c>
      <c r="D59" s="269" t="str">
        <f>IF('3.段階号俸表・参照表'!D58="","",'3.段階号俸表・参照表'!D58)</f>
        <v/>
      </c>
      <c r="E59" s="272" t="str">
        <f>IF('3.段階号俸表・参照表'!E58="","",'3.段階号俸表・参照表'!E58+$I$2)</f>
        <v/>
      </c>
      <c r="F59" s="272" t="str">
        <f>IF('3.段階号俸表・参照表'!F58="","",'3.段階号俸表・参照表'!F58)</f>
        <v/>
      </c>
      <c r="G59" s="272" t="str">
        <f>IF('3.段階号俸表・参照表'!G58="","",'3.段階号俸表・参照表'!G58+$I$2)</f>
        <v/>
      </c>
      <c r="H59" s="272" t="str">
        <f>IF('3.段階号俸表・参照表'!H58="","",'3.段階号俸表・参照表'!H58)</f>
        <v/>
      </c>
      <c r="I59" s="272" t="str">
        <f>IF('3.段階号俸表・参照表'!I58="","",'3.段階号俸表・参照表'!I58+$I$2)</f>
        <v/>
      </c>
      <c r="J59" s="272" t="str">
        <f>IF('3.段階号俸表・参照表'!J58="","",'3.段階号俸表・参照表'!J58)</f>
        <v/>
      </c>
      <c r="K59" s="272" t="str">
        <f>IF('3.段階号俸表・参照表'!K58="","",'3.段階号俸表・参照表'!K58+$I$2)</f>
        <v/>
      </c>
      <c r="L59" s="272" t="str">
        <f>IF('3.段階号俸表・参照表'!L58="","",'3.段階号俸表・参照表'!L58)</f>
        <v/>
      </c>
      <c r="M59" s="272">
        <f>IF('3.段階号俸表・参照表'!M58="","",'3.段階号俸表・参照表'!M58+$I$2)</f>
        <v>255040</v>
      </c>
      <c r="N59" s="272">
        <f>IF('3.段階号俸表・参照表'!N58="","",'3.段階号俸表・参照表'!N58)</f>
        <v>920</v>
      </c>
      <c r="O59" s="272">
        <f>IF('3.段階号俸表・参照表'!O58="","",'3.段階号俸表・参照表'!O58+$I$2)</f>
        <v>296860</v>
      </c>
      <c r="P59" s="272">
        <f>IF('3.段階号俸表・参照表'!P58="","",'3.段階号俸表・参照表'!P58)</f>
        <v>1000</v>
      </c>
      <c r="Q59" s="269">
        <f>IF('3.段階号俸表・参照表'!Q58="","",'3.段階号俸表・参照表'!Q58+$I$2)</f>
        <v>343860</v>
      </c>
      <c r="R59" s="270">
        <f>IF('3.段階号俸表・参照表'!R58="","",'3.段階号俸表・参照表'!R58)</f>
        <v>1000</v>
      </c>
      <c r="S59" s="269">
        <f>IF('3.段階号俸表・参照表'!S58="","",'3.段階号俸表・参照表'!S58+$I$2)</f>
        <v>402150</v>
      </c>
      <c r="T59" s="270">
        <f>IF('3.段階号俸表・参照表'!T58="","",'3.段階号俸表・参照表'!T58)</f>
        <v>1090</v>
      </c>
    </row>
    <row r="60" spans="1:20" x14ac:dyDescent="0.2">
      <c r="A60" s="14">
        <v>57</v>
      </c>
      <c r="B60" s="64">
        <v>51</v>
      </c>
      <c r="C60" s="269" t="str">
        <f>IF('3.段階号俸表・参照表'!C59="","",'3.段階号俸表・参照表'!C59+$I$2)</f>
        <v/>
      </c>
      <c r="D60" s="269" t="str">
        <f>IF('3.段階号俸表・参照表'!D59="","",'3.段階号俸表・参照表'!D59)</f>
        <v/>
      </c>
      <c r="E60" s="272" t="str">
        <f>IF('3.段階号俸表・参照表'!E59="","",'3.段階号俸表・参照表'!E59+$I$2)</f>
        <v/>
      </c>
      <c r="F60" s="272" t="str">
        <f>IF('3.段階号俸表・参照表'!F59="","",'3.段階号俸表・参照表'!F59)</f>
        <v/>
      </c>
      <c r="G60" s="272" t="str">
        <f>IF('3.段階号俸表・参照表'!G59="","",'3.段階号俸表・参照表'!G59+$I$2)</f>
        <v/>
      </c>
      <c r="H60" s="272" t="str">
        <f>IF('3.段階号俸表・参照表'!H59="","",'3.段階号俸表・参照表'!H59)</f>
        <v/>
      </c>
      <c r="I60" s="272" t="str">
        <f>IF('3.段階号俸表・参照表'!I59="","",'3.段階号俸表・参照表'!I59+$I$2)</f>
        <v/>
      </c>
      <c r="J60" s="272" t="str">
        <f>IF('3.段階号俸表・参照表'!J59="","",'3.段階号俸表・参照表'!J59)</f>
        <v/>
      </c>
      <c r="K60" s="272" t="str">
        <f>IF('3.段階号俸表・参照表'!K59="","",'3.段階号俸表・参照表'!K59+$I$2)</f>
        <v/>
      </c>
      <c r="L60" s="272" t="str">
        <f>IF('3.段階号俸表・参照表'!L59="","",'3.段階号俸表・参照表'!L59)</f>
        <v/>
      </c>
      <c r="M60" s="272">
        <f>IF('3.段階号俸表・参照表'!M59="","",'3.段階号俸表・参照表'!M59+$I$2)</f>
        <v>255960</v>
      </c>
      <c r="N60" s="272">
        <f>IF('3.段階号俸表・参照表'!N59="","",'3.段階号俸表・参照表'!N59)</f>
        <v>920</v>
      </c>
      <c r="O60" s="272">
        <f>IF('3.段階号俸表・参照表'!O59="","",'3.段階号俸表・参照表'!O59+$I$2)</f>
        <v>297860</v>
      </c>
      <c r="P60" s="272">
        <f>IF('3.段階号俸表・参照表'!P59="","",'3.段階号俸表・参照表'!P59)</f>
        <v>1000</v>
      </c>
      <c r="Q60" s="269">
        <f>IF('3.段階号俸表・参照表'!Q59="","",'3.段階号俸表・参照表'!Q59+$I$2)</f>
        <v>344860</v>
      </c>
      <c r="R60" s="270">
        <f>IF('3.段階号俸表・参照表'!R59="","",'3.段階号俸表・参照表'!R59)</f>
        <v>1000</v>
      </c>
      <c r="S60" s="269">
        <f>IF('3.段階号俸表・参照表'!S59="","",'3.段階号俸表・参照表'!S59+$I$2)</f>
        <v>403240</v>
      </c>
      <c r="T60" s="270">
        <f>IF('3.段階号俸表・参照表'!T59="","",'3.段階号俸表・参照表'!T59)</f>
        <v>1090</v>
      </c>
    </row>
    <row r="61" spans="1:20" x14ac:dyDescent="0.2">
      <c r="A61" s="14">
        <v>58</v>
      </c>
      <c r="B61" s="64">
        <v>52</v>
      </c>
      <c r="C61" s="269" t="str">
        <f>IF('3.段階号俸表・参照表'!C60="","",'3.段階号俸表・参照表'!C60+$I$2)</f>
        <v/>
      </c>
      <c r="D61" s="269" t="str">
        <f>IF('3.段階号俸表・参照表'!D60="","",'3.段階号俸表・参照表'!D60)</f>
        <v/>
      </c>
      <c r="E61" s="272" t="str">
        <f>IF('3.段階号俸表・参照表'!E60="","",'3.段階号俸表・参照表'!E60+$I$2)</f>
        <v/>
      </c>
      <c r="F61" s="272" t="str">
        <f>IF('3.段階号俸表・参照表'!F60="","",'3.段階号俸表・参照表'!F60)</f>
        <v/>
      </c>
      <c r="G61" s="272" t="str">
        <f>IF('3.段階号俸表・参照表'!G60="","",'3.段階号俸表・参照表'!G60+$I$2)</f>
        <v/>
      </c>
      <c r="H61" s="272" t="str">
        <f>IF('3.段階号俸表・参照表'!H60="","",'3.段階号俸表・参照表'!H60)</f>
        <v/>
      </c>
      <c r="I61" s="272" t="str">
        <f>IF('3.段階号俸表・参照表'!I60="","",'3.段階号俸表・参照表'!I60+$I$2)</f>
        <v/>
      </c>
      <c r="J61" s="272" t="str">
        <f>IF('3.段階号俸表・参照表'!J60="","",'3.段階号俸表・参照表'!J60)</f>
        <v/>
      </c>
      <c r="K61" s="272" t="str">
        <f>IF('3.段階号俸表・参照表'!K60="","",'3.段階号俸表・参照表'!K60+$I$2)</f>
        <v/>
      </c>
      <c r="L61" s="272" t="str">
        <f>IF('3.段階号俸表・参照表'!L60="","",'3.段階号俸表・参照表'!L60)</f>
        <v/>
      </c>
      <c r="M61" s="272">
        <f>IF('3.段階号俸表・参照表'!M60="","",'3.段階号俸表・参照表'!M60+$I$2)</f>
        <v>256880</v>
      </c>
      <c r="N61" s="272">
        <f>IF('3.段階号俸表・参照表'!N60="","",'3.段階号俸表・参照表'!N60)</f>
        <v>920</v>
      </c>
      <c r="O61" s="272">
        <f>IF('3.段階号俸表・参照表'!O60="","",'3.段階号俸表・参照表'!O60+$I$2)</f>
        <v>298860</v>
      </c>
      <c r="P61" s="272">
        <f>IF('3.段階号俸表・参照表'!P60="","",'3.段階号俸表・参照表'!P60)</f>
        <v>1000</v>
      </c>
      <c r="Q61" s="269">
        <f>IF('3.段階号俸表・参照表'!Q60="","",'3.段階号俸表・参照表'!Q60+$I$2)</f>
        <v>345860</v>
      </c>
      <c r="R61" s="270">
        <f>IF('3.段階号俸表・参照表'!R60="","",'3.段階号俸表・参照表'!R60)</f>
        <v>1000</v>
      </c>
      <c r="S61" s="269">
        <f>IF('3.段階号俸表・参照表'!S60="","",'3.段階号俸表・参照表'!S60+$I$2)</f>
        <v>404330</v>
      </c>
      <c r="T61" s="270">
        <f>IF('3.段階号俸表・参照表'!T60="","",'3.段階号俸表・参照表'!T60)</f>
        <v>1090</v>
      </c>
    </row>
    <row r="62" spans="1:20" x14ac:dyDescent="0.2">
      <c r="A62" s="14">
        <v>59</v>
      </c>
      <c r="B62" s="64">
        <v>53</v>
      </c>
      <c r="C62" s="272" t="str">
        <f>IF('3.段階号俸表・参照表'!C61="","",'3.段階号俸表・参照表'!C61+$I$2)</f>
        <v/>
      </c>
      <c r="D62" s="272" t="str">
        <f>IF('3.段階号俸表・参照表'!D61="","",'3.段階号俸表・参照表'!D61)</f>
        <v/>
      </c>
      <c r="E62" s="272" t="str">
        <f>IF('3.段階号俸表・参照表'!E61="","",'3.段階号俸表・参照表'!E61+$I$2)</f>
        <v/>
      </c>
      <c r="F62" s="272" t="str">
        <f>IF('3.段階号俸表・参照表'!F61="","",'3.段階号俸表・参照表'!F61)</f>
        <v/>
      </c>
      <c r="G62" s="272" t="str">
        <f>IF('3.段階号俸表・参照表'!G61="","",'3.段階号俸表・参照表'!G61+$I$2)</f>
        <v/>
      </c>
      <c r="H62" s="272" t="str">
        <f>IF('3.段階号俸表・参照表'!H61="","",'3.段階号俸表・参照表'!H61)</f>
        <v/>
      </c>
      <c r="I62" s="272" t="str">
        <f>IF('3.段階号俸表・参照表'!I61="","",'3.段階号俸表・参照表'!I61+$I$2)</f>
        <v/>
      </c>
      <c r="J62" s="272" t="str">
        <f>IF('3.段階号俸表・参照表'!J61="","",'3.段階号俸表・参照表'!J61)</f>
        <v/>
      </c>
      <c r="K62" s="272" t="str">
        <f>IF('3.段階号俸表・参照表'!K61="","",'3.段階号俸表・参照表'!K61+$I$2)</f>
        <v/>
      </c>
      <c r="L62" s="272" t="str">
        <f>IF('3.段階号俸表・参照表'!L61="","",'3.段階号俸表・参照表'!L61)</f>
        <v/>
      </c>
      <c r="M62" s="272">
        <f>IF('3.段階号俸表・参照表'!M61="","",'3.段階号俸表・参照表'!M61+$I$2)</f>
        <v>257800</v>
      </c>
      <c r="N62" s="272">
        <f>IF('3.段階号俸表・参照表'!N61="","",'3.段階号俸表・参照表'!N61)</f>
        <v>920</v>
      </c>
      <c r="O62" s="272">
        <f>IF('3.段階号俸表・参照表'!O61="","",'3.段階号俸表・参照表'!O61+$I$2)</f>
        <v>299860</v>
      </c>
      <c r="P62" s="272">
        <f>IF('3.段階号俸表・参照表'!P61="","",'3.段階号俸表・参照表'!P61)</f>
        <v>1000</v>
      </c>
      <c r="Q62" s="269">
        <f>IF('3.段階号俸表・参照表'!Q61="","",'3.段階号俸表・参照表'!Q61+$I$2)</f>
        <v>346860</v>
      </c>
      <c r="R62" s="270">
        <f>IF('3.段階号俸表・参照表'!R61="","",'3.段階号俸表・参照表'!R61)</f>
        <v>1000</v>
      </c>
      <c r="S62" s="269">
        <f>IF('3.段階号俸表・参照表'!S61="","",'3.段階号俸表・参照表'!S61+$I$2)</f>
        <v>405420</v>
      </c>
      <c r="T62" s="270">
        <f>IF('3.段階号俸表・参照表'!T61="","",'3.段階号俸表・参照表'!T61)</f>
        <v>1090</v>
      </c>
    </row>
    <row r="63" spans="1:20" x14ac:dyDescent="0.2">
      <c r="A63" s="14">
        <v>60</v>
      </c>
      <c r="B63" s="64">
        <v>54</v>
      </c>
      <c r="C63" s="272" t="str">
        <f>IF('3.段階号俸表・参照表'!C62="","",'3.段階号俸表・参照表'!C62+$I$2)</f>
        <v/>
      </c>
      <c r="D63" s="272" t="str">
        <f>IF('3.段階号俸表・参照表'!D62="","",'3.段階号俸表・参照表'!D62)</f>
        <v/>
      </c>
      <c r="E63" s="272" t="str">
        <f>IF('3.段階号俸表・参照表'!E62="","",'3.段階号俸表・参照表'!E62+$I$2)</f>
        <v/>
      </c>
      <c r="F63" s="272" t="str">
        <f>IF('3.段階号俸表・参照表'!F62="","",'3.段階号俸表・参照表'!F62)</f>
        <v/>
      </c>
      <c r="G63" s="272" t="str">
        <f>IF('3.段階号俸表・参照表'!G62="","",'3.段階号俸表・参照表'!G62+$I$2)</f>
        <v/>
      </c>
      <c r="H63" s="272" t="str">
        <f>IF('3.段階号俸表・参照表'!H62="","",'3.段階号俸表・参照表'!H62)</f>
        <v/>
      </c>
      <c r="I63" s="272" t="str">
        <f>IF('3.段階号俸表・参照表'!I62="","",'3.段階号俸表・参照表'!I62+$I$2)</f>
        <v/>
      </c>
      <c r="J63" s="272" t="str">
        <f>IF('3.段階号俸表・参照表'!J62="","",'3.段階号俸表・参照表'!J62)</f>
        <v/>
      </c>
      <c r="K63" s="272" t="str">
        <f>IF('3.段階号俸表・参照表'!K62="","",'3.段階号俸表・参照表'!K62+$I$2)</f>
        <v/>
      </c>
      <c r="L63" s="272" t="str">
        <f>IF('3.段階号俸表・参照表'!L62="","",'3.段階号俸表・参照表'!L62)</f>
        <v/>
      </c>
      <c r="M63" s="272">
        <f>IF('3.段階号俸表・参照表'!M62="","",'3.段階号俸表・参照表'!M62+$I$2)</f>
        <v>258720</v>
      </c>
      <c r="N63" s="272">
        <f>IF('3.段階号俸表・参照表'!N62="","",'3.段階号俸表・参照表'!N62)</f>
        <v>920</v>
      </c>
      <c r="O63" s="272">
        <f>IF('3.段階号俸表・参照表'!O62="","",'3.段階号俸表・参照表'!O62+$I$2)</f>
        <v>300860</v>
      </c>
      <c r="P63" s="272">
        <f>IF('3.段階号俸表・参照表'!P62="","",'3.段階号俸表・参照表'!P62)</f>
        <v>1000</v>
      </c>
      <c r="Q63" s="269">
        <f>IF('3.段階号俸表・参照表'!Q62="","",'3.段階号俸表・参照表'!Q62+$I$2)</f>
        <v>347860</v>
      </c>
      <c r="R63" s="270">
        <f>IF('3.段階号俸表・参照表'!R62="","",'3.段階号俸表・参照表'!R62)</f>
        <v>1000</v>
      </c>
      <c r="S63" s="269">
        <f>IF('3.段階号俸表・参照表'!S62="","",'3.段階号俸表・参照表'!S62+$I$2)</f>
        <v>406510</v>
      </c>
      <c r="T63" s="270">
        <f>IF('3.段階号俸表・参照表'!T62="","",'3.段階号俸表・参照表'!T62)</f>
        <v>1090</v>
      </c>
    </row>
    <row r="64" spans="1:20" x14ac:dyDescent="0.2">
      <c r="A64" s="14">
        <v>61</v>
      </c>
      <c r="B64" s="64">
        <v>55</v>
      </c>
      <c r="C64" s="272" t="str">
        <f>IF('3.段階号俸表・参照表'!C63="","",'3.段階号俸表・参照表'!C63+$I$2)</f>
        <v/>
      </c>
      <c r="D64" s="272" t="str">
        <f>IF('3.段階号俸表・参照表'!D63="","",'3.段階号俸表・参照表'!D63)</f>
        <v/>
      </c>
      <c r="E64" s="272" t="str">
        <f>IF('3.段階号俸表・参照表'!E63="","",'3.段階号俸表・参照表'!E63+$I$2)</f>
        <v/>
      </c>
      <c r="F64" s="272" t="str">
        <f>IF('3.段階号俸表・参照表'!F63="","",'3.段階号俸表・参照表'!F63)</f>
        <v/>
      </c>
      <c r="G64" s="272" t="str">
        <f>IF('3.段階号俸表・参照表'!G63="","",'3.段階号俸表・参照表'!G63+$I$2)</f>
        <v/>
      </c>
      <c r="H64" s="272" t="str">
        <f>IF('3.段階号俸表・参照表'!H63="","",'3.段階号俸表・参照表'!H63)</f>
        <v/>
      </c>
      <c r="I64" s="272" t="str">
        <f>IF('3.段階号俸表・参照表'!I63="","",'3.段階号俸表・参照表'!I63+$I$2)</f>
        <v/>
      </c>
      <c r="J64" s="272" t="str">
        <f>IF('3.段階号俸表・参照表'!J63="","",'3.段階号俸表・参照表'!J63)</f>
        <v/>
      </c>
      <c r="K64" s="272" t="str">
        <f>IF('3.段階号俸表・参照表'!K63="","",'3.段階号俸表・参照表'!K63+$I$2)</f>
        <v/>
      </c>
      <c r="L64" s="272" t="str">
        <f>IF('3.段階号俸表・参照表'!L63="","",'3.段階号俸表・参照表'!L63)</f>
        <v/>
      </c>
      <c r="M64" s="272">
        <f>IF('3.段階号俸表・参照表'!M63="","",'3.段階号俸表・参照表'!M63+$I$2)</f>
        <v>259640</v>
      </c>
      <c r="N64" s="272">
        <f>IF('3.段階号俸表・参照表'!N63="","",'3.段階号俸表・参照表'!N63)</f>
        <v>920</v>
      </c>
      <c r="O64" s="272">
        <f>IF('3.段階号俸表・参照表'!O63="","",'3.段階号俸表・参照表'!O63+$I$2)</f>
        <v>301860</v>
      </c>
      <c r="P64" s="272">
        <f>IF('3.段階号俸表・参照表'!P63="","",'3.段階号俸表・参照表'!P63)</f>
        <v>1000</v>
      </c>
      <c r="Q64" s="269">
        <f>IF('3.段階号俸表・参照表'!Q63="","",'3.段階号俸表・参照表'!Q63+$I$2)</f>
        <v>348860</v>
      </c>
      <c r="R64" s="270">
        <f>IF('3.段階号俸表・参照表'!R63="","",'3.段階号俸表・参照表'!R63)</f>
        <v>1000</v>
      </c>
      <c r="S64" s="269">
        <f>IF('3.段階号俸表・参照表'!S63="","",'3.段階号俸表・参照表'!S63+$I$2)</f>
        <v>407600</v>
      </c>
      <c r="T64" s="270">
        <f>IF('3.段階号俸表・参照表'!T63="","",'3.段階号俸表・参照表'!T63)</f>
        <v>1090</v>
      </c>
    </row>
    <row r="65" spans="1:20" x14ac:dyDescent="0.2">
      <c r="A65" s="14">
        <v>62</v>
      </c>
      <c r="B65" s="64">
        <v>56</v>
      </c>
      <c r="C65" s="272" t="str">
        <f>IF('3.段階号俸表・参照表'!C64="","",'3.段階号俸表・参照表'!C64+$I$2)</f>
        <v/>
      </c>
      <c r="D65" s="272" t="str">
        <f>IF('3.段階号俸表・参照表'!D64="","",'3.段階号俸表・参照表'!D64)</f>
        <v/>
      </c>
      <c r="E65" s="272" t="str">
        <f>IF('3.段階号俸表・参照表'!E64="","",'3.段階号俸表・参照表'!E64+$I$2)</f>
        <v/>
      </c>
      <c r="F65" s="272" t="str">
        <f>IF('3.段階号俸表・参照表'!F64="","",'3.段階号俸表・参照表'!F64)</f>
        <v/>
      </c>
      <c r="G65" s="272" t="str">
        <f>IF('3.段階号俸表・参照表'!G64="","",'3.段階号俸表・参照表'!G64+$I$2)</f>
        <v/>
      </c>
      <c r="H65" s="272" t="str">
        <f>IF('3.段階号俸表・参照表'!H64="","",'3.段階号俸表・参照表'!H64)</f>
        <v/>
      </c>
      <c r="I65" s="272" t="str">
        <f>IF('3.段階号俸表・参照表'!I64="","",'3.段階号俸表・参照表'!I64+$I$2)</f>
        <v/>
      </c>
      <c r="J65" s="272" t="str">
        <f>IF('3.段階号俸表・参照表'!J64="","",'3.段階号俸表・参照表'!J64)</f>
        <v/>
      </c>
      <c r="K65" s="272" t="str">
        <f>IF('3.段階号俸表・参照表'!K64="","",'3.段階号俸表・参照表'!K64+$I$2)</f>
        <v/>
      </c>
      <c r="L65" s="272" t="str">
        <f>IF('3.段階号俸表・参照表'!L64="","",'3.段階号俸表・参照表'!L64)</f>
        <v/>
      </c>
      <c r="M65" s="272">
        <f>IF('3.段階号俸表・参照表'!M64="","",'3.段階号俸表・参照表'!M64+$I$2)</f>
        <v>260560</v>
      </c>
      <c r="N65" s="272">
        <f>IF('3.段階号俸表・参照表'!N64="","",'3.段階号俸表・参照表'!N64)</f>
        <v>920</v>
      </c>
      <c r="O65" s="272">
        <f>IF('3.段階号俸表・参照表'!O64="","",'3.段階号俸表・参照表'!O64+$I$2)</f>
        <v>302860</v>
      </c>
      <c r="P65" s="272">
        <f>IF('3.段階号俸表・参照表'!P64="","",'3.段階号俸表・参照表'!P64)</f>
        <v>1000</v>
      </c>
      <c r="Q65" s="269">
        <f>IF('3.段階号俸表・参照表'!Q64="","",'3.段階号俸表・参照表'!Q64+$I$2)</f>
        <v>349860</v>
      </c>
      <c r="R65" s="270">
        <f>IF('3.段階号俸表・参照表'!R64="","",'3.段階号俸表・参照表'!R64)</f>
        <v>1000</v>
      </c>
      <c r="S65" s="269">
        <f>IF('3.段階号俸表・参照表'!S64="","",'3.段階号俸表・参照表'!S64+$I$2)</f>
        <v>408690</v>
      </c>
      <c r="T65" s="270">
        <f>IF('3.段階号俸表・参照表'!T64="","",'3.段階号俸表・参照表'!T64)</f>
        <v>1090</v>
      </c>
    </row>
    <row r="66" spans="1:20" x14ac:dyDescent="0.2">
      <c r="A66" s="14">
        <v>63</v>
      </c>
      <c r="B66" s="64">
        <v>57</v>
      </c>
      <c r="C66" s="272" t="str">
        <f>IF('3.段階号俸表・参照表'!C65="","",'3.段階号俸表・参照表'!C65+$I$2)</f>
        <v/>
      </c>
      <c r="D66" s="272" t="str">
        <f>IF('3.段階号俸表・参照表'!D65="","",'3.段階号俸表・参照表'!D65)</f>
        <v/>
      </c>
      <c r="E66" s="272" t="str">
        <f>IF('3.段階号俸表・参照表'!E65="","",'3.段階号俸表・参照表'!E65+$I$2)</f>
        <v/>
      </c>
      <c r="F66" s="272" t="str">
        <f>IF('3.段階号俸表・参照表'!F65="","",'3.段階号俸表・参照表'!F65)</f>
        <v/>
      </c>
      <c r="G66" s="272" t="str">
        <f>IF('3.段階号俸表・参照表'!G65="","",'3.段階号俸表・参照表'!G65+$I$2)</f>
        <v/>
      </c>
      <c r="H66" s="272" t="str">
        <f>IF('3.段階号俸表・参照表'!H65="","",'3.段階号俸表・参照表'!H65)</f>
        <v/>
      </c>
      <c r="I66" s="272" t="str">
        <f>IF('3.段階号俸表・参照表'!I65="","",'3.段階号俸表・参照表'!I65+$I$2)</f>
        <v/>
      </c>
      <c r="J66" s="272" t="str">
        <f>IF('3.段階号俸表・参照表'!J65="","",'3.段階号俸表・参照表'!J65)</f>
        <v/>
      </c>
      <c r="K66" s="272" t="str">
        <f>IF('3.段階号俸表・参照表'!K65="","",'3.段階号俸表・参照表'!K65+$I$2)</f>
        <v/>
      </c>
      <c r="L66" s="272" t="str">
        <f>IF('3.段階号俸表・参照表'!L65="","",'3.段階号俸表・参照表'!L65)</f>
        <v/>
      </c>
      <c r="M66" s="272">
        <f>IF('3.段階号俸表・参照表'!M65="","",'3.段階号俸表・参照表'!M65+$I$2)</f>
        <v>261480</v>
      </c>
      <c r="N66" s="272">
        <f>IF('3.段階号俸表・参照表'!N65="","",'3.段階号俸表・参照表'!N65)</f>
        <v>920</v>
      </c>
      <c r="O66" s="272">
        <f>IF('3.段階号俸表・参照表'!O65="","",'3.段階号俸表・参照表'!O65+$I$2)</f>
        <v>303860</v>
      </c>
      <c r="P66" s="272">
        <f>IF('3.段階号俸表・参照表'!P65="","",'3.段階号俸表・参照表'!P65)</f>
        <v>1000</v>
      </c>
      <c r="Q66" s="269">
        <f>IF('3.段階号俸表・参照表'!Q65="","",'3.段階号俸表・参照表'!Q65+$I$2)</f>
        <v>350860</v>
      </c>
      <c r="R66" s="270">
        <f>IF('3.段階号俸表・参照表'!R65="","",'3.段階号俸表・参照表'!R65)</f>
        <v>1000</v>
      </c>
      <c r="S66" s="269">
        <f>IF('3.段階号俸表・参照表'!S65="","",'3.段階号俸表・参照表'!S65+$I$2)</f>
        <v>409780</v>
      </c>
      <c r="T66" s="270">
        <f>IF('3.段階号俸表・参照表'!T65="","",'3.段階号俸表・参照表'!T65)</f>
        <v>1090</v>
      </c>
    </row>
    <row r="67" spans="1:20" x14ac:dyDescent="0.2">
      <c r="A67" s="14">
        <v>64</v>
      </c>
      <c r="B67" s="64">
        <v>58</v>
      </c>
      <c r="C67" s="272" t="str">
        <f>IF('3.段階号俸表・参照表'!C66="","",'3.段階号俸表・参照表'!C66+$I$2)</f>
        <v/>
      </c>
      <c r="D67" s="272" t="str">
        <f>IF('3.段階号俸表・参照表'!D66="","",'3.段階号俸表・参照表'!D66)</f>
        <v/>
      </c>
      <c r="E67" s="272" t="str">
        <f>IF('3.段階号俸表・参照表'!E66="","",'3.段階号俸表・参照表'!E66+$I$2)</f>
        <v/>
      </c>
      <c r="F67" s="272" t="str">
        <f>IF('3.段階号俸表・参照表'!F66="","",'3.段階号俸表・参照表'!F66)</f>
        <v/>
      </c>
      <c r="G67" s="272" t="str">
        <f>IF('3.段階号俸表・参照表'!G66="","",'3.段階号俸表・参照表'!G66+$I$2)</f>
        <v/>
      </c>
      <c r="H67" s="272" t="str">
        <f>IF('3.段階号俸表・参照表'!H66="","",'3.段階号俸表・参照表'!H66)</f>
        <v/>
      </c>
      <c r="I67" s="272" t="str">
        <f>IF('3.段階号俸表・参照表'!I66="","",'3.段階号俸表・参照表'!I66+$I$2)</f>
        <v/>
      </c>
      <c r="J67" s="272" t="str">
        <f>IF('3.段階号俸表・参照表'!J66="","",'3.段階号俸表・参照表'!J66)</f>
        <v/>
      </c>
      <c r="K67" s="272" t="str">
        <f>IF('3.段階号俸表・参照表'!K66="","",'3.段階号俸表・参照表'!K66+$I$2)</f>
        <v/>
      </c>
      <c r="L67" s="272" t="str">
        <f>IF('3.段階号俸表・参照表'!L66="","",'3.段階号俸表・参照表'!L66)</f>
        <v/>
      </c>
      <c r="M67" s="272">
        <f>IF('3.段階号俸表・参照表'!M66="","",'3.段階号俸表・参照表'!M66+$I$2)</f>
        <v>262400</v>
      </c>
      <c r="N67" s="272">
        <f>IF('3.段階号俸表・参照表'!N66="","",'3.段階号俸表・参照表'!N66)</f>
        <v>920</v>
      </c>
      <c r="O67" s="272">
        <f>IF('3.段階号俸表・参照表'!O66="","",'3.段階号俸表・参照表'!O66+$I$2)</f>
        <v>304860</v>
      </c>
      <c r="P67" s="272">
        <f>IF('3.段階号俸表・参照表'!P66="","",'3.段階号俸表・参照表'!P66)</f>
        <v>1000</v>
      </c>
      <c r="Q67" s="269">
        <f>IF('3.段階号俸表・参照表'!Q66="","",'3.段階号俸表・参照表'!Q66+$I$2)</f>
        <v>351860</v>
      </c>
      <c r="R67" s="270">
        <f>IF('3.段階号俸表・参照表'!R66="","",'3.段階号俸表・参照表'!R66)</f>
        <v>1000</v>
      </c>
      <c r="S67" s="269">
        <f>IF('3.段階号俸表・参照表'!S66="","",'3.段階号俸表・参照表'!S66+$I$2)</f>
        <v>410870</v>
      </c>
      <c r="T67" s="270">
        <f>IF('3.段階号俸表・参照表'!T66="","",'3.段階号俸表・参照表'!T66)</f>
        <v>1090</v>
      </c>
    </row>
    <row r="68" spans="1:20" x14ac:dyDescent="0.2">
      <c r="A68" s="14">
        <v>65</v>
      </c>
      <c r="B68" s="64">
        <v>59</v>
      </c>
      <c r="C68" s="272" t="str">
        <f>IF('3.段階号俸表・参照表'!C67="","",'3.段階号俸表・参照表'!C67+$I$2)</f>
        <v/>
      </c>
      <c r="D68" s="272" t="str">
        <f>IF('3.段階号俸表・参照表'!D67="","",'3.段階号俸表・参照表'!D67)</f>
        <v/>
      </c>
      <c r="E68" s="272" t="str">
        <f>IF('3.段階号俸表・参照表'!E67="","",'3.段階号俸表・参照表'!E67+$I$2)</f>
        <v/>
      </c>
      <c r="F68" s="272" t="str">
        <f>IF('3.段階号俸表・参照表'!F67="","",'3.段階号俸表・参照表'!F67)</f>
        <v/>
      </c>
      <c r="G68" s="272" t="str">
        <f>IF('3.段階号俸表・参照表'!G67="","",'3.段階号俸表・参照表'!G67+$I$2)</f>
        <v/>
      </c>
      <c r="H68" s="272" t="str">
        <f>IF('3.段階号俸表・参照表'!H67="","",'3.段階号俸表・参照表'!H67)</f>
        <v/>
      </c>
      <c r="I68" s="272" t="str">
        <f>IF('3.段階号俸表・参照表'!I67="","",'3.段階号俸表・参照表'!I67+$I$2)</f>
        <v/>
      </c>
      <c r="J68" s="272" t="str">
        <f>IF('3.段階号俸表・参照表'!J67="","",'3.段階号俸表・参照表'!J67)</f>
        <v/>
      </c>
      <c r="K68" s="272" t="str">
        <f>IF('3.段階号俸表・参照表'!K67="","",'3.段階号俸表・参照表'!K67+$I$2)</f>
        <v/>
      </c>
      <c r="L68" s="272" t="str">
        <f>IF('3.段階号俸表・参照表'!L67="","",'3.段階号俸表・参照表'!L67)</f>
        <v/>
      </c>
      <c r="M68" s="272">
        <f>IF('3.段階号俸表・参照表'!M67="","",'3.段階号俸表・参照表'!M67+$I$2)</f>
        <v>263320</v>
      </c>
      <c r="N68" s="272">
        <f>IF('3.段階号俸表・参照表'!N67="","",'3.段階号俸表・参照表'!N67)</f>
        <v>920</v>
      </c>
      <c r="O68" s="272">
        <f>IF('3.段階号俸表・参照表'!O67="","",'3.段階号俸表・参照表'!O67+$I$2)</f>
        <v>305860</v>
      </c>
      <c r="P68" s="272">
        <f>IF('3.段階号俸表・参照表'!P67="","",'3.段階号俸表・参照表'!P67)</f>
        <v>1000</v>
      </c>
      <c r="Q68" s="269">
        <f>IF('3.段階号俸表・参照表'!Q67="","",'3.段階号俸表・参照表'!Q67+$I$2)</f>
        <v>352860</v>
      </c>
      <c r="R68" s="270">
        <f>IF('3.段階号俸表・参照表'!R67="","",'3.段階号俸表・参照表'!R67)</f>
        <v>1000</v>
      </c>
      <c r="S68" s="269">
        <f>IF('3.段階号俸表・参照表'!S67="","",'3.段階号俸表・参照表'!S67+$I$2)</f>
        <v>411960</v>
      </c>
      <c r="T68" s="270">
        <f>IF('3.段階号俸表・参照表'!T67="","",'3.段階号俸表・参照表'!T67)</f>
        <v>1090</v>
      </c>
    </row>
    <row r="69" spans="1:20" x14ac:dyDescent="0.2">
      <c r="A69" s="14">
        <v>66</v>
      </c>
      <c r="B69" s="64">
        <v>60</v>
      </c>
      <c r="C69" s="272" t="str">
        <f>IF('3.段階号俸表・参照表'!C68="","",'3.段階号俸表・参照表'!C68+$I$2)</f>
        <v/>
      </c>
      <c r="D69" s="272" t="str">
        <f>IF('3.段階号俸表・参照表'!D68="","",'3.段階号俸表・参照表'!D68)</f>
        <v/>
      </c>
      <c r="E69" s="272" t="str">
        <f>IF('3.段階号俸表・参照表'!E68="","",'3.段階号俸表・参照表'!E68+$I$2)</f>
        <v/>
      </c>
      <c r="F69" s="272" t="str">
        <f>IF('3.段階号俸表・参照表'!F68="","",'3.段階号俸表・参照表'!F68)</f>
        <v/>
      </c>
      <c r="G69" s="272" t="str">
        <f>IF('3.段階号俸表・参照表'!G68="","",'3.段階号俸表・参照表'!G68+$I$2)</f>
        <v/>
      </c>
      <c r="H69" s="272" t="str">
        <f>IF('3.段階号俸表・参照表'!H68="","",'3.段階号俸表・参照表'!H68)</f>
        <v/>
      </c>
      <c r="I69" s="272" t="str">
        <f>IF('3.段階号俸表・参照表'!I68="","",'3.段階号俸表・参照表'!I68+$I$2)</f>
        <v/>
      </c>
      <c r="J69" s="272" t="str">
        <f>IF('3.段階号俸表・参照表'!J68="","",'3.段階号俸表・参照表'!J68)</f>
        <v/>
      </c>
      <c r="K69" s="272" t="str">
        <f>IF('3.段階号俸表・参照表'!K68="","",'3.段階号俸表・参照表'!K68+$I$2)</f>
        <v/>
      </c>
      <c r="L69" s="272" t="str">
        <f>IF('3.段階号俸表・参照表'!L68="","",'3.段階号俸表・参照表'!L68)</f>
        <v/>
      </c>
      <c r="M69" s="272">
        <f>IF('3.段階号俸表・参照表'!M68="","",'3.段階号俸表・参照表'!M68+$I$2)</f>
        <v>264240</v>
      </c>
      <c r="N69" s="272">
        <f>IF('3.段階号俸表・参照表'!N68="","",'3.段階号俸表・参照表'!N68)</f>
        <v>920</v>
      </c>
      <c r="O69" s="272">
        <f>IF('3.段階号俸表・参照表'!O68="","",'3.段階号俸表・参照表'!O68+$I$2)</f>
        <v>306860</v>
      </c>
      <c r="P69" s="272">
        <f>IF('3.段階号俸表・参照表'!P68="","",'3.段階号俸表・参照表'!P68)</f>
        <v>1000</v>
      </c>
      <c r="Q69" s="269">
        <f>IF('3.段階号俸表・参照表'!Q68="","",'3.段階号俸表・参照表'!Q68+$I$2)</f>
        <v>353860</v>
      </c>
      <c r="R69" s="270">
        <f>IF('3.段階号俸表・参照表'!R68="","",'3.段階号俸表・参照表'!R68)</f>
        <v>1000</v>
      </c>
      <c r="S69" s="269">
        <f>IF('3.段階号俸表・参照表'!S68="","",'3.段階号俸表・参照表'!S68+$I$2)</f>
        <v>413050</v>
      </c>
      <c r="T69" s="270">
        <f>IF('3.段階号俸表・参照表'!T68="","",'3.段階号俸表・参照表'!T68)</f>
        <v>1090</v>
      </c>
    </row>
    <row r="70" spans="1:20" x14ac:dyDescent="0.2">
      <c r="A70" s="14">
        <v>67</v>
      </c>
      <c r="B70" s="64">
        <v>61</v>
      </c>
      <c r="C70" s="272" t="str">
        <f>IF('3.段階号俸表・参照表'!C69="","",'3.段階号俸表・参照表'!C69+$I$2)</f>
        <v/>
      </c>
      <c r="D70" s="272" t="str">
        <f>IF('3.段階号俸表・参照表'!D69="","",'3.段階号俸表・参照表'!D69)</f>
        <v/>
      </c>
      <c r="E70" s="272" t="str">
        <f>IF('3.段階号俸表・参照表'!E69="","",'3.段階号俸表・参照表'!E69+$I$2)</f>
        <v/>
      </c>
      <c r="F70" s="272" t="str">
        <f>IF('3.段階号俸表・参照表'!F69="","",'3.段階号俸表・参照表'!F69)</f>
        <v/>
      </c>
      <c r="G70" s="272" t="str">
        <f>IF('3.段階号俸表・参照表'!G69="","",'3.段階号俸表・参照表'!G69+$I$2)</f>
        <v/>
      </c>
      <c r="H70" s="272" t="str">
        <f>IF('3.段階号俸表・参照表'!H69="","",'3.段階号俸表・参照表'!H69)</f>
        <v/>
      </c>
      <c r="I70" s="272" t="str">
        <f>IF('3.段階号俸表・参照表'!I69="","",'3.段階号俸表・参照表'!I69+$I$2)</f>
        <v/>
      </c>
      <c r="J70" s="272" t="str">
        <f>IF('3.段階号俸表・参照表'!J69="","",'3.段階号俸表・参照表'!J69)</f>
        <v/>
      </c>
      <c r="K70" s="272" t="str">
        <f>IF('3.段階号俸表・参照表'!K69="","",'3.段階号俸表・参照表'!K69+$I$2)</f>
        <v/>
      </c>
      <c r="L70" s="272" t="str">
        <f>IF('3.段階号俸表・参照表'!L69="","",'3.段階号俸表・参照表'!L69)</f>
        <v/>
      </c>
      <c r="M70" s="272">
        <f>IF('3.段階号俸表・参照表'!M69="","",'3.段階号俸表・参照表'!M69+$I$2)</f>
        <v>265160</v>
      </c>
      <c r="N70" s="272">
        <f>IF('3.段階号俸表・参照表'!N69="","",'3.段階号俸表・参照表'!N69)</f>
        <v>920</v>
      </c>
      <c r="O70" s="272">
        <f>IF('3.段階号俸表・参照表'!O69="","",'3.段階号俸表・参照表'!O69+$I$2)</f>
        <v>307860</v>
      </c>
      <c r="P70" s="272">
        <f>IF('3.段階号俸表・参照表'!P69="","",'3.段階号俸表・参照表'!P69)</f>
        <v>1000</v>
      </c>
      <c r="Q70" s="269">
        <f>IF('3.段階号俸表・参照表'!Q69="","",'3.段階号俸表・参照表'!Q69+$I$2)</f>
        <v>354860</v>
      </c>
      <c r="R70" s="270">
        <f>IF('3.段階号俸表・参照表'!R69="","",'3.段階号俸表・参照表'!R69)</f>
        <v>1000</v>
      </c>
      <c r="S70" s="269">
        <f>IF('3.段階号俸表・参照表'!S69="","",'3.段階号俸表・参照表'!S69+$I$2)</f>
        <v>414140</v>
      </c>
      <c r="T70" s="270">
        <f>IF('3.段階号俸表・参照表'!T69="","",'3.段階号俸表・参照表'!T69)</f>
        <v>1090</v>
      </c>
    </row>
    <row r="71" spans="1:20" x14ac:dyDescent="0.2">
      <c r="A71" s="14">
        <v>68</v>
      </c>
      <c r="B71" s="64">
        <v>62</v>
      </c>
      <c r="C71" s="272" t="str">
        <f>IF('3.段階号俸表・参照表'!C70="","",'3.段階号俸表・参照表'!C70+$I$2)</f>
        <v/>
      </c>
      <c r="D71" s="272" t="str">
        <f>IF('3.段階号俸表・参照表'!D70="","",'3.段階号俸表・参照表'!D70)</f>
        <v/>
      </c>
      <c r="E71" s="272" t="str">
        <f>IF('3.段階号俸表・参照表'!E70="","",'3.段階号俸表・参照表'!E70+$I$2)</f>
        <v/>
      </c>
      <c r="F71" s="272" t="str">
        <f>IF('3.段階号俸表・参照表'!F70="","",'3.段階号俸表・参照表'!F70)</f>
        <v/>
      </c>
      <c r="G71" s="272" t="str">
        <f>IF('3.段階号俸表・参照表'!G70="","",'3.段階号俸表・参照表'!G70+$I$2)</f>
        <v/>
      </c>
      <c r="H71" s="272" t="str">
        <f>IF('3.段階号俸表・参照表'!H70="","",'3.段階号俸表・参照表'!H70)</f>
        <v/>
      </c>
      <c r="I71" s="272" t="str">
        <f>IF('3.段階号俸表・参照表'!I70="","",'3.段階号俸表・参照表'!I70+$I$2)</f>
        <v/>
      </c>
      <c r="J71" s="272" t="str">
        <f>IF('3.段階号俸表・参照表'!J70="","",'3.段階号俸表・参照表'!J70)</f>
        <v/>
      </c>
      <c r="K71" s="272" t="str">
        <f>IF('3.段階号俸表・参照表'!K70="","",'3.段階号俸表・参照表'!K70+$I$2)</f>
        <v/>
      </c>
      <c r="L71" s="272" t="str">
        <f>IF('3.段階号俸表・参照表'!L70="","",'3.段階号俸表・参照表'!L70)</f>
        <v/>
      </c>
      <c r="M71" s="272" t="str">
        <f>IF('3.段階号俸表・参照表'!M70="","",'3.段階号俸表・参照表'!M70+$I$2)</f>
        <v/>
      </c>
      <c r="N71" s="272" t="str">
        <f>IF('3.段階号俸表・参照表'!N70="","",'3.段階号俸表・参照表'!N70)</f>
        <v/>
      </c>
      <c r="O71" s="272" t="str">
        <f>IF('3.段階号俸表・参照表'!O70="","",'3.段階号俸表・参照表'!O70+$I$2)</f>
        <v/>
      </c>
      <c r="P71" s="272" t="str">
        <f>IF('3.段階号俸表・参照表'!P70="","",'3.段階号俸表・参照表'!P70)</f>
        <v/>
      </c>
      <c r="Q71" s="269" t="str">
        <f>IF('3.段階号俸表・参照表'!Q70="","",'3.段階号俸表・参照表'!Q70+$I$2)</f>
        <v/>
      </c>
      <c r="R71" s="270" t="str">
        <f>IF('3.段階号俸表・参照表'!R70="","",'3.段階号俸表・参照表'!R70)</f>
        <v/>
      </c>
      <c r="S71" s="269" t="str">
        <f>IF('3.段階号俸表・参照表'!S70="","",'3.段階号俸表・参照表'!S70+$I$2)</f>
        <v/>
      </c>
      <c r="T71" s="270" t="str">
        <f>IF('3.段階号俸表・参照表'!T70="","",'3.段階号俸表・参照表'!T70)</f>
        <v/>
      </c>
    </row>
    <row r="72" spans="1:20" x14ac:dyDescent="0.2">
      <c r="A72" s="14">
        <v>69</v>
      </c>
      <c r="B72" s="64">
        <v>63</v>
      </c>
      <c r="C72" s="272" t="str">
        <f>IF('3.段階号俸表・参照表'!C71="","",'3.段階号俸表・参照表'!C71+$I$2)</f>
        <v/>
      </c>
      <c r="D72" s="272" t="str">
        <f>IF('3.段階号俸表・参照表'!D71="","",'3.段階号俸表・参照表'!D71)</f>
        <v/>
      </c>
      <c r="E72" s="272" t="str">
        <f>IF('3.段階号俸表・参照表'!E71="","",'3.段階号俸表・参照表'!E71+$I$2)</f>
        <v/>
      </c>
      <c r="F72" s="272" t="str">
        <f>IF('3.段階号俸表・参照表'!F71="","",'3.段階号俸表・参照表'!F71)</f>
        <v/>
      </c>
      <c r="G72" s="272" t="str">
        <f>IF('3.段階号俸表・参照表'!G71="","",'3.段階号俸表・参照表'!G71+$I$2)</f>
        <v/>
      </c>
      <c r="H72" s="272" t="str">
        <f>IF('3.段階号俸表・参照表'!H71="","",'3.段階号俸表・参照表'!H71)</f>
        <v/>
      </c>
      <c r="I72" s="272" t="str">
        <f>IF('3.段階号俸表・参照表'!I71="","",'3.段階号俸表・参照表'!I71+$I$2)</f>
        <v/>
      </c>
      <c r="J72" s="272" t="str">
        <f>IF('3.段階号俸表・参照表'!J71="","",'3.段階号俸表・参照表'!J71)</f>
        <v/>
      </c>
      <c r="K72" s="272" t="str">
        <f>IF('3.段階号俸表・参照表'!K71="","",'3.段階号俸表・参照表'!K71+$I$2)</f>
        <v/>
      </c>
      <c r="L72" s="272" t="str">
        <f>IF('3.段階号俸表・参照表'!L71="","",'3.段階号俸表・参照表'!L71)</f>
        <v/>
      </c>
      <c r="M72" s="272" t="str">
        <f>IF('3.段階号俸表・参照表'!M71="","",'3.段階号俸表・参照表'!M71+$I$2)</f>
        <v/>
      </c>
      <c r="N72" s="272" t="str">
        <f>IF('3.段階号俸表・参照表'!N71="","",'3.段階号俸表・参照表'!N71)</f>
        <v/>
      </c>
      <c r="O72" s="272" t="str">
        <f>IF('3.段階号俸表・参照表'!O71="","",'3.段階号俸表・参照表'!O71+$I$2)</f>
        <v/>
      </c>
      <c r="P72" s="272" t="str">
        <f>IF('3.段階号俸表・参照表'!P71="","",'3.段階号俸表・参照表'!P71)</f>
        <v/>
      </c>
      <c r="Q72" s="269" t="str">
        <f>IF('3.段階号俸表・参照表'!Q71="","",'3.段階号俸表・参照表'!Q71+$I$2)</f>
        <v/>
      </c>
      <c r="R72" s="270" t="str">
        <f>IF('3.段階号俸表・参照表'!R71="","",'3.段階号俸表・参照表'!R71)</f>
        <v/>
      </c>
      <c r="S72" s="269" t="str">
        <f>IF('3.段階号俸表・参照表'!S71="","",'3.段階号俸表・参照表'!S71+$I$2)</f>
        <v/>
      </c>
      <c r="T72" s="270" t="str">
        <f>IF('3.段階号俸表・参照表'!T71="","",'3.段階号俸表・参照表'!T71)</f>
        <v/>
      </c>
    </row>
    <row r="73" spans="1:20" x14ac:dyDescent="0.2">
      <c r="A73" s="14">
        <v>70</v>
      </c>
      <c r="B73" s="64">
        <v>64</v>
      </c>
      <c r="C73" s="272" t="str">
        <f>IF('3.段階号俸表・参照表'!C72="","",'3.段階号俸表・参照表'!C72+$I$2)</f>
        <v/>
      </c>
      <c r="D73" s="272" t="str">
        <f>IF('3.段階号俸表・参照表'!D72="","",'3.段階号俸表・参照表'!D72)</f>
        <v/>
      </c>
      <c r="E73" s="272" t="str">
        <f>IF('3.段階号俸表・参照表'!E72="","",'3.段階号俸表・参照表'!E72+$I$2)</f>
        <v/>
      </c>
      <c r="F73" s="272" t="str">
        <f>IF('3.段階号俸表・参照表'!F72="","",'3.段階号俸表・参照表'!F72)</f>
        <v/>
      </c>
      <c r="G73" s="272" t="str">
        <f>IF('3.段階号俸表・参照表'!G72="","",'3.段階号俸表・参照表'!G72+$I$2)</f>
        <v/>
      </c>
      <c r="H73" s="272" t="str">
        <f>IF('3.段階号俸表・参照表'!H72="","",'3.段階号俸表・参照表'!H72)</f>
        <v/>
      </c>
      <c r="I73" s="272" t="str">
        <f>IF('3.段階号俸表・参照表'!I72="","",'3.段階号俸表・参照表'!I72+$I$2)</f>
        <v/>
      </c>
      <c r="J73" s="272" t="str">
        <f>IF('3.段階号俸表・参照表'!J72="","",'3.段階号俸表・参照表'!J72)</f>
        <v/>
      </c>
      <c r="K73" s="272" t="str">
        <f>IF('3.段階号俸表・参照表'!K72="","",'3.段階号俸表・参照表'!K72+$I$2)</f>
        <v/>
      </c>
      <c r="L73" s="272" t="str">
        <f>IF('3.段階号俸表・参照表'!L72="","",'3.段階号俸表・参照表'!L72)</f>
        <v/>
      </c>
      <c r="M73" s="272" t="str">
        <f>IF('3.段階号俸表・参照表'!M72="","",'3.段階号俸表・参照表'!M72+$I$2)</f>
        <v/>
      </c>
      <c r="N73" s="272" t="str">
        <f>IF('3.段階号俸表・参照表'!N72="","",'3.段階号俸表・参照表'!N72)</f>
        <v/>
      </c>
      <c r="O73" s="272" t="str">
        <f>IF('3.段階号俸表・参照表'!O72="","",'3.段階号俸表・参照表'!O72+$I$2)</f>
        <v/>
      </c>
      <c r="P73" s="272" t="str">
        <f>IF('3.段階号俸表・参照表'!P72="","",'3.段階号俸表・参照表'!P72)</f>
        <v/>
      </c>
      <c r="Q73" s="269" t="str">
        <f>IF('3.段階号俸表・参照表'!Q72="","",'3.段階号俸表・参照表'!Q72+$I$2)</f>
        <v/>
      </c>
      <c r="R73" s="270" t="str">
        <f>IF('3.段階号俸表・参照表'!R72="","",'3.段階号俸表・参照表'!R72)</f>
        <v/>
      </c>
      <c r="S73" s="269" t="str">
        <f>IF('3.段階号俸表・参照表'!S72="","",'3.段階号俸表・参照表'!S72+$I$2)</f>
        <v/>
      </c>
      <c r="T73" s="270" t="str">
        <f>IF('3.段階号俸表・参照表'!T72="","",'3.段階号俸表・参照表'!T72)</f>
        <v/>
      </c>
    </row>
    <row r="74" spans="1:20" x14ac:dyDescent="0.2">
      <c r="A74" s="14">
        <v>71</v>
      </c>
      <c r="B74" s="64">
        <v>65</v>
      </c>
      <c r="C74" s="272" t="str">
        <f>IF('3.段階号俸表・参照表'!C73="","",'3.段階号俸表・参照表'!C73+$I$2)</f>
        <v/>
      </c>
      <c r="D74" s="272" t="str">
        <f>IF('3.段階号俸表・参照表'!D73="","",'3.段階号俸表・参照表'!D73)</f>
        <v/>
      </c>
      <c r="E74" s="272" t="str">
        <f>IF('3.段階号俸表・参照表'!E73="","",'3.段階号俸表・参照表'!E73+$I$2)</f>
        <v/>
      </c>
      <c r="F74" s="272" t="str">
        <f>IF('3.段階号俸表・参照表'!F73="","",'3.段階号俸表・参照表'!F73)</f>
        <v/>
      </c>
      <c r="G74" s="272" t="str">
        <f>IF('3.段階号俸表・参照表'!G73="","",'3.段階号俸表・参照表'!G73+$I$2)</f>
        <v/>
      </c>
      <c r="H74" s="272" t="str">
        <f>IF('3.段階号俸表・参照表'!H73="","",'3.段階号俸表・参照表'!H73)</f>
        <v/>
      </c>
      <c r="I74" s="272" t="str">
        <f>IF('3.段階号俸表・参照表'!I73="","",'3.段階号俸表・参照表'!I73+$I$2)</f>
        <v/>
      </c>
      <c r="J74" s="272" t="str">
        <f>IF('3.段階号俸表・参照表'!J73="","",'3.段階号俸表・参照表'!J73)</f>
        <v/>
      </c>
      <c r="K74" s="272" t="str">
        <f>IF('3.段階号俸表・参照表'!K73="","",'3.段階号俸表・参照表'!K73+$I$2)</f>
        <v/>
      </c>
      <c r="L74" s="272" t="str">
        <f>IF('3.段階号俸表・参照表'!L73="","",'3.段階号俸表・参照表'!L73)</f>
        <v/>
      </c>
      <c r="M74" s="272" t="str">
        <f>IF('3.段階号俸表・参照表'!M73="","",'3.段階号俸表・参照表'!M73+$I$2)</f>
        <v/>
      </c>
      <c r="N74" s="272" t="str">
        <f>IF('3.段階号俸表・参照表'!N73="","",'3.段階号俸表・参照表'!N73)</f>
        <v/>
      </c>
      <c r="O74" s="272" t="str">
        <f>IF('3.段階号俸表・参照表'!O73="","",'3.段階号俸表・参照表'!O73+$I$2)</f>
        <v/>
      </c>
      <c r="P74" s="272" t="str">
        <f>IF('3.段階号俸表・参照表'!P73="","",'3.段階号俸表・参照表'!P73)</f>
        <v/>
      </c>
      <c r="Q74" s="269" t="str">
        <f>IF('3.段階号俸表・参照表'!Q73="","",'3.段階号俸表・参照表'!Q73+$I$2)</f>
        <v/>
      </c>
      <c r="R74" s="270" t="str">
        <f>IF('3.段階号俸表・参照表'!R73="","",'3.段階号俸表・参照表'!R73)</f>
        <v/>
      </c>
      <c r="S74" s="269" t="str">
        <f>IF('3.段階号俸表・参照表'!S73="","",'3.段階号俸表・参照表'!S73+$I$2)</f>
        <v/>
      </c>
      <c r="T74" s="270" t="str">
        <f>IF('3.段階号俸表・参照表'!T73="","",'3.段階号俸表・参照表'!T73)</f>
        <v/>
      </c>
    </row>
    <row r="75" spans="1:20" x14ac:dyDescent="0.2">
      <c r="A75" s="14">
        <v>72</v>
      </c>
      <c r="B75" s="64">
        <v>66</v>
      </c>
      <c r="C75" s="272" t="str">
        <f>IF('3.段階号俸表・参照表'!C74="","",'3.段階号俸表・参照表'!C74+$I$2)</f>
        <v/>
      </c>
      <c r="D75" s="272" t="str">
        <f>IF('3.段階号俸表・参照表'!D74="","",'3.段階号俸表・参照表'!D74)</f>
        <v/>
      </c>
      <c r="E75" s="272" t="str">
        <f>IF('3.段階号俸表・参照表'!E74="","",'3.段階号俸表・参照表'!E74+$I$2)</f>
        <v/>
      </c>
      <c r="F75" s="272" t="str">
        <f>IF('3.段階号俸表・参照表'!F74="","",'3.段階号俸表・参照表'!F74)</f>
        <v/>
      </c>
      <c r="G75" s="272" t="str">
        <f>IF('3.段階号俸表・参照表'!G74="","",'3.段階号俸表・参照表'!G74+$I$2)</f>
        <v/>
      </c>
      <c r="H75" s="272" t="str">
        <f>IF('3.段階号俸表・参照表'!H74="","",'3.段階号俸表・参照表'!H74)</f>
        <v/>
      </c>
      <c r="I75" s="272" t="str">
        <f>IF('3.段階号俸表・参照表'!I74="","",'3.段階号俸表・参照表'!I74+$I$2)</f>
        <v/>
      </c>
      <c r="J75" s="272" t="str">
        <f>IF('3.段階号俸表・参照表'!J74="","",'3.段階号俸表・参照表'!J74)</f>
        <v/>
      </c>
      <c r="K75" s="272" t="str">
        <f>IF('3.段階号俸表・参照表'!K74="","",'3.段階号俸表・参照表'!K74+$I$2)</f>
        <v/>
      </c>
      <c r="L75" s="272" t="str">
        <f>IF('3.段階号俸表・参照表'!L74="","",'3.段階号俸表・参照表'!L74)</f>
        <v/>
      </c>
      <c r="M75" s="272" t="str">
        <f>IF('3.段階号俸表・参照表'!M74="","",'3.段階号俸表・参照表'!M74+$I$2)</f>
        <v/>
      </c>
      <c r="N75" s="272" t="str">
        <f>IF('3.段階号俸表・参照表'!N74="","",'3.段階号俸表・参照表'!N74)</f>
        <v/>
      </c>
      <c r="O75" s="272" t="str">
        <f>IF('3.段階号俸表・参照表'!O74="","",'3.段階号俸表・参照表'!O74+$I$2)</f>
        <v/>
      </c>
      <c r="P75" s="272" t="str">
        <f>IF('3.段階号俸表・参照表'!P74="","",'3.段階号俸表・参照表'!P74)</f>
        <v/>
      </c>
      <c r="Q75" s="269" t="str">
        <f>IF('3.段階号俸表・参照表'!Q74="","",'3.段階号俸表・参照表'!Q74+$I$2)</f>
        <v/>
      </c>
      <c r="R75" s="270" t="str">
        <f>IF('3.段階号俸表・参照表'!R74="","",'3.段階号俸表・参照表'!R74)</f>
        <v/>
      </c>
      <c r="S75" s="269" t="str">
        <f>IF('3.段階号俸表・参照表'!S74="","",'3.段階号俸表・参照表'!S74+$I$2)</f>
        <v/>
      </c>
      <c r="T75" s="270" t="str">
        <f>IF('3.段階号俸表・参照表'!T74="","",'3.段階号俸表・参照表'!T74)</f>
        <v/>
      </c>
    </row>
    <row r="76" spans="1:20" x14ac:dyDescent="0.2">
      <c r="A76" s="14">
        <v>73</v>
      </c>
      <c r="B76" s="64">
        <v>67</v>
      </c>
      <c r="C76" s="272" t="str">
        <f>IF('3.段階号俸表・参照表'!C75="","",'3.段階号俸表・参照表'!C75+$I$2)</f>
        <v/>
      </c>
      <c r="D76" s="272" t="str">
        <f>IF('3.段階号俸表・参照表'!D75="","",'3.段階号俸表・参照表'!D75)</f>
        <v/>
      </c>
      <c r="E76" s="272" t="str">
        <f>IF('3.段階号俸表・参照表'!E75="","",'3.段階号俸表・参照表'!E75+$I$2)</f>
        <v/>
      </c>
      <c r="F76" s="272" t="str">
        <f>IF('3.段階号俸表・参照表'!F75="","",'3.段階号俸表・参照表'!F75)</f>
        <v/>
      </c>
      <c r="G76" s="272" t="str">
        <f>IF('3.段階号俸表・参照表'!G75="","",'3.段階号俸表・参照表'!G75+$I$2)</f>
        <v/>
      </c>
      <c r="H76" s="272" t="str">
        <f>IF('3.段階号俸表・参照表'!H75="","",'3.段階号俸表・参照表'!H75)</f>
        <v/>
      </c>
      <c r="I76" s="272" t="str">
        <f>IF('3.段階号俸表・参照表'!I75="","",'3.段階号俸表・参照表'!I75+$I$2)</f>
        <v/>
      </c>
      <c r="J76" s="272" t="str">
        <f>IF('3.段階号俸表・参照表'!J75="","",'3.段階号俸表・参照表'!J75)</f>
        <v/>
      </c>
      <c r="K76" s="272" t="str">
        <f>IF('3.段階号俸表・参照表'!K75="","",'3.段階号俸表・参照表'!K75+$I$2)</f>
        <v/>
      </c>
      <c r="L76" s="272" t="str">
        <f>IF('3.段階号俸表・参照表'!L75="","",'3.段階号俸表・参照表'!L75)</f>
        <v/>
      </c>
      <c r="M76" s="272" t="str">
        <f>IF('3.段階号俸表・参照表'!M75="","",'3.段階号俸表・参照表'!M75+$I$2)</f>
        <v/>
      </c>
      <c r="N76" s="272" t="str">
        <f>IF('3.段階号俸表・参照表'!N75="","",'3.段階号俸表・参照表'!N75)</f>
        <v/>
      </c>
      <c r="O76" s="272" t="str">
        <f>IF('3.段階号俸表・参照表'!O75="","",'3.段階号俸表・参照表'!O75+$I$2)</f>
        <v/>
      </c>
      <c r="P76" s="272" t="str">
        <f>IF('3.段階号俸表・参照表'!P75="","",'3.段階号俸表・参照表'!P75)</f>
        <v/>
      </c>
      <c r="Q76" s="269" t="str">
        <f>IF('3.段階号俸表・参照表'!Q75="","",'3.段階号俸表・参照表'!Q75+$I$2)</f>
        <v/>
      </c>
      <c r="R76" s="270" t="str">
        <f>IF('3.段階号俸表・参照表'!R75="","",'3.段階号俸表・参照表'!R75)</f>
        <v/>
      </c>
      <c r="S76" s="269" t="str">
        <f>IF('3.段階号俸表・参照表'!S75="","",'3.段階号俸表・参照表'!S75+$I$2)</f>
        <v/>
      </c>
      <c r="T76" s="270" t="str">
        <f>IF('3.段階号俸表・参照表'!T75="","",'3.段階号俸表・参照表'!T75)</f>
        <v/>
      </c>
    </row>
    <row r="77" spans="1:20" x14ac:dyDescent="0.2">
      <c r="A77" s="14">
        <v>74</v>
      </c>
      <c r="B77" s="64">
        <v>68</v>
      </c>
      <c r="C77" s="272" t="str">
        <f>IF('3.段階号俸表・参照表'!C76="","",'3.段階号俸表・参照表'!C76+$I$2)</f>
        <v/>
      </c>
      <c r="D77" s="272" t="str">
        <f>IF('3.段階号俸表・参照表'!D76="","",'3.段階号俸表・参照表'!D76)</f>
        <v/>
      </c>
      <c r="E77" s="272" t="str">
        <f>IF('3.段階号俸表・参照表'!E76="","",'3.段階号俸表・参照表'!E76+$I$2)</f>
        <v/>
      </c>
      <c r="F77" s="272" t="str">
        <f>IF('3.段階号俸表・参照表'!F76="","",'3.段階号俸表・参照表'!F76)</f>
        <v/>
      </c>
      <c r="G77" s="272" t="str">
        <f>IF('3.段階号俸表・参照表'!G76="","",'3.段階号俸表・参照表'!G76+$I$2)</f>
        <v/>
      </c>
      <c r="H77" s="272" t="str">
        <f>IF('3.段階号俸表・参照表'!H76="","",'3.段階号俸表・参照表'!H76)</f>
        <v/>
      </c>
      <c r="I77" s="272" t="str">
        <f>IF('3.段階号俸表・参照表'!I76="","",'3.段階号俸表・参照表'!I76+$I$2)</f>
        <v/>
      </c>
      <c r="J77" s="272" t="str">
        <f>IF('3.段階号俸表・参照表'!J76="","",'3.段階号俸表・参照表'!J76)</f>
        <v/>
      </c>
      <c r="K77" s="272" t="str">
        <f>IF('3.段階号俸表・参照表'!K76="","",'3.段階号俸表・参照表'!K76+$I$2)</f>
        <v/>
      </c>
      <c r="L77" s="272" t="str">
        <f>IF('3.段階号俸表・参照表'!L76="","",'3.段階号俸表・参照表'!L76)</f>
        <v/>
      </c>
      <c r="M77" s="272" t="str">
        <f>IF('3.段階号俸表・参照表'!M76="","",'3.段階号俸表・参照表'!M76+$I$2)</f>
        <v/>
      </c>
      <c r="N77" s="272" t="str">
        <f>IF('3.段階号俸表・参照表'!N76="","",'3.段階号俸表・参照表'!N76)</f>
        <v/>
      </c>
      <c r="O77" s="272" t="str">
        <f>IF('3.段階号俸表・参照表'!O76="","",'3.段階号俸表・参照表'!O76+$I$2)</f>
        <v/>
      </c>
      <c r="P77" s="272" t="str">
        <f>IF('3.段階号俸表・参照表'!P76="","",'3.段階号俸表・参照表'!P76)</f>
        <v/>
      </c>
      <c r="Q77" s="269" t="str">
        <f>IF('3.段階号俸表・参照表'!Q76="","",'3.段階号俸表・参照表'!Q76+$I$2)</f>
        <v/>
      </c>
      <c r="R77" s="270" t="str">
        <f>IF('3.段階号俸表・参照表'!R76="","",'3.段階号俸表・参照表'!R76)</f>
        <v/>
      </c>
      <c r="S77" s="269" t="str">
        <f>IF('3.段階号俸表・参照表'!S76="","",'3.段階号俸表・参照表'!S76+$I$2)</f>
        <v/>
      </c>
      <c r="T77" s="270" t="str">
        <f>IF('3.段階号俸表・参照表'!T76="","",'3.段階号俸表・参照表'!T76)</f>
        <v/>
      </c>
    </row>
    <row r="78" spans="1:20" x14ac:dyDescent="0.2">
      <c r="A78" s="14">
        <v>75</v>
      </c>
      <c r="B78" s="64">
        <v>69</v>
      </c>
      <c r="C78" s="272" t="str">
        <f>IF('3.段階号俸表・参照表'!C77="","",'3.段階号俸表・参照表'!C77+$I$2)</f>
        <v/>
      </c>
      <c r="D78" s="272" t="str">
        <f>IF('3.段階号俸表・参照表'!D77="","",'3.段階号俸表・参照表'!D77)</f>
        <v/>
      </c>
      <c r="E78" s="272" t="str">
        <f>IF('3.段階号俸表・参照表'!E77="","",'3.段階号俸表・参照表'!E77+$I$2)</f>
        <v/>
      </c>
      <c r="F78" s="272" t="str">
        <f>IF('3.段階号俸表・参照表'!F77="","",'3.段階号俸表・参照表'!F77)</f>
        <v/>
      </c>
      <c r="G78" s="272" t="str">
        <f>IF('3.段階号俸表・参照表'!G77="","",'3.段階号俸表・参照表'!G77+$I$2)</f>
        <v/>
      </c>
      <c r="H78" s="272" t="str">
        <f>IF('3.段階号俸表・参照表'!H77="","",'3.段階号俸表・参照表'!H77)</f>
        <v/>
      </c>
      <c r="I78" s="272" t="str">
        <f>IF('3.段階号俸表・参照表'!I77="","",'3.段階号俸表・参照表'!I77+$I$2)</f>
        <v/>
      </c>
      <c r="J78" s="272" t="str">
        <f>IF('3.段階号俸表・参照表'!J77="","",'3.段階号俸表・参照表'!J77)</f>
        <v/>
      </c>
      <c r="K78" s="272" t="str">
        <f>IF('3.段階号俸表・参照表'!K77="","",'3.段階号俸表・参照表'!K77+$I$2)</f>
        <v/>
      </c>
      <c r="L78" s="272" t="str">
        <f>IF('3.段階号俸表・参照表'!L77="","",'3.段階号俸表・参照表'!L77)</f>
        <v/>
      </c>
      <c r="M78" s="272" t="str">
        <f>IF('3.段階号俸表・参照表'!M77="","",'3.段階号俸表・参照表'!M77+$I$2)</f>
        <v/>
      </c>
      <c r="N78" s="272" t="str">
        <f>IF('3.段階号俸表・参照表'!N77="","",'3.段階号俸表・参照表'!N77)</f>
        <v/>
      </c>
      <c r="O78" s="272" t="str">
        <f>IF('3.段階号俸表・参照表'!O77="","",'3.段階号俸表・参照表'!O77+$I$2)</f>
        <v/>
      </c>
      <c r="P78" s="272" t="str">
        <f>IF('3.段階号俸表・参照表'!P77="","",'3.段階号俸表・参照表'!P77)</f>
        <v/>
      </c>
      <c r="Q78" s="269" t="str">
        <f>IF('3.段階号俸表・参照表'!Q77="","",'3.段階号俸表・参照表'!Q77+$I$2)</f>
        <v/>
      </c>
      <c r="R78" s="270" t="str">
        <f>IF('3.段階号俸表・参照表'!R77="","",'3.段階号俸表・参照表'!R77)</f>
        <v/>
      </c>
      <c r="S78" s="269" t="str">
        <f>IF('3.段階号俸表・参照表'!S77="","",'3.段階号俸表・参照表'!S77+$I$2)</f>
        <v/>
      </c>
      <c r="T78" s="270" t="str">
        <f>IF('3.段階号俸表・参照表'!T77="","",'3.段階号俸表・参照表'!T77)</f>
        <v/>
      </c>
    </row>
    <row r="79" spans="1:20" x14ac:dyDescent="0.2">
      <c r="A79" s="14">
        <v>76</v>
      </c>
      <c r="B79" s="64">
        <v>70</v>
      </c>
      <c r="C79" s="272" t="str">
        <f>IF('3.段階号俸表・参照表'!C78="","",'3.段階号俸表・参照表'!C78+$I$2)</f>
        <v/>
      </c>
      <c r="D79" s="272" t="str">
        <f>IF('3.段階号俸表・参照表'!D78="","",'3.段階号俸表・参照表'!D78)</f>
        <v/>
      </c>
      <c r="E79" s="272" t="str">
        <f>IF('3.段階号俸表・参照表'!E78="","",'3.段階号俸表・参照表'!E78+$I$2)</f>
        <v/>
      </c>
      <c r="F79" s="272" t="str">
        <f>IF('3.段階号俸表・参照表'!F78="","",'3.段階号俸表・参照表'!F78)</f>
        <v/>
      </c>
      <c r="G79" s="272" t="str">
        <f>IF('3.段階号俸表・参照表'!G78="","",'3.段階号俸表・参照表'!G78+$I$2)</f>
        <v/>
      </c>
      <c r="H79" s="272" t="str">
        <f>IF('3.段階号俸表・参照表'!H78="","",'3.段階号俸表・参照表'!H78)</f>
        <v/>
      </c>
      <c r="I79" s="272" t="str">
        <f>IF('3.段階号俸表・参照表'!I78="","",'3.段階号俸表・参照表'!I78+$I$2)</f>
        <v/>
      </c>
      <c r="J79" s="272" t="str">
        <f>IF('3.段階号俸表・参照表'!J78="","",'3.段階号俸表・参照表'!J78)</f>
        <v/>
      </c>
      <c r="K79" s="272" t="str">
        <f>IF('3.段階号俸表・参照表'!K78="","",'3.段階号俸表・参照表'!K78+$I$2)</f>
        <v/>
      </c>
      <c r="L79" s="272" t="str">
        <f>IF('3.段階号俸表・参照表'!L78="","",'3.段階号俸表・参照表'!L78)</f>
        <v/>
      </c>
      <c r="M79" s="272" t="str">
        <f>IF('3.段階号俸表・参照表'!M78="","",'3.段階号俸表・参照表'!M78+$I$2)</f>
        <v/>
      </c>
      <c r="N79" s="272" t="str">
        <f>IF('3.段階号俸表・参照表'!N78="","",'3.段階号俸表・参照表'!N78)</f>
        <v/>
      </c>
      <c r="O79" s="272" t="str">
        <f>IF('3.段階号俸表・参照表'!O78="","",'3.段階号俸表・参照表'!O78+$I$2)</f>
        <v/>
      </c>
      <c r="P79" s="272" t="str">
        <f>IF('3.段階号俸表・参照表'!P78="","",'3.段階号俸表・参照表'!P78)</f>
        <v/>
      </c>
      <c r="Q79" s="269" t="str">
        <f>IF('3.段階号俸表・参照表'!Q78="","",'3.段階号俸表・参照表'!Q78+$I$2)</f>
        <v/>
      </c>
      <c r="R79" s="270" t="str">
        <f>IF('3.段階号俸表・参照表'!R78="","",'3.段階号俸表・参照表'!R78)</f>
        <v/>
      </c>
      <c r="S79" s="269" t="str">
        <f>IF('3.段階号俸表・参照表'!S78="","",'3.段階号俸表・参照表'!S78+$I$2)</f>
        <v/>
      </c>
      <c r="T79" s="270" t="str">
        <f>IF('3.段階号俸表・参照表'!T78="","",'3.段階号俸表・参照表'!T78)</f>
        <v/>
      </c>
    </row>
    <row r="80" spans="1:20" x14ac:dyDescent="0.2">
      <c r="A80" s="14">
        <v>77</v>
      </c>
      <c r="B80" s="64">
        <v>71</v>
      </c>
      <c r="C80" s="272" t="str">
        <f>IF('3.段階号俸表・参照表'!C79="","",'3.段階号俸表・参照表'!C79+$I$2)</f>
        <v/>
      </c>
      <c r="D80" s="272" t="str">
        <f>IF('3.段階号俸表・参照表'!D79="","",'3.段階号俸表・参照表'!D79)</f>
        <v/>
      </c>
      <c r="E80" s="272" t="str">
        <f>IF('3.段階号俸表・参照表'!E79="","",'3.段階号俸表・参照表'!E79+$I$2)</f>
        <v/>
      </c>
      <c r="F80" s="272" t="str">
        <f>IF('3.段階号俸表・参照表'!F79="","",'3.段階号俸表・参照表'!F79)</f>
        <v/>
      </c>
      <c r="G80" s="272" t="str">
        <f>IF('3.段階号俸表・参照表'!G79="","",'3.段階号俸表・参照表'!G79+$I$2)</f>
        <v/>
      </c>
      <c r="H80" s="272" t="str">
        <f>IF('3.段階号俸表・参照表'!H79="","",'3.段階号俸表・参照表'!H79)</f>
        <v/>
      </c>
      <c r="I80" s="272" t="str">
        <f>IF('3.段階号俸表・参照表'!I79="","",'3.段階号俸表・参照表'!I79+$I$2)</f>
        <v/>
      </c>
      <c r="J80" s="272" t="str">
        <f>IF('3.段階号俸表・参照表'!J79="","",'3.段階号俸表・参照表'!J79)</f>
        <v/>
      </c>
      <c r="K80" s="272" t="str">
        <f>IF('3.段階号俸表・参照表'!K79="","",'3.段階号俸表・参照表'!K79+$I$2)</f>
        <v/>
      </c>
      <c r="L80" s="272" t="str">
        <f>IF('3.段階号俸表・参照表'!L79="","",'3.段階号俸表・参照表'!L79)</f>
        <v/>
      </c>
      <c r="M80" s="272" t="str">
        <f>IF('3.段階号俸表・参照表'!M79="","",'3.段階号俸表・参照表'!M79+$I$2)</f>
        <v/>
      </c>
      <c r="N80" s="272" t="str">
        <f>IF('3.段階号俸表・参照表'!N79="","",'3.段階号俸表・参照表'!N79)</f>
        <v/>
      </c>
      <c r="O80" s="272" t="str">
        <f>IF('3.段階号俸表・参照表'!O79="","",'3.段階号俸表・参照表'!O79+$I$2)</f>
        <v/>
      </c>
      <c r="P80" s="272" t="str">
        <f>IF('3.段階号俸表・参照表'!P79="","",'3.段階号俸表・参照表'!P79)</f>
        <v/>
      </c>
      <c r="Q80" s="269" t="str">
        <f>IF('3.段階号俸表・参照表'!Q79="","",'3.段階号俸表・参照表'!Q79+$I$2)</f>
        <v/>
      </c>
      <c r="R80" s="270" t="str">
        <f>IF('3.段階号俸表・参照表'!R79="","",'3.段階号俸表・参照表'!R79)</f>
        <v/>
      </c>
      <c r="S80" s="269" t="str">
        <f>IF('3.段階号俸表・参照表'!S79="","",'3.段階号俸表・参照表'!S79+$I$2)</f>
        <v/>
      </c>
      <c r="T80" s="270" t="str">
        <f>IF('3.段階号俸表・参照表'!T79="","",'3.段階号俸表・参照表'!T79)</f>
        <v/>
      </c>
    </row>
    <row r="81" spans="1:20" x14ac:dyDescent="0.2">
      <c r="A81" s="14">
        <v>78</v>
      </c>
      <c r="B81" s="64">
        <v>72</v>
      </c>
      <c r="C81" s="272" t="str">
        <f>IF('3.段階号俸表・参照表'!C80="","",'3.段階号俸表・参照表'!C80+$I$2)</f>
        <v/>
      </c>
      <c r="D81" s="272" t="str">
        <f>IF('3.段階号俸表・参照表'!D80="","",'3.段階号俸表・参照表'!D80)</f>
        <v/>
      </c>
      <c r="E81" s="272" t="str">
        <f>IF('3.段階号俸表・参照表'!E80="","",'3.段階号俸表・参照表'!E80+$I$2)</f>
        <v/>
      </c>
      <c r="F81" s="272" t="str">
        <f>IF('3.段階号俸表・参照表'!F80="","",'3.段階号俸表・参照表'!F80)</f>
        <v/>
      </c>
      <c r="G81" s="272" t="str">
        <f>IF('3.段階号俸表・参照表'!G80="","",'3.段階号俸表・参照表'!G80+$I$2)</f>
        <v/>
      </c>
      <c r="H81" s="272" t="str">
        <f>IF('3.段階号俸表・参照表'!H80="","",'3.段階号俸表・参照表'!H80)</f>
        <v/>
      </c>
      <c r="I81" s="272" t="str">
        <f>IF('3.段階号俸表・参照表'!I80="","",'3.段階号俸表・参照表'!I80+$I$2)</f>
        <v/>
      </c>
      <c r="J81" s="272" t="str">
        <f>IF('3.段階号俸表・参照表'!J80="","",'3.段階号俸表・参照表'!J80)</f>
        <v/>
      </c>
      <c r="K81" s="272" t="str">
        <f>IF('3.段階号俸表・参照表'!K80="","",'3.段階号俸表・参照表'!K80+$I$2)</f>
        <v/>
      </c>
      <c r="L81" s="272" t="str">
        <f>IF('3.段階号俸表・参照表'!L80="","",'3.段階号俸表・参照表'!L80)</f>
        <v/>
      </c>
      <c r="M81" s="272" t="str">
        <f>IF('3.段階号俸表・参照表'!M80="","",'3.段階号俸表・参照表'!M80+$I$2)</f>
        <v/>
      </c>
      <c r="N81" s="272" t="str">
        <f>IF('3.段階号俸表・参照表'!N80="","",'3.段階号俸表・参照表'!N80)</f>
        <v/>
      </c>
      <c r="O81" s="272" t="str">
        <f>IF('3.段階号俸表・参照表'!O80="","",'3.段階号俸表・参照表'!O80+$I$2)</f>
        <v/>
      </c>
      <c r="P81" s="272" t="str">
        <f>IF('3.段階号俸表・参照表'!P80="","",'3.段階号俸表・参照表'!P80)</f>
        <v/>
      </c>
      <c r="Q81" s="269" t="str">
        <f>IF('3.段階号俸表・参照表'!Q80="","",'3.段階号俸表・参照表'!Q80+$I$2)</f>
        <v/>
      </c>
      <c r="R81" s="270" t="str">
        <f>IF('3.段階号俸表・参照表'!R80="","",'3.段階号俸表・参照表'!R80)</f>
        <v/>
      </c>
      <c r="S81" s="269" t="str">
        <f>IF('3.段階号俸表・参照表'!S80="","",'3.段階号俸表・参照表'!S80+$I$2)</f>
        <v/>
      </c>
      <c r="T81" s="270" t="str">
        <f>IF('3.段階号俸表・参照表'!T80="","",'3.段階号俸表・参照表'!T80)</f>
        <v/>
      </c>
    </row>
    <row r="82" spans="1:20" x14ac:dyDescent="0.2">
      <c r="A82" s="14">
        <v>79</v>
      </c>
      <c r="B82" s="64">
        <v>73</v>
      </c>
      <c r="C82" s="272" t="str">
        <f>IF('3.段階号俸表・参照表'!C81="","",'3.段階号俸表・参照表'!C81+$I$2)</f>
        <v/>
      </c>
      <c r="D82" s="272" t="str">
        <f>IF('3.段階号俸表・参照表'!D81="","",'3.段階号俸表・参照表'!D81)</f>
        <v/>
      </c>
      <c r="E82" s="272" t="str">
        <f>IF('3.段階号俸表・参照表'!E81="","",'3.段階号俸表・参照表'!E81+$I$2)</f>
        <v/>
      </c>
      <c r="F82" s="272" t="str">
        <f>IF('3.段階号俸表・参照表'!F81="","",'3.段階号俸表・参照表'!F81)</f>
        <v/>
      </c>
      <c r="G82" s="272" t="str">
        <f>IF('3.段階号俸表・参照表'!G81="","",'3.段階号俸表・参照表'!G81+$I$2)</f>
        <v/>
      </c>
      <c r="H82" s="272" t="str">
        <f>IF('3.段階号俸表・参照表'!H81="","",'3.段階号俸表・参照表'!H81)</f>
        <v/>
      </c>
      <c r="I82" s="272" t="str">
        <f>IF('3.段階号俸表・参照表'!I81="","",'3.段階号俸表・参照表'!I81+$I$2)</f>
        <v/>
      </c>
      <c r="J82" s="272" t="str">
        <f>IF('3.段階号俸表・参照表'!J81="","",'3.段階号俸表・参照表'!J81)</f>
        <v/>
      </c>
      <c r="K82" s="272" t="str">
        <f>IF('3.段階号俸表・参照表'!K81="","",'3.段階号俸表・参照表'!K81+$I$2)</f>
        <v/>
      </c>
      <c r="L82" s="272" t="str">
        <f>IF('3.段階号俸表・参照表'!L81="","",'3.段階号俸表・参照表'!L81)</f>
        <v/>
      </c>
      <c r="M82" s="272" t="str">
        <f>IF('3.段階号俸表・参照表'!M81="","",'3.段階号俸表・参照表'!M81+$I$2)</f>
        <v/>
      </c>
      <c r="N82" s="272" t="str">
        <f>IF('3.段階号俸表・参照表'!N81="","",'3.段階号俸表・参照表'!N81)</f>
        <v/>
      </c>
      <c r="O82" s="272" t="str">
        <f>IF('3.段階号俸表・参照表'!O81="","",'3.段階号俸表・参照表'!O81+$I$2)</f>
        <v/>
      </c>
      <c r="P82" s="272" t="str">
        <f>IF('3.段階号俸表・参照表'!P81="","",'3.段階号俸表・参照表'!P81)</f>
        <v/>
      </c>
      <c r="Q82" s="269" t="str">
        <f>IF('3.段階号俸表・参照表'!Q81="","",'3.段階号俸表・参照表'!Q81+$I$2)</f>
        <v/>
      </c>
      <c r="R82" s="270" t="str">
        <f>IF('3.段階号俸表・参照表'!R81="","",'3.段階号俸表・参照表'!R81)</f>
        <v/>
      </c>
      <c r="S82" s="269" t="str">
        <f>IF('3.段階号俸表・参照表'!S81="","",'3.段階号俸表・参照表'!S81+$I$2)</f>
        <v/>
      </c>
      <c r="T82" s="270" t="str">
        <f>IF('3.段階号俸表・参照表'!T81="","",'3.段階号俸表・参照表'!T81)</f>
        <v/>
      </c>
    </row>
    <row r="83" spans="1:20" x14ac:dyDescent="0.2">
      <c r="A83" s="14">
        <v>80</v>
      </c>
      <c r="B83" s="64">
        <v>74</v>
      </c>
      <c r="C83" s="272" t="str">
        <f>IF('3.段階号俸表・参照表'!C82="","",'3.段階号俸表・参照表'!C82+$I$2)</f>
        <v/>
      </c>
      <c r="D83" s="272" t="str">
        <f>IF('3.段階号俸表・参照表'!D82="","",'3.段階号俸表・参照表'!D82)</f>
        <v/>
      </c>
      <c r="E83" s="272" t="str">
        <f>IF('3.段階号俸表・参照表'!E82="","",'3.段階号俸表・参照表'!E82+$I$2)</f>
        <v/>
      </c>
      <c r="F83" s="272" t="str">
        <f>IF('3.段階号俸表・参照表'!F82="","",'3.段階号俸表・参照表'!F82)</f>
        <v/>
      </c>
      <c r="G83" s="272" t="str">
        <f>IF('3.段階号俸表・参照表'!G82="","",'3.段階号俸表・参照表'!G82+$I$2)</f>
        <v/>
      </c>
      <c r="H83" s="272" t="str">
        <f>IF('3.段階号俸表・参照表'!H82="","",'3.段階号俸表・参照表'!H82)</f>
        <v/>
      </c>
      <c r="I83" s="272" t="str">
        <f>IF('3.段階号俸表・参照表'!I82="","",'3.段階号俸表・参照表'!I82+$I$2)</f>
        <v/>
      </c>
      <c r="J83" s="272" t="str">
        <f>IF('3.段階号俸表・参照表'!J82="","",'3.段階号俸表・参照表'!J82)</f>
        <v/>
      </c>
      <c r="K83" s="272" t="str">
        <f>IF('3.段階号俸表・参照表'!K82="","",'3.段階号俸表・参照表'!K82+$I$2)</f>
        <v/>
      </c>
      <c r="L83" s="272" t="str">
        <f>IF('3.段階号俸表・参照表'!L82="","",'3.段階号俸表・参照表'!L82)</f>
        <v/>
      </c>
      <c r="M83" s="272" t="str">
        <f>IF('3.段階号俸表・参照表'!M82="","",'3.段階号俸表・参照表'!M82+$I$2)</f>
        <v/>
      </c>
      <c r="N83" s="272" t="str">
        <f>IF('3.段階号俸表・参照表'!N82="","",'3.段階号俸表・参照表'!N82)</f>
        <v/>
      </c>
      <c r="O83" s="272" t="str">
        <f>IF('3.段階号俸表・参照表'!O82="","",'3.段階号俸表・参照表'!O82+$I$2)</f>
        <v/>
      </c>
      <c r="P83" s="272" t="str">
        <f>IF('3.段階号俸表・参照表'!P82="","",'3.段階号俸表・参照表'!P82)</f>
        <v/>
      </c>
      <c r="Q83" s="269" t="str">
        <f>IF('3.段階号俸表・参照表'!Q82="","",'3.段階号俸表・参照表'!Q82+$I$2)</f>
        <v/>
      </c>
      <c r="R83" s="270" t="str">
        <f>IF('3.段階号俸表・参照表'!R82="","",'3.段階号俸表・参照表'!R82)</f>
        <v/>
      </c>
      <c r="S83" s="269" t="str">
        <f>IF('3.段階号俸表・参照表'!S82="","",'3.段階号俸表・参照表'!S82+$I$2)</f>
        <v/>
      </c>
      <c r="T83" s="270" t="str">
        <f>IF('3.段階号俸表・参照表'!T82="","",'3.段階号俸表・参照表'!T82)</f>
        <v/>
      </c>
    </row>
    <row r="84" spans="1:20" x14ac:dyDescent="0.2">
      <c r="A84" s="14">
        <v>81</v>
      </c>
      <c r="B84" s="64">
        <v>75</v>
      </c>
      <c r="C84" s="272" t="str">
        <f>IF('3.段階号俸表・参照表'!C83="","",'3.段階号俸表・参照表'!C83+$I$2)</f>
        <v/>
      </c>
      <c r="D84" s="272" t="str">
        <f>IF('3.段階号俸表・参照表'!D83="","",'3.段階号俸表・参照表'!D83)</f>
        <v/>
      </c>
      <c r="E84" s="272" t="str">
        <f>IF('3.段階号俸表・参照表'!E83="","",'3.段階号俸表・参照表'!E83+$I$2)</f>
        <v/>
      </c>
      <c r="F84" s="272" t="str">
        <f>IF('3.段階号俸表・参照表'!F83="","",'3.段階号俸表・参照表'!F83)</f>
        <v/>
      </c>
      <c r="G84" s="272" t="str">
        <f>IF('3.段階号俸表・参照表'!G83="","",'3.段階号俸表・参照表'!G83+$I$2)</f>
        <v/>
      </c>
      <c r="H84" s="272" t="str">
        <f>IF('3.段階号俸表・参照表'!H83="","",'3.段階号俸表・参照表'!H83)</f>
        <v/>
      </c>
      <c r="I84" s="272" t="str">
        <f>IF('3.段階号俸表・参照表'!I83="","",'3.段階号俸表・参照表'!I83+$I$2)</f>
        <v/>
      </c>
      <c r="J84" s="272" t="str">
        <f>IF('3.段階号俸表・参照表'!J83="","",'3.段階号俸表・参照表'!J83)</f>
        <v/>
      </c>
      <c r="K84" s="272" t="str">
        <f>IF('3.段階号俸表・参照表'!K83="","",'3.段階号俸表・参照表'!K83+$I$2)</f>
        <v/>
      </c>
      <c r="L84" s="272" t="str">
        <f>IF('3.段階号俸表・参照表'!L83="","",'3.段階号俸表・参照表'!L83)</f>
        <v/>
      </c>
      <c r="M84" s="272" t="str">
        <f>IF('3.段階号俸表・参照表'!M83="","",'3.段階号俸表・参照表'!M83+$I$2)</f>
        <v/>
      </c>
      <c r="N84" s="272" t="str">
        <f>IF('3.段階号俸表・参照表'!N83="","",'3.段階号俸表・参照表'!N83)</f>
        <v/>
      </c>
      <c r="O84" s="272" t="str">
        <f>IF('3.段階号俸表・参照表'!O83="","",'3.段階号俸表・参照表'!O83+$I$2)</f>
        <v/>
      </c>
      <c r="P84" s="272" t="str">
        <f>IF('3.段階号俸表・参照表'!P83="","",'3.段階号俸表・参照表'!P83)</f>
        <v/>
      </c>
      <c r="Q84" s="269" t="str">
        <f>IF('3.段階号俸表・参照表'!Q83="","",'3.段階号俸表・参照表'!Q83+$I$2)</f>
        <v/>
      </c>
      <c r="R84" s="270" t="str">
        <f>IF('3.段階号俸表・参照表'!R83="","",'3.段階号俸表・参照表'!R83)</f>
        <v/>
      </c>
      <c r="S84" s="269" t="str">
        <f>IF('3.段階号俸表・参照表'!S83="","",'3.段階号俸表・参照表'!S83+$I$2)</f>
        <v/>
      </c>
      <c r="T84" s="270" t="str">
        <f>IF('3.段階号俸表・参照表'!T83="","",'3.段階号俸表・参照表'!T83)</f>
        <v/>
      </c>
    </row>
    <row r="85" spans="1:20" x14ac:dyDescent="0.2">
      <c r="A85" s="14">
        <v>82</v>
      </c>
      <c r="B85" s="64">
        <v>76</v>
      </c>
      <c r="C85" s="272" t="str">
        <f>IF('3.段階号俸表・参照表'!C84="","",'3.段階号俸表・参照表'!C84+$I$2)</f>
        <v/>
      </c>
      <c r="D85" s="272" t="str">
        <f>IF('3.段階号俸表・参照表'!D84="","",'3.段階号俸表・参照表'!D84)</f>
        <v/>
      </c>
      <c r="E85" s="272" t="str">
        <f>IF('3.段階号俸表・参照表'!E84="","",'3.段階号俸表・参照表'!E84+$I$2)</f>
        <v/>
      </c>
      <c r="F85" s="272" t="str">
        <f>IF('3.段階号俸表・参照表'!F84="","",'3.段階号俸表・参照表'!F84)</f>
        <v/>
      </c>
      <c r="G85" s="272" t="str">
        <f>IF('3.段階号俸表・参照表'!G84="","",'3.段階号俸表・参照表'!G84+$I$2)</f>
        <v/>
      </c>
      <c r="H85" s="272" t="str">
        <f>IF('3.段階号俸表・参照表'!H84="","",'3.段階号俸表・参照表'!H84)</f>
        <v/>
      </c>
      <c r="I85" s="272" t="str">
        <f>IF('3.段階号俸表・参照表'!I84="","",'3.段階号俸表・参照表'!I84+$I$2)</f>
        <v/>
      </c>
      <c r="J85" s="272" t="str">
        <f>IF('3.段階号俸表・参照表'!J84="","",'3.段階号俸表・参照表'!J84)</f>
        <v/>
      </c>
      <c r="K85" s="272" t="str">
        <f>IF('3.段階号俸表・参照表'!K84="","",'3.段階号俸表・参照表'!K84+$I$2)</f>
        <v/>
      </c>
      <c r="L85" s="272" t="str">
        <f>IF('3.段階号俸表・参照表'!L84="","",'3.段階号俸表・参照表'!L84)</f>
        <v/>
      </c>
      <c r="M85" s="272" t="str">
        <f>IF('3.段階号俸表・参照表'!M84="","",'3.段階号俸表・参照表'!M84+$I$2)</f>
        <v/>
      </c>
      <c r="N85" s="272" t="str">
        <f>IF('3.段階号俸表・参照表'!N84="","",'3.段階号俸表・参照表'!N84)</f>
        <v/>
      </c>
      <c r="O85" s="272" t="str">
        <f>IF('3.段階号俸表・参照表'!O84="","",'3.段階号俸表・参照表'!O84+$I$2)</f>
        <v/>
      </c>
      <c r="P85" s="272" t="str">
        <f>IF('3.段階号俸表・参照表'!P84="","",'3.段階号俸表・参照表'!P84)</f>
        <v/>
      </c>
      <c r="Q85" s="269" t="str">
        <f>IF('3.段階号俸表・参照表'!Q84="","",'3.段階号俸表・参照表'!Q84+$I$2)</f>
        <v/>
      </c>
      <c r="R85" s="270" t="str">
        <f>IF('3.段階号俸表・参照表'!R84="","",'3.段階号俸表・参照表'!R84)</f>
        <v/>
      </c>
      <c r="S85" s="269" t="str">
        <f>IF('3.段階号俸表・参照表'!S84="","",'3.段階号俸表・参照表'!S84+$I$2)</f>
        <v/>
      </c>
      <c r="T85" s="270" t="str">
        <f>IF('3.段階号俸表・参照表'!T84="","",'3.段階号俸表・参照表'!T84)</f>
        <v/>
      </c>
    </row>
    <row r="86" spans="1:20" x14ac:dyDescent="0.2">
      <c r="A86" s="14">
        <v>83</v>
      </c>
      <c r="B86" s="64">
        <v>77</v>
      </c>
      <c r="C86" s="272" t="str">
        <f>IF('3.段階号俸表・参照表'!C85="","",'3.段階号俸表・参照表'!C85+$I$2)</f>
        <v/>
      </c>
      <c r="D86" s="272" t="str">
        <f>IF('3.段階号俸表・参照表'!D85="","",'3.段階号俸表・参照表'!D85)</f>
        <v/>
      </c>
      <c r="E86" s="272" t="str">
        <f>IF('3.段階号俸表・参照表'!E85="","",'3.段階号俸表・参照表'!E85+$I$2)</f>
        <v/>
      </c>
      <c r="F86" s="272" t="str">
        <f>IF('3.段階号俸表・参照表'!F85="","",'3.段階号俸表・参照表'!F85)</f>
        <v/>
      </c>
      <c r="G86" s="272" t="str">
        <f>IF('3.段階号俸表・参照表'!G85="","",'3.段階号俸表・参照表'!G85+$I$2)</f>
        <v/>
      </c>
      <c r="H86" s="272" t="str">
        <f>IF('3.段階号俸表・参照表'!H85="","",'3.段階号俸表・参照表'!H85)</f>
        <v/>
      </c>
      <c r="I86" s="272" t="str">
        <f>IF('3.段階号俸表・参照表'!I85="","",'3.段階号俸表・参照表'!I85+$I$2)</f>
        <v/>
      </c>
      <c r="J86" s="272" t="str">
        <f>IF('3.段階号俸表・参照表'!J85="","",'3.段階号俸表・参照表'!J85)</f>
        <v/>
      </c>
      <c r="K86" s="272" t="str">
        <f>IF('3.段階号俸表・参照表'!K85="","",'3.段階号俸表・参照表'!K85+$I$2)</f>
        <v/>
      </c>
      <c r="L86" s="272" t="str">
        <f>IF('3.段階号俸表・参照表'!L85="","",'3.段階号俸表・参照表'!L85)</f>
        <v/>
      </c>
      <c r="M86" s="272" t="str">
        <f>IF('3.段階号俸表・参照表'!M85="","",'3.段階号俸表・参照表'!M85+$I$2)</f>
        <v/>
      </c>
      <c r="N86" s="272" t="str">
        <f>IF('3.段階号俸表・参照表'!N85="","",'3.段階号俸表・参照表'!N85)</f>
        <v/>
      </c>
      <c r="O86" s="272" t="str">
        <f>IF('3.段階号俸表・参照表'!O85="","",'3.段階号俸表・参照表'!O85+$I$2)</f>
        <v/>
      </c>
      <c r="P86" s="272" t="str">
        <f>IF('3.段階号俸表・参照表'!P85="","",'3.段階号俸表・参照表'!P85)</f>
        <v/>
      </c>
      <c r="Q86" s="269" t="str">
        <f>IF('3.段階号俸表・参照表'!Q85="","",'3.段階号俸表・参照表'!Q85+$I$2)</f>
        <v/>
      </c>
      <c r="R86" s="270" t="str">
        <f>IF('3.段階号俸表・参照表'!R85="","",'3.段階号俸表・参照表'!R85)</f>
        <v/>
      </c>
      <c r="S86" s="269" t="str">
        <f>IF('3.段階号俸表・参照表'!S85="","",'3.段階号俸表・参照表'!S85+$I$2)</f>
        <v/>
      </c>
      <c r="T86" s="270" t="str">
        <f>IF('3.段階号俸表・参照表'!T85="","",'3.段階号俸表・参照表'!T85)</f>
        <v/>
      </c>
    </row>
    <row r="87" spans="1:20" x14ac:dyDescent="0.2">
      <c r="A87" s="14">
        <v>84</v>
      </c>
      <c r="B87" s="64">
        <v>78</v>
      </c>
      <c r="C87" s="272" t="str">
        <f>IF('3.段階号俸表・参照表'!C86="","",'3.段階号俸表・参照表'!C86+$I$2)</f>
        <v/>
      </c>
      <c r="D87" s="272" t="str">
        <f>IF('3.段階号俸表・参照表'!D86="","",'3.段階号俸表・参照表'!D86)</f>
        <v/>
      </c>
      <c r="E87" s="272" t="str">
        <f>IF('3.段階号俸表・参照表'!E86="","",'3.段階号俸表・参照表'!E86+$I$2)</f>
        <v/>
      </c>
      <c r="F87" s="272" t="str">
        <f>IF('3.段階号俸表・参照表'!F86="","",'3.段階号俸表・参照表'!F86)</f>
        <v/>
      </c>
      <c r="G87" s="272" t="str">
        <f>IF('3.段階号俸表・参照表'!G86="","",'3.段階号俸表・参照表'!G86+$I$2)</f>
        <v/>
      </c>
      <c r="H87" s="272" t="str">
        <f>IF('3.段階号俸表・参照表'!H86="","",'3.段階号俸表・参照表'!H86)</f>
        <v/>
      </c>
      <c r="I87" s="272" t="str">
        <f>IF('3.段階号俸表・参照表'!I86="","",'3.段階号俸表・参照表'!I86+$I$2)</f>
        <v/>
      </c>
      <c r="J87" s="272" t="str">
        <f>IF('3.段階号俸表・参照表'!J86="","",'3.段階号俸表・参照表'!J86)</f>
        <v/>
      </c>
      <c r="K87" s="272" t="str">
        <f>IF('3.段階号俸表・参照表'!K86="","",'3.段階号俸表・参照表'!K86+$I$2)</f>
        <v/>
      </c>
      <c r="L87" s="272" t="str">
        <f>IF('3.段階号俸表・参照表'!L86="","",'3.段階号俸表・参照表'!L86)</f>
        <v/>
      </c>
      <c r="M87" s="272" t="str">
        <f>IF('3.段階号俸表・参照表'!M86="","",'3.段階号俸表・参照表'!M86+$I$2)</f>
        <v/>
      </c>
      <c r="N87" s="272" t="str">
        <f>IF('3.段階号俸表・参照表'!N86="","",'3.段階号俸表・参照表'!N86)</f>
        <v/>
      </c>
      <c r="O87" s="272" t="str">
        <f>IF('3.段階号俸表・参照表'!O86="","",'3.段階号俸表・参照表'!O86+$I$2)</f>
        <v/>
      </c>
      <c r="P87" s="272" t="str">
        <f>IF('3.段階号俸表・参照表'!P86="","",'3.段階号俸表・参照表'!P86)</f>
        <v/>
      </c>
      <c r="Q87" s="269" t="str">
        <f>IF('3.段階号俸表・参照表'!Q86="","",'3.段階号俸表・参照表'!Q86+$I$2)</f>
        <v/>
      </c>
      <c r="R87" s="270" t="str">
        <f>IF('3.段階号俸表・参照表'!R86="","",'3.段階号俸表・参照表'!R86)</f>
        <v/>
      </c>
      <c r="S87" s="269" t="str">
        <f>IF('3.段階号俸表・参照表'!S86="","",'3.段階号俸表・参照表'!S86+$I$2)</f>
        <v/>
      </c>
      <c r="T87" s="270" t="str">
        <f>IF('3.段階号俸表・参照表'!T86="","",'3.段階号俸表・参照表'!T86)</f>
        <v/>
      </c>
    </row>
    <row r="88" spans="1:20" x14ac:dyDescent="0.2">
      <c r="A88" s="14">
        <v>85</v>
      </c>
      <c r="B88" s="64">
        <v>79</v>
      </c>
      <c r="C88" s="272" t="str">
        <f>IF('3.段階号俸表・参照表'!C87="","",'3.段階号俸表・参照表'!C87+$I$2)</f>
        <v/>
      </c>
      <c r="D88" s="272" t="str">
        <f>IF('3.段階号俸表・参照表'!D87="","",'3.段階号俸表・参照表'!D87)</f>
        <v/>
      </c>
      <c r="E88" s="272" t="str">
        <f>IF('3.段階号俸表・参照表'!E87="","",'3.段階号俸表・参照表'!E87+$I$2)</f>
        <v/>
      </c>
      <c r="F88" s="272" t="str">
        <f>IF('3.段階号俸表・参照表'!F87="","",'3.段階号俸表・参照表'!F87)</f>
        <v/>
      </c>
      <c r="G88" s="272" t="str">
        <f>IF('3.段階号俸表・参照表'!G87="","",'3.段階号俸表・参照表'!G87+$I$2)</f>
        <v/>
      </c>
      <c r="H88" s="272" t="str">
        <f>IF('3.段階号俸表・参照表'!H87="","",'3.段階号俸表・参照表'!H87)</f>
        <v/>
      </c>
      <c r="I88" s="272" t="str">
        <f>IF('3.段階号俸表・参照表'!I87="","",'3.段階号俸表・参照表'!I87+$I$2)</f>
        <v/>
      </c>
      <c r="J88" s="272" t="str">
        <f>IF('3.段階号俸表・参照表'!J87="","",'3.段階号俸表・参照表'!J87)</f>
        <v/>
      </c>
      <c r="K88" s="272" t="str">
        <f>IF('3.段階号俸表・参照表'!K87="","",'3.段階号俸表・参照表'!K87+$I$2)</f>
        <v/>
      </c>
      <c r="L88" s="272" t="str">
        <f>IF('3.段階号俸表・参照表'!L87="","",'3.段階号俸表・参照表'!L87)</f>
        <v/>
      </c>
      <c r="M88" s="272" t="str">
        <f>IF('3.段階号俸表・参照表'!M87="","",'3.段階号俸表・参照表'!M87+$I$2)</f>
        <v/>
      </c>
      <c r="N88" s="272" t="str">
        <f>IF('3.段階号俸表・参照表'!N87="","",'3.段階号俸表・参照表'!N87)</f>
        <v/>
      </c>
      <c r="O88" s="272" t="str">
        <f>IF('3.段階号俸表・参照表'!O87="","",'3.段階号俸表・参照表'!O87+$I$2)</f>
        <v/>
      </c>
      <c r="P88" s="272" t="str">
        <f>IF('3.段階号俸表・参照表'!P87="","",'3.段階号俸表・参照表'!P87)</f>
        <v/>
      </c>
      <c r="Q88" s="269" t="str">
        <f>IF('3.段階号俸表・参照表'!Q87="","",'3.段階号俸表・参照表'!Q87+$I$2)</f>
        <v/>
      </c>
      <c r="R88" s="270" t="str">
        <f>IF('3.段階号俸表・参照表'!R87="","",'3.段階号俸表・参照表'!R87)</f>
        <v/>
      </c>
      <c r="S88" s="269" t="str">
        <f>IF('3.段階号俸表・参照表'!S87="","",'3.段階号俸表・参照表'!S87+$I$2)</f>
        <v/>
      </c>
      <c r="T88" s="270" t="str">
        <f>IF('3.段階号俸表・参照表'!T87="","",'3.段階号俸表・参照表'!T87)</f>
        <v/>
      </c>
    </row>
    <row r="89" spans="1:20" x14ac:dyDescent="0.2">
      <c r="A89" s="14">
        <v>86</v>
      </c>
      <c r="B89" s="64">
        <v>80</v>
      </c>
      <c r="C89" s="272" t="str">
        <f>IF('3.段階号俸表・参照表'!C88="","",'3.段階号俸表・参照表'!C88+$I$2)</f>
        <v/>
      </c>
      <c r="D89" s="272" t="str">
        <f>IF('3.段階号俸表・参照表'!D88="","",'3.段階号俸表・参照表'!D88)</f>
        <v/>
      </c>
      <c r="E89" s="272" t="str">
        <f>IF('3.段階号俸表・参照表'!E88="","",'3.段階号俸表・参照表'!E88+$I$2)</f>
        <v/>
      </c>
      <c r="F89" s="272" t="str">
        <f>IF('3.段階号俸表・参照表'!F88="","",'3.段階号俸表・参照表'!F88)</f>
        <v/>
      </c>
      <c r="G89" s="272" t="str">
        <f>IF('3.段階号俸表・参照表'!G88="","",'3.段階号俸表・参照表'!G88+$I$2)</f>
        <v/>
      </c>
      <c r="H89" s="272" t="str">
        <f>IF('3.段階号俸表・参照表'!H88="","",'3.段階号俸表・参照表'!H88)</f>
        <v/>
      </c>
      <c r="I89" s="272" t="str">
        <f>IF('3.段階号俸表・参照表'!I88="","",'3.段階号俸表・参照表'!I88+$I$2)</f>
        <v/>
      </c>
      <c r="J89" s="272" t="str">
        <f>IF('3.段階号俸表・参照表'!J88="","",'3.段階号俸表・参照表'!J88)</f>
        <v/>
      </c>
      <c r="K89" s="272" t="str">
        <f>IF('3.段階号俸表・参照表'!K88="","",'3.段階号俸表・参照表'!K88+$I$2)</f>
        <v/>
      </c>
      <c r="L89" s="272" t="str">
        <f>IF('3.段階号俸表・参照表'!L88="","",'3.段階号俸表・参照表'!L88)</f>
        <v/>
      </c>
      <c r="M89" s="272" t="str">
        <f>IF('3.段階号俸表・参照表'!M88="","",'3.段階号俸表・参照表'!M88+$I$2)</f>
        <v/>
      </c>
      <c r="N89" s="272" t="str">
        <f>IF('3.段階号俸表・参照表'!N88="","",'3.段階号俸表・参照表'!N88)</f>
        <v/>
      </c>
      <c r="O89" s="272" t="str">
        <f>IF('3.段階号俸表・参照表'!O88="","",'3.段階号俸表・参照表'!O88+$I$2)</f>
        <v/>
      </c>
      <c r="P89" s="272" t="str">
        <f>IF('3.段階号俸表・参照表'!P88="","",'3.段階号俸表・参照表'!P88)</f>
        <v/>
      </c>
      <c r="Q89" s="269" t="str">
        <f>IF('3.段階号俸表・参照表'!Q88="","",'3.段階号俸表・参照表'!Q88+$I$2)</f>
        <v/>
      </c>
      <c r="R89" s="270" t="str">
        <f>IF('3.段階号俸表・参照表'!R88="","",'3.段階号俸表・参照表'!R88)</f>
        <v/>
      </c>
      <c r="S89" s="269" t="str">
        <f>IF('3.段階号俸表・参照表'!S88="","",'3.段階号俸表・参照表'!S88+$I$2)</f>
        <v/>
      </c>
      <c r="T89" s="270" t="str">
        <f>IF('3.段階号俸表・参照表'!T88="","",'3.段階号俸表・参照表'!T88)</f>
        <v/>
      </c>
    </row>
    <row r="90" spans="1:20" x14ac:dyDescent="0.2">
      <c r="A90" s="14">
        <v>87</v>
      </c>
      <c r="B90" s="64">
        <v>81</v>
      </c>
      <c r="C90" s="269" t="str">
        <f>IF('3.段階号俸表・参照表'!C89="","",'3.段階号俸表・参照表'!C89+$I$2)</f>
        <v/>
      </c>
      <c r="D90" s="269" t="str">
        <f>IF('3.段階号俸表・参照表'!D89="","",'3.段階号俸表・参照表'!D89)</f>
        <v/>
      </c>
      <c r="E90" s="272" t="str">
        <f>IF('3.段階号俸表・参照表'!E89="","",'3.段階号俸表・参照表'!E89+$I$2)</f>
        <v/>
      </c>
      <c r="F90" s="272" t="str">
        <f>IF('3.段階号俸表・参照表'!F89="","",'3.段階号俸表・参照表'!F89)</f>
        <v/>
      </c>
      <c r="G90" s="272" t="str">
        <f>IF('3.段階号俸表・参照表'!G89="","",'3.段階号俸表・参照表'!G89+$I$2)</f>
        <v/>
      </c>
      <c r="H90" s="272" t="str">
        <f>IF('3.段階号俸表・参照表'!H89="","",'3.段階号俸表・参照表'!H89)</f>
        <v/>
      </c>
      <c r="I90" s="272" t="str">
        <f>IF('3.段階号俸表・参照表'!I89="","",'3.段階号俸表・参照表'!I89+$I$2)</f>
        <v/>
      </c>
      <c r="J90" s="272" t="str">
        <f>IF('3.段階号俸表・参照表'!J89="","",'3.段階号俸表・参照表'!J89)</f>
        <v/>
      </c>
      <c r="K90" s="272" t="str">
        <f>IF('3.段階号俸表・参照表'!K89="","",'3.段階号俸表・参照表'!K89+$I$2)</f>
        <v/>
      </c>
      <c r="L90" s="272" t="str">
        <f>IF('3.段階号俸表・参照表'!L89="","",'3.段階号俸表・参照表'!L89)</f>
        <v/>
      </c>
      <c r="M90" s="272" t="str">
        <f>IF('3.段階号俸表・参照表'!M89="","",'3.段階号俸表・参照表'!M89+$I$2)</f>
        <v/>
      </c>
      <c r="N90" s="272" t="str">
        <f>IF('3.段階号俸表・参照表'!N89="","",'3.段階号俸表・参照表'!N89)</f>
        <v/>
      </c>
      <c r="O90" s="272" t="str">
        <f>IF('3.段階号俸表・参照表'!O89="","",'3.段階号俸表・参照表'!O89+$I$2)</f>
        <v/>
      </c>
      <c r="P90" s="272" t="str">
        <f>IF('3.段階号俸表・参照表'!P89="","",'3.段階号俸表・参照表'!P89)</f>
        <v/>
      </c>
      <c r="Q90" s="269" t="str">
        <f>IF('3.段階号俸表・参照表'!Q89="","",'3.段階号俸表・参照表'!Q89+$I$2)</f>
        <v/>
      </c>
      <c r="R90" s="270" t="str">
        <f>IF('3.段階号俸表・参照表'!R89="","",'3.段階号俸表・参照表'!R89)</f>
        <v/>
      </c>
      <c r="S90" s="269" t="str">
        <f>IF('3.段階号俸表・参照表'!S89="","",'3.段階号俸表・参照表'!S89+$I$2)</f>
        <v/>
      </c>
      <c r="T90" s="270" t="str">
        <f>IF('3.段階号俸表・参照表'!T89="","",'3.段階号俸表・参照表'!T89)</f>
        <v/>
      </c>
    </row>
    <row r="91" spans="1:20" x14ac:dyDescent="0.2">
      <c r="A91" s="14">
        <v>88</v>
      </c>
      <c r="B91" s="64">
        <v>82</v>
      </c>
      <c r="C91" s="269" t="str">
        <f>IF('3.段階号俸表・参照表'!C90="","",'3.段階号俸表・参照表'!C90+$I$2)</f>
        <v/>
      </c>
      <c r="D91" s="269" t="str">
        <f>IF('3.段階号俸表・参照表'!D90="","",'3.段階号俸表・参照表'!D90)</f>
        <v/>
      </c>
      <c r="E91" s="272" t="str">
        <f>IF('3.段階号俸表・参照表'!E90="","",'3.段階号俸表・参照表'!E90+$I$2)</f>
        <v/>
      </c>
      <c r="F91" s="272" t="str">
        <f>IF('3.段階号俸表・参照表'!F90="","",'3.段階号俸表・参照表'!F90)</f>
        <v/>
      </c>
      <c r="G91" s="272" t="str">
        <f>IF('3.段階号俸表・参照表'!G90="","",'3.段階号俸表・参照表'!G90+$I$2)</f>
        <v/>
      </c>
      <c r="H91" s="272" t="str">
        <f>IF('3.段階号俸表・参照表'!H90="","",'3.段階号俸表・参照表'!H90)</f>
        <v/>
      </c>
      <c r="I91" s="272" t="str">
        <f>IF('3.段階号俸表・参照表'!I90="","",'3.段階号俸表・参照表'!I90+$I$2)</f>
        <v/>
      </c>
      <c r="J91" s="272" t="str">
        <f>IF('3.段階号俸表・参照表'!J90="","",'3.段階号俸表・参照表'!J90)</f>
        <v/>
      </c>
      <c r="K91" s="272" t="str">
        <f>IF('3.段階号俸表・参照表'!K90="","",'3.段階号俸表・参照表'!K90+$I$2)</f>
        <v/>
      </c>
      <c r="L91" s="272" t="str">
        <f>IF('3.段階号俸表・参照表'!L90="","",'3.段階号俸表・参照表'!L90)</f>
        <v/>
      </c>
      <c r="M91" s="272" t="str">
        <f>IF('3.段階号俸表・参照表'!M90="","",'3.段階号俸表・参照表'!M90+$I$2)</f>
        <v/>
      </c>
      <c r="N91" s="272" t="str">
        <f>IF('3.段階号俸表・参照表'!N90="","",'3.段階号俸表・参照表'!N90)</f>
        <v/>
      </c>
      <c r="O91" s="272" t="str">
        <f>IF('3.段階号俸表・参照表'!O90="","",'3.段階号俸表・参照表'!O90+$I$2)</f>
        <v/>
      </c>
      <c r="P91" s="272" t="str">
        <f>IF('3.段階号俸表・参照表'!P90="","",'3.段階号俸表・参照表'!P90)</f>
        <v/>
      </c>
      <c r="Q91" s="269" t="str">
        <f>IF('3.段階号俸表・参照表'!Q90="","",'3.段階号俸表・参照表'!Q90+$I$2)</f>
        <v/>
      </c>
      <c r="R91" s="270" t="str">
        <f>IF('3.段階号俸表・参照表'!R90="","",'3.段階号俸表・参照表'!R90)</f>
        <v/>
      </c>
      <c r="S91" s="269" t="str">
        <f>IF('3.段階号俸表・参照表'!S90="","",'3.段階号俸表・参照表'!S90+$I$2)</f>
        <v/>
      </c>
      <c r="T91" s="270" t="str">
        <f>IF('3.段階号俸表・参照表'!T90="","",'3.段階号俸表・参照表'!T90)</f>
        <v/>
      </c>
    </row>
    <row r="92" spans="1:20" x14ac:dyDescent="0.2">
      <c r="A92" s="14">
        <v>89</v>
      </c>
      <c r="B92" s="64">
        <v>83</v>
      </c>
      <c r="C92" s="269" t="str">
        <f>IF('3.段階号俸表・参照表'!C91="","",'3.段階号俸表・参照表'!C91+$I$2)</f>
        <v/>
      </c>
      <c r="D92" s="269" t="str">
        <f>IF('3.段階号俸表・参照表'!D91="","",'3.段階号俸表・参照表'!D91)</f>
        <v/>
      </c>
      <c r="E92" s="272" t="str">
        <f>IF('3.段階号俸表・参照表'!E91="","",'3.段階号俸表・参照表'!E91+$I$2)</f>
        <v/>
      </c>
      <c r="F92" s="272" t="str">
        <f>IF('3.段階号俸表・参照表'!F91="","",'3.段階号俸表・参照表'!F91)</f>
        <v/>
      </c>
      <c r="G92" s="272" t="str">
        <f>IF('3.段階号俸表・参照表'!G91="","",'3.段階号俸表・参照表'!G91+$I$2)</f>
        <v/>
      </c>
      <c r="H92" s="272" t="str">
        <f>IF('3.段階号俸表・参照表'!H91="","",'3.段階号俸表・参照表'!H91)</f>
        <v/>
      </c>
      <c r="I92" s="272" t="str">
        <f>IF('3.段階号俸表・参照表'!I91="","",'3.段階号俸表・参照表'!I91+$I$2)</f>
        <v/>
      </c>
      <c r="J92" s="272" t="str">
        <f>IF('3.段階号俸表・参照表'!J91="","",'3.段階号俸表・参照表'!J91)</f>
        <v/>
      </c>
      <c r="K92" s="272" t="str">
        <f>IF('3.段階号俸表・参照表'!K91="","",'3.段階号俸表・参照表'!K91+$I$2)</f>
        <v/>
      </c>
      <c r="L92" s="272" t="str">
        <f>IF('3.段階号俸表・参照表'!L91="","",'3.段階号俸表・参照表'!L91)</f>
        <v/>
      </c>
      <c r="M92" s="272" t="str">
        <f>IF('3.段階号俸表・参照表'!M91="","",'3.段階号俸表・参照表'!M91+$I$2)</f>
        <v/>
      </c>
      <c r="N92" s="272" t="str">
        <f>IF('3.段階号俸表・参照表'!N91="","",'3.段階号俸表・参照表'!N91)</f>
        <v/>
      </c>
      <c r="O92" s="272" t="str">
        <f>IF('3.段階号俸表・参照表'!O91="","",'3.段階号俸表・参照表'!O91+$I$2)</f>
        <v/>
      </c>
      <c r="P92" s="272" t="str">
        <f>IF('3.段階号俸表・参照表'!P91="","",'3.段階号俸表・参照表'!P91)</f>
        <v/>
      </c>
      <c r="Q92" s="269" t="str">
        <f>IF('3.段階号俸表・参照表'!Q91="","",'3.段階号俸表・参照表'!Q91+$I$2)</f>
        <v/>
      </c>
      <c r="R92" s="270" t="str">
        <f>IF('3.段階号俸表・参照表'!R91="","",'3.段階号俸表・参照表'!R91)</f>
        <v/>
      </c>
      <c r="S92" s="269" t="str">
        <f>IF('3.段階号俸表・参照表'!S91="","",'3.段階号俸表・参照表'!S91+$I$2)</f>
        <v/>
      </c>
      <c r="T92" s="270" t="str">
        <f>IF('3.段階号俸表・参照表'!T91="","",'3.段階号俸表・参照表'!T91)</f>
        <v/>
      </c>
    </row>
    <row r="93" spans="1:20" x14ac:dyDescent="0.2">
      <c r="A93" s="14">
        <v>90</v>
      </c>
      <c r="B93" s="64">
        <v>84</v>
      </c>
      <c r="C93" s="272" t="str">
        <f>IF('3.段階号俸表・参照表'!C92="","",'3.段階号俸表・参照表'!C92+$I$2)</f>
        <v/>
      </c>
      <c r="D93" s="272" t="str">
        <f>IF('3.段階号俸表・参照表'!D92="","",'3.段階号俸表・参照表'!D92)</f>
        <v/>
      </c>
      <c r="E93" s="272" t="str">
        <f>IF('3.段階号俸表・参照表'!E92="","",'3.段階号俸表・参照表'!E92+$I$2)</f>
        <v/>
      </c>
      <c r="F93" s="272" t="str">
        <f>IF('3.段階号俸表・参照表'!F92="","",'3.段階号俸表・参照表'!F92)</f>
        <v/>
      </c>
      <c r="G93" s="272" t="str">
        <f>IF('3.段階号俸表・参照表'!G92="","",'3.段階号俸表・参照表'!G92+$I$2)</f>
        <v/>
      </c>
      <c r="H93" s="272" t="str">
        <f>IF('3.段階号俸表・参照表'!H92="","",'3.段階号俸表・参照表'!H92)</f>
        <v/>
      </c>
      <c r="I93" s="272" t="str">
        <f>IF('3.段階号俸表・参照表'!I92="","",'3.段階号俸表・参照表'!I92+$I$2)</f>
        <v/>
      </c>
      <c r="J93" s="272" t="str">
        <f>IF('3.段階号俸表・参照表'!J92="","",'3.段階号俸表・参照表'!J92)</f>
        <v/>
      </c>
      <c r="K93" s="272" t="str">
        <f>IF('3.段階号俸表・参照表'!K92="","",'3.段階号俸表・参照表'!K92+$I$2)</f>
        <v/>
      </c>
      <c r="L93" s="272" t="str">
        <f>IF('3.段階号俸表・参照表'!L92="","",'3.段階号俸表・参照表'!L92)</f>
        <v/>
      </c>
      <c r="M93" s="272" t="str">
        <f>IF('3.段階号俸表・参照表'!M92="","",'3.段階号俸表・参照表'!M92+$I$2)</f>
        <v/>
      </c>
      <c r="N93" s="272" t="str">
        <f>IF('3.段階号俸表・参照表'!N92="","",'3.段階号俸表・参照表'!N92)</f>
        <v/>
      </c>
      <c r="O93" s="272" t="str">
        <f>IF('3.段階号俸表・参照表'!O92="","",'3.段階号俸表・参照表'!O92+$I$2)</f>
        <v/>
      </c>
      <c r="P93" s="272" t="str">
        <f>IF('3.段階号俸表・参照表'!P92="","",'3.段階号俸表・参照表'!P92)</f>
        <v/>
      </c>
      <c r="Q93" s="269" t="str">
        <f>IF('3.段階号俸表・参照表'!Q92="","",'3.段階号俸表・参照表'!Q92+$I$2)</f>
        <v/>
      </c>
      <c r="R93" s="270" t="str">
        <f>IF('3.段階号俸表・参照表'!R92="","",'3.段階号俸表・参照表'!R92)</f>
        <v/>
      </c>
      <c r="S93" s="269" t="str">
        <f>IF('3.段階号俸表・参照表'!S92="","",'3.段階号俸表・参照表'!S92+$I$2)</f>
        <v/>
      </c>
      <c r="T93" s="270" t="str">
        <f>IF('3.段階号俸表・参照表'!T92="","",'3.段階号俸表・参照表'!T92)</f>
        <v/>
      </c>
    </row>
    <row r="94" spans="1:20" x14ac:dyDescent="0.2">
      <c r="A94" s="14">
        <v>91</v>
      </c>
      <c r="B94" s="64">
        <v>85</v>
      </c>
      <c r="C94" s="272" t="str">
        <f>IF('3.段階号俸表・参照表'!C93="","",'3.段階号俸表・参照表'!C93+$I$2)</f>
        <v/>
      </c>
      <c r="D94" s="272" t="str">
        <f>IF('3.段階号俸表・参照表'!D93="","",'3.段階号俸表・参照表'!D93)</f>
        <v/>
      </c>
      <c r="E94" s="272" t="str">
        <f>IF('3.段階号俸表・参照表'!E93="","",'3.段階号俸表・参照表'!E93+$I$2)</f>
        <v/>
      </c>
      <c r="F94" s="272" t="str">
        <f>IF('3.段階号俸表・参照表'!F93="","",'3.段階号俸表・参照表'!F93)</f>
        <v/>
      </c>
      <c r="G94" s="272" t="str">
        <f>IF('3.段階号俸表・参照表'!G93="","",'3.段階号俸表・参照表'!G93+$I$2)</f>
        <v/>
      </c>
      <c r="H94" s="272" t="str">
        <f>IF('3.段階号俸表・参照表'!H93="","",'3.段階号俸表・参照表'!H93)</f>
        <v/>
      </c>
      <c r="I94" s="272" t="str">
        <f>IF('3.段階号俸表・参照表'!I93="","",'3.段階号俸表・参照表'!I93+$I$2)</f>
        <v/>
      </c>
      <c r="J94" s="272" t="str">
        <f>IF('3.段階号俸表・参照表'!J93="","",'3.段階号俸表・参照表'!J93)</f>
        <v/>
      </c>
      <c r="K94" s="272" t="str">
        <f>IF('3.段階号俸表・参照表'!K93="","",'3.段階号俸表・参照表'!K93+$I$2)</f>
        <v/>
      </c>
      <c r="L94" s="272" t="str">
        <f>IF('3.段階号俸表・参照表'!L93="","",'3.段階号俸表・参照表'!L93)</f>
        <v/>
      </c>
      <c r="M94" s="272" t="str">
        <f>IF('3.段階号俸表・参照表'!M93="","",'3.段階号俸表・参照表'!M93+$I$2)</f>
        <v/>
      </c>
      <c r="N94" s="272" t="str">
        <f>IF('3.段階号俸表・参照表'!N93="","",'3.段階号俸表・参照表'!N93)</f>
        <v/>
      </c>
      <c r="O94" s="272" t="str">
        <f>IF('3.段階号俸表・参照表'!O93="","",'3.段階号俸表・参照表'!O93+$I$2)</f>
        <v/>
      </c>
      <c r="P94" s="272" t="str">
        <f>IF('3.段階号俸表・参照表'!P93="","",'3.段階号俸表・参照表'!P93)</f>
        <v/>
      </c>
      <c r="Q94" s="269" t="str">
        <f>IF('3.段階号俸表・参照表'!Q93="","",'3.段階号俸表・参照表'!Q93+$I$2)</f>
        <v/>
      </c>
      <c r="R94" s="270" t="str">
        <f>IF('3.段階号俸表・参照表'!R93="","",'3.段階号俸表・参照表'!R93)</f>
        <v/>
      </c>
      <c r="S94" s="269" t="str">
        <f>IF('3.段階号俸表・参照表'!S93="","",'3.段階号俸表・参照表'!S93+$I$2)</f>
        <v/>
      </c>
      <c r="T94" s="270" t="str">
        <f>IF('3.段階号俸表・参照表'!T93="","",'3.段階号俸表・参照表'!T93)</f>
        <v/>
      </c>
    </row>
    <row r="95" spans="1:20" x14ac:dyDescent="0.2">
      <c r="A95" s="14">
        <v>92</v>
      </c>
      <c r="B95" s="64">
        <v>86</v>
      </c>
      <c r="C95" s="272" t="str">
        <f>IF('3.段階号俸表・参照表'!C94="","",'3.段階号俸表・参照表'!C94+$I$2)</f>
        <v/>
      </c>
      <c r="D95" s="272" t="str">
        <f>IF('3.段階号俸表・参照表'!D94="","",'3.段階号俸表・参照表'!D94)</f>
        <v/>
      </c>
      <c r="E95" s="272" t="str">
        <f>IF('3.段階号俸表・参照表'!E94="","",'3.段階号俸表・参照表'!E94+$I$2)</f>
        <v/>
      </c>
      <c r="F95" s="272" t="str">
        <f>IF('3.段階号俸表・参照表'!F94="","",'3.段階号俸表・参照表'!F94)</f>
        <v/>
      </c>
      <c r="G95" s="272" t="str">
        <f>IF('3.段階号俸表・参照表'!G94="","",'3.段階号俸表・参照表'!G94+$I$2)</f>
        <v/>
      </c>
      <c r="H95" s="272" t="str">
        <f>IF('3.段階号俸表・参照表'!H94="","",'3.段階号俸表・参照表'!H94)</f>
        <v/>
      </c>
      <c r="I95" s="272" t="str">
        <f>IF('3.段階号俸表・参照表'!I94="","",'3.段階号俸表・参照表'!I94+$I$2)</f>
        <v/>
      </c>
      <c r="J95" s="272" t="str">
        <f>IF('3.段階号俸表・参照表'!J94="","",'3.段階号俸表・参照表'!J94)</f>
        <v/>
      </c>
      <c r="K95" s="272" t="str">
        <f>IF('3.段階号俸表・参照表'!K94="","",'3.段階号俸表・参照表'!K94+$I$2)</f>
        <v/>
      </c>
      <c r="L95" s="272" t="str">
        <f>IF('3.段階号俸表・参照表'!L94="","",'3.段階号俸表・参照表'!L94)</f>
        <v/>
      </c>
      <c r="M95" s="272" t="str">
        <f>IF('3.段階号俸表・参照表'!M94="","",'3.段階号俸表・参照表'!M94+$I$2)</f>
        <v/>
      </c>
      <c r="N95" s="272" t="str">
        <f>IF('3.段階号俸表・参照表'!N94="","",'3.段階号俸表・参照表'!N94)</f>
        <v/>
      </c>
      <c r="O95" s="272" t="str">
        <f>IF('3.段階号俸表・参照表'!O94="","",'3.段階号俸表・参照表'!O94+$I$2)</f>
        <v/>
      </c>
      <c r="P95" s="272" t="str">
        <f>IF('3.段階号俸表・参照表'!P94="","",'3.段階号俸表・参照表'!P94)</f>
        <v/>
      </c>
      <c r="Q95" s="269" t="str">
        <f>IF('3.段階号俸表・参照表'!Q94="","",'3.段階号俸表・参照表'!Q94+$I$2)</f>
        <v/>
      </c>
      <c r="R95" s="270" t="str">
        <f>IF('3.段階号俸表・参照表'!R94="","",'3.段階号俸表・参照表'!R94)</f>
        <v/>
      </c>
      <c r="S95" s="269" t="str">
        <f>IF('3.段階号俸表・参照表'!S94="","",'3.段階号俸表・参照表'!S94+$I$2)</f>
        <v/>
      </c>
      <c r="T95" s="270" t="str">
        <f>IF('3.段階号俸表・参照表'!T94="","",'3.段階号俸表・参照表'!T94)</f>
        <v/>
      </c>
    </row>
    <row r="96" spans="1:20" x14ac:dyDescent="0.2">
      <c r="A96" s="14">
        <v>93</v>
      </c>
      <c r="B96" s="64">
        <v>87</v>
      </c>
      <c r="C96" s="272" t="str">
        <f>IF('3.段階号俸表・参照表'!C95="","",'3.段階号俸表・参照表'!C95+$I$2)</f>
        <v/>
      </c>
      <c r="D96" s="272" t="str">
        <f>IF('3.段階号俸表・参照表'!D95="","",'3.段階号俸表・参照表'!D95)</f>
        <v/>
      </c>
      <c r="E96" s="272" t="str">
        <f>IF('3.段階号俸表・参照表'!E95="","",'3.段階号俸表・参照表'!E95+$I$2)</f>
        <v/>
      </c>
      <c r="F96" s="272" t="str">
        <f>IF('3.段階号俸表・参照表'!F95="","",'3.段階号俸表・参照表'!F95)</f>
        <v/>
      </c>
      <c r="G96" s="272" t="str">
        <f>IF('3.段階号俸表・参照表'!G95="","",'3.段階号俸表・参照表'!G95+$I$2)</f>
        <v/>
      </c>
      <c r="H96" s="272" t="str">
        <f>IF('3.段階号俸表・参照表'!H95="","",'3.段階号俸表・参照表'!H95)</f>
        <v/>
      </c>
      <c r="I96" s="272" t="str">
        <f>IF('3.段階号俸表・参照表'!I95="","",'3.段階号俸表・参照表'!I95+$I$2)</f>
        <v/>
      </c>
      <c r="J96" s="272" t="str">
        <f>IF('3.段階号俸表・参照表'!J95="","",'3.段階号俸表・参照表'!J95)</f>
        <v/>
      </c>
      <c r="K96" s="272" t="str">
        <f>IF('3.段階号俸表・参照表'!K95="","",'3.段階号俸表・参照表'!K95+$I$2)</f>
        <v/>
      </c>
      <c r="L96" s="272" t="str">
        <f>IF('3.段階号俸表・参照表'!L95="","",'3.段階号俸表・参照表'!L95)</f>
        <v/>
      </c>
      <c r="M96" s="272" t="str">
        <f>IF('3.段階号俸表・参照表'!M95="","",'3.段階号俸表・参照表'!M95+$I$2)</f>
        <v/>
      </c>
      <c r="N96" s="272" t="str">
        <f>IF('3.段階号俸表・参照表'!N95="","",'3.段階号俸表・参照表'!N95)</f>
        <v/>
      </c>
      <c r="O96" s="272" t="str">
        <f>IF('3.段階号俸表・参照表'!O95="","",'3.段階号俸表・参照表'!O95+$I$2)</f>
        <v/>
      </c>
      <c r="P96" s="272" t="str">
        <f>IF('3.段階号俸表・参照表'!P95="","",'3.段階号俸表・参照表'!P95)</f>
        <v/>
      </c>
      <c r="Q96" s="269" t="str">
        <f>IF('3.段階号俸表・参照表'!Q95="","",'3.段階号俸表・参照表'!Q95+$I$2)</f>
        <v/>
      </c>
      <c r="R96" s="270" t="str">
        <f>IF('3.段階号俸表・参照表'!R95="","",'3.段階号俸表・参照表'!R95)</f>
        <v/>
      </c>
      <c r="S96" s="269" t="str">
        <f>IF('3.段階号俸表・参照表'!S95="","",'3.段階号俸表・参照表'!S95+$I$2)</f>
        <v/>
      </c>
      <c r="T96" s="270" t="str">
        <f>IF('3.段階号俸表・参照表'!T95="","",'3.段階号俸表・参照表'!T95)</f>
        <v/>
      </c>
    </row>
    <row r="97" spans="1:20" x14ac:dyDescent="0.2">
      <c r="A97" s="14">
        <v>94</v>
      </c>
      <c r="B97" s="64">
        <v>88</v>
      </c>
      <c r="C97" s="272" t="str">
        <f>IF('3.段階号俸表・参照表'!C96="","",'3.段階号俸表・参照表'!C96+$I$2)</f>
        <v/>
      </c>
      <c r="D97" s="272" t="str">
        <f>IF('3.段階号俸表・参照表'!D96="","",'3.段階号俸表・参照表'!D96)</f>
        <v/>
      </c>
      <c r="E97" s="272" t="str">
        <f>IF('3.段階号俸表・参照表'!E96="","",'3.段階号俸表・参照表'!E96+$I$2)</f>
        <v/>
      </c>
      <c r="F97" s="272" t="str">
        <f>IF('3.段階号俸表・参照表'!F96="","",'3.段階号俸表・参照表'!F96)</f>
        <v/>
      </c>
      <c r="G97" s="272" t="str">
        <f>IF('3.段階号俸表・参照表'!G96="","",'3.段階号俸表・参照表'!G96+$I$2)</f>
        <v/>
      </c>
      <c r="H97" s="272" t="str">
        <f>IF('3.段階号俸表・参照表'!H96="","",'3.段階号俸表・参照表'!H96)</f>
        <v/>
      </c>
      <c r="I97" s="272" t="str">
        <f>IF('3.段階号俸表・参照表'!I96="","",'3.段階号俸表・参照表'!I96+$I$2)</f>
        <v/>
      </c>
      <c r="J97" s="272" t="str">
        <f>IF('3.段階号俸表・参照表'!J96="","",'3.段階号俸表・参照表'!J96)</f>
        <v/>
      </c>
      <c r="K97" s="272" t="str">
        <f>IF('3.段階号俸表・参照表'!K96="","",'3.段階号俸表・参照表'!K96+$I$2)</f>
        <v/>
      </c>
      <c r="L97" s="272" t="str">
        <f>IF('3.段階号俸表・参照表'!L96="","",'3.段階号俸表・参照表'!L96)</f>
        <v/>
      </c>
      <c r="M97" s="272" t="str">
        <f>IF('3.段階号俸表・参照表'!M96="","",'3.段階号俸表・参照表'!M96+$I$2)</f>
        <v/>
      </c>
      <c r="N97" s="272" t="str">
        <f>IF('3.段階号俸表・参照表'!N96="","",'3.段階号俸表・参照表'!N96)</f>
        <v/>
      </c>
      <c r="O97" s="272" t="str">
        <f>IF('3.段階号俸表・参照表'!O96="","",'3.段階号俸表・参照表'!O96+$I$2)</f>
        <v/>
      </c>
      <c r="P97" s="272" t="str">
        <f>IF('3.段階号俸表・参照表'!P96="","",'3.段階号俸表・参照表'!P96)</f>
        <v/>
      </c>
      <c r="Q97" s="269" t="str">
        <f>IF('3.段階号俸表・参照表'!Q96="","",'3.段階号俸表・参照表'!Q96+$I$2)</f>
        <v/>
      </c>
      <c r="R97" s="270" t="str">
        <f>IF('3.段階号俸表・参照表'!R96="","",'3.段階号俸表・参照表'!R96)</f>
        <v/>
      </c>
      <c r="S97" s="269" t="str">
        <f>IF('3.段階号俸表・参照表'!S96="","",'3.段階号俸表・参照表'!S96+$I$2)</f>
        <v/>
      </c>
      <c r="T97" s="270" t="str">
        <f>IF('3.段階号俸表・参照表'!T96="","",'3.段階号俸表・参照表'!T96)</f>
        <v/>
      </c>
    </row>
    <row r="98" spans="1:20" x14ac:dyDescent="0.2">
      <c r="A98" s="14">
        <v>95</v>
      </c>
      <c r="B98" s="64">
        <v>89</v>
      </c>
      <c r="C98" s="272" t="str">
        <f>IF('3.段階号俸表・参照表'!C97="","",'3.段階号俸表・参照表'!C97+$I$2)</f>
        <v/>
      </c>
      <c r="D98" s="272" t="str">
        <f>IF('3.段階号俸表・参照表'!D97="","",'3.段階号俸表・参照表'!D97)</f>
        <v/>
      </c>
      <c r="E98" s="272" t="str">
        <f>IF('3.段階号俸表・参照表'!E97="","",'3.段階号俸表・参照表'!E97+$I$2)</f>
        <v/>
      </c>
      <c r="F98" s="272" t="str">
        <f>IF('3.段階号俸表・参照表'!F97="","",'3.段階号俸表・参照表'!F97)</f>
        <v/>
      </c>
      <c r="G98" s="272" t="str">
        <f>IF('3.段階号俸表・参照表'!G97="","",'3.段階号俸表・参照表'!G97+$I$2)</f>
        <v/>
      </c>
      <c r="H98" s="272" t="str">
        <f>IF('3.段階号俸表・参照表'!H97="","",'3.段階号俸表・参照表'!H97)</f>
        <v/>
      </c>
      <c r="I98" s="272" t="str">
        <f>IF('3.段階号俸表・参照表'!I97="","",'3.段階号俸表・参照表'!I97+$I$2)</f>
        <v/>
      </c>
      <c r="J98" s="272" t="str">
        <f>IF('3.段階号俸表・参照表'!J97="","",'3.段階号俸表・参照表'!J97)</f>
        <v/>
      </c>
      <c r="K98" s="272" t="str">
        <f>IF('3.段階号俸表・参照表'!K97="","",'3.段階号俸表・参照表'!K97+$I$2)</f>
        <v/>
      </c>
      <c r="L98" s="272" t="str">
        <f>IF('3.段階号俸表・参照表'!L97="","",'3.段階号俸表・参照表'!L97)</f>
        <v/>
      </c>
      <c r="M98" s="272" t="str">
        <f>IF('3.段階号俸表・参照表'!M97="","",'3.段階号俸表・参照表'!M97+$I$2)</f>
        <v/>
      </c>
      <c r="N98" s="272" t="str">
        <f>IF('3.段階号俸表・参照表'!N97="","",'3.段階号俸表・参照表'!N97)</f>
        <v/>
      </c>
      <c r="O98" s="272" t="str">
        <f>IF('3.段階号俸表・参照表'!O97="","",'3.段階号俸表・参照表'!O97+$I$2)</f>
        <v/>
      </c>
      <c r="P98" s="272" t="str">
        <f>IF('3.段階号俸表・参照表'!P97="","",'3.段階号俸表・参照表'!P97)</f>
        <v/>
      </c>
      <c r="Q98" s="269" t="str">
        <f>IF('3.段階号俸表・参照表'!Q97="","",'3.段階号俸表・参照表'!Q97+$I$2)</f>
        <v/>
      </c>
      <c r="R98" s="270" t="str">
        <f>IF('3.段階号俸表・参照表'!R97="","",'3.段階号俸表・参照表'!R97)</f>
        <v/>
      </c>
      <c r="S98" s="269" t="str">
        <f>IF('3.段階号俸表・参照表'!S97="","",'3.段階号俸表・参照表'!S97+$I$2)</f>
        <v/>
      </c>
      <c r="T98" s="270" t="str">
        <f>IF('3.段階号俸表・参照表'!T97="","",'3.段階号俸表・参照表'!T97)</f>
        <v/>
      </c>
    </row>
    <row r="99" spans="1:20" x14ac:dyDescent="0.2">
      <c r="A99" s="14">
        <v>96</v>
      </c>
      <c r="B99" s="64">
        <v>90</v>
      </c>
      <c r="C99" s="272" t="str">
        <f>IF('3.段階号俸表・参照表'!C98="","",'3.段階号俸表・参照表'!C98+$I$2)</f>
        <v/>
      </c>
      <c r="D99" s="272" t="str">
        <f>IF('3.段階号俸表・参照表'!D98="","",'3.段階号俸表・参照表'!D98)</f>
        <v/>
      </c>
      <c r="E99" s="272" t="str">
        <f>IF('3.段階号俸表・参照表'!E98="","",'3.段階号俸表・参照表'!E98+$I$2)</f>
        <v/>
      </c>
      <c r="F99" s="272" t="str">
        <f>IF('3.段階号俸表・参照表'!F98="","",'3.段階号俸表・参照表'!F98)</f>
        <v/>
      </c>
      <c r="G99" s="272" t="str">
        <f>IF('3.段階号俸表・参照表'!G98="","",'3.段階号俸表・参照表'!G98+$I$2)</f>
        <v/>
      </c>
      <c r="H99" s="272" t="str">
        <f>IF('3.段階号俸表・参照表'!H98="","",'3.段階号俸表・参照表'!H98)</f>
        <v/>
      </c>
      <c r="I99" s="272" t="str">
        <f>IF('3.段階号俸表・参照表'!I98="","",'3.段階号俸表・参照表'!I98+$I$2)</f>
        <v/>
      </c>
      <c r="J99" s="272" t="str">
        <f>IF('3.段階号俸表・参照表'!J98="","",'3.段階号俸表・参照表'!J98)</f>
        <v/>
      </c>
      <c r="K99" s="272" t="str">
        <f>IF('3.段階号俸表・参照表'!K98="","",'3.段階号俸表・参照表'!K98+$I$2)</f>
        <v/>
      </c>
      <c r="L99" s="272" t="str">
        <f>IF('3.段階号俸表・参照表'!L98="","",'3.段階号俸表・参照表'!L98)</f>
        <v/>
      </c>
      <c r="M99" s="272" t="str">
        <f>IF('3.段階号俸表・参照表'!M98="","",'3.段階号俸表・参照表'!M98+$I$2)</f>
        <v/>
      </c>
      <c r="N99" s="272" t="str">
        <f>IF('3.段階号俸表・参照表'!N98="","",'3.段階号俸表・参照表'!N98)</f>
        <v/>
      </c>
      <c r="O99" s="272" t="str">
        <f>IF('3.段階号俸表・参照表'!O98="","",'3.段階号俸表・参照表'!O98+$I$2)</f>
        <v/>
      </c>
      <c r="P99" s="272" t="str">
        <f>IF('3.段階号俸表・参照表'!P98="","",'3.段階号俸表・参照表'!P98)</f>
        <v/>
      </c>
      <c r="Q99" s="269" t="str">
        <f>IF('3.段階号俸表・参照表'!Q98="","",'3.段階号俸表・参照表'!Q98+$I$2)</f>
        <v/>
      </c>
      <c r="R99" s="270" t="str">
        <f>IF('3.段階号俸表・参照表'!R98="","",'3.段階号俸表・参照表'!R98)</f>
        <v/>
      </c>
      <c r="S99" s="269" t="str">
        <f>IF('3.段階号俸表・参照表'!S98="","",'3.段階号俸表・参照表'!S98+$I$2)</f>
        <v/>
      </c>
      <c r="T99" s="270" t="str">
        <f>IF('3.段階号俸表・参照表'!T98="","",'3.段階号俸表・参照表'!T98)</f>
        <v/>
      </c>
    </row>
    <row r="100" spans="1:20" x14ac:dyDescent="0.2">
      <c r="A100" s="14">
        <v>97</v>
      </c>
      <c r="B100" s="64">
        <v>91</v>
      </c>
      <c r="C100" s="272" t="str">
        <f>IF('3.段階号俸表・参照表'!C99="","",'3.段階号俸表・参照表'!C99+$I$2)</f>
        <v/>
      </c>
      <c r="D100" s="272" t="str">
        <f>IF('3.段階号俸表・参照表'!D99="","",'3.段階号俸表・参照表'!D99)</f>
        <v/>
      </c>
      <c r="E100" s="272" t="str">
        <f>IF('3.段階号俸表・参照表'!E99="","",'3.段階号俸表・参照表'!E99+$I$2)</f>
        <v/>
      </c>
      <c r="F100" s="272" t="str">
        <f>IF('3.段階号俸表・参照表'!F99="","",'3.段階号俸表・参照表'!F99)</f>
        <v/>
      </c>
      <c r="G100" s="272" t="str">
        <f>IF('3.段階号俸表・参照表'!G99="","",'3.段階号俸表・参照表'!G99+$I$2)</f>
        <v/>
      </c>
      <c r="H100" s="272" t="str">
        <f>IF('3.段階号俸表・参照表'!H99="","",'3.段階号俸表・参照表'!H99)</f>
        <v/>
      </c>
      <c r="I100" s="272" t="str">
        <f>IF('3.段階号俸表・参照表'!I99="","",'3.段階号俸表・参照表'!I99+$I$2)</f>
        <v/>
      </c>
      <c r="J100" s="272" t="str">
        <f>IF('3.段階号俸表・参照表'!J99="","",'3.段階号俸表・参照表'!J99)</f>
        <v/>
      </c>
      <c r="K100" s="272" t="str">
        <f>IF('3.段階号俸表・参照表'!K99="","",'3.段階号俸表・参照表'!K99+$I$2)</f>
        <v/>
      </c>
      <c r="L100" s="272" t="str">
        <f>IF('3.段階号俸表・参照表'!L99="","",'3.段階号俸表・参照表'!L99)</f>
        <v/>
      </c>
      <c r="M100" s="272" t="str">
        <f>IF('3.段階号俸表・参照表'!M99="","",'3.段階号俸表・参照表'!M99+$I$2)</f>
        <v/>
      </c>
      <c r="N100" s="272" t="str">
        <f>IF('3.段階号俸表・参照表'!N99="","",'3.段階号俸表・参照表'!N99)</f>
        <v/>
      </c>
      <c r="O100" s="272" t="str">
        <f>IF('3.段階号俸表・参照表'!O99="","",'3.段階号俸表・参照表'!O99+$I$2)</f>
        <v/>
      </c>
      <c r="P100" s="272" t="str">
        <f>IF('3.段階号俸表・参照表'!P99="","",'3.段階号俸表・参照表'!P99)</f>
        <v/>
      </c>
      <c r="Q100" s="269" t="str">
        <f>IF('3.段階号俸表・参照表'!Q99="","",'3.段階号俸表・参照表'!Q99+$I$2)</f>
        <v/>
      </c>
      <c r="R100" s="270" t="str">
        <f>IF('3.段階号俸表・参照表'!R99="","",'3.段階号俸表・参照表'!R99)</f>
        <v/>
      </c>
      <c r="S100" s="269" t="str">
        <f>IF('3.段階号俸表・参照表'!S99="","",'3.段階号俸表・参照表'!S99+$I$2)</f>
        <v/>
      </c>
      <c r="T100" s="270" t="str">
        <f>IF('3.段階号俸表・参照表'!T99="","",'3.段階号俸表・参照表'!T99)</f>
        <v/>
      </c>
    </row>
    <row r="101" spans="1:20" x14ac:dyDescent="0.2">
      <c r="A101" s="14">
        <v>98</v>
      </c>
      <c r="B101" s="64">
        <v>92</v>
      </c>
      <c r="C101" s="272" t="str">
        <f>IF('3.段階号俸表・参照表'!C100="","",'3.段階号俸表・参照表'!C100+$I$2)</f>
        <v/>
      </c>
      <c r="D101" s="272" t="str">
        <f>IF('3.段階号俸表・参照表'!D100="","",'3.段階号俸表・参照表'!D100)</f>
        <v/>
      </c>
      <c r="E101" s="272" t="str">
        <f>IF('3.段階号俸表・参照表'!E100="","",'3.段階号俸表・参照表'!E100+$I$2)</f>
        <v/>
      </c>
      <c r="F101" s="272" t="str">
        <f>IF('3.段階号俸表・参照表'!F100="","",'3.段階号俸表・参照表'!F100)</f>
        <v/>
      </c>
      <c r="G101" s="272" t="str">
        <f>IF('3.段階号俸表・参照表'!G100="","",'3.段階号俸表・参照表'!G100+$I$2)</f>
        <v/>
      </c>
      <c r="H101" s="272" t="str">
        <f>IF('3.段階号俸表・参照表'!H100="","",'3.段階号俸表・参照表'!H100)</f>
        <v/>
      </c>
      <c r="I101" s="272" t="str">
        <f>IF('3.段階号俸表・参照表'!I100="","",'3.段階号俸表・参照表'!I100+$I$2)</f>
        <v/>
      </c>
      <c r="J101" s="272" t="str">
        <f>IF('3.段階号俸表・参照表'!J100="","",'3.段階号俸表・参照表'!J100)</f>
        <v/>
      </c>
      <c r="K101" s="272" t="str">
        <f>IF('3.段階号俸表・参照表'!K100="","",'3.段階号俸表・参照表'!K100+$I$2)</f>
        <v/>
      </c>
      <c r="L101" s="272" t="str">
        <f>IF('3.段階号俸表・参照表'!L100="","",'3.段階号俸表・参照表'!L100)</f>
        <v/>
      </c>
      <c r="M101" s="272" t="str">
        <f>IF('3.段階号俸表・参照表'!M100="","",'3.段階号俸表・参照表'!M100+$I$2)</f>
        <v/>
      </c>
      <c r="N101" s="272" t="str">
        <f>IF('3.段階号俸表・参照表'!N100="","",'3.段階号俸表・参照表'!N100)</f>
        <v/>
      </c>
      <c r="O101" s="272" t="str">
        <f>IF('3.段階号俸表・参照表'!O100="","",'3.段階号俸表・参照表'!O100+$I$2)</f>
        <v/>
      </c>
      <c r="P101" s="272" t="str">
        <f>IF('3.段階号俸表・参照表'!P100="","",'3.段階号俸表・参照表'!P100)</f>
        <v/>
      </c>
      <c r="Q101" s="269" t="str">
        <f>IF('3.段階号俸表・参照表'!Q100="","",'3.段階号俸表・参照表'!Q100+$I$2)</f>
        <v/>
      </c>
      <c r="R101" s="270" t="str">
        <f>IF('3.段階号俸表・参照表'!R100="","",'3.段階号俸表・参照表'!R100)</f>
        <v/>
      </c>
      <c r="S101" s="269" t="str">
        <f>IF('3.段階号俸表・参照表'!S100="","",'3.段階号俸表・参照表'!S100+$I$2)</f>
        <v/>
      </c>
      <c r="T101" s="270" t="str">
        <f>IF('3.段階号俸表・参照表'!T100="","",'3.段階号俸表・参照表'!T100)</f>
        <v/>
      </c>
    </row>
    <row r="102" spans="1:20" x14ac:dyDescent="0.2">
      <c r="A102" s="14">
        <v>99</v>
      </c>
      <c r="B102" s="64">
        <v>93</v>
      </c>
      <c r="C102" s="272" t="str">
        <f>IF('3.段階号俸表・参照表'!C101="","",'3.段階号俸表・参照表'!C101+$I$2)</f>
        <v/>
      </c>
      <c r="D102" s="272" t="str">
        <f>IF('3.段階号俸表・参照表'!D101="","",'3.段階号俸表・参照表'!D101)</f>
        <v/>
      </c>
      <c r="E102" s="272" t="str">
        <f>IF('3.段階号俸表・参照表'!E101="","",'3.段階号俸表・参照表'!E101+$I$2)</f>
        <v/>
      </c>
      <c r="F102" s="272" t="str">
        <f>IF('3.段階号俸表・参照表'!F101="","",'3.段階号俸表・参照表'!F101)</f>
        <v/>
      </c>
      <c r="G102" s="272" t="str">
        <f>IF('3.段階号俸表・参照表'!G101="","",'3.段階号俸表・参照表'!G101+$I$2)</f>
        <v/>
      </c>
      <c r="H102" s="272" t="str">
        <f>IF('3.段階号俸表・参照表'!H101="","",'3.段階号俸表・参照表'!H101)</f>
        <v/>
      </c>
      <c r="I102" s="272" t="str">
        <f>IF('3.段階号俸表・参照表'!I101="","",'3.段階号俸表・参照表'!I101+$I$2)</f>
        <v/>
      </c>
      <c r="J102" s="272" t="str">
        <f>IF('3.段階号俸表・参照表'!J101="","",'3.段階号俸表・参照表'!J101)</f>
        <v/>
      </c>
      <c r="K102" s="272" t="str">
        <f>IF('3.段階号俸表・参照表'!K101="","",'3.段階号俸表・参照表'!K101+$I$2)</f>
        <v/>
      </c>
      <c r="L102" s="272" t="str">
        <f>IF('3.段階号俸表・参照表'!L101="","",'3.段階号俸表・参照表'!L101)</f>
        <v/>
      </c>
      <c r="M102" s="272" t="str">
        <f>IF('3.段階号俸表・参照表'!M101="","",'3.段階号俸表・参照表'!M101+$I$2)</f>
        <v/>
      </c>
      <c r="N102" s="272" t="str">
        <f>IF('3.段階号俸表・参照表'!N101="","",'3.段階号俸表・参照表'!N101)</f>
        <v/>
      </c>
      <c r="O102" s="272" t="str">
        <f>IF('3.段階号俸表・参照表'!O101="","",'3.段階号俸表・参照表'!O101+$I$2)</f>
        <v/>
      </c>
      <c r="P102" s="272" t="str">
        <f>IF('3.段階号俸表・参照表'!P101="","",'3.段階号俸表・参照表'!P101)</f>
        <v/>
      </c>
      <c r="Q102" s="269" t="str">
        <f>IF('3.段階号俸表・参照表'!Q101="","",'3.段階号俸表・参照表'!Q101+$I$2)</f>
        <v/>
      </c>
      <c r="R102" s="270" t="str">
        <f>IF('3.段階号俸表・参照表'!R101="","",'3.段階号俸表・参照表'!R101)</f>
        <v/>
      </c>
      <c r="S102" s="269" t="str">
        <f>IF('3.段階号俸表・参照表'!S101="","",'3.段階号俸表・参照表'!S101+$I$2)</f>
        <v/>
      </c>
      <c r="T102" s="270" t="str">
        <f>IF('3.段階号俸表・参照表'!T101="","",'3.段階号俸表・参照表'!T101)</f>
        <v/>
      </c>
    </row>
    <row r="103" spans="1:20" x14ac:dyDescent="0.2">
      <c r="A103" s="14">
        <v>100</v>
      </c>
      <c r="B103" s="64">
        <v>94</v>
      </c>
      <c r="C103" s="272" t="str">
        <f>IF('3.段階号俸表・参照表'!C102="","",'3.段階号俸表・参照表'!C102+$I$2)</f>
        <v/>
      </c>
      <c r="D103" s="272" t="str">
        <f>IF('3.段階号俸表・参照表'!D102="","",'3.段階号俸表・参照表'!D102)</f>
        <v/>
      </c>
      <c r="E103" s="272" t="str">
        <f>IF('3.段階号俸表・参照表'!E102="","",'3.段階号俸表・参照表'!E102+$I$2)</f>
        <v/>
      </c>
      <c r="F103" s="272" t="str">
        <f>IF('3.段階号俸表・参照表'!F102="","",'3.段階号俸表・参照表'!F102)</f>
        <v/>
      </c>
      <c r="G103" s="272" t="str">
        <f>IF('3.段階号俸表・参照表'!G102="","",'3.段階号俸表・参照表'!G102+$I$2)</f>
        <v/>
      </c>
      <c r="H103" s="272" t="str">
        <f>IF('3.段階号俸表・参照表'!H102="","",'3.段階号俸表・参照表'!H102)</f>
        <v/>
      </c>
      <c r="I103" s="272" t="str">
        <f>IF('3.段階号俸表・参照表'!I102="","",'3.段階号俸表・参照表'!I102+$I$2)</f>
        <v/>
      </c>
      <c r="J103" s="272" t="str">
        <f>IF('3.段階号俸表・参照表'!J102="","",'3.段階号俸表・参照表'!J102)</f>
        <v/>
      </c>
      <c r="K103" s="272" t="str">
        <f>IF('3.段階号俸表・参照表'!K102="","",'3.段階号俸表・参照表'!K102+$I$2)</f>
        <v/>
      </c>
      <c r="L103" s="272" t="str">
        <f>IF('3.段階号俸表・参照表'!L102="","",'3.段階号俸表・参照表'!L102)</f>
        <v/>
      </c>
      <c r="M103" s="272" t="str">
        <f>IF('3.段階号俸表・参照表'!M102="","",'3.段階号俸表・参照表'!M102+$I$2)</f>
        <v/>
      </c>
      <c r="N103" s="272" t="str">
        <f>IF('3.段階号俸表・参照表'!N102="","",'3.段階号俸表・参照表'!N102)</f>
        <v/>
      </c>
      <c r="O103" s="272" t="str">
        <f>IF('3.段階号俸表・参照表'!O102="","",'3.段階号俸表・参照表'!O102+$I$2)</f>
        <v/>
      </c>
      <c r="P103" s="272" t="str">
        <f>IF('3.段階号俸表・参照表'!P102="","",'3.段階号俸表・参照表'!P102)</f>
        <v/>
      </c>
      <c r="Q103" s="269" t="str">
        <f>IF('3.段階号俸表・参照表'!Q102="","",'3.段階号俸表・参照表'!Q102+$I$2)</f>
        <v/>
      </c>
      <c r="R103" s="270" t="str">
        <f>IF('3.段階号俸表・参照表'!R102="","",'3.段階号俸表・参照表'!R102)</f>
        <v/>
      </c>
      <c r="S103" s="269" t="str">
        <f>IF('3.段階号俸表・参照表'!S102="","",'3.段階号俸表・参照表'!S102+$I$2)</f>
        <v/>
      </c>
      <c r="T103" s="270" t="str">
        <f>IF('3.段階号俸表・参照表'!T102="","",'3.段階号俸表・参照表'!T102)</f>
        <v/>
      </c>
    </row>
    <row r="104" spans="1:20" x14ac:dyDescent="0.2">
      <c r="A104" s="14">
        <v>101</v>
      </c>
      <c r="B104" s="64">
        <v>95</v>
      </c>
      <c r="C104" s="272" t="str">
        <f>IF('3.段階号俸表・参照表'!C103="","",'3.段階号俸表・参照表'!C103+$I$2)</f>
        <v/>
      </c>
      <c r="D104" s="272" t="str">
        <f>IF('3.段階号俸表・参照表'!D103="","",'3.段階号俸表・参照表'!D103)</f>
        <v/>
      </c>
      <c r="E104" s="272" t="str">
        <f>IF('3.段階号俸表・参照表'!E103="","",'3.段階号俸表・参照表'!E103+$I$2)</f>
        <v/>
      </c>
      <c r="F104" s="272" t="str">
        <f>IF('3.段階号俸表・参照表'!F103="","",'3.段階号俸表・参照表'!F103)</f>
        <v/>
      </c>
      <c r="G104" s="272" t="str">
        <f>IF('3.段階号俸表・参照表'!G103="","",'3.段階号俸表・参照表'!G103+$I$2)</f>
        <v/>
      </c>
      <c r="H104" s="272" t="str">
        <f>IF('3.段階号俸表・参照表'!H103="","",'3.段階号俸表・参照表'!H103)</f>
        <v/>
      </c>
      <c r="I104" s="272" t="str">
        <f>IF('3.段階号俸表・参照表'!I103="","",'3.段階号俸表・参照表'!I103+$I$2)</f>
        <v/>
      </c>
      <c r="J104" s="272" t="str">
        <f>IF('3.段階号俸表・参照表'!J103="","",'3.段階号俸表・参照表'!J103)</f>
        <v/>
      </c>
      <c r="K104" s="272" t="str">
        <f>IF('3.段階号俸表・参照表'!K103="","",'3.段階号俸表・参照表'!K103+$I$2)</f>
        <v/>
      </c>
      <c r="L104" s="272" t="str">
        <f>IF('3.段階号俸表・参照表'!L103="","",'3.段階号俸表・参照表'!L103)</f>
        <v/>
      </c>
      <c r="M104" s="272" t="str">
        <f>IF('3.段階号俸表・参照表'!M103="","",'3.段階号俸表・参照表'!M103+$I$2)</f>
        <v/>
      </c>
      <c r="N104" s="272" t="str">
        <f>IF('3.段階号俸表・参照表'!N103="","",'3.段階号俸表・参照表'!N103)</f>
        <v/>
      </c>
      <c r="O104" s="272" t="str">
        <f>IF('3.段階号俸表・参照表'!O103="","",'3.段階号俸表・参照表'!O103+$I$2)</f>
        <v/>
      </c>
      <c r="P104" s="272" t="str">
        <f>IF('3.段階号俸表・参照表'!P103="","",'3.段階号俸表・参照表'!P103)</f>
        <v/>
      </c>
      <c r="Q104" s="269" t="str">
        <f>IF('3.段階号俸表・参照表'!Q103="","",'3.段階号俸表・参照表'!Q103+$I$2)</f>
        <v/>
      </c>
      <c r="R104" s="270" t="str">
        <f>IF('3.段階号俸表・参照表'!R103="","",'3.段階号俸表・参照表'!R103)</f>
        <v/>
      </c>
      <c r="S104" s="269" t="str">
        <f>IF('3.段階号俸表・参照表'!S103="","",'3.段階号俸表・参照表'!S103+$I$2)</f>
        <v/>
      </c>
      <c r="T104" s="270" t="str">
        <f>IF('3.段階号俸表・参照表'!T103="","",'3.段階号俸表・参照表'!T103)</f>
        <v/>
      </c>
    </row>
    <row r="105" spans="1:20" x14ac:dyDescent="0.2">
      <c r="A105" s="14">
        <v>102</v>
      </c>
      <c r="B105" s="64">
        <v>96</v>
      </c>
      <c r="C105" s="272" t="str">
        <f>IF('3.段階号俸表・参照表'!C104="","",'3.段階号俸表・参照表'!C104+$I$2)</f>
        <v/>
      </c>
      <c r="D105" s="272" t="str">
        <f>IF('3.段階号俸表・参照表'!D104="","",'3.段階号俸表・参照表'!D104)</f>
        <v/>
      </c>
      <c r="E105" s="272" t="str">
        <f>IF('3.段階号俸表・参照表'!E104="","",'3.段階号俸表・参照表'!E104+$I$2)</f>
        <v/>
      </c>
      <c r="F105" s="272" t="str">
        <f>IF('3.段階号俸表・参照表'!F104="","",'3.段階号俸表・参照表'!F104)</f>
        <v/>
      </c>
      <c r="G105" s="272" t="str">
        <f>IF('3.段階号俸表・参照表'!G104="","",'3.段階号俸表・参照表'!G104+$I$2)</f>
        <v/>
      </c>
      <c r="H105" s="272" t="str">
        <f>IF('3.段階号俸表・参照表'!H104="","",'3.段階号俸表・参照表'!H104)</f>
        <v/>
      </c>
      <c r="I105" s="272" t="str">
        <f>IF('3.段階号俸表・参照表'!I104="","",'3.段階号俸表・参照表'!I104+$I$2)</f>
        <v/>
      </c>
      <c r="J105" s="272" t="str">
        <f>IF('3.段階号俸表・参照表'!J104="","",'3.段階号俸表・参照表'!J104)</f>
        <v/>
      </c>
      <c r="K105" s="272" t="str">
        <f>IF('3.段階号俸表・参照表'!K104="","",'3.段階号俸表・参照表'!K104+$I$2)</f>
        <v/>
      </c>
      <c r="L105" s="272" t="str">
        <f>IF('3.段階号俸表・参照表'!L104="","",'3.段階号俸表・参照表'!L104)</f>
        <v/>
      </c>
      <c r="M105" s="272" t="str">
        <f>IF('3.段階号俸表・参照表'!M104="","",'3.段階号俸表・参照表'!M104+$I$2)</f>
        <v/>
      </c>
      <c r="N105" s="272" t="str">
        <f>IF('3.段階号俸表・参照表'!N104="","",'3.段階号俸表・参照表'!N104)</f>
        <v/>
      </c>
      <c r="O105" s="272" t="str">
        <f>IF('3.段階号俸表・参照表'!O104="","",'3.段階号俸表・参照表'!O104+$I$2)</f>
        <v/>
      </c>
      <c r="P105" s="272" t="str">
        <f>IF('3.段階号俸表・参照表'!P104="","",'3.段階号俸表・参照表'!P104)</f>
        <v/>
      </c>
      <c r="Q105" s="269" t="str">
        <f>IF('3.段階号俸表・参照表'!Q104="","",'3.段階号俸表・参照表'!Q104+$I$2)</f>
        <v/>
      </c>
      <c r="R105" s="270" t="str">
        <f>IF('3.段階号俸表・参照表'!R104="","",'3.段階号俸表・参照表'!R104)</f>
        <v/>
      </c>
      <c r="S105" s="269" t="str">
        <f>IF('3.段階号俸表・参照表'!S104="","",'3.段階号俸表・参照表'!S104+$I$2)</f>
        <v/>
      </c>
      <c r="T105" s="270" t="str">
        <f>IF('3.段階号俸表・参照表'!T104="","",'3.段階号俸表・参照表'!T104)</f>
        <v/>
      </c>
    </row>
    <row r="106" spans="1:20" x14ac:dyDescent="0.2">
      <c r="A106" s="14">
        <v>103</v>
      </c>
      <c r="B106" s="64">
        <v>97</v>
      </c>
      <c r="C106" s="272" t="str">
        <f>IF('3.段階号俸表・参照表'!C105="","",'3.段階号俸表・参照表'!C105+$I$2)</f>
        <v/>
      </c>
      <c r="D106" s="272" t="str">
        <f>IF('3.段階号俸表・参照表'!D105="","",'3.段階号俸表・参照表'!D105)</f>
        <v/>
      </c>
      <c r="E106" s="272" t="str">
        <f>IF('3.段階号俸表・参照表'!E105="","",'3.段階号俸表・参照表'!E105+$I$2)</f>
        <v/>
      </c>
      <c r="F106" s="272" t="str">
        <f>IF('3.段階号俸表・参照表'!F105="","",'3.段階号俸表・参照表'!F105)</f>
        <v/>
      </c>
      <c r="G106" s="272" t="str">
        <f>IF('3.段階号俸表・参照表'!G105="","",'3.段階号俸表・参照表'!G105+$I$2)</f>
        <v/>
      </c>
      <c r="H106" s="272" t="str">
        <f>IF('3.段階号俸表・参照表'!H105="","",'3.段階号俸表・参照表'!H105)</f>
        <v/>
      </c>
      <c r="I106" s="272" t="str">
        <f>IF('3.段階号俸表・参照表'!I105="","",'3.段階号俸表・参照表'!I105+$I$2)</f>
        <v/>
      </c>
      <c r="J106" s="272" t="str">
        <f>IF('3.段階号俸表・参照表'!J105="","",'3.段階号俸表・参照表'!J105)</f>
        <v/>
      </c>
      <c r="K106" s="272" t="str">
        <f>IF('3.段階号俸表・参照表'!K105="","",'3.段階号俸表・参照表'!K105+$I$2)</f>
        <v/>
      </c>
      <c r="L106" s="272" t="str">
        <f>IF('3.段階号俸表・参照表'!L105="","",'3.段階号俸表・参照表'!L105)</f>
        <v/>
      </c>
      <c r="M106" s="272" t="str">
        <f>IF('3.段階号俸表・参照表'!M105="","",'3.段階号俸表・参照表'!M105+$I$2)</f>
        <v/>
      </c>
      <c r="N106" s="272" t="str">
        <f>IF('3.段階号俸表・参照表'!N105="","",'3.段階号俸表・参照表'!N105)</f>
        <v/>
      </c>
      <c r="O106" s="272" t="str">
        <f>IF('3.段階号俸表・参照表'!O105="","",'3.段階号俸表・参照表'!O105+$I$2)</f>
        <v/>
      </c>
      <c r="P106" s="272" t="str">
        <f>IF('3.段階号俸表・参照表'!P105="","",'3.段階号俸表・参照表'!P105)</f>
        <v/>
      </c>
      <c r="Q106" s="269" t="str">
        <f>IF('3.段階号俸表・参照表'!Q105="","",'3.段階号俸表・参照表'!Q105+$I$2)</f>
        <v/>
      </c>
      <c r="R106" s="270" t="str">
        <f>IF('3.段階号俸表・参照表'!R105="","",'3.段階号俸表・参照表'!R105)</f>
        <v/>
      </c>
      <c r="S106" s="269" t="str">
        <f>IF('3.段階号俸表・参照表'!S105="","",'3.段階号俸表・参照表'!S105+$I$2)</f>
        <v/>
      </c>
      <c r="T106" s="270" t="str">
        <f>IF('3.段階号俸表・参照表'!T105="","",'3.段階号俸表・参照表'!T105)</f>
        <v/>
      </c>
    </row>
    <row r="107" spans="1:20" x14ac:dyDescent="0.2">
      <c r="A107" s="14">
        <v>104</v>
      </c>
      <c r="B107" s="64">
        <v>98</v>
      </c>
      <c r="C107" s="272" t="str">
        <f>IF('3.段階号俸表・参照表'!C106="","",'3.段階号俸表・参照表'!C106+$I$2)</f>
        <v/>
      </c>
      <c r="D107" s="272" t="str">
        <f>IF('3.段階号俸表・参照表'!D106="","",'3.段階号俸表・参照表'!D106)</f>
        <v/>
      </c>
      <c r="E107" s="272" t="str">
        <f>IF('3.段階号俸表・参照表'!E106="","",'3.段階号俸表・参照表'!E106+$I$2)</f>
        <v/>
      </c>
      <c r="F107" s="272" t="str">
        <f>IF('3.段階号俸表・参照表'!F106="","",'3.段階号俸表・参照表'!F106)</f>
        <v/>
      </c>
      <c r="G107" s="272" t="str">
        <f>IF('3.段階号俸表・参照表'!G106="","",'3.段階号俸表・参照表'!G106+$I$2)</f>
        <v/>
      </c>
      <c r="H107" s="272" t="str">
        <f>IF('3.段階号俸表・参照表'!H106="","",'3.段階号俸表・参照表'!H106)</f>
        <v/>
      </c>
      <c r="I107" s="272" t="str">
        <f>IF('3.段階号俸表・参照表'!I106="","",'3.段階号俸表・参照表'!I106+$I$2)</f>
        <v/>
      </c>
      <c r="J107" s="272" t="str">
        <f>IF('3.段階号俸表・参照表'!J106="","",'3.段階号俸表・参照表'!J106)</f>
        <v/>
      </c>
      <c r="K107" s="272" t="str">
        <f>IF('3.段階号俸表・参照表'!K106="","",'3.段階号俸表・参照表'!K106+$I$2)</f>
        <v/>
      </c>
      <c r="L107" s="272" t="str">
        <f>IF('3.段階号俸表・参照表'!L106="","",'3.段階号俸表・参照表'!L106)</f>
        <v/>
      </c>
      <c r="M107" s="272" t="str">
        <f>IF('3.段階号俸表・参照表'!M106="","",'3.段階号俸表・参照表'!M106+$I$2)</f>
        <v/>
      </c>
      <c r="N107" s="272" t="str">
        <f>IF('3.段階号俸表・参照表'!N106="","",'3.段階号俸表・参照表'!N106)</f>
        <v/>
      </c>
      <c r="O107" s="272" t="str">
        <f>IF('3.段階号俸表・参照表'!O106="","",'3.段階号俸表・参照表'!O106+$I$2)</f>
        <v/>
      </c>
      <c r="P107" s="272" t="str">
        <f>IF('3.段階号俸表・参照表'!P106="","",'3.段階号俸表・参照表'!P106)</f>
        <v/>
      </c>
      <c r="Q107" s="269" t="str">
        <f>IF('3.段階号俸表・参照表'!Q106="","",'3.段階号俸表・参照表'!Q106+$I$2)</f>
        <v/>
      </c>
      <c r="R107" s="270" t="str">
        <f>IF('3.段階号俸表・参照表'!R106="","",'3.段階号俸表・参照表'!R106)</f>
        <v/>
      </c>
      <c r="S107" s="269" t="str">
        <f>IF('3.段階号俸表・参照表'!S106="","",'3.段階号俸表・参照表'!S106+$I$2)</f>
        <v/>
      </c>
      <c r="T107" s="270" t="str">
        <f>IF('3.段階号俸表・参照表'!T106="","",'3.段階号俸表・参照表'!T106)</f>
        <v/>
      </c>
    </row>
    <row r="108" spans="1:20" x14ac:dyDescent="0.2">
      <c r="A108" s="14">
        <v>105</v>
      </c>
      <c r="B108" s="64">
        <v>99</v>
      </c>
      <c r="C108" s="272" t="str">
        <f>IF('3.段階号俸表・参照表'!C107="","",'3.段階号俸表・参照表'!C107+$I$2)</f>
        <v/>
      </c>
      <c r="D108" s="272" t="str">
        <f>IF('3.段階号俸表・参照表'!D107="","",'3.段階号俸表・参照表'!D107)</f>
        <v/>
      </c>
      <c r="E108" s="272" t="str">
        <f>IF('3.段階号俸表・参照表'!E107="","",'3.段階号俸表・参照表'!E107+$I$2)</f>
        <v/>
      </c>
      <c r="F108" s="272" t="str">
        <f>IF('3.段階号俸表・参照表'!F107="","",'3.段階号俸表・参照表'!F107)</f>
        <v/>
      </c>
      <c r="G108" s="272" t="str">
        <f>IF('3.段階号俸表・参照表'!G107="","",'3.段階号俸表・参照表'!G107+$I$2)</f>
        <v/>
      </c>
      <c r="H108" s="272" t="str">
        <f>IF('3.段階号俸表・参照表'!H107="","",'3.段階号俸表・参照表'!H107)</f>
        <v/>
      </c>
      <c r="I108" s="272" t="str">
        <f>IF('3.段階号俸表・参照表'!I107="","",'3.段階号俸表・参照表'!I107+$I$2)</f>
        <v/>
      </c>
      <c r="J108" s="272" t="str">
        <f>IF('3.段階号俸表・参照表'!J107="","",'3.段階号俸表・参照表'!J107)</f>
        <v/>
      </c>
      <c r="K108" s="272" t="str">
        <f>IF('3.段階号俸表・参照表'!K107="","",'3.段階号俸表・参照表'!K107+$I$2)</f>
        <v/>
      </c>
      <c r="L108" s="272" t="str">
        <f>IF('3.段階号俸表・参照表'!L107="","",'3.段階号俸表・参照表'!L107)</f>
        <v/>
      </c>
      <c r="M108" s="272" t="str">
        <f>IF('3.段階号俸表・参照表'!M107="","",'3.段階号俸表・参照表'!M107+$I$2)</f>
        <v/>
      </c>
      <c r="N108" s="272" t="str">
        <f>IF('3.段階号俸表・参照表'!N107="","",'3.段階号俸表・参照表'!N107)</f>
        <v/>
      </c>
      <c r="O108" s="272" t="str">
        <f>IF('3.段階号俸表・参照表'!O107="","",'3.段階号俸表・参照表'!O107+$I$2)</f>
        <v/>
      </c>
      <c r="P108" s="272" t="str">
        <f>IF('3.段階号俸表・参照表'!P107="","",'3.段階号俸表・参照表'!P107)</f>
        <v/>
      </c>
      <c r="Q108" s="269" t="str">
        <f>IF('3.段階号俸表・参照表'!Q107="","",'3.段階号俸表・参照表'!Q107+$I$2)</f>
        <v/>
      </c>
      <c r="R108" s="270" t="str">
        <f>IF('3.段階号俸表・参照表'!R107="","",'3.段階号俸表・参照表'!R107)</f>
        <v/>
      </c>
      <c r="S108" s="269" t="str">
        <f>IF('3.段階号俸表・参照表'!S107="","",'3.段階号俸表・参照表'!S107+$I$2)</f>
        <v/>
      </c>
      <c r="T108" s="270" t="str">
        <f>IF('3.段階号俸表・参照表'!T107="","",'3.段階号俸表・参照表'!T107)</f>
        <v/>
      </c>
    </row>
    <row r="109" spans="1:20" x14ac:dyDescent="0.2">
      <c r="A109" s="14">
        <v>106</v>
      </c>
      <c r="B109" s="64">
        <v>100</v>
      </c>
      <c r="C109" s="272" t="str">
        <f>IF('3.段階号俸表・参照表'!C108="","",'3.段階号俸表・参照表'!C108+$I$2)</f>
        <v/>
      </c>
      <c r="D109" s="272" t="str">
        <f>IF('3.段階号俸表・参照表'!D108="","",'3.段階号俸表・参照表'!D108)</f>
        <v/>
      </c>
      <c r="E109" s="272" t="str">
        <f>IF('3.段階号俸表・参照表'!E108="","",'3.段階号俸表・参照表'!E108+$I$2)</f>
        <v/>
      </c>
      <c r="F109" s="272" t="str">
        <f>IF('3.段階号俸表・参照表'!F108="","",'3.段階号俸表・参照表'!F108)</f>
        <v/>
      </c>
      <c r="G109" s="272" t="str">
        <f>IF('3.段階号俸表・参照表'!G108="","",'3.段階号俸表・参照表'!G108+$I$2)</f>
        <v/>
      </c>
      <c r="H109" s="272" t="str">
        <f>IF('3.段階号俸表・参照表'!H108="","",'3.段階号俸表・参照表'!H108)</f>
        <v/>
      </c>
      <c r="I109" s="272" t="str">
        <f>IF('3.段階号俸表・参照表'!I108="","",'3.段階号俸表・参照表'!I108+$I$2)</f>
        <v/>
      </c>
      <c r="J109" s="272" t="str">
        <f>IF('3.段階号俸表・参照表'!J108="","",'3.段階号俸表・参照表'!J108)</f>
        <v/>
      </c>
      <c r="K109" s="272" t="str">
        <f>IF('3.段階号俸表・参照表'!K108="","",'3.段階号俸表・参照表'!K108+$I$2)</f>
        <v/>
      </c>
      <c r="L109" s="272" t="str">
        <f>IF('3.段階号俸表・参照表'!L108="","",'3.段階号俸表・参照表'!L108)</f>
        <v/>
      </c>
      <c r="M109" s="272" t="str">
        <f>IF('3.段階号俸表・参照表'!M108="","",'3.段階号俸表・参照表'!M108+$I$2)</f>
        <v/>
      </c>
      <c r="N109" s="272" t="str">
        <f>IF('3.段階号俸表・参照表'!N108="","",'3.段階号俸表・参照表'!N108)</f>
        <v/>
      </c>
      <c r="O109" s="272" t="str">
        <f>IF('3.段階号俸表・参照表'!O108="","",'3.段階号俸表・参照表'!O108+$I$2)</f>
        <v/>
      </c>
      <c r="P109" s="272" t="str">
        <f>IF('3.段階号俸表・参照表'!P108="","",'3.段階号俸表・参照表'!P108)</f>
        <v/>
      </c>
      <c r="Q109" s="269" t="str">
        <f>IF('3.段階号俸表・参照表'!Q108="","",'3.段階号俸表・参照表'!Q108+$I$2)</f>
        <v/>
      </c>
      <c r="R109" s="270" t="str">
        <f>IF('3.段階号俸表・参照表'!R108="","",'3.段階号俸表・参照表'!R108)</f>
        <v/>
      </c>
      <c r="S109" s="269" t="str">
        <f>IF('3.段階号俸表・参照表'!S108="","",'3.段階号俸表・参照表'!S108+$I$2)</f>
        <v/>
      </c>
      <c r="T109" s="270" t="str">
        <f>IF('3.段階号俸表・参照表'!T108="","",'3.段階号俸表・参照表'!T108)</f>
        <v/>
      </c>
    </row>
    <row r="110" spans="1:20" x14ac:dyDescent="0.2">
      <c r="A110" s="14">
        <v>107</v>
      </c>
      <c r="B110" s="64">
        <v>101</v>
      </c>
      <c r="C110" s="272" t="str">
        <f>IF('3.段階号俸表・参照表'!C109="","",'3.段階号俸表・参照表'!C109+$I$2)</f>
        <v/>
      </c>
      <c r="D110" s="272" t="str">
        <f>IF('3.段階号俸表・参照表'!D109="","",'3.段階号俸表・参照表'!D109)</f>
        <v/>
      </c>
      <c r="E110" s="272" t="str">
        <f>IF('3.段階号俸表・参照表'!E109="","",'3.段階号俸表・参照表'!E109+$I$2)</f>
        <v/>
      </c>
      <c r="F110" s="272" t="str">
        <f>IF('3.段階号俸表・参照表'!F109="","",'3.段階号俸表・参照表'!F109)</f>
        <v/>
      </c>
      <c r="G110" s="272" t="str">
        <f>IF('3.段階号俸表・参照表'!G109="","",'3.段階号俸表・参照表'!G109+$I$2)</f>
        <v/>
      </c>
      <c r="H110" s="272" t="str">
        <f>IF('3.段階号俸表・参照表'!H109="","",'3.段階号俸表・参照表'!H109)</f>
        <v/>
      </c>
      <c r="I110" s="272" t="str">
        <f>IF('3.段階号俸表・参照表'!I109="","",'3.段階号俸表・参照表'!I109+$I$2)</f>
        <v/>
      </c>
      <c r="J110" s="272" t="str">
        <f>IF('3.段階号俸表・参照表'!J109="","",'3.段階号俸表・参照表'!J109)</f>
        <v/>
      </c>
      <c r="K110" s="272" t="str">
        <f>IF('3.段階号俸表・参照表'!K109="","",'3.段階号俸表・参照表'!K109+$I$2)</f>
        <v/>
      </c>
      <c r="L110" s="272" t="str">
        <f>IF('3.段階号俸表・参照表'!L109="","",'3.段階号俸表・参照表'!L109)</f>
        <v/>
      </c>
      <c r="M110" s="272" t="str">
        <f>IF('3.段階号俸表・参照表'!M109="","",'3.段階号俸表・参照表'!M109+$I$2)</f>
        <v/>
      </c>
      <c r="N110" s="272" t="str">
        <f>IF('3.段階号俸表・参照表'!N109="","",'3.段階号俸表・参照表'!N109)</f>
        <v/>
      </c>
      <c r="O110" s="272" t="str">
        <f>IF('3.段階号俸表・参照表'!O109="","",'3.段階号俸表・参照表'!O109+$I$2)</f>
        <v/>
      </c>
      <c r="P110" s="272" t="str">
        <f>IF('3.段階号俸表・参照表'!P109="","",'3.段階号俸表・参照表'!P109)</f>
        <v/>
      </c>
      <c r="Q110" s="269" t="str">
        <f>IF('3.段階号俸表・参照表'!Q109="","",'3.段階号俸表・参照表'!Q109+$I$2)</f>
        <v/>
      </c>
      <c r="R110" s="270" t="str">
        <f>IF('3.段階号俸表・参照表'!R109="","",'3.段階号俸表・参照表'!R109)</f>
        <v/>
      </c>
      <c r="S110" s="269" t="str">
        <f>IF('3.段階号俸表・参照表'!S109="","",'3.段階号俸表・参照表'!S109+$I$2)</f>
        <v/>
      </c>
      <c r="T110" s="270" t="str">
        <f>IF('3.段階号俸表・参照表'!T109="","",'3.段階号俸表・参照表'!T109)</f>
        <v/>
      </c>
    </row>
    <row r="111" spans="1:20" x14ac:dyDescent="0.2">
      <c r="A111" s="14">
        <v>108</v>
      </c>
      <c r="B111" s="64">
        <v>102</v>
      </c>
      <c r="C111" s="272" t="str">
        <f>IF('3.段階号俸表・参照表'!C110="","",'3.段階号俸表・参照表'!C110+$I$2)</f>
        <v/>
      </c>
      <c r="D111" s="272" t="str">
        <f>IF('3.段階号俸表・参照表'!D110="","",'3.段階号俸表・参照表'!D110)</f>
        <v/>
      </c>
      <c r="E111" s="272" t="str">
        <f>IF('3.段階号俸表・参照表'!E110="","",'3.段階号俸表・参照表'!E110+$I$2)</f>
        <v/>
      </c>
      <c r="F111" s="272" t="str">
        <f>IF('3.段階号俸表・参照表'!F110="","",'3.段階号俸表・参照表'!F110)</f>
        <v/>
      </c>
      <c r="G111" s="272" t="str">
        <f>IF('3.段階号俸表・参照表'!G110="","",'3.段階号俸表・参照表'!G110+$I$2)</f>
        <v/>
      </c>
      <c r="H111" s="272" t="str">
        <f>IF('3.段階号俸表・参照表'!H110="","",'3.段階号俸表・参照表'!H110)</f>
        <v/>
      </c>
      <c r="I111" s="272" t="str">
        <f>IF('3.段階号俸表・参照表'!I110="","",'3.段階号俸表・参照表'!I110+$I$2)</f>
        <v/>
      </c>
      <c r="J111" s="272" t="str">
        <f>IF('3.段階号俸表・参照表'!J110="","",'3.段階号俸表・参照表'!J110)</f>
        <v/>
      </c>
      <c r="K111" s="272" t="str">
        <f>IF('3.段階号俸表・参照表'!K110="","",'3.段階号俸表・参照表'!K110+$I$2)</f>
        <v/>
      </c>
      <c r="L111" s="272" t="str">
        <f>IF('3.段階号俸表・参照表'!L110="","",'3.段階号俸表・参照表'!L110)</f>
        <v/>
      </c>
      <c r="M111" s="272" t="str">
        <f>IF('3.段階号俸表・参照表'!M110="","",'3.段階号俸表・参照表'!M110+$I$2)</f>
        <v/>
      </c>
      <c r="N111" s="272" t="str">
        <f>IF('3.段階号俸表・参照表'!N110="","",'3.段階号俸表・参照表'!N110)</f>
        <v/>
      </c>
      <c r="O111" s="272" t="str">
        <f>IF('3.段階号俸表・参照表'!O110="","",'3.段階号俸表・参照表'!O110+$I$2)</f>
        <v/>
      </c>
      <c r="P111" s="272" t="str">
        <f>IF('3.段階号俸表・参照表'!P110="","",'3.段階号俸表・参照表'!P110)</f>
        <v/>
      </c>
      <c r="Q111" s="269" t="str">
        <f>IF('3.段階号俸表・参照表'!Q110="","",'3.段階号俸表・参照表'!Q110+$I$2)</f>
        <v/>
      </c>
      <c r="R111" s="270" t="str">
        <f>IF('3.段階号俸表・参照表'!R110="","",'3.段階号俸表・参照表'!R110)</f>
        <v/>
      </c>
      <c r="S111" s="269" t="str">
        <f>IF('3.段階号俸表・参照表'!S110="","",'3.段階号俸表・参照表'!S110+$I$2)</f>
        <v/>
      </c>
      <c r="T111" s="270" t="str">
        <f>IF('3.段階号俸表・参照表'!T110="","",'3.段階号俸表・参照表'!T110)</f>
        <v/>
      </c>
    </row>
    <row r="112" spans="1:20" x14ac:dyDescent="0.2">
      <c r="A112" s="14">
        <v>109</v>
      </c>
      <c r="B112" s="64">
        <v>103</v>
      </c>
      <c r="C112" s="272" t="str">
        <f>IF('3.段階号俸表・参照表'!C111="","",'3.段階号俸表・参照表'!C111+$I$2)</f>
        <v/>
      </c>
      <c r="D112" s="272" t="str">
        <f>IF('3.段階号俸表・参照表'!D111="","",'3.段階号俸表・参照表'!D111)</f>
        <v/>
      </c>
      <c r="E112" s="272" t="str">
        <f>IF('3.段階号俸表・参照表'!E111="","",'3.段階号俸表・参照表'!E111+$I$2)</f>
        <v/>
      </c>
      <c r="F112" s="272" t="str">
        <f>IF('3.段階号俸表・参照表'!F111="","",'3.段階号俸表・参照表'!F111)</f>
        <v/>
      </c>
      <c r="G112" s="272" t="str">
        <f>IF('3.段階号俸表・参照表'!G111="","",'3.段階号俸表・参照表'!G111+$I$2)</f>
        <v/>
      </c>
      <c r="H112" s="272" t="str">
        <f>IF('3.段階号俸表・参照表'!H111="","",'3.段階号俸表・参照表'!H111)</f>
        <v/>
      </c>
      <c r="I112" s="272" t="str">
        <f>IF('3.段階号俸表・参照表'!I111="","",'3.段階号俸表・参照表'!I111+$I$2)</f>
        <v/>
      </c>
      <c r="J112" s="272" t="str">
        <f>IF('3.段階号俸表・参照表'!J111="","",'3.段階号俸表・参照表'!J111)</f>
        <v/>
      </c>
      <c r="K112" s="272" t="str">
        <f>IF('3.段階号俸表・参照表'!K111="","",'3.段階号俸表・参照表'!K111+$I$2)</f>
        <v/>
      </c>
      <c r="L112" s="272" t="str">
        <f>IF('3.段階号俸表・参照表'!L111="","",'3.段階号俸表・参照表'!L111)</f>
        <v/>
      </c>
      <c r="M112" s="272" t="str">
        <f>IF('3.段階号俸表・参照表'!M111="","",'3.段階号俸表・参照表'!M111+$I$2)</f>
        <v/>
      </c>
      <c r="N112" s="272" t="str">
        <f>IF('3.段階号俸表・参照表'!N111="","",'3.段階号俸表・参照表'!N111)</f>
        <v/>
      </c>
      <c r="O112" s="272" t="str">
        <f>IF('3.段階号俸表・参照表'!O111="","",'3.段階号俸表・参照表'!O111+$I$2)</f>
        <v/>
      </c>
      <c r="P112" s="272" t="str">
        <f>IF('3.段階号俸表・参照表'!P111="","",'3.段階号俸表・参照表'!P111)</f>
        <v/>
      </c>
      <c r="Q112" s="269" t="str">
        <f>IF('3.段階号俸表・参照表'!Q111="","",'3.段階号俸表・参照表'!Q111+$I$2)</f>
        <v/>
      </c>
      <c r="R112" s="270" t="str">
        <f>IF('3.段階号俸表・参照表'!R111="","",'3.段階号俸表・参照表'!R111)</f>
        <v/>
      </c>
      <c r="S112" s="269" t="str">
        <f>IF('3.段階号俸表・参照表'!S111="","",'3.段階号俸表・参照表'!S111+$I$2)</f>
        <v/>
      </c>
      <c r="T112" s="270" t="str">
        <f>IF('3.段階号俸表・参照表'!T111="","",'3.段階号俸表・参照表'!T111)</f>
        <v/>
      </c>
    </row>
    <row r="113" spans="1:20" x14ac:dyDescent="0.2">
      <c r="A113" s="14">
        <v>110</v>
      </c>
      <c r="B113" s="64">
        <v>104</v>
      </c>
      <c r="C113" s="272" t="str">
        <f>IF('3.段階号俸表・参照表'!C112="","",'3.段階号俸表・参照表'!C112+$I$2)</f>
        <v/>
      </c>
      <c r="D113" s="272" t="str">
        <f>IF('3.段階号俸表・参照表'!D112="","",'3.段階号俸表・参照表'!D112)</f>
        <v/>
      </c>
      <c r="E113" s="272" t="str">
        <f>IF('3.段階号俸表・参照表'!E112="","",'3.段階号俸表・参照表'!E112+$I$2)</f>
        <v/>
      </c>
      <c r="F113" s="272" t="str">
        <f>IF('3.段階号俸表・参照表'!F112="","",'3.段階号俸表・参照表'!F112)</f>
        <v/>
      </c>
      <c r="G113" s="272" t="str">
        <f>IF('3.段階号俸表・参照表'!G112="","",'3.段階号俸表・参照表'!G112+$I$2)</f>
        <v/>
      </c>
      <c r="H113" s="272" t="str">
        <f>IF('3.段階号俸表・参照表'!H112="","",'3.段階号俸表・参照表'!H112)</f>
        <v/>
      </c>
      <c r="I113" s="272" t="str">
        <f>IF('3.段階号俸表・参照表'!I112="","",'3.段階号俸表・参照表'!I112+$I$2)</f>
        <v/>
      </c>
      <c r="J113" s="272" t="str">
        <f>IF('3.段階号俸表・参照表'!J112="","",'3.段階号俸表・参照表'!J112)</f>
        <v/>
      </c>
      <c r="K113" s="272" t="str">
        <f>IF('3.段階号俸表・参照表'!K112="","",'3.段階号俸表・参照表'!K112+$I$2)</f>
        <v/>
      </c>
      <c r="L113" s="272" t="str">
        <f>IF('3.段階号俸表・参照表'!L112="","",'3.段階号俸表・参照表'!L112)</f>
        <v/>
      </c>
      <c r="M113" s="272" t="str">
        <f>IF('3.段階号俸表・参照表'!M112="","",'3.段階号俸表・参照表'!M112+$I$2)</f>
        <v/>
      </c>
      <c r="N113" s="272" t="str">
        <f>IF('3.段階号俸表・参照表'!N112="","",'3.段階号俸表・参照表'!N112)</f>
        <v/>
      </c>
      <c r="O113" s="272" t="str">
        <f>IF('3.段階号俸表・参照表'!O112="","",'3.段階号俸表・参照表'!O112+$I$2)</f>
        <v/>
      </c>
      <c r="P113" s="272" t="str">
        <f>IF('3.段階号俸表・参照表'!P112="","",'3.段階号俸表・参照表'!P112)</f>
        <v/>
      </c>
      <c r="Q113" s="269" t="str">
        <f>IF('3.段階号俸表・参照表'!Q112="","",'3.段階号俸表・参照表'!Q112+$I$2)</f>
        <v/>
      </c>
      <c r="R113" s="270" t="str">
        <f>IF('3.段階号俸表・参照表'!R112="","",'3.段階号俸表・参照表'!R112)</f>
        <v/>
      </c>
      <c r="S113" s="269" t="str">
        <f>IF('3.段階号俸表・参照表'!S112="","",'3.段階号俸表・参照表'!S112+$I$2)</f>
        <v/>
      </c>
      <c r="T113" s="270" t="str">
        <f>IF('3.段階号俸表・参照表'!T112="","",'3.段階号俸表・参照表'!T112)</f>
        <v/>
      </c>
    </row>
    <row r="114" spans="1:20" x14ac:dyDescent="0.2">
      <c r="A114" s="14">
        <v>111</v>
      </c>
      <c r="B114" s="64">
        <v>105</v>
      </c>
      <c r="C114" s="272" t="str">
        <f>IF('3.段階号俸表・参照表'!C113="","",'3.段階号俸表・参照表'!C113+$I$2)</f>
        <v/>
      </c>
      <c r="D114" s="272" t="str">
        <f>IF('3.段階号俸表・参照表'!D113="","",'3.段階号俸表・参照表'!D113)</f>
        <v/>
      </c>
      <c r="E114" s="272" t="str">
        <f>IF('3.段階号俸表・参照表'!E113="","",'3.段階号俸表・参照表'!E113+$I$2)</f>
        <v/>
      </c>
      <c r="F114" s="272" t="str">
        <f>IF('3.段階号俸表・参照表'!F113="","",'3.段階号俸表・参照表'!F113)</f>
        <v/>
      </c>
      <c r="G114" s="272" t="str">
        <f>IF('3.段階号俸表・参照表'!G113="","",'3.段階号俸表・参照表'!G113+$I$2)</f>
        <v/>
      </c>
      <c r="H114" s="272" t="str">
        <f>IF('3.段階号俸表・参照表'!H113="","",'3.段階号俸表・参照表'!H113)</f>
        <v/>
      </c>
      <c r="I114" s="272" t="str">
        <f>IF('3.段階号俸表・参照表'!I113="","",'3.段階号俸表・参照表'!I113+$I$2)</f>
        <v/>
      </c>
      <c r="J114" s="272" t="str">
        <f>IF('3.段階号俸表・参照表'!J113="","",'3.段階号俸表・参照表'!J113)</f>
        <v/>
      </c>
      <c r="K114" s="272" t="str">
        <f>IF('3.段階号俸表・参照表'!K113="","",'3.段階号俸表・参照表'!K113+$I$2)</f>
        <v/>
      </c>
      <c r="L114" s="272" t="str">
        <f>IF('3.段階号俸表・参照表'!L113="","",'3.段階号俸表・参照表'!L113)</f>
        <v/>
      </c>
      <c r="M114" s="272" t="str">
        <f>IF('3.段階号俸表・参照表'!M113="","",'3.段階号俸表・参照表'!M113+$I$2)</f>
        <v/>
      </c>
      <c r="N114" s="272" t="str">
        <f>IF('3.段階号俸表・参照表'!N113="","",'3.段階号俸表・参照表'!N113)</f>
        <v/>
      </c>
      <c r="O114" s="272" t="str">
        <f>IF('3.段階号俸表・参照表'!O113="","",'3.段階号俸表・参照表'!O113+$I$2)</f>
        <v/>
      </c>
      <c r="P114" s="272" t="str">
        <f>IF('3.段階号俸表・参照表'!P113="","",'3.段階号俸表・参照表'!P113)</f>
        <v/>
      </c>
      <c r="Q114" s="269" t="str">
        <f>IF('3.段階号俸表・参照表'!Q113="","",'3.段階号俸表・参照表'!Q113+$I$2)</f>
        <v/>
      </c>
      <c r="R114" s="270" t="str">
        <f>IF('3.段階号俸表・参照表'!R113="","",'3.段階号俸表・参照表'!R113)</f>
        <v/>
      </c>
      <c r="S114" s="269" t="str">
        <f>IF('3.段階号俸表・参照表'!S113="","",'3.段階号俸表・参照表'!S113+$I$2)</f>
        <v/>
      </c>
      <c r="T114" s="270" t="str">
        <f>IF('3.段階号俸表・参照表'!T113="","",'3.段階号俸表・参照表'!T113)</f>
        <v/>
      </c>
    </row>
    <row r="115" spans="1:20" x14ac:dyDescent="0.2">
      <c r="A115" s="14">
        <v>112</v>
      </c>
      <c r="B115" s="64">
        <v>106</v>
      </c>
      <c r="C115" s="272" t="str">
        <f>IF('3.段階号俸表・参照表'!C114="","",'3.段階号俸表・参照表'!C114+$I$2)</f>
        <v/>
      </c>
      <c r="D115" s="272" t="str">
        <f>IF('3.段階号俸表・参照表'!D114="","",'3.段階号俸表・参照表'!D114)</f>
        <v/>
      </c>
      <c r="E115" s="272" t="str">
        <f>IF('3.段階号俸表・参照表'!E114="","",'3.段階号俸表・参照表'!E114+$I$2)</f>
        <v/>
      </c>
      <c r="F115" s="272" t="str">
        <f>IF('3.段階号俸表・参照表'!F114="","",'3.段階号俸表・参照表'!F114)</f>
        <v/>
      </c>
      <c r="G115" s="272" t="str">
        <f>IF('3.段階号俸表・参照表'!G114="","",'3.段階号俸表・参照表'!G114+$I$2)</f>
        <v/>
      </c>
      <c r="H115" s="272" t="str">
        <f>IF('3.段階号俸表・参照表'!H114="","",'3.段階号俸表・参照表'!H114)</f>
        <v/>
      </c>
      <c r="I115" s="272" t="str">
        <f>IF('3.段階号俸表・参照表'!I114="","",'3.段階号俸表・参照表'!I114+$I$2)</f>
        <v/>
      </c>
      <c r="J115" s="272" t="str">
        <f>IF('3.段階号俸表・参照表'!J114="","",'3.段階号俸表・参照表'!J114)</f>
        <v/>
      </c>
      <c r="K115" s="272" t="str">
        <f>IF('3.段階号俸表・参照表'!K114="","",'3.段階号俸表・参照表'!K114+$I$2)</f>
        <v/>
      </c>
      <c r="L115" s="272" t="str">
        <f>IF('3.段階号俸表・参照表'!L114="","",'3.段階号俸表・参照表'!L114)</f>
        <v/>
      </c>
      <c r="M115" s="272" t="str">
        <f>IF('3.段階号俸表・参照表'!M114="","",'3.段階号俸表・参照表'!M114+$I$2)</f>
        <v/>
      </c>
      <c r="N115" s="272" t="str">
        <f>IF('3.段階号俸表・参照表'!N114="","",'3.段階号俸表・参照表'!N114)</f>
        <v/>
      </c>
      <c r="O115" s="272" t="str">
        <f>IF('3.段階号俸表・参照表'!O114="","",'3.段階号俸表・参照表'!O114+$I$2)</f>
        <v/>
      </c>
      <c r="P115" s="272" t="str">
        <f>IF('3.段階号俸表・参照表'!P114="","",'3.段階号俸表・参照表'!P114)</f>
        <v/>
      </c>
      <c r="Q115" s="269" t="str">
        <f>IF('3.段階号俸表・参照表'!Q114="","",'3.段階号俸表・参照表'!Q114+$I$2)</f>
        <v/>
      </c>
      <c r="R115" s="270" t="str">
        <f>IF('3.段階号俸表・参照表'!R114="","",'3.段階号俸表・参照表'!R114)</f>
        <v/>
      </c>
      <c r="S115" s="269" t="str">
        <f>IF('3.段階号俸表・参照表'!S114="","",'3.段階号俸表・参照表'!S114+$I$2)</f>
        <v/>
      </c>
      <c r="T115" s="270" t="str">
        <f>IF('3.段階号俸表・参照表'!T114="","",'3.段階号俸表・参照表'!T114)</f>
        <v/>
      </c>
    </row>
    <row r="116" spans="1:20" x14ac:dyDescent="0.2">
      <c r="A116" s="14">
        <v>113</v>
      </c>
      <c r="B116" s="64">
        <v>107</v>
      </c>
      <c r="C116" s="272" t="str">
        <f>IF('3.段階号俸表・参照表'!C115="","",'3.段階号俸表・参照表'!C115+$I$2)</f>
        <v/>
      </c>
      <c r="D116" s="272" t="str">
        <f>IF('3.段階号俸表・参照表'!D115="","",'3.段階号俸表・参照表'!D115)</f>
        <v/>
      </c>
      <c r="E116" s="272" t="str">
        <f>IF('3.段階号俸表・参照表'!E115="","",'3.段階号俸表・参照表'!E115+$I$2)</f>
        <v/>
      </c>
      <c r="F116" s="272" t="str">
        <f>IF('3.段階号俸表・参照表'!F115="","",'3.段階号俸表・参照表'!F115)</f>
        <v/>
      </c>
      <c r="G116" s="272" t="str">
        <f>IF('3.段階号俸表・参照表'!G115="","",'3.段階号俸表・参照表'!G115+$I$2)</f>
        <v/>
      </c>
      <c r="H116" s="272" t="str">
        <f>IF('3.段階号俸表・参照表'!H115="","",'3.段階号俸表・参照表'!H115)</f>
        <v/>
      </c>
      <c r="I116" s="272" t="str">
        <f>IF('3.段階号俸表・参照表'!I115="","",'3.段階号俸表・参照表'!I115+$I$2)</f>
        <v/>
      </c>
      <c r="J116" s="272" t="str">
        <f>IF('3.段階号俸表・参照表'!J115="","",'3.段階号俸表・参照表'!J115)</f>
        <v/>
      </c>
      <c r="K116" s="272" t="str">
        <f>IF('3.段階号俸表・参照表'!K115="","",'3.段階号俸表・参照表'!K115+$I$2)</f>
        <v/>
      </c>
      <c r="L116" s="272" t="str">
        <f>IF('3.段階号俸表・参照表'!L115="","",'3.段階号俸表・参照表'!L115)</f>
        <v/>
      </c>
      <c r="M116" s="272" t="str">
        <f>IF('3.段階号俸表・参照表'!M115="","",'3.段階号俸表・参照表'!M115+$I$2)</f>
        <v/>
      </c>
      <c r="N116" s="272" t="str">
        <f>IF('3.段階号俸表・参照表'!N115="","",'3.段階号俸表・参照表'!N115)</f>
        <v/>
      </c>
      <c r="O116" s="272" t="str">
        <f>IF('3.段階号俸表・参照表'!O115="","",'3.段階号俸表・参照表'!O115+$I$2)</f>
        <v/>
      </c>
      <c r="P116" s="272" t="str">
        <f>IF('3.段階号俸表・参照表'!P115="","",'3.段階号俸表・参照表'!P115)</f>
        <v/>
      </c>
      <c r="Q116" s="269" t="str">
        <f>IF('3.段階号俸表・参照表'!Q115="","",'3.段階号俸表・参照表'!Q115+$I$2)</f>
        <v/>
      </c>
      <c r="R116" s="270" t="str">
        <f>IF('3.段階号俸表・参照表'!R115="","",'3.段階号俸表・参照表'!R115)</f>
        <v/>
      </c>
      <c r="S116" s="269" t="str">
        <f>IF('3.段階号俸表・参照表'!S115="","",'3.段階号俸表・参照表'!S115+$I$2)</f>
        <v/>
      </c>
      <c r="T116" s="270" t="str">
        <f>IF('3.段階号俸表・参照表'!T115="","",'3.段階号俸表・参照表'!T115)</f>
        <v/>
      </c>
    </row>
    <row r="117" spans="1:20" x14ac:dyDescent="0.2">
      <c r="A117" s="14">
        <v>114</v>
      </c>
      <c r="B117" s="64">
        <v>108</v>
      </c>
      <c r="C117" s="272" t="str">
        <f>IF('3.段階号俸表・参照表'!C116="","",'3.段階号俸表・参照表'!C116+$I$2)</f>
        <v/>
      </c>
      <c r="D117" s="272" t="str">
        <f>IF('3.段階号俸表・参照表'!D116="","",'3.段階号俸表・参照表'!D116)</f>
        <v/>
      </c>
      <c r="E117" s="272" t="str">
        <f>IF('3.段階号俸表・参照表'!E116="","",'3.段階号俸表・参照表'!E116+$I$2)</f>
        <v/>
      </c>
      <c r="F117" s="272" t="str">
        <f>IF('3.段階号俸表・参照表'!F116="","",'3.段階号俸表・参照表'!F116)</f>
        <v/>
      </c>
      <c r="G117" s="272" t="str">
        <f>IF('3.段階号俸表・参照表'!G116="","",'3.段階号俸表・参照表'!G116+$I$2)</f>
        <v/>
      </c>
      <c r="H117" s="272" t="str">
        <f>IF('3.段階号俸表・参照表'!H116="","",'3.段階号俸表・参照表'!H116)</f>
        <v/>
      </c>
      <c r="I117" s="272" t="str">
        <f>IF('3.段階号俸表・参照表'!I116="","",'3.段階号俸表・参照表'!I116+$I$2)</f>
        <v/>
      </c>
      <c r="J117" s="272" t="str">
        <f>IF('3.段階号俸表・参照表'!J116="","",'3.段階号俸表・参照表'!J116)</f>
        <v/>
      </c>
      <c r="K117" s="272" t="str">
        <f>IF('3.段階号俸表・参照表'!K116="","",'3.段階号俸表・参照表'!K116+$I$2)</f>
        <v/>
      </c>
      <c r="L117" s="272" t="str">
        <f>IF('3.段階号俸表・参照表'!L116="","",'3.段階号俸表・参照表'!L116)</f>
        <v/>
      </c>
      <c r="M117" s="272" t="str">
        <f>IF('3.段階号俸表・参照表'!M116="","",'3.段階号俸表・参照表'!M116+$I$2)</f>
        <v/>
      </c>
      <c r="N117" s="272" t="str">
        <f>IF('3.段階号俸表・参照表'!N116="","",'3.段階号俸表・参照表'!N116)</f>
        <v/>
      </c>
      <c r="O117" s="272" t="str">
        <f>IF('3.段階号俸表・参照表'!O116="","",'3.段階号俸表・参照表'!O116+$I$2)</f>
        <v/>
      </c>
      <c r="P117" s="272" t="str">
        <f>IF('3.段階号俸表・参照表'!P116="","",'3.段階号俸表・参照表'!P116)</f>
        <v/>
      </c>
      <c r="Q117" s="269" t="str">
        <f>IF('3.段階号俸表・参照表'!Q116="","",'3.段階号俸表・参照表'!Q116+$I$2)</f>
        <v/>
      </c>
      <c r="R117" s="270" t="str">
        <f>IF('3.段階号俸表・参照表'!R116="","",'3.段階号俸表・参照表'!R116)</f>
        <v/>
      </c>
      <c r="S117" s="269" t="str">
        <f>IF('3.段階号俸表・参照表'!S116="","",'3.段階号俸表・参照表'!S116+$I$2)</f>
        <v/>
      </c>
      <c r="T117" s="270" t="str">
        <f>IF('3.段階号俸表・参照表'!T116="","",'3.段階号俸表・参照表'!T116)</f>
        <v/>
      </c>
    </row>
    <row r="118" spans="1:20" x14ac:dyDescent="0.2">
      <c r="A118" s="14">
        <v>115</v>
      </c>
      <c r="B118" s="64">
        <v>109</v>
      </c>
      <c r="C118" s="272" t="str">
        <f>IF('3.段階号俸表・参照表'!C117="","",'3.段階号俸表・参照表'!C117+$I$2)</f>
        <v/>
      </c>
      <c r="D118" s="272" t="str">
        <f>IF('3.段階号俸表・参照表'!D117="","",'3.段階号俸表・参照表'!D117)</f>
        <v/>
      </c>
      <c r="E118" s="272" t="str">
        <f>IF('3.段階号俸表・参照表'!E117="","",'3.段階号俸表・参照表'!E117+$I$2)</f>
        <v/>
      </c>
      <c r="F118" s="272" t="str">
        <f>IF('3.段階号俸表・参照表'!F117="","",'3.段階号俸表・参照表'!F117)</f>
        <v/>
      </c>
      <c r="G118" s="272" t="str">
        <f>IF('3.段階号俸表・参照表'!G117="","",'3.段階号俸表・参照表'!G117+$I$2)</f>
        <v/>
      </c>
      <c r="H118" s="272" t="str">
        <f>IF('3.段階号俸表・参照表'!H117="","",'3.段階号俸表・参照表'!H117)</f>
        <v/>
      </c>
      <c r="I118" s="272" t="str">
        <f>IF('3.段階号俸表・参照表'!I117="","",'3.段階号俸表・参照表'!I117+$I$2)</f>
        <v/>
      </c>
      <c r="J118" s="272" t="str">
        <f>IF('3.段階号俸表・参照表'!J117="","",'3.段階号俸表・参照表'!J117)</f>
        <v/>
      </c>
      <c r="K118" s="272" t="str">
        <f>IF('3.段階号俸表・参照表'!K117="","",'3.段階号俸表・参照表'!K117+$I$2)</f>
        <v/>
      </c>
      <c r="L118" s="272" t="str">
        <f>IF('3.段階号俸表・参照表'!L117="","",'3.段階号俸表・参照表'!L117)</f>
        <v/>
      </c>
      <c r="M118" s="272" t="str">
        <f>IF('3.段階号俸表・参照表'!M117="","",'3.段階号俸表・参照表'!M117+$I$2)</f>
        <v/>
      </c>
      <c r="N118" s="272" t="str">
        <f>IF('3.段階号俸表・参照表'!N117="","",'3.段階号俸表・参照表'!N117)</f>
        <v/>
      </c>
      <c r="O118" s="272" t="str">
        <f>IF('3.段階号俸表・参照表'!O117="","",'3.段階号俸表・参照表'!O117+$I$2)</f>
        <v/>
      </c>
      <c r="P118" s="272" t="str">
        <f>IF('3.段階号俸表・参照表'!P117="","",'3.段階号俸表・参照表'!P117)</f>
        <v/>
      </c>
      <c r="Q118" s="269" t="str">
        <f>IF('3.段階号俸表・参照表'!Q117="","",'3.段階号俸表・参照表'!Q117+$I$2)</f>
        <v/>
      </c>
      <c r="R118" s="270" t="str">
        <f>IF('3.段階号俸表・参照表'!R117="","",'3.段階号俸表・参照表'!R117)</f>
        <v/>
      </c>
      <c r="S118" s="269" t="str">
        <f>IF('3.段階号俸表・参照表'!S117="","",'3.段階号俸表・参照表'!S117+$I$2)</f>
        <v/>
      </c>
      <c r="T118" s="270" t="str">
        <f>IF('3.段階号俸表・参照表'!T117="","",'3.段階号俸表・参照表'!T117)</f>
        <v/>
      </c>
    </row>
    <row r="119" spans="1:20" x14ac:dyDescent="0.2">
      <c r="A119" s="14">
        <v>116</v>
      </c>
      <c r="B119" s="64">
        <v>110</v>
      </c>
      <c r="C119" s="272" t="str">
        <f>IF('3.段階号俸表・参照表'!C118="","",'3.段階号俸表・参照表'!C118+$I$2)</f>
        <v/>
      </c>
      <c r="D119" s="272" t="str">
        <f>IF('3.段階号俸表・参照表'!D118="","",'3.段階号俸表・参照表'!D118)</f>
        <v/>
      </c>
      <c r="E119" s="272" t="str">
        <f>IF('3.段階号俸表・参照表'!E118="","",'3.段階号俸表・参照表'!E118+$I$2)</f>
        <v/>
      </c>
      <c r="F119" s="272" t="str">
        <f>IF('3.段階号俸表・参照表'!F118="","",'3.段階号俸表・参照表'!F118)</f>
        <v/>
      </c>
      <c r="G119" s="272" t="str">
        <f>IF('3.段階号俸表・参照表'!G118="","",'3.段階号俸表・参照表'!G118+$I$2)</f>
        <v/>
      </c>
      <c r="H119" s="272" t="str">
        <f>IF('3.段階号俸表・参照表'!H118="","",'3.段階号俸表・参照表'!H118)</f>
        <v/>
      </c>
      <c r="I119" s="272" t="str">
        <f>IF('3.段階号俸表・参照表'!I118="","",'3.段階号俸表・参照表'!I118+$I$2)</f>
        <v/>
      </c>
      <c r="J119" s="272" t="str">
        <f>IF('3.段階号俸表・参照表'!J118="","",'3.段階号俸表・参照表'!J118)</f>
        <v/>
      </c>
      <c r="K119" s="272" t="str">
        <f>IF('3.段階号俸表・参照表'!K118="","",'3.段階号俸表・参照表'!K118+$I$2)</f>
        <v/>
      </c>
      <c r="L119" s="272" t="str">
        <f>IF('3.段階号俸表・参照表'!L118="","",'3.段階号俸表・参照表'!L118)</f>
        <v/>
      </c>
      <c r="M119" s="272" t="str">
        <f>IF('3.段階号俸表・参照表'!M118="","",'3.段階号俸表・参照表'!M118+$I$2)</f>
        <v/>
      </c>
      <c r="N119" s="272" t="str">
        <f>IF('3.段階号俸表・参照表'!N118="","",'3.段階号俸表・参照表'!N118)</f>
        <v/>
      </c>
      <c r="O119" s="272" t="str">
        <f>IF('3.段階号俸表・参照表'!O118="","",'3.段階号俸表・参照表'!O118+$I$2)</f>
        <v/>
      </c>
      <c r="P119" s="272" t="str">
        <f>IF('3.段階号俸表・参照表'!P118="","",'3.段階号俸表・参照表'!P118)</f>
        <v/>
      </c>
      <c r="Q119" s="269" t="str">
        <f>IF('3.段階号俸表・参照表'!Q118="","",'3.段階号俸表・参照表'!Q118+$I$2)</f>
        <v/>
      </c>
      <c r="R119" s="270" t="str">
        <f>IF('3.段階号俸表・参照表'!R118="","",'3.段階号俸表・参照表'!R118)</f>
        <v/>
      </c>
      <c r="S119" s="269" t="str">
        <f>IF('3.段階号俸表・参照表'!S118="","",'3.段階号俸表・参照表'!S118+$I$2)</f>
        <v/>
      </c>
      <c r="T119" s="270" t="str">
        <f>IF('3.段階号俸表・参照表'!T118="","",'3.段階号俸表・参照表'!T118)</f>
        <v/>
      </c>
    </row>
    <row r="120" spans="1:20" x14ac:dyDescent="0.2">
      <c r="A120" s="14">
        <v>117</v>
      </c>
      <c r="B120" s="64">
        <v>111</v>
      </c>
      <c r="C120" s="272" t="str">
        <f>IF('3.段階号俸表・参照表'!C119="","",'3.段階号俸表・参照表'!C119+$I$2)</f>
        <v/>
      </c>
      <c r="D120" s="272" t="str">
        <f>IF('3.段階号俸表・参照表'!D119="","",'3.段階号俸表・参照表'!D119)</f>
        <v/>
      </c>
      <c r="E120" s="272" t="str">
        <f>IF('3.段階号俸表・参照表'!E119="","",'3.段階号俸表・参照表'!E119+$I$2)</f>
        <v/>
      </c>
      <c r="F120" s="272" t="str">
        <f>IF('3.段階号俸表・参照表'!F119="","",'3.段階号俸表・参照表'!F119)</f>
        <v/>
      </c>
      <c r="G120" s="272" t="str">
        <f>IF('3.段階号俸表・参照表'!G119="","",'3.段階号俸表・参照表'!G119+$I$2)</f>
        <v/>
      </c>
      <c r="H120" s="272" t="str">
        <f>IF('3.段階号俸表・参照表'!H119="","",'3.段階号俸表・参照表'!H119)</f>
        <v/>
      </c>
      <c r="I120" s="272" t="str">
        <f>IF('3.段階号俸表・参照表'!I119="","",'3.段階号俸表・参照表'!I119+$I$2)</f>
        <v/>
      </c>
      <c r="J120" s="272" t="str">
        <f>IF('3.段階号俸表・参照表'!J119="","",'3.段階号俸表・参照表'!J119)</f>
        <v/>
      </c>
      <c r="K120" s="272" t="str">
        <f>IF('3.段階号俸表・参照表'!K119="","",'3.段階号俸表・参照表'!K119+$I$2)</f>
        <v/>
      </c>
      <c r="L120" s="272" t="str">
        <f>IF('3.段階号俸表・参照表'!L119="","",'3.段階号俸表・参照表'!L119)</f>
        <v/>
      </c>
      <c r="M120" s="272" t="str">
        <f>IF('3.段階号俸表・参照表'!M119="","",'3.段階号俸表・参照表'!M119+$I$2)</f>
        <v/>
      </c>
      <c r="N120" s="272" t="str">
        <f>IF('3.段階号俸表・参照表'!N119="","",'3.段階号俸表・参照表'!N119)</f>
        <v/>
      </c>
      <c r="O120" s="272" t="str">
        <f>IF('3.段階号俸表・参照表'!O119="","",'3.段階号俸表・参照表'!O119+$I$2)</f>
        <v/>
      </c>
      <c r="P120" s="272" t="str">
        <f>IF('3.段階号俸表・参照表'!P119="","",'3.段階号俸表・参照表'!P119)</f>
        <v/>
      </c>
      <c r="Q120" s="269" t="str">
        <f>IF('3.段階号俸表・参照表'!Q119="","",'3.段階号俸表・参照表'!Q119+$I$2)</f>
        <v/>
      </c>
      <c r="R120" s="270" t="str">
        <f>IF('3.段階号俸表・参照表'!R119="","",'3.段階号俸表・参照表'!R119)</f>
        <v/>
      </c>
      <c r="S120" s="269" t="str">
        <f>IF('3.段階号俸表・参照表'!S119="","",'3.段階号俸表・参照表'!S119+$I$2)</f>
        <v/>
      </c>
      <c r="T120" s="270" t="str">
        <f>IF('3.段階号俸表・参照表'!T119="","",'3.段階号俸表・参照表'!T119)</f>
        <v/>
      </c>
    </row>
    <row r="121" spans="1:20" x14ac:dyDescent="0.2">
      <c r="A121" s="14">
        <v>118</v>
      </c>
      <c r="B121" s="64">
        <v>112</v>
      </c>
      <c r="C121" s="269" t="str">
        <f>IF('3.段階号俸表・参照表'!C120="","",'3.段階号俸表・参照表'!C120+$I$2)</f>
        <v/>
      </c>
      <c r="D121" s="269" t="str">
        <f>IF('3.段階号俸表・参照表'!D120="","",'3.段階号俸表・参照表'!D120)</f>
        <v/>
      </c>
      <c r="E121" s="272" t="str">
        <f>IF('3.段階号俸表・参照表'!E120="","",'3.段階号俸表・参照表'!E120+$I$2)</f>
        <v/>
      </c>
      <c r="F121" s="272" t="str">
        <f>IF('3.段階号俸表・参照表'!F120="","",'3.段階号俸表・参照表'!F120)</f>
        <v/>
      </c>
      <c r="G121" s="272" t="str">
        <f>IF('3.段階号俸表・参照表'!G120="","",'3.段階号俸表・参照表'!G120+$I$2)</f>
        <v/>
      </c>
      <c r="H121" s="272" t="str">
        <f>IF('3.段階号俸表・参照表'!H120="","",'3.段階号俸表・参照表'!H120)</f>
        <v/>
      </c>
      <c r="I121" s="272" t="str">
        <f>IF('3.段階号俸表・参照表'!I120="","",'3.段階号俸表・参照表'!I120+$I$2)</f>
        <v/>
      </c>
      <c r="J121" s="272" t="str">
        <f>IF('3.段階号俸表・参照表'!J120="","",'3.段階号俸表・参照表'!J120)</f>
        <v/>
      </c>
      <c r="K121" s="272" t="str">
        <f>IF('3.段階号俸表・参照表'!K120="","",'3.段階号俸表・参照表'!K120+$I$2)</f>
        <v/>
      </c>
      <c r="L121" s="272" t="str">
        <f>IF('3.段階号俸表・参照表'!L120="","",'3.段階号俸表・参照表'!L120)</f>
        <v/>
      </c>
      <c r="M121" s="272" t="str">
        <f>IF('3.段階号俸表・参照表'!M120="","",'3.段階号俸表・参照表'!M120+$I$2)</f>
        <v/>
      </c>
      <c r="N121" s="272" t="str">
        <f>IF('3.段階号俸表・参照表'!N120="","",'3.段階号俸表・参照表'!N120)</f>
        <v/>
      </c>
      <c r="O121" s="272" t="str">
        <f>IF('3.段階号俸表・参照表'!O120="","",'3.段階号俸表・参照表'!O120+$I$2)</f>
        <v/>
      </c>
      <c r="P121" s="272" t="str">
        <f>IF('3.段階号俸表・参照表'!P120="","",'3.段階号俸表・参照表'!P120)</f>
        <v/>
      </c>
      <c r="Q121" s="269" t="str">
        <f>IF('3.段階号俸表・参照表'!Q120="","",'3.段階号俸表・参照表'!Q120+$I$2)</f>
        <v/>
      </c>
      <c r="R121" s="270" t="str">
        <f>IF('3.段階号俸表・参照表'!R120="","",'3.段階号俸表・参照表'!R120)</f>
        <v/>
      </c>
      <c r="S121" s="269" t="str">
        <f>IF('3.段階号俸表・参照表'!S120="","",'3.段階号俸表・参照表'!S120+$I$2)</f>
        <v/>
      </c>
      <c r="T121" s="270" t="str">
        <f>IF('3.段階号俸表・参照表'!T120="","",'3.段階号俸表・参照表'!T120)</f>
        <v/>
      </c>
    </row>
    <row r="122" spans="1:20" x14ac:dyDescent="0.2">
      <c r="A122" s="14">
        <v>119</v>
      </c>
      <c r="B122" s="64">
        <v>113</v>
      </c>
      <c r="C122" s="269" t="str">
        <f>IF('3.段階号俸表・参照表'!C121="","",'3.段階号俸表・参照表'!C121+$I$2)</f>
        <v/>
      </c>
      <c r="D122" s="269" t="str">
        <f>IF('3.段階号俸表・参照表'!D121="","",'3.段階号俸表・参照表'!D121)</f>
        <v/>
      </c>
      <c r="E122" s="272" t="str">
        <f>IF('3.段階号俸表・参照表'!E121="","",'3.段階号俸表・参照表'!E121+$I$2)</f>
        <v/>
      </c>
      <c r="F122" s="272" t="str">
        <f>IF('3.段階号俸表・参照表'!F121="","",'3.段階号俸表・参照表'!F121)</f>
        <v/>
      </c>
      <c r="G122" s="272" t="str">
        <f>IF('3.段階号俸表・参照表'!G121="","",'3.段階号俸表・参照表'!G121+$I$2)</f>
        <v/>
      </c>
      <c r="H122" s="272" t="str">
        <f>IF('3.段階号俸表・参照表'!H121="","",'3.段階号俸表・参照表'!H121)</f>
        <v/>
      </c>
      <c r="I122" s="272" t="str">
        <f>IF('3.段階号俸表・参照表'!I121="","",'3.段階号俸表・参照表'!I121+$I$2)</f>
        <v/>
      </c>
      <c r="J122" s="272" t="str">
        <f>IF('3.段階号俸表・参照表'!J121="","",'3.段階号俸表・参照表'!J121)</f>
        <v/>
      </c>
      <c r="K122" s="272" t="str">
        <f>IF('3.段階号俸表・参照表'!K121="","",'3.段階号俸表・参照表'!K121+$I$2)</f>
        <v/>
      </c>
      <c r="L122" s="272" t="str">
        <f>IF('3.段階号俸表・参照表'!L121="","",'3.段階号俸表・参照表'!L121)</f>
        <v/>
      </c>
      <c r="M122" s="272" t="str">
        <f>IF('3.段階号俸表・参照表'!M121="","",'3.段階号俸表・参照表'!M121+$I$2)</f>
        <v/>
      </c>
      <c r="N122" s="272" t="str">
        <f>IF('3.段階号俸表・参照表'!N121="","",'3.段階号俸表・参照表'!N121)</f>
        <v/>
      </c>
      <c r="O122" s="272" t="str">
        <f>IF('3.段階号俸表・参照表'!O121="","",'3.段階号俸表・参照表'!O121+$I$2)</f>
        <v/>
      </c>
      <c r="P122" s="272" t="str">
        <f>IF('3.段階号俸表・参照表'!P121="","",'3.段階号俸表・参照表'!P121)</f>
        <v/>
      </c>
      <c r="Q122" s="269" t="str">
        <f>IF('3.段階号俸表・参照表'!Q121="","",'3.段階号俸表・参照表'!Q121+$I$2)</f>
        <v/>
      </c>
      <c r="R122" s="270" t="str">
        <f>IF('3.段階号俸表・参照表'!R121="","",'3.段階号俸表・参照表'!R121)</f>
        <v/>
      </c>
      <c r="S122" s="269" t="str">
        <f>IF('3.段階号俸表・参照表'!S121="","",'3.段階号俸表・参照表'!S121+$I$2)</f>
        <v/>
      </c>
      <c r="T122" s="270" t="str">
        <f>IF('3.段階号俸表・参照表'!T121="","",'3.段階号俸表・参照表'!T121)</f>
        <v/>
      </c>
    </row>
    <row r="123" spans="1:20" x14ac:dyDescent="0.2">
      <c r="A123" s="14">
        <v>120</v>
      </c>
      <c r="B123" s="64">
        <v>114</v>
      </c>
      <c r="C123" s="269" t="str">
        <f>IF('3.段階号俸表・参照表'!C122="","",'3.段階号俸表・参照表'!C122+$I$2)</f>
        <v/>
      </c>
      <c r="D123" s="269" t="str">
        <f>IF('3.段階号俸表・参照表'!D122="","",'3.段階号俸表・参照表'!D122)</f>
        <v/>
      </c>
      <c r="E123" s="272" t="str">
        <f>IF('3.段階号俸表・参照表'!E122="","",'3.段階号俸表・参照表'!E122+$I$2)</f>
        <v/>
      </c>
      <c r="F123" s="272" t="str">
        <f>IF('3.段階号俸表・参照表'!F122="","",'3.段階号俸表・参照表'!F122)</f>
        <v/>
      </c>
      <c r="G123" s="272" t="str">
        <f>IF('3.段階号俸表・参照表'!G122="","",'3.段階号俸表・参照表'!G122+$I$2)</f>
        <v/>
      </c>
      <c r="H123" s="272" t="str">
        <f>IF('3.段階号俸表・参照表'!H122="","",'3.段階号俸表・参照表'!H122)</f>
        <v/>
      </c>
      <c r="I123" s="272" t="str">
        <f>IF('3.段階号俸表・参照表'!I122="","",'3.段階号俸表・参照表'!I122+$I$2)</f>
        <v/>
      </c>
      <c r="J123" s="272" t="str">
        <f>IF('3.段階号俸表・参照表'!J122="","",'3.段階号俸表・参照表'!J122)</f>
        <v/>
      </c>
      <c r="K123" s="272" t="str">
        <f>IF('3.段階号俸表・参照表'!K122="","",'3.段階号俸表・参照表'!K122+$I$2)</f>
        <v/>
      </c>
      <c r="L123" s="272" t="str">
        <f>IF('3.段階号俸表・参照表'!L122="","",'3.段階号俸表・参照表'!L122)</f>
        <v/>
      </c>
      <c r="M123" s="272" t="str">
        <f>IF('3.段階号俸表・参照表'!M122="","",'3.段階号俸表・参照表'!M122+$I$2)</f>
        <v/>
      </c>
      <c r="N123" s="272" t="str">
        <f>IF('3.段階号俸表・参照表'!N122="","",'3.段階号俸表・参照表'!N122)</f>
        <v/>
      </c>
      <c r="O123" s="272" t="str">
        <f>IF('3.段階号俸表・参照表'!O122="","",'3.段階号俸表・参照表'!O122+$I$2)</f>
        <v/>
      </c>
      <c r="P123" s="272" t="str">
        <f>IF('3.段階号俸表・参照表'!P122="","",'3.段階号俸表・参照表'!P122)</f>
        <v/>
      </c>
      <c r="Q123" s="269" t="str">
        <f>IF('3.段階号俸表・参照表'!Q122="","",'3.段階号俸表・参照表'!Q122+$I$2)</f>
        <v/>
      </c>
      <c r="R123" s="270" t="str">
        <f>IF('3.段階号俸表・参照表'!R122="","",'3.段階号俸表・参照表'!R122)</f>
        <v/>
      </c>
      <c r="S123" s="269" t="str">
        <f>IF('3.段階号俸表・参照表'!S122="","",'3.段階号俸表・参照表'!S122+$I$2)</f>
        <v/>
      </c>
      <c r="T123" s="270" t="str">
        <f>IF('3.段階号俸表・参照表'!T122="","",'3.段階号俸表・参照表'!T122)</f>
        <v/>
      </c>
    </row>
    <row r="124" spans="1:20" x14ac:dyDescent="0.2">
      <c r="A124" s="14">
        <v>121</v>
      </c>
      <c r="B124" s="64">
        <v>115</v>
      </c>
      <c r="C124" s="272" t="str">
        <f>IF('3.段階号俸表・参照表'!C123="","",'3.段階号俸表・参照表'!C123+$I$2)</f>
        <v/>
      </c>
      <c r="D124" s="272" t="str">
        <f>IF('3.段階号俸表・参照表'!D123="","",'3.段階号俸表・参照表'!D123)</f>
        <v/>
      </c>
      <c r="E124" s="272" t="str">
        <f>IF('3.段階号俸表・参照表'!E123="","",'3.段階号俸表・参照表'!E123+$I$2)</f>
        <v/>
      </c>
      <c r="F124" s="272" t="str">
        <f>IF('3.段階号俸表・参照表'!F123="","",'3.段階号俸表・参照表'!F123)</f>
        <v/>
      </c>
      <c r="G124" s="272" t="str">
        <f>IF('3.段階号俸表・参照表'!G123="","",'3.段階号俸表・参照表'!G123+$I$2)</f>
        <v/>
      </c>
      <c r="H124" s="272" t="str">
        <f>IF('3.段階号俸表・参照表'!H123="","",'3.段階号俸表・参照表'!H123)</f>
        <v/>
      </c>
      <c r="I124" s="272" t="str">
        <f>IF('3.段階号俸表・参照表'!I123="","",'3.段階号俸表・参照表'!I123+$I$2)</f>
        <v/>
      </c>
      <c r="J124" s="272" t="str">
        <f>IF('3.段階号俸表・参照表'!J123="","",'3.段階号俸表・参照表'!J123)</f>
        <v/>
      </c>
      <c r="K124" s="272" t="str">
        <f>IF('3.段階号俸表・参照表'!K123="","",'3.段階号俸表・参照表'!K123+$I$2)</f>
        <v/>
      </c>
      <c r="L124" s="272" t="str">
        <f>IF('3.段階号俸表・参照表'!L123="","",'3.段階号俸表・参照表'!L123)</f>
        <v/>
      </c>
      <c r="M124" s="272" t="str">
        <f>IF('3.段階号俸表・参照表'!M123="","",'3.段階号俸表・参照表'!M123+$I$2)</f>
        <v/>
      </c>
      <c r="N124" s="272" t="str">
        <f>IF('3.段階号俸表・参照表'!N123="","",'3.段階号俸表・参照表'!N123)</f>
        <v/>
      </c>
      <c r="O124" s="272" t="str">
        <f>IF('3.段階号俸表・参照表'!O123="","",'3.段階号俸表・参照表'!O123+$I$2)</f>
        <v/>
      </c>
      <c r="P124" s="272" t="str">
        <f>IF('3.段階号俸表・参照表'!P123="","",'3.段階号俸表・参照表'!P123)</f>
        <v/>
      </c>
      <c r="Q124" s="269" t="str">
        <f>IF('3.段階号俸表・参照表'!Q123="","",'3.段階号俸表・参照表'!Q123+$I$2)</f>
        <v/>
      </c>
      <c r="R124" s="270" t="str">
        <f>IF('3.段階号俸表・参照表'!R123="","",'3.段階号俸表・参照表'!R123)</f>
        <v/>
      </c>
      <c r="S124" s="269" t="str">
        <f>IF('3.段階号俸表・参照表'!S123="","",'3.段階号俸表・参照表'!S123+$I$2)</f>
        <v/>
      </c>
      <c r="T124" s="270" t="str">
        <f>IF('3.段階号俸表・参照表'!T123="","",'3.段階号俸表・参照表'!T123)</f>
        <v/>
      </c>
    </row>
    <row r="125" spans="1:20" x14ac:dyDescent="0.2">
      <c r="A125" s="14">
        <v>122</v>
      </c>
      <c r="B125" s="64">
        <v>116</v>
      </c>
      <c r="C125" s="272" t="str">
        <f>IF('3.段階号俸表・参照表'!C124="","",'3.段階号俸表・参照表'!C124+$I$2)</f>
        <v/>
      </c>
      <c r="D125" s="272" t="str">
        <f>IF('3.段階号俸表・参照表'!D124="","",'3.段階号俸表・参照表'!D124)</f>
        <v/>
      </c>
      <c r="E125" s="272" t="str">
        <f>IF('3.段階号俸表・参照表'!E124="","",'3.段階号俸表・参照表'!E124+$I$2)</f>
        <v/>
      </c>
      <c r="F125" s="272" t="str">
        <f>IF('3.段階号俸表・参照表'!F124="","",'3.段階号俸表・参照表'!F124)</f>
        <v/>
      </c>
      <c r="G125" s="272" t="str">
        <f>IF('3.段階号俸表・参照表'!G124="","",'3.段階号俸表・参照表'!G124+$I$2)</f>
        <v/>
      </c>
      <c r="H125" s="272" t="str">
        <f>IF('3.段階号俸表・参照表'!H124="","",'3.段階号俸表・参照表'!H124)</f>
        <v/>
      </c>
      <c r="I125" s="272" t="str">
        <f>IF('3.段階号俸表・参照表'!I124="","",'3.段階号俸表・参照表'!I124+$I$2)</f>
        <v/>
      </c>
      <c r="J125" s="272" t="str">
        <f>IF('3.段階号俸表・参照表'!J124="","",'3.段階号俸表・参照表'!J124)</f>
        <v/>
      </c>
      <c r="K125" s="272" t="str">
        <f>IF('3.段階号俸表・参照表'!K124="","",'3.段階号俸表・参照表'!K124+$I$2)</f>
        <v/>
      </c>
      <c r="L125" s="272" t="str">
        <f>IF('3.段階号俸表・参照表'!L124="","",'3.段階号俸表・参照表'!L124)</f>
        <v/>
      </c>
      <c r="M125" s="272" t="str">
        <f>IF('3.段階号俸表・参照表'!M124="","",'3.段階号俸表・参照表'!M124+$I$2)</f>
        <v/>
      </c>
      <c r="N125" s="272" t="str">
        <f>IF('3.段階号俸表・参照表'!N124="","",'3.段階号俸表・参照表'!N124)</f>
        <v/>
      </c>
      <c r="O125" s="272" t="str">
        <f>IF('3.段階号俸表・参照表'!O124="","",'3.段階号俸表・参照表'!O124+$I$2)</f>
        <v/>
      </c>
      <c r="P125" s="272" t="str">
        <f>IF('3.段階号俸表・参照表'!P124="","",'3.段階号俸表・参照表'!P124)</f>
        <v/>
      </c>
      <c r="Q125" s="269" t="str">
        <f>IF('3.段階号俸表・参照表'!Q124="","",'3.段階号俸表・参照表'!Q124+$I$2)</f>
        <v/>
      </c>
      <c r="R125" s="270" t="str">
        <f>IF('3.段階号俸表・参照表'!R124="","",'3.段階号俸表・参照表'!R124)</f>
        <v/>
      </c>
      <c r="S125" s="269" t="str">
        <f>IF('3.段階号俸表・参照表'!S124="","",'3.段階号俸表・参照表'!S124+$I$2)</f>
        <v/>
      </c>
      <c r="T125" s="270" t="str">
        <f>IF('3.段階号俸表・参照表'!T124="","",'3.段階号俸表・参照表'!T124)</f>
        <v/>
      </c>
    </row>
    <row r="126" spans="1:20" x14ac:dyDescent="0.2">
      <c r="A126" s="14">
        <v>123</v>
      </c>
      <c r="B126" s="64">
        <v>117</v>
      </c>
      <c r="C126" s="272" t="str">
        <f>IF('3.段階号俸表・参照表'!C125="","",'3.段階号俸表・参照表'!C125+$I$2)</f>
        <v/>
      </c>
      <c r="D126" s="272" t="str">
        <f>IF('3.段階号俸表・参照表'!D125="","",'3.段階号俸表・参照表'!D125)</f>
        <v/>
      </c>
      <c r="E126" s="272" t="str">
        <f>IF('3.段階号俸表・参照表'!E125="","",'3.段階号俸表・参照表'!E125+$I$2)</f>
        <v/>
      </c>
      <c r="F126" s="272" t="str">
        <f>IF('3.段階号俸表・参照表'!F125="","",'3.段階号俸表・参照表'!F125)</f>
        <v/>
      </c>
      <c r="G126" s="272" t="str">
        <f>IF('3.段階号俸表・参照表'!G125="","",'3.段階号俸表・参照表'!G125+$I$2)</f>
        <v/>
      </c>
      <c r="H126" s="272" t="str">
        <f>IF('3.段階号俸表・参照表'!H125="","",'3.段階号俸表・参照表'!H125)</f>
        <v/>
      </c>
      <c r="I126" s="272" t="str">
        <f>IF('3.段階号俸表・参照表'!I125="","",'3.段階号俸表・参照表'!I125+$I$2)</f>
        <v/>
      </c>
      <c r="J126" s="272" t="str">
        <f>IF('3.段階号俸表・参照表'!J125="","",'3.段階号俸表・参照表'!J125)</f>
        <v/>
      </c>
      <c r="K126" s="272" t="str">
        <f>IF('3.段階号俸表・参照表'!K125="","",'3.段階号俸表・参照表'!K125+$I$2)</f>
        <v/>
      </c>
      <c r="L126" s="272" t="str">
        <f>IF('3.段階号俸表・参照表'!L125="","",'3.段階号俸表・参照表'!L125)</f>
        <v/>
      </c>
      <c r="M126" s="272" t="str">
        <f>IF('3.段階号俸表・参照表'!M125="","",'3.段階号俸表・参照表'!M125+$I$2)</f>
        <v/>
      </c>
      <c r="N126" s="272" t="str">
        <f>IF('3.段階号俸表・参照表'!N125="","",'3.段階号俸表・参照表'!N125)</f>
        <v/>
      </c>
      <c r="O126" s="272" t="str">
        <f>IF('3.段階号俸表・参照表'!O125="","",'3.段階号俸表・参照表'!O125+$I$2)</f>
        <v/>
      </c>
      <c r="P126" s="272" t="str">
        <f>IF('3.段階号俸表・参照表'!P125="","",'3.段階号俸表・参照表'!P125)</f>
        <v/>
      </c>
      <c r="Q126" s="269" t="str">
        <f>IF('3.段階号俸表・参照表'!Q125="","",'3.段階号俸表・参照表'!Q125+$I$2)</f>
        <v/>
      </c>
      <c r="R126" s="270" t="str">
        <f>IF('3.段階号俸表・参照表'!R125="","",'3.段階号俸表・参照表'!R125)</f>
        <v/>
      </c>
      <c r="S126" s="269" t="str">
        <f>IF('3.段階号俸表・参照表'!S125="","",'3.段階号俸表・参照表'!S125+$I$2)</f>
        <v/>
      </c>
      <c r="T126" s="270" t="str">
        <f>IF('3.段階号俸表・参照表'!T125="","",'3.段階号俸表・参照表'!T125)</f>
        <v/>
      </c>
    </row>
    <row r="127" spans="1:20" x14ac:dyDescent="0.2">
      <c r="A127" s="14">
        <v>124</v>
      </c>
      <c r="B127" s="64">
        <v>118</v>
      </c>
      <c r="C127" s="272" t="str">
        <f>IF('3.段階号俸表・参照表'!C126="","",'3.段階号俸表・参照表'!C126+$I$2)</f>
        <v/>
      </c>
      <c r="D127" s="272" t="str">
        <f>IF('3.段階号俸表・参照表'!D126="","",'3.段階号俸表・参照表'!D126)</f>
        <v/>
      </c>
      <c r="E127" s="272" t="str">
        <f>IF('3.段階号俸表・参照表'!E126="","",'3.段階号俸表・参照表'!E126+$I$2)</f>
        <v/>
      </c>
      <c r="F127" s="272" t="str">
        <f>IF('3.段階号俸表・参照表'!F126="","",'3.段階号俸表・参照表'!F126)</f>
        <v/>
      </c>
      <c r="G127" s="272" t="str">
        <f>IF('3.段階号俸表・参照表'!G126="","",'3.段階号俸表・参照表'!G126+$I$2)</f>
        <v/>
      </c>
      <c r="H127" s="272" t="str">
        <f>IF('3.段階号俸表・参照表'!H126="","",'3.段階号俸表・参照表'!H126)</f>
        <v/>
      </c>
      <c r="I127" s="272" t="str">
        <f>IF('3.段階号俸表・参照表'!I126="","",'3.段階号俸表・参照表'!I126+$I$2)</f>
        <v/>
      </c>
      <c r="J127" s="272" t="str">
        <f>IF('3.段階号俸表・参照表'!J126="","",'3.段階号俸表・参照表'!J126)</f>
        <v/>
      </c>
      <c r="K127" s="272" t="str">
        <f>IF('3.段階号俸表・参照表'!K126="","",'3.段階号俸表・参照表'!K126+$I$2)</f>
        <v/>
      </c>
      <c r="L127" s="272" t="str">
        <f>IF('3.段階号俸表・参照表'!L126="","",'3.段階号俸表・参照表'!L126)</f>
        <v/>
      </c>
      <c r="M127" s="272" t="str">
        <f>IF('3.段階号俸表・参照表'!M126="","",'3.段階号俸表・参照表'!M126+$I$2)</f>
        <v/>
      </c>
      <c r="N127" s="272" t="str">
        <f>IF('3.段階号俸表・参照表'!N126="","",'3.段階号俸表・参照表'!N126)</f>
        <v/>
      </c>
      <c r="O127" s="272" t="str">
        <f>IF('3.段階号俸表・参照表'!O126="","",'3.段階号俸表・参照表'!O126+$I$2)</f>
        <v/>
      </c>
      <c r="P127" s="272" t="str">
        <f>IF('3.段階号俸表・参照表'!P126="","",'3.段階号俸表・参照表'!P126)</f>
        <v/>
      </c>
      <c r="Q127" s="269" t="str">
        <f>IF('3.段階号俸表・参照表'!Q126="","",'3.段階号俸表・参照表'!Q126+$I$2)</f>
        <v/>
      </c>
      <c r="R127" s="270" t="str">
        <f>IF('3.段階号俸表・参照表'!R126="","",'3.段階号俸表・参照表'!R126)</f>
        <v/>
      </c>
      <c r="S127" s="269" t="str">
        <f>IF('3.段階号俸表・参照表'!S126="","",'3.段階号俸表・参照表'!S126+$I$2)</f>
        <v/>
      </c>
      <c r="T127" s="270" t="str">
        <f>IF('3.段階号俸表・参照表'!T126="","",'3.段階号俸表・参照表'!T126)</f>
        <v/>
      </c>
    </row>
    <row r="128" spans="1:20" x14ac:dyDescent="0.2">
      <c r="A128" s="14">
        <v>125</v>
      </c>
      <c r="B128" s="64">
        <v>119</v>
      </c>
      <c r="C128" s="272" t="str">
        <f>IF('3.段階号俸表・参照表'!C127="","",'3.段階号俸表・参照表'!C127+$I$2)</f>
        <v/>
      </c>
      <c r="D128" s="272" t="str">
        <f>IF('3.段階号俸表・参照表'!D127="","",'3.段階号俸表・参照表'!D127)</f>
        <v/>
      </c>
      <c r="E128" s="272" t="str">
        <f>IF('3.段階号俸表・参照表'!E127="","",'3.段階号俸表・参照表'!E127+$I$2)</f>
        <v/>
      </c>
      <c r="F128" s="272" t="str">
        <f>IF('3.段階号俸表・参照表'!F127="","",'3.段階号俸表・参照表'!F127)</f>
        <v/>
      </c>
      <c r="G128" s="272" t="str">
        <f>IF('3.段階号俸表・参照表'!G127="","",'3.段階号俸表・参照表'!G127+$I$2)</f>
        <v/>
      </c>
      <c r="H128" s="272" t="str">
        <f>IF('3.段階号俸表・参照表'!H127="","",'3.段階号俸表・参照表'!H127)</f>
        <v/>
      </c>
      <c r="I128" s="272" t="str">
        <f>IF('3.段階号俸表・参照表'!I127="","",'3.段階号俸表・参照表'!I127+$I$2)</f>
        <v/>
      </c>
      <c r="J128" s="272" t="str">
        <f>IF('3.段階号俸表・参照表'!J127="","",'3.段階号俸表・参照表'!J127)</f>
        <v/>
      </c>
      <c r="K128" s="272" t="str">
        <f>IF('3.段階号俸表・参照表'!K127="","",'3.段階号俸表・参照表'!K127+$I$2)</f>
        <v/>
      </c>
      <c r="L128" s="272" t="str">
        <f>IF('3.段階号俸表・参照表'!L127="","",'3.段階号俸表・参照表'!L127)</f>
        <v/>
      </c>
      <c r="M128" s="272" t="str">
        <f>IF('3.段階号俸表・参照表'!M127="","",'3.段階号俸表・参照表'!M127+$I$2)</f>
        <v/>
      </c>
      <c r="N128" s="272" t="str">
        <f>IF('3.段階号俸表・参照表'!N127="","",'3.段階号俸表・参照表'!N127)</f>
        <v/>
      </c>
      <c r="O128" s="272" t="str">
        <f>IF('3.段階号俸表・参照表'!O127="","",'3.段階号俸表・参照表'!O127+$I$2)</f>
        <v/>
      </c>
      <c r="P128" s="272" t="str">
        <f>IF('3.段階号俸表・参照表'!P127="","",'3.段階号俸表・参照表'!P127)</f>
        <v/>
      </c>
      <c r="Q128" s="269" t="str">
        <f>IF('3.段階号俸表・参照表'!Q127="","",'3.段階号俸表・参照表'!Q127+$I$2)</f>
        <v/>
      </c>
      <c r="R128" s="270" t="str">
        <f>IF('3.段階号俸表・参照表'!R127="","",'3.段階号俸表・参照表'!R127)</f>
        <v/>
      </c>
      <c r="S128" s="269" t="str">
        <f>IF('3.段階号俸表・参照表'!S127="","",'3.段階号俸表・参照表'!S127+$I$2)</f>
        <v/>
      </c>
      <c r="T128" s="270" t="str">
        <f>IF('3.段階号俸表・参照表'!T127="","",'3.段階号俸表・参照表'!T127)</f>
        <v/>
      </c>
    </row>
    <row r="129" spans="1:20" x14ac:dyDescent="0.2">
      <c r="A129" s="14">
        <v>126</v>
      </c>
      <c r="B129" s="64">
        <v>120</v>
      </c>
      <c r="C129" s="272" t="str">
        <f>IF('3.段階号俸表・参照表'!C128="","",'3.段階号俸表・参照表'!C128+$I$2)</f>
        <v/>
      </c>
      <c r="D129" s="272" t="str">
        <f>IF('3.段階号俸表・参照表'!D128="","",'3.段階号俸表・参照表'!D128)</f>
        <v/>
      </c>
      <c r="E129" s="272" t="str">
        <f>IF('3.段階号俸表・参照表'!E128="","",'3.段階号俸表・参照表'!E128+$I$2)</f>
        <v/>
      </c>
      <c r="F129" s="272" t="str">
        <f>IF('3.段階号俸表・参照表'!F128="","",'3.段階号俸表・参照表'!F128)</f>
        <v/>
      </c>
      <c r="G129" s="272" t="str">
        <f>IF('3.段階号俸表・参照表'!G128="","",'3.段階号俸表・参照表'!G128+$I$2)</f>
        <v/>
      </c>
      <c r="H129" s="272" t="str">
        <f>IF('3.段階号俸表・参照表'!H128="","",'3.段階号俸表・参照表'!H128)</f>
        <v/>
      </c>
      <c r="I129" s="272" t="str">
        <f>IF('3.段階号俸表・参照表'!I128="","",'3.段階号俸表・参照表'!I128+$I$2)</f>
        <v/>
      </c>
      <c r="J129" s="272" t="str">
        <f>IF('3.段階号俸表・参照表'!J128="","",'3.段階号俸表・参照表'!J128)</f>
        <v/>
      </c>
      <c r="K129" s="272" t="str">
        <f>IF('3.段階号俸表・参照表'!K128="","",'3.段階号俸表・参照表'!K128+$I$2)</f>
        <v/>
      </c>
      <c r="L129" s="272" t="str">
        <f>IF('3.段階号俸表・参照表'!L128="","",'3.段階号俸表・参照表'!L128)</f>
        <v/>
      </c>
      <c r="M129" s="272" t="str">
        <f>IF('3.段階号俸表・参照表'!M128="","",'3.段階号俸表・参照表'!M128+$I$2)</f>
        <v/>
      </c>
      <c r="N129" s="272" t="str">
        <f>IF('3.段階号俸表・参照表'!N128="","",'3.段階号俸表・参照表'!N128)</f>
        <v/>
      </c>
      <c r="O129" s="272" t="str">
        <f>IF('3.段階号俸表・参照表'!O128="","",'3.段階号俸表・参照表'!O128+$I$2)</f>
        <v/>
      </c>
      <c r="P129" s="272" t="str">
        <f>IF('3.段階号俸表・参照表'!P128="","",'3.段階号俸表・参照表'!P128)</f>
        <v/>
      </c>
      <c r="Q129" s="269" t="str">
        <f>IF('3.段階号俸表・参照表'!Q128="","",'3.段階号俸表・参照表'!Q128+$I$2)</f>
        <v/>
      </c>
      <c r="R129" s="270" t="str">
        <f>IF('3.段階号俸表・参照表'!R128="","",'3.段階号俸表・参照表'!R128)</f>
        <v/>
      </c>
      <c r="S129" s="269" t="str">
        <f>IF('3.段階号俸表・参照表'!S128="","",'3.段階号俸表・参照表'!S128+$I$2)</f>
        <v/>
      </c>
      <c r="T129" s="270" t="str">
        <f>IF('3.段階号俸表・参照表'!T128="","",'3.段階号俸表・参照表'!T128)</f>
        <v/>
      </c>
    </row>
    <row r="130" spans="1:20" x14ac:dyDescent="0.2">
      <c r="A130" s="14">
        <v>127</v>
      </c>
      <c r="B130" s="64">
        <v>121</v>
      </c>
      <c r="C130" s="272" t="str">
        <f>IF('3.段階号俸表・参照表'!C129="","",'3.段階号俸表・参照表'!C129+$I$2)</f>
        <v/>
      </c>
      <c r="D130" s="272" t="str">
        <f>IF('3.段階号俸表・参照表'!D129="","",'3.段階号俸表・参照表'!D129)</f>
        <v/>
      </c>
      <c r="E130" s="272" t="str">
        <f>IF('3.段階号俸表・参照表'!E129="","",'3.段階号俸表・参照表'!E129+$I$2)</f>
        <v/>
      </c>
      <c r="F130" s="272" t="str">
        <f>IF('3.段階号俸表・参照表'!F129="","",'3.段階号俸表・参照表'!F129)</f>
        <v/>
      </c>
      <c r="G130" s="272" t="str">
        <f>IF('3.段階号俸表・参照表'!G129="","",'3.段階号俸表・参照表'!G129+$I$2)</f>
        <v/>
      </c>
      <c r="H130" s="272" t="str">
        <f>IF('3.段階号俸表・参照表'!H129="","",'3.段階号俸表・参照表'!H129)</f>
        <v/>
      </c>
      <c r="I130" s="272" t="str">
        <f>IF('3.段階号俸表・参照表'!I129="","",'3.段階号俸表・参照表'!I129+$I$2)</f>
        <v/>
      </c>
      <c r="J130" s="272" t="str">
        <f>IF('3.段階号俸表・参照表'!J129="","",'3.段階号俸表・参照表'!J129)</f>
        <v/>
      </c>
      <c r="K130" s="272" t="str">
        <f>IF('3.段階号俸表・参照表'!K129="","",'3.段階号俸表・参照表'!K129+$I$2)</f>
        <v/>
      </c>
      <c r="L130" s="272" t="str">
        <f>IF('3.段階号俸表・参照表'!L129="","",'3.段階号俸表・参照表'!L129)</f>
        <v/>
      </c>
      <c r="M130" s="272" t="str">
        <f>IF('3.段階号俸表・参照表'!M129="","",'3.段階号俸表・参照表'!M129+$I$2)</f>
        <v/>
      </c>
      <c r="N130" s="272" t="str">
        <f>IF('3.段階号俸表・参照表'!N129="","",'3.段階号俸表・参照表'!N129)</f>
        <v/>
      </c>
      <c r="O130" s="272" t="str">
        <f>IF('3.段階号俸表・参照表'!O129="","",'3.段階号俸表・参照表'!O129+$I$2)</f>
        <v/>
      </c>
      <c r="P130" s="272" t="str">
        <f>IF('3.段階号俸表・参照表'!P129="","",'3.段階号俸表・参照表'!P129)</f>
        <v/>
      </c>
      <c r="Q130" s="269" t="str">
        <f>IF('3.段階号俸表・参照表'!Q129="","",'3.段階号俸表・参照表'!Q129+$I$2)</f>
        <v/>
      </c>
      <c r="R130" s="270" t="str">
        <f>IF('3.段階号俸表・参照表'!R129="","",'3.段階号俸表・参照表'!R129)</f>
        <v/>
      </c>
      <c r="S130" s="269" t="str">
        <f>IF('3.段階号俸表・参照表'!S129="","",'3.段階号俸表・参照表'!S129+$I$2)</f>
        <v/>
      </c>
      <c r="T130" s="270" t="str">
        <f>IF('3.段階号俸表・参照表'!T129="","",'3.段階号俸表・参照表'!T129)</f>
        <v/>
      </c>
    </row>
    <row r="131" spans="1:20" x14ac:dyDescent="0.2">
      <c r="A131" s="14">
        <v>128</v>
      </c>
      <c r="B131" s="64">
        <v>122</v>
      </c>
      <c r="C131" s="272" t="str">
        <f>IF('3.段階号俸表・参照表'!C130="","",'3.段階号俸表・参照表'!C130+$I$2)</f>
        <v/>
      </c>
      <c r="D131" s="272" t="str">
        <f>IF('3.段階号俸表・参照表'!D130="","",'3.段階号俸表・参照表'!D130)</f>
        <v/>
      </c>
      <c r="E131" s="272" t="str">
        <f>IF('3.段階号俸表・参照表'!E130="","",'3.段階号俸表・参照表'!E130+$I$2)</f>
        <v/>
      </c>
      <c r="F131" s="272" t="str">
        <f>IF('3.段階号俸表・参照表'!F130="","",'3.段階号俸表・参照表'!F130)</f>
        <v/>
      </c>
      <c r="G131" s="272" t="str">
        <f>IF('3.段階号俸表・参照表'!G130="","",'3.段階号俸表・参照表'!G130+$I$2)</f>
        <v/>
      </c>
      <c r="H131" s="272" t="str">
        <f>IF('3.段階号俸表・参照表'!H130="","",'3.段階号俸表・参照表'!H130)</f>
        <v/>
      </c>
      <c r="I131" s="272" t="str">
        <f>IF('3.段階号俸表・参照表'!I130="","",'3.段階号俸表・参照表'!I130+$I$2)</f>
        <v/>
      </c>
      <c r="J131" s="272" t="str">
        <f>IF('3.段階号俸表・参照表'!J130="","",'3.段階号俸表・参照表'!J130)</f>
        <v/>
      </c>
      <c r="K131" s="272" t="str">
        <f>IF('3.段階号俸表・参照表'!K130="","",'3.段階号俸表・参照表'!K130+$I$2)</f>
        <v/>
      </c>
      <c r="L131" s="272" t="str">
        <f>IF('3.段階号俸表・参照表'!L130="","",'3.段階号俸表・参照表'!L130)</f>
        <v/>
      </c>
      <c r="M131" s="272" t="str">
        <f>IF('3.段階号俸表・参照表'!M130="","",'3.段階号俸表・参照表'!M130+$I$2)</f>
        <v/>
      </c>
      <c r="N131" s="272" t="str">
        <f>IF('3.段階号俸表・参照表'!N130="","",'3.段階号俸表・参照表'!N130)</f>
        <v/>
      </c>
      <c r="O131" s="272" t="str">
        <f>IF('3.段階号俸表・参照表'!O130="","",'3.段階号俸表・参照表'!O130+$I$2)</f>
        <v/>
      </c>
      <c r="P131" s="272" t="str">
        <f>IF('3.段階号俸表・参照表'!P130="","",'3.段階号俸表・参照表'!P130)</f>
        <v/>
      </c>
      <c r="Q131" s="269" t="str">
        <f>IF('3.段階号俸表・参照表'!Q130="","",'3.段階号俸表・参照表'!Q130+$I$2)</f>
        <v/>
      </c>
      <c r="R131" s="270" t="str">
        <f>IF('3.段階号俸表・参照表'!R130="","",'3.段階号俸表・参照表'!R130)</f>
        <v/>
      </c>
      <c r="S131" s="269" t="str">
        <f>IF('3.段階号俸表・参照表'!S130="","",'3.段階号俸表・参照表'!S130+$I$2)</f>
        <v/>
      </c>
      <c r="T131" s="270" t="str">
        <f>IF('3.段階号俸表・参照表'!T130="","",'3.段階号俸表・参照表'!T130)</f>
        <v/>
      </c>
    </row>
    <row r="132" spans="1:20" x14ac:dyDescent="0.2">
      <c r="A132" s="14">
        <v>129</v>
      </c>
      <c r="B132" s="64">
        <v>123</v>
      </c>
      <c r="C132" s="272" t="str">
        <f>IF('3.段階号俸表・参照表'!C131="","",'3.段階号俸表・参照表'!C131+$I$2)</f>
        <v/>
      </c>
      <c r="D132" s="272" t="str">
        <f>IF('3.段階号俸表・参照表'!D131="","",'3.段階号俸表・参照表'!D131)</f>
        <v/>
      </c>
      <c r="E132" s="272" t="str">
        <f>IF('3.段階号俸表・参照表'!E131="","",'3.段階号俸表・参照表'!E131+$I$2)</f>
        <v/>
      </c>
      <c r="F132" s="272" t="str">
        <f>IF('3.段階号俸表・参照表'!F131="","",'3.段階号俸表・参照表'!F131)</f>
        <v/>
      </c>
      <c r="G132" s="272" t="str">
        <f>IF('3.段階号俸表・参照表'!G131="","",'3.段階号俸表・参照表'!G131+$I$2)</f>
        <v/>
      </c>
      <c r="H132" s="272" t="str">
        <f>IF('3.段階号俸表・参照表'!H131="","",'3.段階号俸表・参照表'!H131)</f>
        <v/>
      </c>
      <c r="I132" s="272" t="str">
        <f>IF('3.段階号俸表・参照表'!I131="","",'3.段階号俸表・参照表'!I131+$I$2)</f>
        <v/>
      </c>
      <c r="J132" s="272" t="str">
        <f>IF('3.段階号俸表・参照表'!J131="","",'3.段階号俸表・参照表'!J131)</f>
        <v/>
      </c>
      <c r="K132" s="272" t="str">
        <f>IF('3.段階号俸表・参照表'!K131="","",'3.段階号俸表・参照表'!K131+$I$2)</f>
        <v/>
      </c>
      <c r="L132" s="272" t="str">
        <f>IF('3.段階号俸表・参照表'!L131="","",'3.段階号俸表・参照表'!L131)</f>
        <v/>
      </c>
      <c r="M132" s="272" t="str">
        <f>IF('3.段階号俸表・参照表'!M131="","",'3.段階号俸表・参照表'!M131+$I$2)</f>
        <v/>
      </c>
      <c r="N132" s="272" t="str">
        <f>IF('3.段階号俸表・参照表'!N131="","",'3.段階号俸表・参照表'!N131)</f>
        <v/>
      </c>
      <c r="O132" s="272" t="str">
        <f>IF('3.段階号俸表・参照表'!O131="","",'3.段階号俸表・参照表'!O131+$I$2)</f>
        <v/>
      </c>
      <c r="P132" s="272" t="str">
        <f>IF('3.段階号俸表・参照表'!P131="","",'3.段階号俸表・参照表'!P131)</f>
        <v/>
      </c>
      <c r="Q132" s="269" t="str">
        <f>IF('3.段階号俸表・参照表'!Q131="","",'3.段階号俸表・参照表'!Q131+$I$2)</f>
        <v/>
      </c>
      <c r="R132" s="270" t="str">
        <f>IF('3.段階号俸表・参照表'!R131="","",'3.段階号俸表・参照表'!R131)</f>
        <v/>
      </c>
      <c r="S132" s="269" t="str">
        <f>IF('3.段階号俸表・参照表'!S131="","",'3.段階号俸表・参照表'!S131+$I$2)</f>
        <v/>
      </c>
      <c r="T132" s="270" t="str">
        <f>IF('3.段階号俸表・参照表'!T131="","",'3.段階号俸表・参照表'!T131)</f>
        <v/>
      </c>
    </row>
    <row r="133" spans="1:20" x14ac:dyDescent="0.2">
      <c r="A133" s="14">
        <v>130</v>
      </c>
      <c r="B133" s="64">
        <v>124</v>
      </c>
      <c r="C133" s="272" t="str">
        <f>IF('3.段階号俸表・参照表'!C132="","",'3.段階号俸表・参照表'!C132+$I$2)</f>
        <v/>
      </c>
      <c r="D133" s="272" t="str">
        <f>IF('3.段階号俸表・参照表'!D132="","",'3.段階号俸表・参照表'!D132)</f>
        <v/>
      </c>
      <c r="E133" s="272" t="str">
        <f>IF('3.段階号俸表・参照表'!E132="","",'3.段階号俸表・参照表'!E132+$I$2)</f>
        <v/>
      </c>
      <c r="F133" s="272" t="str">
        <f>IF('3.段階号俸表・参照表'!F132="","",'3.段階号俸表・参照表'!F132)</f>
        <v/>
      </c>
      <c r="G133" s="272" t="str">
        <f>IF('3.段階号俸表・参照表'!G132="","",'3.段階号俸表・参照表'!G132+$I$2)</f>
        <v/>
      </c>
      <c r="H133" s="272" t="str">
        <f>IF('3.段階号俸表・参照表'!H132="","",'3.段階号俸表・参照表'!H132)</f>
        <v/>
      </c>
      <c r="I133" s="272" t="str">
        <f>IF('3.段階号俸表・参照表'!I132="","",'3.段階号俸表・参照表'!I132+$I$2)</f>
        <v/>
      </c>
      <c r="J133" s="272" t="str">
        <f>IF('3.段階号俸表・参照表'!J132="","",'3.段階号俸表・参照表'!J132)</f>
        <v/>
      </c>
      <c r="K133" s="272" t="str">
        <f>IF('3.段階号俸表・参照表'!K132="","",'3.段階号俸表・参照表'!K132+$I$2)</f>
        <v/>
      </c>
      <c r="L133" s="272" t="str">
        <f>IF('3.段階号俸表・参照表'!L132="","",'3.段階号俸表・参照表'!L132)</f>
        <v/>
      </c>
      <c r="M133" s="272" t="str">
        <f>IF('3.段階号俸表・参照表'!M132="","",'3.段階号俸表・参照表'!M132+$I$2)</f>
        <v/>
      </c>
      <c r="N133" s="272" t="str">
        <f>IF('3.段階号俸表・参照表'!N132="","",'3.段階号俸表・参照表'!N132)</f>
        <v/>
      </c>
      <c r="O133" s="272" t="str">
        <f>IF('3.段階号俸表・参照表'!O132="","",'3.段階号俸表・参照表'!O132+$I$2)</f>
        <v/>
      </c>
      <c r="P133" s="272" t="str">
        <f>IF('3.段階号俸表・参照表'!P132="","",'3.段階号俸表・参照表'!P132)</f>
        <v/>
      </c>
      <c r="Q133" s="269" t="str">
        <f>IF('3.段階号俸表・参照表'!Q132="","",'3.段階号俸表・参照表'!Q132+$I$2)</f>
        <v/>
      </c>
      <c r="R133" s="270" t="str">
        <f>IF('3.段階号俸表・参照表'!R132="","",'3.段階号俸表・参照表'!R132)</f>
        <v/>
      </c>
      <c r="S133" s="269" t="str">
        <f>IF('3.段階号俸表・参照表'!S132="","",'3.段階号俸表・参照表'!S132+$I$2)</f>
        <v/>
      </c>
      <c r="T133" s="270" t="str">
        <f>IF('3.段階号俸表・参照表'!T132="","",'3.段階号俸表・参照表'!T132)</f>
        <v/>
      </c>
    </row>
    <row r="134" spans="1:20" x14ac:dyDescent="0.2">
      <c r="A134" s="14">
        <v>131</v>
      </c>
      <c r="B134" s="64">
        <v>125</v>
      </c>
      <c r="C134" s="272" t="str">
        <f>IF('3.段階号俸表・参照表'!C133="","",'3.段階号俸表・参照表'!C133+$I$2)</f>
        <v/>
      </c>
      <c r="D134" s="272" t="str">
        <f>IF('3.段階号俸表・参照表'!D133="","",'3.段階号俸表・参照表'!D133)</f>
        <v/>
      </c>
      <c r="E134" s="272" t="str">
        <f>IF('3.段階号俸表・参照表'!E133="","",'3.段階号俸表・参照表'!E133+$I$2)</f>
        <v/>
      </c>
      <c r="F134" s="272" t="str">
        <f>IF('3.段階号俸表・参照表'!F133="","",'3.段階号俸表・参照表'!F133)</f>
        <v/>
      </c>
      <c r="G134" s="272" t="str">
        <f>IF('3.段階号俸表・参照表'!G133="","",'3.段階号俸表・参照表'!G133+$I$2)</f>
        <v/>
      </c>
      <c r="H134" s="272" t="str">
        <f>IF('3.段階号俸表・参照表'!H133="","",'3.段階号俸表・参照表'!H133)</f>
        <v/>
      </c>
      <c r="I134" s="272" t="str">
        <f>IF('3.段階号俸表・参照表'!I133="","",'3.段階号俸表・参照表'!I133+$I$2)</f>
        <v/>
      </c>
      <c r="J134" s="272" t="str">
        <f>IF('3.段階号俸表・参照表'!J133="","",'3.段階号俸表・参照表'!J133)</f>
        <v/>
      </c>
      <c r="K134" s="272" t="str">
        <f>IF('3.段階号俸表・参照表'!K133="","",'3.段階号俸表・参照表'!K133+$I$2)</f>
        <v/>
      </c>
      <c r="L134" s="272" t="str">
        <f>IF('3.段階号俸表・参照表'!L133="","",'3.段階号俸表・参照表'!L133)</f>
        <v/>
      </c>
      <c r="M134" s="272" t="str">
        <f>IF('3.段階号俸表・参照表'!M133="","",'3.段階号俸表・参照表'!M133+$I$2)</f>
        <v/>
      </c>
      <c r="N134" s="272" t="str">
        <f>IF('3.段階号俸表・参照表'!N133="","",'3.段階号俸表・参照表'!N133)</f>
        <v/>
      </c>
      <c r="O134" s="272" t="str">
        <f>IF('3.段階号俸表・参照表'!O133="","",'3.段階号俸表・参照表'!O133+$I$2)</f>
        <v/>
      </c>
      <c r="P134" s="272" t="str">
        <f>IF('3.段階号俸表・参照表'!P133="","",'3.段階号俸表・参照表'!P133)</f>
        <v/>
      </c>
      <c r="Q134" s="269" t="str">
        <f>IF('3.段階号俸表・参照表'!Q133="","",'3.段階号俸表・参照表'!Q133+$I$2)</f>
        <v/>
      </c>
      <c r="R134" s="270" t="str">
        <f>IF('3.段階号俸表・参照表'!R133="","",'3.段階号俸表・参照表'!R133)</f>
        <v/>
      </c>
      <c r="S134" s="269" t="str">
        <f>IF('3.段階号俸表・参照表'!S133="","",'3.段階号俸表・参照表'!S133+$I$2)</f>
        <v/>
      </c>
      <c r="T134" s="270" t="str">
        <f>IF('3.段階号俸表・参照表'!T133="","",'3.段階号俸表・参照表'!T133)</f>
        <v/>
      </c>
    </row>
    <row r="135" spans="1:20" x14ac:dyDescent="0.2">
      <c r="A135" s="14">
        <v>132</v>
      </c>
      <c r="B135" s="64">
        <v>126</v>
      </c>
      <c r="C135" s="272" t="str">
        <f>IF('3.段階号俸表・参照表'!C134="","",'3.段階号俸表・参照表'!C134+$I$2)</f>
        <v/>
      </c>
      <c r="D135" s="272" t="str">
        <f>IF('3.段階号俸表・参照表'!D134="","",'3.段階号俸表・参照表'!D134)</f>
        <v/>
      </c>
      <c r="E135" s="272" t="str">
        <f>IF('3.段階号俸表・参照表'!E134="","",'3.段階号俸表・参照表'!E134+$I$2)</f>
        <v/>
      </c>
      <c r="F135" s="272" t="str">
        <f>IF('3.段階号俸表・参照表'!F134="","",'3.段階号俸表・参照表'!F134)</f>
        <v/>
      </c>
      <c r="G135" s="272" t="str">
        <f>IF('3.段階号俸表・参照表'!G134="","",'3.段階号俸表・参照表'!G134+$I$2)</f>
        <v/>
      </c>
      <c r="H135" s="272" t="str">
        <f>IF('3.段階号俸表・参照表'!H134="","",'3.段階号俸表・参照表'!H134)</f>
        <v/>
      </c>
      <c r="I135" s="272" t="str">
        <f>IF('3.段階号俸表・参照表'!I134="","",'3.段階号俸表・参照表'!I134+$I$2)</f>
        <v/>
      </c>
      <c r="J135" s="272" t="str">
        <f>IF('3.段階号俸表・参照表'!J134="","",'3.段階号俸表・参照表'!J134)</f>
        <v/>
      </c>
      <c r="K135" s="272" t="str">
        <f>IF('3.段階号俸表・参照表'!K134="","",'3.段階号俸表・参照表'!K134+$I$2)</f>
        <v/>
      </c>
      <c r="L135" s="272" t="str">
        <f>IF('3.段階号俸表・参照表'!L134="","",'3.段階号俸表・参照表'!L134)</f>
        <v/>
      </c>
      <c r="M135" s="272" t="str">
        <f>IF('3.段階号俸表・参照表'!M134="","",'3.段階号俸表・参照表'!M134+$I$2)</f>
        <v/>
      </c>
      <c r="N135" s="272" t="str">
        <f>IF('3.段階号俸表・参照表'!N134="","",'3.段階号俸表・参照表'!N134)</f>
        <v/>
      </c>
      <c r="O135" s="272" t="str">
        <f>IF('3.段階号俸表・参照表'!O134="","",'3.段階号俸表・参照表'!O134+$I$2)</f>
        <v/>
      </c>
      <c r="P135" s="272" t="str">
        <f>IF('3.段階号俸表・参照表'!P134="","",'3.段階号俸表・参照表'!P134)</f>
        <v/>
      </c>
      <c r="Q135" s="269" t="str">
        <f>IF('3.段階号俸表・参照表'!Q134="","",'3.段階号俸表・参照表'!Q134+$I$2)</f>
        <v/>
      </c>
      <c r="R135" s="270" t="str">
        <f>IF('3.段階号俸表・参照表'!R134="","",'3.段階号俸表・参照表'!R134)</f>
        <v/>
      </c>
      <c r="S135" s="269" t="str">
        <f>IF('3.段階号俸表・参照表'!S134="","",'3.段階号俸表・参照表'!S134+$I$2)</f>
        <v/>
      </c>
      <c r="T135" s="270" t="str">
        <f>IF('3.段階号俸表・参照表'!T134="","",'3.段階号俸表・参照表'!T134)</f>
        <v/>
      </c>
    </row>
    <row r="136" spans="1:20" x14ac:dyDescent="0.2">
      <c r="A136" s="14">
        <v>133</v>
      </c>
      <c r="B136" s="64">
        <v>127</v>
      </c>
      <c r="C136" s="272" t="str">
        <f>IF('3.段階号俸表・参照表'!C135="","",'3.段階号俸表・参照表'!C135+$I$2)</f>
        <v/>
      </c>
      <c r="D136" s="272" t="str">
        <f>IF('3.段階号俸表・参照表'!D135="","",'3.段階号俸表・参照表'!D135)</f>
        <v/>
      </c>
      <c r="E136" s="272" t="str">
        <f>IF('3.段階号俸表・参照表'!E135="","",'3.段階号俸表・参照表'!E135+$I$2)</f>
        <v/>
      </c>
      <c r="F136" s="272" t="str">
        <f>IF('3.段階号俸表・参照表'!F135="","",'3.段階号俸表・参照表'!F135)</f>
        <v/>
      </c>
      <c r="G136" s="272" t="str">
        <f>IF('3.段階号俸表・参照表'!G135="","",'3.段階号俸表・参照表'!G135+$I$2)</f>
        <v/>
      </c>
      <c r="H136" s="272" t="str">
        <f>IF('3.段階号俸表・参照表'!H135="","",'3.段階号俸表・参照表'!H135)</f>
        <v/>
      </c>
      <c r="I136" s="272" t="str">
        <f>IF('3.段階号俸表・参照表'!I135="","",'3.段階号俸表・参照表'!I135+$I$2)</f>
        <v/>
      </c>
      <c r="J136" s="272" t="str">
        <f>IF('3.段階号俸表・参照表'!J135="","",'3.段階号俸表・参照表'!J135)</f>
        <v/>
      </c>
      <c r="K136" s="272" t="str">
        <f>IF('3.段階号俸表・参照表'!K135="","",'3.段階号俸表・参照表'!K135+$I$2)</f>
        <v/>
      </c>
      <c r="L136" s="272" t="str">
        <f>IF('3.段階号俸表・参照表'!L135="","",'3.段階号俸表・参照表'!L135)</f>
        <v/>
      </c>
      <c r="M136" s="272" t="str">
        <f>IF('3.段階号俸表・参照表'!M135="","",'3.段階号俸表・参照表'!M135+$I$2)</f>
        <v/>
      </c>
      <c r="N136" s="272" t="str">
        <f>IF('3.段階号俸表・参照表'!N135="","",'3.段階号俸表・参照表'!N135)</f>
        <v/>
      </c>
      <c r="O136" s="272" t="str">
        <f>IF('3.段階号俸表・参照表'!O135="","",'3.段階号俸表・参照表'!O135+$I$2)</f>
        <v/>
      </c>
      <c r="P136" s="272" t="str">
        <f>IF('3.段階号俸表・参照表'!P135="","",'3.段階号俸表・参照表'!P135)</f>
        <v/>
      </c>
      <c r="Q136" s="269" t="str">
        <f>IF('3.段階号俸表・参照表'!Q135="","",'3.段階号俸表・参照表'!Q135+$I$2)</f>
        <v/>
      </c>
      <c r="R136" s="270" t="str">
        <f>IF('3.段階号俸表・参照表'!R135="","",'3.段階号俸表・参照表'!R135)</f>
        <v/>
      </c>
      <c r="S136" s="269" t="str">
        <f>IF('3.段階号俸表・参照表'!S135="","",'3.段階号俸表・参照表'!S135+$I$2)</f>
        <v/>
      </c>
      <c r="T136" s="270" t="str">
        <f>IF('3.段階号俸表・参照表'!T135="","",'3.段階号俸表・参照表'!T135)</f>
        <v/>
      </c>
    </row>
    <row r="137" spans="1:20" x14ac:dyDescent="0.2">
      <c r="A137" s="14">
        <v>134</v>
      </c>
      <c r="B137" s="64">
        <v>128</v>
      </c>
      <c r="C137" s="272" t="str">
        <f>IF('3.段階号俸表・参照表'!C136="","",'3.段階号俸表・参照表'!C136+$I$2)</f>
        <v/>
      </c>
      <c r="D137" s="272" t="str">
        <f>IF('3.段階号俸表・参照表'!D136="","",'3.段階号俸表・参照表'!D136)</f>
        <v/>
      </c>
      <c r="E137" s="272" t="str">
        <f>IF('3.段階号俸表・参照表'!E136="","",'3.段階号俸表・参照表'!E136+$I$2)</f>
        <v/>
      </c>
      <c r="F137" s="272" t="str">
        <f>IF('3.段階号俸表・参照表'!F136="","",'3.段階号俸表・参照表'!F136)</f>
        <v/>
      </c>
      <c r="G137" s="272" t="str">
        <f>IF('3.段階号俸表・参照表'!G136="","",'3.段階号俸表・参照表'!G136+$I$2)</f>
        <v/>
      </c>
      <c r="H137" s="272" t="str">
        <f>IF('3.段階号俸表・参照表'!H136="","",'3.段階号俸表・参照表'!H136)</f>
        <v/>
      </c>
      <c r="I137" s="272" t="str">
        <f>IF('3.段階号俸表・参照表'!I136="","",'3.段階号俸表・参照表'!I136+$I$2)</f>
        <v/>
      </c>
      <c r="J137" s="272" t="str">
        <f>IF('3.段階号俸表・参照表'!J136="","",'3.段階号俸表・参照表'!J136)</f>
        <v/>
      </c>
      <c r="K137" s="272" t="str">
        <f>IF('3.段階号俸表・参照表'!K136="","",'3.段階号俸表・参照表'!K136+$I$2)</f>
        <v/>
      </c>
      <c r="L137" s="272" t="str">
        <f>IF('3.段階号俸表・参照表'!L136="","",'3.段階号俸表・参照表'!L136)</f>
        <v/>
      </c>
      <c r="M137" s="272" t="str">
        <f>IF('3.段階号俸表・参照表'!M136="","",'3.段階号俸表・参照表'!M136+$I$2)</f>
        <v/>
      </c>
      <c r="N137" s="272" t="str">
        <f>IF('3.段階号俸表・参照表'!N136="","",'3.段階号俸表・参照表'!N136)</f>
        <v/>
      </c>
      <c r="O137" s="272" t="str">
        <f>IF('3.段階号俸表・参照表'!O136="","",'3.段階号俸表・参照表'!O136+$I$2)</f>
        <v/>
      </c>
      <c r="P137" s="272" t="str">
        <f>IF('3.段階号俸表・参照表'!P136="","",'3.段階号俸表・参照表'!P136)</f>
        <v/>
      </c>
      <c r="Q137" s="269" t="str">
        <f>IF('3.段階号俸表・参照表'!Q136="","",'3.段階号俸表・参照表'!Q136+$I$2)</f>
        <v/>
      </c>
      <c r="R137" s="270" t="str">
        <f>IF('3.段階号俸表・参照表'!R136="","",'3.段階号俸表・参照表'!R136)</f>
        <v/>
      </c>
      <c r="S137" s="269" t="str">
        <f>IF('3.段階号俸表・参照表'!S136="","",'3.段階号俸表・参照表'!S136+$I$2)</f>
        <v/>
      </c>
      <c r="T137" s="270" t="str">
        <f>IF('3.段階号俸表・参照表'!T136="","",'3.段階号俸表・参照表'!T136)</f>
        <v/>
      </c>
    </row>
    <row r="138" spans="1:20" x14ac:dyDescent="0.2">
      <c r="A138" s="14">
        <v>135</v>
      </c>
      <c r="B138" s="64">
        <v>129</v>
      </c>
      <c r="C138" s="272" t="str">
        <f>IF('3.段階号俸表・参照表'!C137="","",'3.段階号俸表・参照表'!C137+$I$2)</f>
        <v/>
      </c>
      <c r="D138" s="272" t="str">
        <f>IF('3.段階号俸表・参照表'!D137="","",'3.段階号俸表・参照表'!D137)</f>
        <v/>
      </c>
      <c r="E138" s="272" t="str">
        <f>IF('3.段階号俸表・参照表'!E137="","",'3.段階号俸表・参照表'!E137+$I$2)</f>
        <v/>
      </c>
      <c r="F138" s="272" t="str">
        <f>IF('3.段階号俸表・参照表'!F137="","",'3.段階号俸表・参照表'!F137)</f>
        <v/>
      </c>
      <c r="G138" s="272" t="str">
        <f>IF('3.段階号俸表・参照表'!G137="","",'3.段階号俸表・参照表'!G137+$I$2)</f>
        <v/>
      </c>
      <c r="H138" s="272" t="str">
        <f>IF('3.段階号俸表・参照表'!H137="","",'3.段階号俸表・参照表'!H137)</f>
        <v/>
      </c>
      <c r="I138" s="272" t="str">
        <f>IF('3.段階号俸表・参照表'!I137="","",'3.段階号俸表・参照表'!I137+$I$2)</f>
        <v/>
      </c>
      <c r="J138" s="272" t="str">
        <f>IF('3.段階号俸表・参照表'!J137="","",'3.段階号俸表・参照表'!J137)</f>
        <v/>
      </c>
      <c r="K138" s="272" t="str">
        <f>IF('3.段階号俸表・参照表'!K137="","",'3.段階号俸表・参照表'!K137+$I$2)</f>
        <v/>
      </c>
      <c r="L138" s="272" t="str">
        <f>IF('3.段階号俸表・参照表'!L137="","",'3.段階号俸表・参照表'!L137)</f>
        <v/>
      </c>
      <c r="M138" s="272" t="str">
        <f>IF('3.段階号俸表・参照表'!M137="","",'3.段階号俸表・参照表'!M137+$I$2)</f>
        <v/>
      </c>
      <c r="N138" s="272" t="str">
        <f>IF('3.段階号俸表・参照表'!N137="","",'3.段階号俸表・参照表'!N137)</f>
        <v/>
      </c>
      <c r="O138" s="272" t="str">
        <f>IF('3.段階号俸表・参照表'!O137="","",'3.段階号俸表・参照表'!O137+$I$2)</f>
        <v/>
      </c>
      <c r="P138" s="272" t="str">
        <f>IF('3.段階号俸表・参照表'!P137="","",'3.段階号俸表・参照表'!P137)</f>
        <v/>
      </c>
      <c r="Q138" s="269" t="str">
        <f>IF('3.段階号俸表・参照表'!Q137="","",'3.段階号俸表・参照表'!Q137+$I$2)</f>
        <v/>
      </c>
      <c r="R138" s="270" t="str">
        <f>IF('3.段階号俸表・参照表'!R137="","",'3.段階号俸表・参照表'!R137)</f>
        <v/>
      </c>
      <c r="S138" s="269" t="str">
        <f>IF('3.段階号俸表・参照表'!S137="","",'3.段階号俸表・参照表'!S137+$I$2)</f>
        <v/>
      </c>
      <c r="T138" s="270" t="str">
        <f>IF('3.段階号俸表・参照表'!T137="","",'3.段階号俸表・参照表'!T137)</f>
        <v/>
      </c>
    </row>
    <row r="139" spans="1:20" x14ac:dyDescent="0.2">
      <c r="A139" s="14">
        <v>136</v>
      </c>
      <c r="B139" s="64">
        <v>130</v>
      </c>
      <c r="C139" s="272" t="str">
        <f>IF('3.段階号俸表・参照表'!C138="","",'3.段階号俸表・参照表'!C138+$I$2)</f>
        <v/>
      </c>
      <c r="D139" s="272" t="str">
        <f>IF('3.段階号俸表・参照表'!D138="","",'3.段階号俸表・参照表'!D138)</f>
        <v/>
      </c>
      <c r="E139" s="272" t="str">
        <f>IF('3.段階号俸表・参照表'!E138="","",'3.段階号俸表・参照表'!E138+$I$2)</f>
        <v/>
      </c>
      <c r="F139" s="272" t="str">
        <f>IF('3.段階号俸表・参照表'!F138="","",'3.段階号俸表・参照表'!F138)</f>
        <v/>
      </c>
      <c r="G139" s="272" t="str">
        <f>IF('3.段階号俸表・参照表'!G138="","",'3.段階号俸表・参照表'!G138+$I$2)</f>
        <v/>
      </c>
      <c r="H139" s="272" t="str">
        <f>IF('3.段階号俸表・参照表'!H138="","",'3.段階号俸表・参照表'!H138)</f>
        <v/>
      </c>
      <c r="I139" s="272" t="str">
        <f>IF('3.段階号俸表・参照表'!I138="","",'3.段階号俸表・参照表'!I138+$I$2)</f>
        <v/>
      </c>
      <c r="J139" s="272" t="str">
        <f>IF('3.段階号俸表・参照表'!J138="","",'3.段階号俸表・参照表'!J138)</f>
        <v/>
      </c>
      <c r="K139" s="272" t="str">
        <f>IF('3.段階号俸表・参照表'!K138="","",'3.段階号俸表・参照表'!K138+$I$2)</f>
        <v/>
      </c>
      <c r="L139" s="272" t="str">
        <f>IF('3.段階号俸表・参照表'!L138="","",'3.段階号俸表・参照表'!L138)</f>
        <v/>
      </c>
      <c r="M139" s="272" t="str">
        <f>IF('3.段階号俸表・参照表'!M138="","",'3.段階号俸表・参照表'!M138+$I$2)</f>
        <v/>
      </c>
      <c r="N139" s="272" t="str">
        <f>IF('3.段階号俸表・参照表'!N138="","",'3.段階号俸表・参照表'!N138)</f>
        <v/>
      </c>
      <c r="O139" s="272" t="str">
        <f>IF('3.段階号俸表・参照表'!O138="","",'3.段階号俸表・参照表'!O138+$I$2)</f>
        <v/>
      </c>
      <c r="P139" s="272" t="str">
        <f>IF('3.段階号俸表・参照表'!P138="","",'3.段階号俸表・参照表'!P138)</f>
        <v/>
      </c>
      <c r="Q139" s="269" t="str">
        <f>IF('3.段階号俸表・参照表'!Q138="","",'3.段階号俸表・参照表'!Q138+$I$2)</f>
        <v/>
      </c>
      <c r="R139" s="270" t="str">
        <f>IF('3.段階号俸表・参照表'!R138="","",'3.段階号俸表・参照表'!R138)</f>
        <v/>
      </c>
      <c r="S139" s="269" t="str">
        <f>IF('3.段階号俸表・参照表'!S138="","",'3.段階号俸表・参照表'!S138+$I$2)</f>
        <v/>
      </c>
      <c r="T139" s="270" t="str">
        <f>IF('3.段階号俸表・参照表'!T138="","",'3.段階号俸表・参照表'!T138)</f>
        <v/>
      </c>
    </row>
    <row r="140" spans="1:20" x14ac:dyDescent="0.2">
      <c r="A140" s="14">
        <v>137</v>
      </c>
      <c r="B140" s="64">
        <v>131</v>
      </c>
      <c r="C140" s="272" t="str">
        <f>IF('3.段階号俸表・参照表'!C139="","",'3.段階号俸表・参照表'!C139+$I$2)</f>
        <v/>
      </c>
      <c r="D140" s="272" t="str">
        <f>IF('3.段階号俸表・参照表'!D139="","",'3.段階号俸表・参照表'!D139)</f>
        <v/>
      </c>
      <c r="E140" s="272" t="str">
        <f>IF('3.段階号俸表・参照表'!E139="","",'3.段階号俸表・参照表'!E139+$I$2)</f>
        <v/>
      </c>
      <c r="F140" s="272" t="str">
        <f>IF('3.段階号俸表・参照表'!F139="","",'3.段階号俸表・参照表'!F139)</f>
        <v/>
      </c>
      <c r="G140" s="272" t="str">
        <f>IF('3.段階号俸表・参照表'!G139="","",'3.段階号俸表・参照表'!G139+$I$2)</f>
        <v/>
      </c>
      <c r="H140" s="272" t="str">
        <f>IF('3.段階号俸表・参照表'!H139="","",'3.段階号俸表・参照表'!H139)</f>
        <v/>
      </c>
      <c r="I140" s="272" t="str">
        <f>IF('3.段階号俸表・参照表'!I139="","",'3.段階号俸表・参照表'!I139+$I$2)</f>
        <v/>
      </c>
      <c r="J140" s="272" t="str">
        <f>IF('3.段階号俸表・参照表'!J139="","",'3.段階号俸表・参照表'!J139)</f>
        <v/>
      </c>
      <c r="K140" s="272" t="str">
        <f>IF('3.段階号俸表・参照表'!K139="","",'3.段階号俸表・参照表'!K139+$I$2)</f>
        <v/>
      </c>
      <c r="L140" s="272" t="str">
        <f>IF('3.段階号俸表・参照表'!L139="","",'3.段階号俸表・参照表'!L139)</f>
        <v/>
      </c>
      <c r="M140" s="272" t="str">
        <f>IF('3.段階号俸表・参照表'!M139="","",'3.段階号俸表・参照表'!M139+$I$2)</f>
        <v/>
      </c>
      <c r="N140" s="272" t="str">
        <f>IF('3.段階号俸表・参照表'!N139="","",'3.段階号俸表・参照表'!N139)</f>
        <v/>
      </c>
      <c r="O140" s="272" t="str">
        <f>IF('3.段階号俸表・参照表'!O139="","",'3.段階号俸表・参照表'!O139+$I$2)</f>
        <v/>
      </c>
      <c r="P140" s="272" t="str">
        <f>IF('3.段階号俸表・参照表'!P139="","",'3.段階号俸表・参照表'!P139)</f>
        <v/>
      </c>
      <c r="Q140" s="269" t="str">
        <f>IF('3.段階号俸表・参照表'!Q139="","",'3.段階号俸表・参照表'!Q139+$I$2)</f>
        <v/>
      </c>
      <c r="R140" s="270" t="str">
        <f>IF('3.段階号俸表・参照表'!R139="","",'3.段階号俸表・参照表'!R139)</f>
        <v/>
      </c>
      <c r="S140" s="269" t="str">
        <f>IF('3.段階号俸表・参照表'!S139="","",'3.段階号俸表・参照表'!S139+$I$2)</f>
        <v/>
      </c>
      <c r="T140" s="270" t="str">
        <f>IF('3.段階号俸表・参照表'!T139="","",'3.段階号俸表・参照表'!T139)</f>
        <v/>
      </c>
    </row>
    <row r="141" spans="1:20" x14ac:dyDescent="0.2">
      <c r="A141" s="14">
        <v>138</v>
      </c>
      <c r="B141" s="64">
        <v>132</v>
      </c>
      <c r="C141" s="272" t="str">
        <f>IF('3.段階号俸表・参照表'!C140="","",'3.段階号俸表・参照表'!C140+$I$2)</f>
        <v/>
      </c>
      <c r="D141" s="272" t="str">
        <f>IF('3.段階号俸表・参照表'!D140="","",'3.段階号俸表・参照表'!D140)</f>
        <v/>
      </c>
      <c r="E141" s="272" t="str">
        <f>IF('3.段階号俸表・参照表'!E140="","",'3.段階号俸表・参照表'!E140+$I$2)</f>
        <v/>
      </c>
      <c r="F141" s="272" t="str">
        <f>IF('3.段階号俸表・参照表'!F140="","",'3.段階号俸表・参照表'!F140)</f>
        <v/>
      </c>
      <c r="G141" s="272" t="str">
        <f>IF('3.段階号俸表・参照表'!G140="","",'3.段階号俸表・参照表'!G140+$I$2)</f>
        <v/>
      </c>
      <c r="H141" s="272" t="str">
        <f>IF('3.段階号俸表・参照表'!H140="","",'3.段階号俸表・参照表'!H140)</f>
        <v/>
      </c>
      <c r="I141" s="272" t="str">
        <f>IF('3.段階号俸表・参照表'!I140="","",'3.段階号俸表・参照表'!I140+$I$2)</f>
        <v/>
      </c>
      <c r="J141" s="272" t="str">
        <f>IF('3.段階号俸表・参照表'!J140="","",'3.段階号俸表・参照表'!J140)</f>
        <v/>
      </c>
      <c r="K141" s="272" t="str">
        <f>IF('3.段階号俸表・参照表'!K140="","",'3.段階号俸表・参照表'!K140+$I$2)</f>
        <v/>
      </c>
      <c r="L141" s="272" t="str">
        <f>IF('3.段階号俸表・参照表'!L140="","",'3.段階号俸表・参照表'!L140)</f>
        <v/>
      </c>
      <c r="M141" s="272" t="str">
        <f>IF('3.段階号俸表・参照表'!M140="","",'3.段階号俸表・参照表'!M140+$I$2)</f>
        <v/>
      </c>
      <c r="N141" s="272" t="str">
        <f>IF('3.段階号俸表・参照表'!N140="","",'3.段階号俸表・参照表'!N140)</f>
        <v/>
      </c>
      <c r="O141" s="272" t="str">
        <f>IF('3.段階号俸表・参照表'!O140="","",'3.段階号俸表・参照表'!O140+$I$2)</f>
        <v/>
      </c>
      <c r="P141" s="272" t="str">
        <f>IF('3.段階号俸表・参照表'!P140="","",'3.段階号俸表・参照表'!P140)</f>
        <v/>
      </c>
      <c r="Q141" s="269" t="str">
        <f>IF('3.段階号俸表・参照表'!Q140="","",'3.段階号俸表・参照表'!Q140+$I$2)</f>
        <v/>
      </c>
      <c r="R141" s="270" t="str">
        <f>IF('3.段階号俸表・参照表'!R140="","",'3.段階号俸表・参照表'!R140)</f>
        <v/>
      </c>
      <c r="S141" s="269" t="str">
        <f>IF('3.段階号俸表・参照表'!S140="","",'3.段階号俸表・参照表'!S140+$I$2)</f>
        <v/>
      </c>
      <c r="T141" s="270" t="str">
        <f>IF('3.段階号俸表・参照表'!T140="","",'3.段階号俸表・参照表'!T140)</f>
        <v/>
      </c>
    </row>
    <row r="142" spans="1:20" x14ac:dyDescent="0.2">
      <c r="A142" s="14">
        <v>139</v>
      </c>
      <c r="B142" s="64">
        <v>133</v>
      </c>
      <c r="C142" s="272" t="str">
        <f>IF('3.段階号俸表・参照表'!C141="","",'3.段階号俸表・参照表'!C141+$I$2)</f>
        <v/>
      </c>
      <c r="D142" s="272" t="str">
        <f>IF('3.段階号俸表・参照表'!D141="","",'3.段階号俸表・参照表'!D141)</f>
        <v/>
      </c>
      <c r="E142" s="272" t="str">
        <f>IF('3.段階号俸表・参照表'!E141="","",'3.段階号俸表・参照表'!E141+$I$2)</f>
        <v/>
      </c>
      <c r="F142" s="272" t="str">
        <f>IF('3.段階号俸表・参照表'!F141="","",'3.段階号俸表・参照表'!F141)</f>
        <v/>
      </c>
      <c r="G142" s="272" t="str">
        <f>IF('3.段階号俸表・参照表'!G141="","",'3.段階号俸表・参照表'!G141+$I$2)</f>
        <v/>
      </c>
      <c r="H142" s="272" t="str">
        <f>IF('3.段階号俸表・参照表'!H141="","",'3.段階号俸表・参照表'!H141)</f>
        <v/>
      </c>
      <c r="I142" s="272" t="str">
        <f>IF('3.段階号俸表・参照表'!I141="","",'3.段階号俸表・参照表'!I141+$I$2)</f>
        <v/>
      </c>
      <c r="J142" s="272" t="str">
        <f>IF('3.段階号俸表・参照表'!J141="","",'3.段階号俸表・参照表'!J141)</f>
        <v/>
      </c>
      <c r="K142" s="272" t="str">
        <f>IF('3.段階号俸表・参照表'!K141="","",'3.段階号俸表・参照表'!K141+$I$2)</f>
        <v/>
      </c>
      <c r="L142" s="272" t="str">
        <f>IF('3.段階号俸表・参照表'!L141="","",'3.段階号俸表・参照表'!L141)</f>
        <v/>
      </c>
      <c r="M142" s="272" t="str">
        <f>IF('3.段階号俸表・参照表'!M141="","",'3.段階号俸表・参照表'!M141+$I$2)</f>
        <v/>
      </c>
      <c r="N142" s="272" t="str">
        <f>IF('3.段階号俸表・参照表'!N141="","",'3.段階号俸表・参照表'!N141)</f>
        <v/>
      </c>
      <c r="O142" s="272" t="str">
        <f>IF('3.段階号俸表・参照表'!O141="","",'3.段階号俸表・参照表'!O141+$I$2)</f>
        <v/>
      </c>
      <c r="P142" s="272" t="str">
        <f>IF('3.段階号俸表・参照表'!P141="","",'3.段階号俸表・参照表'!P141)</f>
        <v/>
      </c>
      <c r="Q142" s="269" t="str">
        <f>IF('3.段階号俸表・参照表'!Q141="","",'3.段階号俸表・参照表'!Q141+$I$2)</f>
        <v/>
      </c>
      <c r="R142" s="270" t="str">
        <f>IF('3.段階号俸表・参照表'!R141="","",'3.段階号俸表・参照表'!R141)</f>
        <v/>
      </c>
      <c r="S142" s="269" t="str">
        <f>IF('3.段階号俸表・参照表'!S141="","",'3.段階号俸表・参照表'!S141+$I$2)</f>
        <v/>
      </c>
      <c r="T142" s="270" t="str">
        <f>IF('3.段階号俸表・参照表'!T141="","",'3.段階号俸表・参照表'!T141)</f>
        <v/>
      </c>
    </row>
    <row r="143" spans="1:20" x14ac:dyDescent="0.2">
      <c r="A143" s="14">
        <v>140</v>
      </c>
      <c r="B143" s="64">
        <v>134</v>
      </c>
      <c r="C143" s="272" t="str">
        <f>IF('3.段階号俸表・参照表'!C142="","",'3.段階号俸表・参照表'!C142+$I$2)</f>
        <v/>
      </c>
      <c r="D143" s="272" t="str">
        <f>IF('3.段階号俸表・参照表'!D142="","",'3.段階号俸表・参照表'!D142)</f>
        <v/>
      </c>
      <c r="E143" s="272" t="str">
        <f>IF('3.段階号俸表・参照表'!E142="","",'3.段階号俸表・参照表'!E142+$I$2)</f>
        <v/>
      </c>
      <c r="F143" s="272" t="str">
        <f>IF('3.段階号俸表・参照表'!F142="","",'3.段階号俸表・参照表'!F142)</f>
        <v/>
      </c>
      <c r="G143" s="272" t="str">
        <f>IF('3.段階号俸表・参照表'!G142="","",'3.段階号俸表・参照表'!G142+$I$2)</f>
        <v/>
      </c>
      <c r="H143" s="272" t="str">
        <f>IF('3.段階号俸表・参照表'!H142="","",'3.段階号俸表・参照表'!H142)</f>
        <v/>
      </c>
      <c r="I143" s="272" t="str">
        <f>IF('3.段階号俸表・参照表'!I142="","",'3.段階号俸表・参照表'!I142+$I$2)</f>
        <v/>
      </c>
      <c r="J143" s="272" t="str">
        <f>IF('3.段階号俸表・参照表'!J142="","",'3.段階号俸表・参照表'!J142)</f>
        <v/>
      </c>
      <c r="K143" s="272" t="str">
        <f>IF('3.段階号俸表・参照表'!K142="","",'3.段階号俸表・参照表'!K142+$I$2)</f>
        <v/>
      </c>
      <c r="L143" s="272" t="str">
        <f>IF('3.段階号俸表・参照表'!L142="","",'3.段階号俸表・参照表'!L142)</f>
        <v/>
      </c>
      <c r="M143" s="272" t="str">
        <f>IF('3.段階号俸表・参照表'!M142="","",'3.段階号俸表・参照表'!M142+$I$2)</f>
        <v/>
      </c>
      <c r="N143" s="272" t="str">
        <f>IF('3.段階号俸表・参照表'!N142="","",'3.段階号俸表・参照表'!N142)</f>
        <v/>
      </c>
      <c r="O143" s="272" t="str">
        <f>IF('3.段階号俸表・参照表'!O142="","",'3.段階号俸表・参照表'!O142+$I$2)</f>
        <v/>
      </c>
      <c r="P143" s="272" t="str">
        <f>IF('3.段階号俸表・参照表'!P142="","",'3.段階号俸表・参照表'!P142)</f>
        <v/>
      </c>
      <c r="Q143" s="269" t="str">
        <f>IF('3.段階号俸表・参照表'!Q142="","",'3.段階号俸表・参照表'!Q142+$I$2)</f>
        <v/>
      </c>
      <c r="R143" s="270" t="str">
        <f>IF('3.段階号俸表・参照表'!R142="","",'3.段階号俸表・参照表'!R142)</f>
        <v/>
      </c>
      <c r="S143" s="269" t="str">
        <f>IF('3.段階号俸表・参照表'!S142="","",'3.段階号俸表・参照表'!S142+$I$2)</f>
        <v/>
      </c>
      <c r="T143" s="270" t="str">
        <f>IF('3.段階号俸表・参照表'!T142="","",'3.段階号俸表・参照表'!T142)</f>
        <v/>
      </c>
    </row>
    <row r="144" spans="1:20" x14ac:dyDescent="0.2">
      <c r="A144" s="14">
        <v>141</v>
      </c>
      <c r="B144" s="64">
        <v>135</v>
      </c>
      <c r="C144" s="272" t="str">
        <f>IF('3.段階号俸表・参照表'!C143="","",'3.段階号俸表・参照表'!C143+$I$2)</f>
        <v/>
      </c>
      <c r="D144" s="272" t="str">
        <f>IF('3.段階号俸表・参照表'!D143="","",'3.段階号俸表・参照表'!D143)</f>
        <v/>
      </c>
      <c r="E144" s="272" t="str">
        <f>IF('3.段階号俸表・参照表'!E143="","",'3.段階号俸表・参照表'!E143+$I$2)</f>
        <v/>
      </c>
      <c r="F144" s="272" t="str">
        <f>IF('3.段階号俸表・参照表'!F143="","",'3.段階号俸表・参照表'!F143)</f>
        <v/>
      </c>
      <c r="G144" s="272" t="str">
        <f>IF('3.段階号俸表・参照表'!G143="","",'3.段階号俸表・参照表'!G143+$I$2)</f>
        <v/>
      </c>
      <c r="H144" s="272" t="str">
        <f>IF('3.段階号俸表・参照表'!H143="","",'3.段階号俸表・参照表'!H143)</f>
        <v/>
      </c>
      <c r="I144" s="272" t="str">
        <f>IF('3.段階号俸表・参照表'!I143="","",'3.段階号俸表・参照表'!I143+$I$2)</f>
        <v/>
      </c>
      <c r="J144" s="272" t="str">
        <f>IF('3.段階号俸表・参照表'!J143="","",'3.段階号俸表・参照表'!J143)</f>
        <v/>
      </c>
      <c r="K144" s="272" t="str">
        <f>IF('3.段階号俸表・参照表'!K143="","",'3.段階号俸表・参照表'!K143+$I$2)</f>
        <v/>
      </c>
      <c r="L144" s="272" t="str">
        <f>IF('3.段階号俸表・参照表'!L143="","",'3.段階号俸表・参照表'!L143)</f>
        <v/>
      </c>
      <c r="M144" s="272" t="str">
        <f>IF('3.段階号俸表・参照表'!M143="","",'3.段階号俸表・参照表'!M143+$I$2)</f>
        <v/>
      </c>
      <c r="N144" s="272" t="str">
        <f>IF('3.段階号俸表・参照表'!N143="","",'3.段階号俸表・参照表'!N143)</f>
        <v/>
      </c>
      <c r="O144" s="272" t="str">
        <f>IF('3.段階号俸表・参照表'!O143="","",'3.段階号俸表・参照表'!O143+$I$2)</f>
        <v/>
      </c>
      <c r="P144" s="272" t="str">
        <f>IF('3.段階号俸表・参照表'!P143="","",'3.段階号俸表・参照表'!P143)</f>
        <v/>
      </c>
      <c r="Q144" s="269" t="str">
        <f>IF('3.段階号俸表・参照表'!Q143="","",'3.段階号俸表・参照表'!Q143+$I$2)</f>
        <v/>
      </c>
      <c r="R144" s="270" t="str">
        <f>IF('3.段階号俸表・参照表'!R143="","",'3.段階号俸表・参照表'!R143)</f>
        <v/>
      </c>
      <c r="S144" s="269" t="str">
        <f>IF('3.段階号俸表・参照表'!S143="","",'3.段階号俸表・参照表'!S143+$I$2)</f>
        <v/>
      </c>
      <c r="T144" s="270" t="str">
        <f>IF('3.段階号俸表・参照表'!T143="","",'3.段階号俸表・参照表'!T143)</f>
        <v/>
      </c>
    </row>
    <row r="145" spans="1:20" x14ac:dyDescent="0.2">
      <c r="A145" s="14">
        <v>142</v>
      </c>
      <c r="B145" s="64">
        <v>136</v>
      </c>
      <c r="C145" s="272" t="str">
        <f>IF('3.段階号俸表・参照表'!C144="","",'3.段階号俸表・参照表'!C144+$I$2)</f>
        <v/>
      </c>
      <c r="D145" s="272" t="str">
        <f>IF('3.段階号俸表・参照表'!D144="","",'3.段階号俸表・参照表'!D144)</f>
        <v/>
      </c>
      <c r="E145" s="272" t="str">
        <f>IF('3.段階号俸表・参照表'!E144="","",'3.段階号俸表・参照表'!E144+$I$2)</f>
        <v/>
      </c>
      <c r="F145" s="272" t="str">
        <f>IF('3.段階号俸表・参照表'!F144="","",'3.段階号俸表・参照表'!F144)</f>
        <v/>
      </c>
      <c r="G145" s="272" t="str">
        <f>IF('3.段階号俸表・参照表'!G144="","",'3.段階号俸表・参照表'!G144+$I$2)</f>
        <v/>
      </c>
      <c r="H145" s="272" t="str">
        <f>IF('3.段階号俸表・参照表'!H144="","",'3.段階号俸表・参照表'!H144)</f>
        <v/>
      </c>
      <c r="I145" s="272" t="str">
        <f>IF('3.段階号俸表・参照表'!I144="","",'3.段階号俸表・参照表'!I144+$I$2)</f>
        <v/>
      </c>
      <c r="J145" s="272" t="str">
        <f>IF('3.段階号俸表・参照表'!J144="","",'3.段階号俸表・参照表'!J144)</f>
        <v/>
      </c>
      <c r="K145" s="272" t="str">
        <f>IF('3.段階号俸表・参照表'!K144="","",'3.段階号俸表・参照表'!K144+$I$2)</f>
        <v/>
      </c>
      <c r="L145" s="272" t="str">
        <f>IF('3.段階号俸表・参照表'!L144="","",'3.段階号俸表・参照表'!L144)</f>
        <v/>
      </c>
      <c r="M145" s="272" t="str">
        <f>IF('3.段階号俸表・参照表'!M144="","",'3.段階号俸表・参照表'!M144+$I$2)</f>
        <v/>
      </c>
      <c r="N145" s="272" t="str">
        <f>IF('3.段階号俸表・参照表'!N144="","",'3.段階号俸表・参照表'!N144)</f>
        <v/>
      </c>
      <c r="O145" s="272" t="str">
        <f>IF('3.段階号俸表・参照表'!O144="","",'3.段階号俸表・参照表'!O144+$I$2)</f>
        <v/>
      </c>
      <c r="P145" s="272" t="str">
        <f>IF('3.段階号俸表・参照表'!P144="","",'3.段階号俸表・参照表'!P144)</f>
        <v/>
      </c>
      <c r="Q145" s="269" t="str">
        <f>IF('3.段階号俸表・参照表'!Q144="","",'3.段階号俸表・参照表'!Q144+$I$2)</f>
        <v/>
      </c>
      <c r="R145" s="270" t="str">
        <f>IF('3.段階号俸表・参照表'!R144="","",'3.段階号俸表・参照表'!R144)</f>
        <v/>
      </c>
      <c r="S145" s="269" t="str">
        <f>IF('3.段階号俸表・参照表'!S144="","",'3.段階号俸表・参照表'!S144+$I$2)</f>
        <v/>
      </c>
      <c r="T145" s="270" t="str">
        <f>IF('3.段階号俸表・参照表'!T144="","",'3.段階号俸表・参照表'!T144)</f>
        <v/>
      </c>
    </row>
    <row r="146" spans="1:20" x14ac:dyDescent="0.2">
      <c r="A146" s="14">
        <v>143</v>
      </c>
      <c r="B146" s="64">
        <v>137</v>
      </c>
      <c r="C146" s="272" t="str">
        <f>IF('3.段階号俸表・参照表'!C145="","",'3.段階号俸表・参照表'!C145+$I$2)</f>
        <v/>
      </c>
      <c r="D146" s="272" t="str">
        <f>IF('3.段階号俸表・参照表'!D145="","",'3.段階号俸表・参照表'!D145)</f>
        <v/>
      </c>
      <c r="E146" s="272" t="str">
        <f>IF('3.段階号俸表・参照表'!E145="","",'3.段階号俸表・参照表'!E145+$I$2)</f>
        <v/>
      </c>
      <c r="F146" s="272" t="str">
        <f>IF('3.段階号俸表・参照表'!F145="","",'3.段階号俸表・参照表'!F145)</f>
        <v/>
      </c>
      <c r="G146" s="272" t="str">
        <f>IF('3.段階号俸表・参照表'!G145="","",'3.段階号俸表・参照表'!G145+$I$2)</f>
        <v/>
      </c>
      <c r="H146" s="272" t="str">
        <f>IF('3.段階号俸表・参照表'!H145="","",'3.段階号俸表・参照表'!H145)</f>
        <v/>
      </c>
      <c r="I146" s="272" t="str">
        <f>IF('3.段階号俸表・参照表'!I145="","",'3.段階号俸表・参照表'!I145+$I$2)</f>
        <v/>
      </c>
      <c r="J146" s="272" t="str">
        <f>IF('3.段階号俸表・参照表'!J145="","",'3.段階号俸表・参照表'!J145)</f>
        <v/>
      </c>
      <c r="K146" s="272" t="str">
        <f>IF('3.段階号俸表・参照表'!K145="","",'3.段階号俸表・参照表'!K145+$I$2)</f>
        <v/>
      </c>
      <c r="L146" s="272" t="str">
        <f>IF('3.段階号俸表・参照表'!L145="","",'3.段階号俸表・参照表'!L145)</f>
        <v/>
      </c>
      <c r="M146" s="272" t="str">
        <f>IF('3.段階号俸表・参照表'!M145="","",'3.段階号俸表・参照表'!M145+$I$2)</f>
        <v/>
      </c>
      <c r="N146" s="272" t="str">
        <f>IF('3.段階号俸表・参照表'!N145="","",'3.段階号俸表・参照表'!N145)</f>
        <v/>
      </c>
      <c r="O146" s="272" t="str">
        <f>IF('3.段階号俸表・参照表'!O145="","",'3.段階号俸表・参照表'!O145+$I$2)</f>
        <v/>
      </c>
      <c r="P146" s="272" t="str">
        <f>IF('3.段階号俸表・参照表'!P145="","",'3.段階号俸表・参照表'!P145)</f>
        <v/>
      </c>
      <c r="Q146" s="269" t="str">
        <f>IF('3.段階号俸表・参照表'!Q145="","",'3.段階号俸表・参照表'!Q145+$I$2)</f>
        <v/>
      </c>
      <c r="R146" s="270" t="str">
        <f>IF('3.段階号俸表・参照表'!R145="","",'3.段階号俸表・参照表'!R145)</f>
        <v/>
      </c>
      <c r="S146" s="269" t="str">
        <f>IF('3.段階号俸表・参照表'!S145="","",'3.段階号俸表・参照表'!S145+$I$2)</f>
        <v/>
      </c>
      <c r="T146" s="270" t="str">
        <f>IF('3.段階号俸表・参照表'!T145="","",'3.段階号俸表・参照表'!T145)</f>
        <v/>
      </c>
    </row>
    <row r="147" spans="1:20" x14ac:dyDescent="0.2">
      <c r="A147" s="14">
        <v>144</v>
      </c>
      <c r="B147" s="64">
        <v>138</v>
      </c>
      <c r="C147" s="272" t="str">
        <f>IF('3.段階号俸表・参照表'!C146="","",'3.段階号俸表・参照表'!C146+$I$2)</f>
        <v/>
      </c>
      <c r="D147" s="272" t="str">
        <f>IF('3.段階号俸表・参照表'!D146="","",'3.段階号俸表・参照表'!D146)</f>
        <v/>
      </c>
      <c r="E147" s="272" t="str">
        <f>IF('3.段階号俸表・参照表'!E146="","",'3.段階号俸表・参照表'!E146+$I$2)</f>
        <v/>
      </c>
      <c r="F147" s="272" t="str">
        <f>IF('3.段階号俸表・参照表'!F146="","",'3.段階号俸表・参照表'!F146)</f>
        <v/>
      </c>
      <c r="G147" s="272" t="str">
        <f>IF('3.段階号俸表・参照表'!G146="","",'3.段階号俸表・参照表'!G146+$I$2)</f>
        <v/>
      </c>
      <c r="H147" s="272" t="str">
        <f>IF('3.段階号俸表・参照表'!H146="","",'3.段階号俸表・参照表'!H146)</f>
        <v/>
      </c>
      <c r="I147" s="272" t="str">
        <f>IF('3.段階号俸表・参照表'!I146="","",'3.段階号俸表・参照表'!I146+$I$2)</f>
        <v/>
      </c>
      <c r="J147" s="272" t="str">
        <f>IF('3.段階号俸表・参照表'!J146="","",'3.段階号俸表・参照表'!J146)</f>
        <v/>
      </c>
      <c r="K147" s="272" t="str">
        <f>IF('3.段階号俸表・参照表'!K146="","",'3.段階号俸表・参照表'!K146+$I$2)</f>
        <v/>
      </c>
      <c r="L147" s="272" t="str">
        <f>IF('3.段階号俸表・参照表'!L146="","",'3.段階号俸表・参照表'!L146)</f>
        <v/>
      </c>
      <c r="M147" s="272" t="str">
        <f>IF('3.段階号俸表・参照表'!M146="","",'3.段階号俸表・参照表'!M146+$I$2)</f>
        <v/>
      </c>
      <c r="N147" s="272" t="str">
        <f>IF('3.段階号俸表・参照表'!N146="","",'3.段階号俸表・参照表'!N146)</f>
        <v/>
      </c>
      <c r="O147" s="272" t="str">
        <f>IF('3.段階号俸表・参照表'!O146="","",'3.段階号俸表・参照表'!O146+$I$2)</f>
        <v/>
      </c>
      <c r="P147" s="272" t="str">
        <f>IF('3.段階号俸表・参照表'!P146="","",'3.段階号俸表・参照表'!P146)</f>
        <v/>
      </c>
      <c r="Q147" s="269" t="str">
        <f>IF('3.段階号俸表・参照表'!Q146="","",'3.段階号俸表・参照表'!Q146+$I$2)</f>
        <v/>
      </c>
      <c r="R147" s="270" t="str">
        <f>IF('3.段階号俸表・参照表'!R146="","",'3.段階号俸表・参照表'!R146)</f>
        <v/>
      </c>
      <c r="S147" s="269" t="str">
        <f>IF('3.段階号俸表・参照表'!S146="","",'3.段階号俸表・参照表'!S146+$I$2)</f>
        <v/>
      </c>
      <c r="T147" s="270" t="str">
        <f>IF('3.段階号俸表・参照表'!T146="","",'3.段階号俸表・参照表'!T146)</f>
        <v/>
      </c>
    </row>
    <row r="148" spans="1:20" x14ac:dyDescent="0.2">
      <c r="A148" s="14">
        <v>145</v>
      </c>
      <c r="B148" s="64">
        <v>139</v>
      </c>
      <c r="C148" s="272" t="str">
        <f>IF('3.段階号俸表・参照表'!C147="","",'3.段階号俸表・参照表'!C147+$I$2)</f>
        <v/>
      </c>
      <c r="D148" s="272" t="str">
        <f>IF('3.段階号俸表・参照表'!D147="","",'3.段階号俸表・参照表'!D147)</f>
        <v/>
      </c>
      <c r="E148" s="272" t="str">
        <f>IF('3.段階号俸表・参照表'!E147="","",'3.段階号俸表・参照表'!E147+$I$2)</f>
        <v/>
      </c>
      <c r="F148" s="272" t="str">
        <f>IF('3.段階号俸表・参照表'!F147="","",'3.段階号俸表・参照表'!F147)</f>
        <v/>
      </c>
      <c r="G148" s="272" t="str">
        <f>IF('3.段階号俸表・参照表'!G147="","",'3.段階号俸表・参照表'!G147+$I$2)</f>
        <v/>
      </c>
      <c r="H148" s="272" t="str">
        <f>IF('3.段階号俸表・参照表'!H147="","",'3.段階号俸表・参照表'!H147)</f>
        <v/>
      </c>
      <c r="I148" s="272" t="str">
        <f>IF('3.段階号俸表・参照表'!I147="","",'3.段階号俸表・参照表'!I147+$I$2)</f>
        <v/>
      </c>
      <c r="J148" s="272" t="str">
        <f>IF('3.段階号俸表・参照表'!J147="","",'3.段階号俸表・参照表'!J147)</f>
        <v/>
      </c>
      <c r="K148" s="272" t="str">
        <f>IF('3.段階号俸表・参照表'!K147="","",'3.段階号俸表・参照表'!K147+$I$2)</f>
        <v/>
      </c>
      <c r="L148" s="272" t="str">
        <f>IF('3.段階号俸表・参照表'!L147="","",'3.段階号俸表・参照表'!L147)</f>
        <v/>
      </c>
      <c r="M148" s="272" t="str">
        <f>IF('3.段階号俸表・参照表'!M147="","",'3.段階号俸表・参照表'!M147+$I$2)</f>
        <v/>
      </c>
      <c r="N148" s="272" t="str">
        <f>IF('3.段階号俸表・参照表'!N147="","",'3.段階号俸表・参照表'!N147)</f>
        <v/>
      </c>
      <c r="O148" s="272" t="str">
        <f>IF('3.段階号俸表・参照表'!O147="","",'3.段階号俸表・参照表'!O147+$I$2)</f>
        <v/>
      </c>
      <c r="P148" s="272" t="str">
        <f>IF('3.段階号俸表・参照表'!P147="","",'3.段階号俸表・参照表'!P147)</f>
        <v/>
      </c>
      <c r="Q148" s="269" t="str">
        <f>IF('3.段階号俸表・参照表'!Q147="","",'3.段階号俸表・参照表'!Q147+$I$2)</f>
        <v/>
      </c>
      <c r="R148" s="270" t="str">
        <f>IF('3.段階号俸表・参照表'!R147="","",'3.段階号俸表・参照表'!R147)</f>
        <v/>
      </c>
      <c r="S148" s="269" t="str">
        <f>IF('3.段階号俸表・参照表'!S147="","",'3.段階号俸表・参照表'!S147+$I$2)</f>
        <v/>
      </c>
      <c r="T148" s="270" t="str">
        <f>IF('3.段階号俸表・参照表'!T147="","",'3.段階号俸表・参照表'!T147)</f>
        <v/>
      </c>
    </row>
    <row r="149" spans="1:20" x14ac:dyDescent="0.2">
      <c r="A149" s="14">
        <v>146</v>
      </c>
      <c r="B149" s="64">
        <v>140</v>
      </c>
      <c r="C149" s="272" t="str">
        <f>IF('3.段階号俸表・参照表'!C148="","",'3.段階号俸表・参照表'!C148+$I$2)</f>
        <v/>
      </c>
      <c r="D149" s="272" t="str">
        <f>IF('3.段階号俸表・参照表'!D148="","",'3.段階号俸表・参照表'!D148)</f>
        <v/>
      </c>
      <c r="E149" s="272" t="str">
        <f>IF('3.段階号俸表・参照表'!E148="","",'3.段階号俸表・参照表'!E148+$I$2)</f>
        <v/>
      </c>
      <c r="F149" s="272" t="str">
        <f>IF('3.段階号俸表・参照表'!F148="","",'3.段階号俸表・参照表'!F148)</f>
        <v/>
      </c>
      <c r="G149" s="272" t="str">
        <f>IF('3.段階号俸表・参照表'!G148="","",'3.段階号俸表・参照表'!G148+$I$2)</f>
        <v/>
      </c>
      <c r="H149" s="272" t="str">
        <f>IF('3.段階号俸表・参照表'!H148="","",'3.段階号俸表・参照表'!H148)</f>
        <v/>
      </c>
      <c r="I149" s="272" t="str">
        <f>IF('3.段階号俸表・参照表'!I148="","",'3.段階号俸表・参照表'!I148+$I$2)</f>
        <v/>
      </c>
      <c r="J149" s="272" t="str">
        <f>IF('3.段階号俸表・参照表'!J148="","",'3.段階号俸表・参照表'!J148)</f>
        <v/>
      </c>
      <c r="K149" s="272" t="str">
        <f>IF('3.段階号俸表・参照表'!K148="","",'3.段階号俸表・参照表'!K148+$I$2)</f>
        <v/>
      </c>
      <c r="L149" s="272" t="str">
        <f>IF('3.段階号俸表・参照表'!L148="","",'3.段階号俸表・参照表'!L148)</f>
        <v/>
      </c>
      <c r="M149" s="272" t="str">
        <f>IF('3.段階号俸表・参照表'!M148="","",'3.段階号俸表・参照表'!M148+$I$2)</f>
        <v/>
      </c>
      <c r="N149" s="272" t="str">
        <f>IF('3.段階号俸表・参照表'!N148="","",'3.段階号俸表・参照表'!N148)</f>
        <v/>
      </c>
      <c r="O149" s="272" t="str">
        <f>IF('3.段階号俸表・参照表'!O148="","",'3.段階号俸表・参照表'!O148+$I$2)</f>
        <v/>
      </c>
      <c r="P149" s="272" t="str">
        <f>IF('3.段階号俸表・参照表'!P148="","",'3.段階号俸表・参照表'!P148)</f>
        <v/>
      </c>
      <c r="Q149" s="269" t="str">
        <f>IF('3.段階号俸表・参照表'!Q148="","",'3.段階号俸表・参照表'!Q148+$I$2)</f>
        <v/>
      </c>
      <c r="R149" s="270" t="str">
        <f>IF('3.段階号俸表・参照表'!R148="","",'3.段階号俸表・参照表'!R148)</f>
        <v/>
      </c>
      <c r="S149" s="269" t="str">
        <f>IF('3.段階号俸表・参照表'!S148="","",'3.段階号俸表・参照表'!S148+$I$2)</f>
        <v/>
      </c>
      <c r="T149" s="270" t="str">
        <f>IF('3.段階号俸表・参照表'!T148="","",'3.段階号俸表・参照表'!T148)</f>
        <v/>
      </c>
    </row>
    <row r="150" spans="1:20" x14ac:dyDescent="0.2">
      <c r="A150" s="14">
        <v>147</v>
      </c>
      <c r="B150" s="64">
        <v>141</v>
      </c>
      <c r="C150" s="272" t="str">
        <f>IF('3.段階号俸表・参照表'!C149="","",'3.段階号俸表・参照表'!C149+$I$2)</f>
        <v/>
      </c>
      <c r="D150" s="272" t="str">
        <f>IF('3.段階号俸表・参照表'!D149="","",'3.段階号俸表・参照表'!D149)</f>
        <v/>
      </c>
      <c r="E150" s="272" t="str">
        <f>IF('3.段階号俸表・参照表'!E149="","",'3.段階号俸表・参照表'!E149+$I$2)</f>
        <v/>
      </c>
      <c r="F150" s="272" t="str">
        <f>IF('3.段階号俸表・参照表'!F149="","",'3.段階号俸表・参照表'!F149)</f>
        <v/>
      </c>
      <c r="G150" s="272" t="str">
        <f>IF('3.段階号俸表・参照表'!G149="","",'3.段階号俸表・参照表'!G149+$I$2)</f>
        <v/>
      </c>
      <c r="H150" s="272" t="str">
        <f>IF('3.段階号俸表・参照表'!H149="","",'3.段階号俸表・参照表'!H149)</f>
        <v/>
      </c>
      <c r="I150" s="272" t="str">
        <f>IF('3.段階号俸表・参照表'!I149="","",'3.段階号俸表・参照表'!I149+$I$2)</f>
        <v/>
      </c>
      <c r="J150" s="272" t="str">
        <f>IF('3.段階号俸表・参照表'!J149="","",'3.段階号俸表・参照表'!J149)</f>
        <v/>
      </c>
      <c r="K150" s="272" t="str">
        <f>IF('3.段階号俸表・参照表'!K149="","",'3.段階号俸表・参照表'!K149+$I$2)</f>
        <v/>
      </c>
      <c r="L150" s="272" t="str">
        <f>IF('3.段階号俸表・参照表'!L149="","",'3.段階号俸表・参照表'!L149)</f>
        <v/>
      </c>
      <c r="M150" s="272" t="str">
        <f>IF('3.段階号俸表・参照表'!M149="","",'3.段階号俸表・参照表'!M149+$I$2)</f>
        <v/>
      </c>
      <c r="N150" s="272" t="str">
        <f>IF('3.段階号俸表・参照表'!N149="","",'3.段階号俸表・参照表'!N149)</f>
        <v/>
      </c>
      <c r="O150" s="272" t="str">
        <f>IF('3.段階号俸表・参照表'!O149="","",'3.段階号俸表・参照表'!O149+$I$2)</f>
        <v/>
      </c>
      <c r="P150" s="272" t="str">
        <f>IF('3.段階号俸表・参照表'!P149="","",'3.段階号俸表・参照表'!P149)</f>
        <v/>
      </c>
      <c r="Q150" s="269" t="str">
        <f>IF('3.段階号俸表・参照表'!Q149="","",'3.段階号俸表・参照表'!Q149+$I$2)</f>
        <v/>
      </c>
      <c r="R150" s="270" t="str">
        <f>IF('3.段階号俸表・参照表'!R149="","",'3.段階号俸表・参照表'!R149)</f>
        <v/>
      </c>
      <c r="S150" s="269" t="str">
        <f>IF('3.段階号俸表・参照表'!S149="","",'3.段階号俸表・参照表'!S149+$I$2)</f>
        <v/>
      </c>
      <c r="T150" s="270" t="str">
        <f>IF('3.段階号俸表・参照表'!T149="","",'3.段階号俸表・参照表'!T149)</f>
        <v/>
      </c>
    </row>
    <row r="151" spans="1:20" x14ac:dyDescent="0.2">
      <c r="A151" s="14">
        <v>148</v>
      </c>
      <c r="B151" s="64">
        <v>142</v>
      </c>
      <c r="C151" s="272" t="str">
        <f>IF('3.段階号俸表・参照表'!C150="","",'3.段階号俸表・参照表'!C150+$I$2)</f>
        <v/>
      </c>
      <c r="D151" s="272" t="str">
        <f>IF('3.段階号俸表・参照表'!D150="","",'3.段階号俸表・参照表'!D150)</f>
        <v/>
      </c>
      <c r="E151" s="272" t="str">
        <f>IF('3.段階号俸表・参照表'!E150="","",'3.段階号俸表・参照表'!E150+$I$2)</f>
        <v/>
      </c>
      <c r="F151" s="272" t="str">
        <f>IF('3.段階号俸表・参照表'!F150="","",'3.段階号俸表・参照表'!F150)</f>
        <v/>
      </c>
      <c r="G151" s="272" t="str">
        <f>IF('3.段階号俸表・参照表'!G150="","",'3.段階号俸表・参照表'!G150+$I$2)</f>
        <v/>
      </c>
      <c r="H151" s="272" t="str">
        <f>IF('3.段階号俸表・参照表'!H150="","",'3.段階号俸表・参照表'!H150)</f>
        <v/>
      </c>
      <c r="I151" s="272" t="str">
        <f>IF('3.段階号俸表・参照表'!I150="","",'3.段階号俸表・参照表'!I150+$I$2)</f>
        <v/>
      </c>
      <c r="J151" s="272" t="str">
        <f>IF('3.段階号俸表・参照表'!J150="","",'3.段階号俸表・参照表'!J150)</f>
        <v/>
      </c>
      <c r="K151" s="272" t="str">
        <f>IF('3.段階号俸表・参照表'!K150="","",'3.段階号俸表・参照表'!K150+$I$2)</f>
        <v/>
      </c>
      <c r="L151" s="272" t="str">
        <f>IF('3.段階号俸表・参照表'!L150="","",'3.段階号俸表・参照表'!L150)</f>
        <v/>
      </c>
      <c r="M151" s="272" t="str">
        <f>IF('3.段階号俸表・参照表'!M150="","",'3.段階号俸表・参照表'!M150+$I$2)</f>
        <v/>
      </c>
      <c r="N151" s="272" t="str">
        <f>IF('3.段階号俸表・参照表'!N150="","",'3.段階号俸表・参照表'!N150)</f>
        <v/>
      </c>
      <c r="O151" s="272" t="str">
        <f>IF('3.段階号俸表・参照表'!O150="","",'3.段階号俸表・参照表'!O150+$I$2)</f>
        <v/>
      </c>
      <c r="P151" s="272" t="str">
        <f>IF('3.段階号俸表・参照表'!P150="","",'3.段階号俸表・参照表'!P150)</f>
        <v/>
      </c>
      <c r="Q151" s="269" t="str">
        <f>IF('3.段階号俸表・参照表'!Q150="","",'3.段階号俸表・参照表'!Q150+$I$2)</f>
        <v/>
      </c>
      <c r="R151" s="270" t="str">
        <f>IF('3.段階号俸表・参照表'!R150="","",'3.段階号俸表・参照表'!R150)</f>
        <v/>
      </c>
      <c r="S151" s="269" t="str">
        <f>IF('3.段階号俸表・参照表'!S150="","",'3.段階号俸表・参照表'!S150+$I$2)</f>
        <v/>
      </c>
      <c r="T151" s="270" t="str">
        <f>IF('3.段階号俸表・参照表'!T150="","",'3.段階号俸表・参照表'!T150)</f>
        <v/>
      </c>
    </row>
    <row r="152" spans="1:20" x14ac:dyDescent="0.2">
      <c r="A152" s="14">
        <v>149</v>
      </c>
      <c r="B152" s="64">
        <v>143</v>
      </c>
      <c r="C152" s="272" t="str">
        <f>IF('3.段階号俸表・参照表'!C151="","",'3.段階号俸表・参照表'!C151+$I$2)</f>
        <v/>
      </c>
      <c r="D152" s="272" t="str">
        <f>IF('3.段階号俸表・参照表'!D151="","",'3.段階号俸表・参照表'!D151)</f>
        <v/>
      </c>
      <c r="E152" s="272" t="str">
        <f>IF('3.段階号俸表・参照表'!E151="","",'3.段階号俸表・参照表'!E151+$I$2)</f>
        <v/>
      </c>
      <c r="F152" s="272" t="str">
        <f>IF('3.段階号俸表・参照表'!F151="","",'3.段階号俸表・参照表'!F151)</f>
        <v/>
      </c>
      <c r="G152" s="272" t="str">
        <f>IF('3.段階号俸表・参照表'!G151="","",'3.段階号俸表・参照表'!G151+$I$2)</f>
        <v/>
      </c>
      <c r="H152" s="272" t="str">
        <f>IF('3.段階号俸表・参照表'!H151="","",'3.段階号俸表・参照表'!H151)</f>
        <v/>
      </c>
      <c r="I152" s="272" t="str">
        <f>IF('3.段階号俸表・参照表'!I151="","",'3.段階号俸表・参照表'!I151+$I$2)</f>
        <v/>
      </c>
      <c r="J152" s="272" t="str">
        <f>IF('3.段階号俸表・参照表'!J151="","",'3.段階号俸表・参照表'!J151)</f>
        <v/>
      </c>
      <c r="K152" s="272" t="str">
        <f>IF('3.段階号俸表・参照表'!K151="","",'3.段階号俸表・参照表'!K151+$I$2)</f>
        <v/>
      </c>
      <c r="L152" s="272" t="str">
        <f>IF('3.段階号俸表・参照表'!L151="","",'3.段階号俸表・参照表'!L151)</f>
        <v/>
      </c>
      <c r="M152" s="272" t="str">
        <f>IF('3.段階号俸表・参照表'!M151="","",'3.段階号俸表・参照表'!M151+$I$2)</f>
        <v/>
      </c>
      <c r="N152" s="272" t="str">
        <f>IF('3.段階号俸表・参照表'!N151="","",'3.段階号俸表・参照表'!N151)</f>
        <v/>
      </c>
      <c r="O152" s="272" t="str">
        <f>IF('3.段階号俸表・参照表'!O151="","",'3.段階号俸表・参照表'!O151+$I$2)</f>
        <v/>
      </c>
      <c r="P152" s="272" t="str">
        <f>IF('3.段階号俸表・参照表'!P151="","",'3.段階号俸表・参照表'!P151)</f>
        <v/>
      </c>
      <c r="Q152" s="269" t="str">
        <f>IF('3.段階号俸表・参照表'!Q151="","",'3.段階号俸表・参照表'!Q151+$I$2)</f>
        <v/>
      </c>
      <c r="R152" s="270" t="str">
        <f>IF('3.段階号俸表・参照表'!R151="","",'3.段階号俸表・参照表'!R151)</f>
        <v/>
      </c>
      <c r="S152" s="269" t="str">
        <f>IF('3.段階号俸表・参照表'!S151="","",'3.段階号俸表・参照表'!S151+$I$2)</f>
        <v/>
      </c>
      <c r="T152" s="270" t="str">
        <f>IF('3.段階号俸表・参照表'!T151="","",'3.段階号俸表・参照表'!T151)</f>
        <v/>
      </c>
    </row>
    <row r="153" spans="1:20" x14ac:dyDescent="0.2">
      <c r="A153" s="14">
        <v>150</v>
      </c>
      <c r="B153" s="64">
        <v>144</v>
      </c>
      <c r="C153" s="272" t="str">
        <f>IF('3.段階号俸表・参照表'!C152="","",'3.段階号俸表・参照表'!C152+$I$2)</f>
        <v/>
      </c>
      <c r="D153" s="272" t="str">
        <f>IF('3.段階号俸表・参照表'!D152="","",'3.段階号俸表・参照表'!D152)</f>
        <v/>
      </c>
      <c r="E153" s="272" t="str">
        <f>IF('3.段階号俸表・参照表'!E152="","",'3.段階号俸表・参照表'!E152+$I$2)</f>
        <v/>
      </c>
      <c r="F153" s="272" t="str">
        <f>IF('3.段階号俸表・参照表'!F152="","",'3.段階号俸表・参照表'!F152)</f>
        <v/>
      </c>
      <c r="G153" s="272" t="str">
        <f>IF('3.段階号俸表・参照表'!G152="","",'3.段階号俸表・参照表'!G152+$I$2)</f>
        <v/>
      </c>
      <c r="H153" s="272" t="str">
        <f>IF('3.段階号俸表・参照表'!H152="","",'3.段階号俸表・参照表'!H152)</f>
        <v/>
      </c>
      <c r="I153" s="272" t="str">
        <f>IF('3.段階号俸表・参照表'!I152="","",'3.段階号俸表・参照表'!I152+$I$2)</f>
        <v/>
      </c>
      <c r="J153" s="272" t="str">
        <f>IF('3.段階号俸表・参照表'!J152="","",'3.段階号俸表・参照表'!J152)</f>
        <v/>
      </c>
      <c r="K153" s="272" t="str">
        <f>IF('3.段階号俸表・参照表'!K152="","",'3.段階号俸表・参照表'!K152+$I$2)</f>
        <v/>
      </c>
      <c r="L153" s="272" t="str">
        <f>IF('3.段階号俸表・参照表'!L152="","",'3.段階号俸表・参照表'!L152)</f>
        <v/>
      </c>
      <c r="M153" s="272" t="str">
        <f>IF('3.段階号俸表・参照表'!M152="","",'3.段階号俸表・参照表'!M152+$I$2)</f>
        <v/>
      </c>
      <c r="N153" s="272" t="str">
        <f>IF('3.段階号俸表・参照表'!N152="","",'3.段階号俸表・参照表'!N152)</f>
        <v/>
      </c>
      <c r="O153" s="272" t="str">
        <f>IF('3.段階号俸表・参照表'!O152="","",'3.段階号俸表・参照表'!O152+$I$2)</f>
        <v/>
      </c>
      <c r="P153" s="272" t="str">
        <f>IF('3.段階号俸表・参照表'!P152="","",'3.段階号俸表・参照表'!P152)</f>
        <v/>
      </c>
      <c r="Q153" s="269" t="str">
        <f>IF('3.段階号俸表・参照表'!Q152="","",'3.段階号俸表・参照表'!Q152+$I$2)</f>
        <v/>
      </c>
      <c r="R153" s="270" t="str">
        <f>IF('3.段階号俸表・参照表'!R152="","",'3.段階号俸表・参照表'!R152)</f>
        <v/>
      </c>
      <c r="S153" s="269" t="str">
        <f>IF('3.段階号俸表・参照表'!S152="","",'3.段階号俸表・参照表'!S152+$I$2)</f>
        <v/>
      </c>
      <c r="T153" s="270" t="str">
        <f>IF('3.段階号俸表・参照表'!T152="","",'3.段階号俸表・参照表'!T152)</f>
        <v/>
      </c>
    </row>
    <row r="154" spans="1:20" x14ac:dyDescent="0.2">
      <c r="A154" s="14">
        <v>151</v>
      </c>
      <c r="B154" s="64">
        <v>145</v>
      </c>
      <c r="C154" s="272" t="str">
        <f>IF('3.段階号俸表・参照表'!C153="","",'3.段階号俸表・参照表'!C153+$I$2)</f>
        <v/>
      </c>
      <c r="D154" s="272" t="str">
        <f>IF('3.段階号俸表・参照表'!D153="","",'3.段階号俸表・参照表'!D153)</f>
        <v/>
      </c>
      <c r="E154" s="272" t="str">
        <f>IF('3.段階号俸表・参照表'!E153="","",'3.段階号俸表・参照表'!E153+$I$2)</f>
        <v/>
      </c>
      <c r="F154" s="272" t="str">
        <f>IF('3.段階号俸表・参照表'!F153="","",'3.段階号俸表・参照表'!F153)</f>
        <v/>
      </c>
      <c r="G154" s="272" t="str">
        <f>IF('3.段階号俸表・参照表'!G153="","",'3.段階号俸表・参照表'!G153+$I$2)</f>
        <v/>
      </c>
      <c r="H154" s="272" t="str">
        <f>IF('3.段階号俸表・参照表'!H153="","",'3.段階号俸表・参照表'!H153)</f>
        <v/>
      </c>
      <c r="I154" s="272" t="str">
        <f>IF('3.段階号俸表・参照表'!I153="","",'3.段階号俸表・参照表'!I153+$I$2)</f>
        <v/>
      </c>
      <c r="J154" s="272" t="str">
        <f>IF('3.段階号俸表・参照表'!J153="","",'3.段階号俸表・参照表'!J153)</f>
        <v/>
      </c>
      <c r="K154" s="272" t="str">
        <f>IF('3.段階号俸表・参照表'!K153="","",'3.段階号俸表・参照表'!K153+$I$2)</f>
        <v/>
      </c>
      <c r="L154" s="272" t="str">
        <f>IF('3.段階号俸表・参照表'!L153="","",'3.段階号俸表・参照表'!L153)</f>
        <v/>
      </c>
      <c r="M154" s="272" t="str">
        <f>IF('3.段階号俸表・参照表'!M153="","",'3.段階号俸表・参照表'!M153+$I$2)</f>
        <v/>
      </c>
      <c r="N154" s="272" t="str">
        <f>IF('3.段階号俸表・参照表'!N153="","",'3.段階号俸表・参照表'!N153)</f>
        <v/>
      </c>
      <c r="O154" s="272" t="str">
        <f>IF('3.段階号俸表・参照表'!O153="","",'3.段階号俸表・参照表'!O153+$I$2)</f>
        <v/>
      </c>
      <c r="P154" s="272" t="str">
        <f>IF('3.段階号俸表・参照表'!P153="","",'3.段階号俸表・参照表'!P153)</f>
        <v/>
      </c>
      <c r="Q154" s="269" t="str">
        <f>IF('3.段階号俸表・参照表'!Q153="","",'3.段階号俸表・参照表'!Q153+$I$2)</f>
        <v/>
      </c>
      <c r="R154" s="270" t="str">
        <f>IF('3.段階号俸表・参照表'!R153="","",'3.段階号俸表・参照表'!R153)</f>
        <v/>
      </c>
      <c r="S154" s="269" t="str">
        <f>IF('3.段階号俸表・参照表'!S153="","",'3.段階号俸表・参照表'!S153+$I$2)</f>
        <v/>
      </c>
      <c r="T154" s="270" t="str">
        <f>IF('3.段階号俸表・参照表'!T153="","",'3.段階号俸表・参照表'!T153)</f>
        <v/>
      </c>
    </row>
    <row r="155" spans="1:20" x14ac:dyDescent="0.2">
      <c r="A155" s="14">
        <v>152</v>
      </c>
      <c r="B155" s="64">
        <v>146</v>
      </c>
      <c r="C155" s="272" t="str">
        <f>IF('3.段階号俸表・参照表'!C154="","",'3.段階号俸表・参照表'!C154+$I$2)</f>
        <v/>
      </c>
      <c r="D155" s="272" t="str">
        <f>IF('3.段階号俸表・参照表'!D154="","",'3.段階号俸表・参照表'!D154)</f>
        <v/>
      </c>
      <c r="E155" s="272" t="str">
        <f>IF('3.段階号俸表・参照表'!E154="","",'3.段階号俸表・参照表'!E154+$I$2)</f>
        <v/>
      </c>
      <c r="F155" s="272" t="str">
        <f>IF('3.段階号俸表・参照表'!F154="","",'3.段階号俸表・参照表'!F154)</f>
        <v/>
      </c>
      <c r="G155" s="272" t="str">
        <f>IF('3.段階号俸表・参照表'!G154="","",'3.段階号俸表・参照表'!G154+$I$2)</f>
        <v/>
      </c>
      <c r="H155" s="272" t="str">
        <f>IF('3.段階号俸表・参照表'!H154="","",'3.段階号俸表・参照表'!H154)</f>
        <v/>
      </c>
      <c r="I155" s="272" t="str">
        <f>IF('3.段階号俸表・参照表'!I154="","",'3.段階号俸表・参照表'!I154+$I$2)</f>
        <v/>
      </c>
      <c r="J155" s="272" t="str">
        <f>IF('3.段階号俸表・参照表'!J154="","",'3.段階号俸表・参照表'!J154)</f>
        <v/>
      </c>
      <c r="K155" s="272" t="str">
        <f>IF('3.段階号俸表・参照表'!K154="","",'3.段階号俸表・参照表'!K154+$I$2)</f>
        <v/>
      </c>
      <c r="L155" s="272" t="str">
        <f>IF('3.段階号俸表・参照表'!L154="","",'3.段階号俸表・参照表'!L154)</f>
        <v/>
      </c>
      <c r="M155" s="272" t="str">
        <f>IF('3.段階号俸表・参照表'!M154="","",'3.段階号俸表・参照表'!M154+$I$2)</f>
        <v/>
      </c>
      <c r="N155" s="272" t="str">
        <f>IF('3.段階号俸表・参照表'!N154="","",'3.段階号俸表・参照表'!N154)</f>
        <v/>
      </c>
      <c r="O155" s="272" t="str">
        <f>IF('3.段階号俸表・参照表'!O154="","",'3.段階号俸表・参照表'!O154+$I$2)</f>
        <v/>
      </c>
      <c r="P155" s="272" t="str">
        <f>IF('3.段階号俸表・参照表'!P154="","",'3.段階号俸表・参照表'!P154)</f>
        <v/>
      </c>
      <c r="Q155" s="269" t="str">
        <f>IF('3.段階号俸表・参照表'!Q154="","",'3.段階号俸表・参照表'!Q154+$I$2)</f>
        <v/>
      </c>
      <c r="R155" s="270" t="str">
        <f>IF('3.段階号俸表・参照表'!R154="","",'3.段階号俸表・参照表'!R154)</f>
        <v/>
      </c>
      <c r="S155" s="269" t="str">
        <f>IF('3.段階号俸表・参照表'!S154="","",'3.段階号俸表・参照表'!S154+$I$2)</f>
        <v/>
      </c>
      <c r="T155" s="270" t="str">
        <f>IF('3.段階号俸表・参照表'!T154="","",'3.段階号俸表・参照表'!T154)</f>
        <v/>
      </c>
    </row>
    <row r="156" spans="1:20" x14ac:dyDescent="0.2">
      <c r="A156" s="14">
        <v>153</v>
      </c>
      <c r="B156" s="64">
        <v>147</v>
      </c>
      <c r="C156" s="272" t="str">
        <f>IF('3.段階号俸表・参照表'!C155="","",'3.段階号俸表・参照表'!C155+$I$2)</f>
        <v/>
      </c>
      <c r="D156" s="272" t="str">
        <f>IF('3.段階号俸表・参照表'!D155="","",'3.段階号俸表・参照表'!D155)</f>
        <v/>
      </c>
      <c r="E156" s="272" t="str">
        <f>IF('3.段階号俸表・参照表'!E155="","",'3.段階号俸表・参照表'!E155+$I$2)</f>
        <v/>
      </c>
      <c r="F156" s="272" t="str">
        <f>IF('3.段階号俸表・参照表'!F155="","",'3.段階号俸表・参照表'!F155)</f>
        <v/>
      </c>
      <c r="G156" s="272" t="str">
        <f>IF('3.段階号俸表・参照表'!G155="","",'3.段階号俸表・参照表'!G155+$I$2)</f>
        <v/>
      </c>
      <c r="H156" s="272" t="str">
        <f>IF('3.段階号俸表・参照表'!H155="","",'3.段階号俸表・参照表'!H155)</f>
        <v/>
      </c>
      <c r="I156" s="272" t="str">
        <f>IF('3.段階号俸表・参照表'!I155="","",'3.段階号俸表・参照表'!I155+$I$2)</f>
        <v/>
      </c>
      <c r="J156" s="272" t="str">
        <f>IF('3.段階号俸表・参照表'!J155="","",'3.段階号俸表・参照表'!J155)</f>
        <v/>
      </c>
      <c r="K156" s="272" t="str">
        <f>IF('3.段階号俸表・参照表'!K155="","",'3.段階号俸表・参照表'!K155+$I$2)</f>
        <v/>
      </c>
      <c r="L156" s="272" t="str">
        <f>IF('3.段階号俸表・参照表'!L155="","",'3.段階号俸表・参照表'!L155)</f>
        <v/>
      </c>
      <c r="M156" s="272" t="str">
        <f>IF('3.段階号俸表・参照表'!M155="","",'3.段階号俸表・参照表'!M155+$I$2)</f>
        <v/>
      </c>
      <c r="N156" s="272" t="str">
        <f>IF('3.段階号俸表・参照表'!N155="","",'3.段階号俸表・参照表'!N155)</f>
        <v/>
      </c>
      <c r="O156" s="272" t="str">
        <f>IF('3.段階号俸表・参照表'!O155="","",'3.段階号俸表・参照表'!O155+$I$2)</f>
        <v/>
      </c>
      <c r="P156" s="272" t="str">
        <f>IF('3.段階号俸表・参照表'!P155="","",'3.段階号俸表・参照表'!P155)</f>
        <v/>
      </c>
      <c r="Q156" s="269" t="str">
        <f>IF('3.段階号俸表・参照表'!Q155="","",'3.段階号俸表・参照表'!Q155+$I$2)</f>
        <v/>
      </c>
      <c r="R156" s="270" t="str">
        <f>IF('3.段階号俸表・参照表'!R155="","",'3.段階号俸表・参照表'!R155)</f>
        <v/>
      </c>
      <c r="S156" s="269" t="str">
        <f>IF('3.段階号俸表・参照表'!S155="","",'3.段階号俸表・参照表'!S155+$I$2)</f>
        <v/>
      </c>
      <c r="T156" s="270" t="str">
        <f>IF('3.段階号俸表・参照表'!T155="","",'3.段階号俸表・参照表'!T155)</f>
        <v/>
      </c>
    </row>
    <row r="157" spans="1:20" x14ac:dyDescent="0.2">
      <c r="A157" s="14">
        <v>154</v>
      </c>
      <c r="B157" s="64">
        <v>148</v>
      </c>
      <c r="C157" s="272" t="str">
        <f>IF('3.段階号俸表・参照表'!C156="","",'3.段階号俸表・参照表'!C156+$I$2)</f>
        <v/>
      </c>
      <c r="D157" s="272" t="str">
        <f>IF('3.段階号俸表・参照表'!D156="","",'3.段階号俸表・参照表'!D156)</f>
        <v/>
      </c>
      <c r="E157" s="272" t="str">
        <f>IF('3.段階号俸表・参照表'!E156="","",'3.段階号俸表・参照表'!E156+$I$2)</f>
        <v/>
      </c>
      <c r="F157" s="272" t="str">
        <f>IF('3.段階号俸表・参照表'!F156="","",'3.段階号俸表・参照表'!F156)</f>
        <v/>
      </c>
      <c r="G157" s="272" t="str">
        <f>IF('3.段階号俸表・参照表'!G156="","",'3.段階号俸表・参照表'!G156+$I$2)</f>
        <v/>
      </c>
      <c r="H157" s="272" t="str">
        <f>IF('3.段階号俸表・参照表'!H156="","",'3.段階号俸表・参照表'!H156)</f>
        <v/>
      </c>
      <c r="I157" s="272" t="str">
        <f>IF('3.段階号俸表・参照表'!I156="","",'3.段階号俸表・参照表'!I156+$I$2)</f>
        <v/>
      </c>
      <c r="J157" s="272" t="str">
        <f>IF('3.段階号俸表・参照表'!J156="","",'3.段階号俸表・参照表'!J156)</f>
        <v/>
      </c>
      <c r="K157" s="272" t="str">
        <f>IF('3.段階号俸表・参照表'!K156="","",'3.段階号俸表・参照表'!K156+$I$2)</f>
        <v/>
      </c>
      <c r="L157" s="272" t="str">
        <f>IF('3.段階号俸表・参照表'!L156="","",'3.段階号俸表・参照表'!L156)</f>
        <v/>
      </c>
      <c r="M157" s="272" t="str">
        <f>IF('3.段階号俸表・参照表'!M156="","",'3.段階号俸表・参照表'!M156+$I$2)</f>
        <v/>
      </c>
      <c r="N157" s="272" t="str">
        <f>IF('3.段階号俸表・参照表'!N156="","",'3.段階号俸表・参照表'!N156)</f>
        <v/>
      </c>
      <c r="O157" s="272" t="str">
        <f>IF('3.段階号俸表・参照表'!O156="","",'3.段階号俸表・参照表'!O156+$I$2)</f>
        <v/>
      </c>
      <c r="P157" s="272" t="str">
        <f>IF('3.段階号俸表・参照表'!P156="","",'3.段階号俸表・参照表'!P156)</f>
        <v/>
      </c>
      <c r="Q157" s="269" t="str">
        <f>IF('3.段階号俸表・参照表'!Q156="","",'3.段階号俸表・参照表'!Q156+$I$2)</f>
        <v/>
      </c>
      <c r="R157" s="270" t="str">
        <f>IF('3.段階号俸表・参照表'!R156="","",'3.段階号俸表・参照表'!R156)</f>
        <v/>
      </c>
      <c r="S157" s="269" t="str">
        <f>IF('3.段階号俸表・参照表'!S156="","",'3.段階号俸表・参照表'!S156+$I$2)</f>
        <v/>
      </c>
      <c r="T157" s="270" t="str">
        <f>IF('3.段階号俸表・参照表'!T156="","",'3.段階号俸表・参照表'!T156)</f>
        <v/>
      </c>
    </row>
    <row r="158" spans="1:20" x14ac:dyDescent="0.2">
      <c r="A158" s="14">
        <v>155</v>
      </c>
      <c r="B158" s="64">
        <v>149</v>
      </c>
      <c r="C158" s="272" t="str">
        <f>IF('3.段階号俸表・参照表'!C157="","",'3.段階号俸表・参照表'!C157+$I$2)</f>
        <v/>
      </c>
      <c r="D158" s="272" t="str">
        <f>IF('3.段階号俸表・参照表'!D157="","",'3.段階号俸表・参照表'!D157)</f>
        <v/>
      </c>
      <c r="E158" s="272" t="str">
        <f>IF('3.段階号俸表・参照表'!E157="","",'3.段階号俸表・参照表'!E157+$I$2)</f>
        <v/>
      </c>
      <c r="F158" s="272" t="str">
        <f>IF('3.段階号俸表・参照表'!F157="","",'3.段階号俸表・参照表'!F157)</f>
        <v/>
      </c>
      <c r="G158" s="272" t="str">
        <f>IF('3.段階号俸表・参照表'!G157="","",'3.段階号俸表・参照表'!G157+$I$2)</f>
        <v/>
      </c>
      <c r="H158" s="272" t="str">
        <f>IF('3.段階号俸表・参照表'!H157="","",'3.段階号俸表・参照表'!H157)</f>
        <v/>
      </c>
      <c r="I158" s="272" t="str">
        <f>IF('3.段階号俸表・参照表'!I157="","",'3.段階号俸表・参照表'!I157+$I$2)</f>
        <v/>
      </c>
      <c r="J158" s="272" t="str">
        <f>IF('3.段階号俸表・参照表'!J157="","",'3.段階号俸表・参照表'!J157)</f>
        <v/>
      </c>
      <c r="K158" s="272" t="str">
        <f>IF('3.段階号俸表・参照表'!K157="","",'3.段階号俸表・参照表'!K157+$I$2)</f>
        <v/>
      </c>
      <c r="L158" s="272" t="str">
        <f>IF('3.段階号俸表・参照表'!L157="","",'3.段階号俸表・参照表'!L157)</f>
        <v/>
      </c>
      <c r="M158" s="272" t="str">
        <f>IF('3.段階号俸表・参照表'!M157="","",'3.段階号俸表・参照表'!M157+$I$2)</f>
        <v/>
      </c>
      <c r="N158" s="272" t="str">
        <f>IF('3.段階号俸表・参照表'!N157="","",'3.段階号俸表・参照表'!N157)</f>
        <v/>
      </c>
      <c r="O158" s="272" t="str">
        <f>IF('3.段階号俸表・参照表'!O157="","",'3.段階号俸表・参照表'!O157+$I$2)</f>
        <v/>
      </c>
      <c r="P158" s="272" t="str">
        <f>IF('3.段階号俸表・参照表'!P157="","",'3.段階号俸表・参照表'!P157)</f>
        <v/>
      </c>
      <c r="Q158" s="269" t="str">
        <f>IF('3.段階号俸表・参照表'!Q157="","",'3.段階号俸表・参照表'!Q157+$I$2)</f>
        <v/>
      </c>
      <c r="R158" s="270" t="str">
        <f>IF('3.段階号俸表・参照表'!R157="","",'3.段階号俸表・参照表'!R157)</f>
        <v/>
      </c>
      <c r="S158" s="269" t="str">
        <f>IF('3.段階号俸表・参照表'!S157="","",'3.段階号俸表・参照表'!S157+$I$2)</f>
        <v/>
      </c>
      <c r="T158" s="270" t="str">
        <f>IF('3.段階号俸表・参照表'!T157="","",'3.段階号俸表・参照表'!T157)</f>
        <v/>
      </c>
    </row>
    <row r="159" spans="1:20" x14ac:dyDescent="0.2">
      <c r="A159" s="14">
        <v>156</v>
      </c>
      <c r="B159" s="64">
        <v>150</v>
      </c>
      <c r="C159" s="272" t="str">
        <f>IF('3.段階号俸表・参照表'!C158="","",'3.段階号俸表・参照表'!C158+$I$2)</f>
        <v/>
      </c>
      <c r="D159" s="272" t="str">
        <f>IF('3.段階号俸表・参照表'!D158="","",'3.段階号俸表・参照表'!D158)</f>
        <v/>
      </c>
      <c r="E159" s="272" t="str">
        <f>IF('3.段階号俸表・参照表'!E158="","",'3.段階号俸表・参照表'!E158+$I$2)</f>
        <v/>
      </c>
      <c r="F159" s="272" t="str">
        <f>IF('3.段階号俸表・参照表'!F158="","",'3.段階号俸表・参照表'!F158)</f>
        <v/>
      </c>
      <c r="G159" s="272" t="str">
        <f>IF('3.段階号俸表・参照表'!G158="","",'3.段階号俸表・参照表'!G158+$I$2)</f>
        <v/>
      </c>
      <c r="H159" s="272" t="str">
        <f>IF('3.段階号俸表・参照表'!H158="","",'3.段階号俸表・参照表'!H158)</f>
        <v/>
      </c>
      <c r="I159" s="272" t="str">
        <f>IF('3.段階号俸表・参照表'!I158="","",'3.段階号俸表・参照表'!I158+$I$2)</f>
        <v/>
      </c>
      <c r="J159" s="272" t="str">
        <f>IF('3.段階号俸表・参照表'!J158="","",'3.段階号俸表・参照表'!J158)</f>
        <v/>
      </c>
      <c r="K159" s="272" t="str">
        <f>IF('3.段階号俸表・参照表'!K158="","",'3.段階号俸表・参照表'!K158+$I$2)</f>
        <v/>
      </c>
      <c r="L159" s="272" t="str">
        <f>IF('3.段階号俸表・参照表'!L158="","",'3.段階号俸表・参照表'!L158)</f>
        <v/>
      </c>
      <c r="M159" s="272" t="str">
        <f>IF('3.段階号俸表・参照表'!M158="","",'3.段階号俸表・参照表'!M158+$I$2)</f>
        <v/>
      </c>
      <c r="N159" s="272" t="str">
        <f>IF('3.段階号俸表・参照表'!N158="","",'3.段階号俸表・参照表'!N158)</f>
        <v/>
      </c>
      <c r="O159" s="272" t="str">
        <f>IF('3.段階号俸表・参照表'!O158="","",'3.段階号俸表・参照表'!O158+$I$2)</f>
        <v/>
      </c>
      <c r="P159" s="272" t="str">
        <f>IF('3.段階号俸表・参照表'!P158="","",'3.段階号俸表・参照表'!P158)</f>
        <v/>
      </c>
      <c r="Q159" s="269" t="str">
        <f>IF('3.段階号俸表・参照表'!Q158="","",'3.段階号俸表・参照表'!Q158+$I$2)</f>
        <v/>
      </c>
      <c r="R159" s="270" t="str">
        <f>IF('3.段階号俸表・参照表'!R158="","",'3.段階号俸表・参照表'!R158)</f>
        <v/>
      </c>
      <c r="S159" s="269" t="str">
        <f>IF('3.段階号俸表・参照表'!S158="","",'3.段階号俸表・参照表'!S158+$I$2)</f>
        <v/>
      </c>
      <c r="T159" s="270" t="str">
        <f>IF('3.段階号俸表・参照表'!T158="","",'3.段階号俸表・参照表'!T158)</f>
        <v/>
      </c>
    </row>
    <row r="160" spans="1:20" x14ac:dyDescent="0.2">
      <c r="A160" s="14">
        <v>157</v>
      </c>
      <c r="B160" s="64">
        <v>151</v>
      </c>
      <c r="C160" s="272" t="str">
        <f>IF('3.段階号俸表・参照表'!C159="","",'3.段階号俸表・参照表'!C159+$I$2)</f>
        <v/>
      </c>
      <c r="D160" s="272" t="str">
        <f>IF('3.段階号俸表・参照表'!D159="","",'3.段階号俸表・参照表'!D159)</f>
        <v/>
      </c>
      <c r="E160" s="272" t="str">
        <f>IF('3.段階号俸表・参照表'!E159="","",'3.段階号俸表・参照表'!E159+$I$2)</f>
        <v/>
      </c>
      <c r="F160" s="272" t="str">
        <f>IF('3.段階号俸表・参照表'!F159="","",'3.段階号俸表・参照表'!F159)</f>
        <v/>
      </c>
      <c r="G160" s="272" t="str">
        <f>IF('3.段階号俸表・参照表'!G159="","",'3.段階号俸表・参照表'!G159+$I$2)</f>
        <v/>
      </c>
      <c r="H160" s="272" t="str">
        <f>IF('3.段階号俸表・参照表'!H159="","",'3.段階号俸表・参照表'!H159)</f>
        <v/>
      </c>
      <c r="I160" s="272" t="str">
        <f>IF('3.段階号俸表・参照表'!I159="","",'3.段階号俸表・参照表'!I159+$I$2)</f>
        <v/>
      </c>
      <c r="J160" s="272" t="str">
        <f>IF('3.段階号俸表・参照表'!J159="","",'3.段階号俸表・参照表'!J159)</f>
        <v/>
      </c>
      <c r="K160" s="272" t="str">
        <f>IF('3.段階号俸表・参照表'!K159="","",'3.段階号俸表・参照表'!K159+$I$2)</f>
        <v/>
      </c>
      <c r="L160" s="272" t="str">
        <f>IF('3.段階号俸表・参照表'!L159="","",'3.段階号俸表・参照表'!L159)</f>
        <v/>
      </c>
      <c r="M160" s="272" t="str">
        <f>IF('3.段階号俸表・参照表'!M159="","",'3.段階号俸表・参照表'!M159+$I$2)</f>
        <v/>
      </c>
      <c r="N160" s="272" t="str">
        <f>IF('3.段階号俸表・参照表'!N159="","",'3.段階号俸表・参照表'!N159)</f>
        <v/>
      </c>
      <c r="O160" s="272" t="str">
        <f>IF('3.段階号俸表・参照表'!O159="","",'3.段階号俸表・参照表'!O159+$I$2)</f>
        <v/>
      </c>
      <c r="P160" s="272" t="str">
        <f>IF('3.段階号俸表・参照表'!P159="","",'3.段階号俸表・参照表'!P159)</f>
        <v/>
      </c>
      <c r="Q160" s="269" t="str">
        <f>IF('3.段階号俸表・参照表'!Q159="","",'3.段階号俸表・参照表'!Q159+$I$2)</f>
        <v/>
      </c>
      <c r="R160" s="270" t="str">
        <f>IF('3.段階号俸表・参照表'!R159="","",'3.段階号俸表・参照表'!R159)</f>
        <v/>
      </c>
      <c r="S160" s="269" t="str">
        <f>IF('3.段階号俸表・参照表'!S159="","",'3.段階号俸表・参照表'!S159+$I$2)</f>
        <v/>
      </c>
      <c r="T160" s="270" t="str">
        <f>IF('3.段階号俸表・参照表'!T159="","",'3.段階号俸表・参照表'!T159)</f>
        <v/>
      </c>
    </row>
    <row r="161" spans="1:20" x14ac:dyDescent="0.2">
      <c r="A161" s="14">
        <v>158</v>
      </c>
      <c r="B161" s="64">
        <v>152</v>
      </c>
      <c r="C161" s="272" t="str">
        <f>IF('3.段階号俸表・参照表'!C160="","",'3.段階号俸表・参照表'!C160+$I$2)</f>
        <v/>
      </c>
      <c r="D161" s="272" t="str">
        <f>IF('3.段階号俸表・参照表'!D160="","",'3.段階号俸表・参照表'!D160)</f>
        <v/>
      </c>
      <c r="E161" s="272" t="str">
        <f>IF('3.段階号俸表・参照表'!E160="","",'3.段階号俸表・参照表'!E160+$I$2)</f>
        <v/>
      </c>
      <c r="F161" s="272" t="str">
        <f>IF('3.段階号俸表・参照表'!F160="","",'3.段階号俸表・参照表'!F160)</f>
        <v/>
      </c>
      <c r="G161" s="272" t="str">
        <f>IF('3.段階号俸表・参照表'!G160="","",'3.段階号俸表・参照表'!G160+$I$2)</f>
        <v/>
      </c>
      <c r="H161" s="272" t="str">
        <f>IF('3.段階号俸表・参照表'!H160="","",'3.段階号俸表・参照表'!H160)</f>
        <v/>
      </c>
      <c r="I161" s="272" t="str">
        <f>IF('3.段階号俸表・参照表'!I160="","",'3.段階号俸表・参照表'!I160+$I$2)</f>
        <v/>
      </c>
      <c r="J161" s="272" t="str">
        <f>IF('3.段階号俸表・参照表'!J160="","",'3.段階号俸表・参照表'!J160)</f>
        <v/>
      </c>
      <c r="K161" s="272" t="str">
        <f>IF('3.段階号俸表・参照表'!K160="","",'3.段階号俸表・参照表'!K160+$I$2)</f>
        <v/>
      </c>
      <c r="L161" s="272" t="str">
        <f>IF('3.段階号俸表・参照表'!L160="","",'3.段階号俸表・参照表'!L160)</f>
        <v/>
      </c>
      <c r="M161" s="272" t="str">
        <f>IF('3.段階号俸表・参照表'!M160="","",'3.段階号俸表・参照表'!M160+$I$2)</f>
        <v/>
      </c>
      <c r="N161" s="272" t="str">
        <f>IF('3.段階号俸表・参照表'!N160="","",'3.段階号俸表・参照表'!N160)</f>
        <v/>
      </c>
      <c r="O161" s="272" t="str">
        <f>IF('3.段階号俸表・参照表'!O160="","",'3.段階号俸表・参照表'!O160+$I$2)</f>
        <v/>
      </c>
      <c r="P161" s="272" t="str">
        <f>IF('3.段階号俸表・参照表'!P160="","",'3.段階号俸表・参照表'!P160)</f>
        <v/>
      </c>
      <c r="Q161" s="269" t="str">
        <f>IF('3.段階号俸表・参照表'!Q160="","",'3.段階号俸表・参照表'!Q160+$I$2)</f>
        <v/>
      </c>
      <c r="R161" s="270" t="str">
        <f>IF('3.段階号俸表・参照表'!R160="","",'3.段階号俸表・参照表'!R160)</f>
        <v/>
      </c>
      <c r="S161" s="269" t="str">
        <f>IF('3.段階号俸表・参照表'!S160="","",'3.段階号俸表・参照表'!S160+$I$2)</f>
        <v/>
      </c>
      <c r="T161" s="270" t="str">
        <f>IF('3.段階号俸表・参照表'!T160="","",'3.段階号俸表・参照表'!T160)</f>
        <v/>
      </c>
    </row>
    <row r="162" spans="1:20" x14ac:dyDescent="0.2">
      <c r="A162" s="14">
        <v>159</v>
      </c>
      <c r="B162" s="64">
        <v>153</v>
      </c>
      <c r="C162" s="272" t="str">
        <f>IF('3.段階号俸表・参照表'!C161="","",'3.段階号俸表・参照表'!C161+$I$2)</f>
        <v/>
      </c>
      <c r="D162" s="272" t="str">
        <f>IF('3.段階号俸表・参照表'!D161="","",'3.段階号俸表・参照表'!D161)</f>
        <v/>
      </c>
      <c r="E162" s="272" t="str">
        <f>IF('3.段階号俸表・参照表'!E161="","",'3.段階号俸表・参照表'!E161+$I$2)</f>
        <v/>
      </c>
      <c r="F162" s="272" t="str">
        <f>IF('3.段階号俸表・参照表'!F161="","",'3.段階号俸表・参照表'!F161)</f>
        <v/>
      </c>
      <c r="G162" s="272" t="str">
        <f>IF('3.段階号俸表・参照表'!G161="","",'3.段階号俸表・参照表'!G161+$I$2)</f>
        <v/>
      </c>
      <c r="H162" s="272" t="str">
        <f>IF('3.段階号俸表・参照表'!H161="","",'3.段階号俸表・参照表'!H161)</f>
        <v/>
      </c>
      <c r="I162" s="272" t="str">
        <f>IF('3.段階号俸表・参照表'!I161="","",'3.段階号俸表・参照表'!I161+$I$2)</f>
        <v/>
      </c>
      <c r="J162" s="272" t="str">
        <f>IF('3.段階号俸表・参照表'!J161="","",'3.段階号俸表・参照表'!J161)</f>
        <v/>
      </c>
      <c r="K162" s="272" t="str">
        <f>IF('3.段階号俸表・参照表'!K161="","",'3.段階号俸表・参照表'!K161+$I$2)</f>
        <v/>
      </c>
      <c r="L162" s="272" t="str">
        <f>IF('3.段階号俸表・参照表'!L161="","",'3.段階号俸表・参照表'!L161)</f>
        <v/>
      </c>
      <c r="M162" s="272" t="str">
        <f>IF('3.段階号俸表・参照表'!M161="","",'3.段階号俸表・参照表'!M161+$I$2)</f>
        <v/>
      </c>
      <c r="N162" s="272" t="str">
        <f>IF('3.段階号俸表・参照表'!N161="","",'3.段階号俸表・参照表'!N161)</f>
        <v/>
      </c>
      <c r="O162" s="272" t="str">
        <f>IF('3.段階号俸表・参照表'!O161="","",'3.段階号俸表・参照表'!O161+$I$2)</f>
        <v/>
      </c>
      <c r="P162" s="272" t="str">
        <f>IF('3.段階号俸表・参照表'!P161="","",'3.段階号俸表・参照表'!P161)</f>
        <v/>
      </c>
      <c r="Q162" s="269" t="str">
        <f>IF('3.段階号俸表・参照表'!Q161="","",'3.段階号俸表・参照表'!Q161+$I$2)</f>
        <v/>
      </c>
      <c r="R162" s="270" t="str">
        <f>IF('3.段階号俸表・参照表'!R161="","",'3.段階号俸表・参照表'!R161)</f>
        <v/>
      </c>
      <c r="S162" s="269" t="str">
        <f>IF('3.段階号俸表・参照表'!S161="","",'3.段階号俸表・参照表'!S161+$I$2)</f>
        <v/>
      </c>
      <c r="T162" s="270" t="str">
        <f>IF('3.段階号俸表・参照表'!T161="","",'3.段階号俸表・参照表'!T161)</f>
        <v/>
      </c>
    </row>
    <row r="163" spans="1:20" x14ac:dyDescent="0.2">
      <c r="A163" s="14">
        <v>160</v>
      </c>
      <c r="B163" s="64">
        <v>154</v>
      </c>
      <c r="C163" s="272" t="str">
        <f>IF('3.段階号俸表・参照表'!C162="","",'3.段階号俸表・参照表'!C162+$I$2)</f>
        <v/>
      </c>
      <c r="D163" s="272" t="str">
        <f>IF('3.段階号俸表・参照表'!D162="","",'3.段階号俸表・参照表'!D162)</f>
        <v/>
      </c>
      <c r="E163" s="272" t="str">
        <f>IF('3.段階号俸表・参照表'!E162="","",'3.段階号俸表・参照表'!E162+$I$2)</f>
        <v/>
      </c>
      <c r="F163" s="272" t="str">
        <f>IF('3.段階号俸表・参照表'!F162="","",'3.段階号俸表・参照表'!F162)</f>
        <v/>
      </c>
      <c r="G163" s="272" t="str">
        <f>IF('3.段階号俸表・参照表'!G162="","",'3.段階号俸表・参照表'!G162+$I$2)</f>
        <v/>
      </c>
      <c r="H163" s="272" t="str">
        <f>IF('3.段階号俸表・参照表'!H162="","",'3.段階号俸表・参照表'!H162)</f>
        <v/>
      </c>
      <c r="I163" s="272" t="str">
        <f>IF('3.段階号俸表・参照表'!I162="","",'3.段階号俸表・参照表'!I162+$I$2)</f>
        <v/>
      </c>
      <c r="J163" s="272" t="str">
        <f>IF('3.段階号俸表・参照表'!J162="","",'3.段階号俸表・参照表'!J162)</f>
        <v/>
      </c>
      <c r="K163" s="272" t="str">
        <f>IF('3.段階号俸表・参照表'!K162="","",'3.段階号俸表・参照表'!K162+$I$2)</f>
        <v/>
      </c>
      <c r="L163" s="272" t="str">
        <f>IF('3.段階号俸表・参照表'!L162="","",'3.段階号俸表・参照表'!L162)</f>
        <v/>
      </c>
      <c r="M163" s="272" t="str">
        <f>IF('3.段階号俸表・参照表'!M162="","",'3.段階号俸表・参照表'!M162+$I$2)</f>
        <v/>
      </c>
      <c r="N163" s="272" t="str">
        <f>IF('3.段階号俸表・参照表'!N162="","",'3.段階号俸表・参照表'!N162)</f>
        <v/>
      </c>
      <c r="O163" s="272" t="str">
        <f>IF('3.段階号俸表・参照表'!O162="","",'3.段階号俸表・参照表'!O162+$I$2)</f>
        <v/>
      </c>
      <c r="P163" s="272" t="str">
        <f>IF('3.段階号俸表・参照表'!P162="","",'3.段階号俸表・参照表'!P162)</f>
        <v/>
      </c>
      <c r="Q163" s="269" t="str">
        <f>IF('3.段階号俸表・参照表'!Q162="","",'3.段階号俸表・参照表'!Q162+$I$2)</f>
        <v/>
      </c>
      <c r="R163" s="270" t="str">
        <f>IF('3.段階号俸表・参照表'!R162="","",'3.段階号俸表・参照表'!R162)</f>
        <v/>
      </c>
      <c r="S163" s="269" t="str">
        <f>IF('3.段階号俸表・参照表'!S162="","",'3.段階号俸表・参照表'!S162+$I$2)</f>
        <v/>
      </c>
      <c r="T163" s="270" t="str">
        <f>IF('3.段階号俸表・参照表'!T162="","",'3.段階号俸表・参照表'!T162)</f>
        <v/>
      </c>
    </row>
    <row r="164" spans="1:20" x14ac:dyDescent="0.2">
      <c r="A164" s="14">
        <v>161</v>
      </c>
      <c r="B164" s="64">
        <v>155</v>
      </c>
      <c r="C164" s="272" t="str">
        <f>IF('3.段階号俸表・参照表'!C163="","",'3.段階号俸表・参照表'!C163+$I$2)</f>
        <v/>
      </c>
      <c r="D164" s="272" t="str">
        <f>IF('3.段階号俸表・参照表'!D163="","",'3.段階号俸表・参照表'!D163)</f>
        <v/>
      </c>
      <c r="E164" s="272" t="str">
        <f>IF('3.段階号俸表・参照表'!E163="","",'3.段階号俸表・参照表'!E163+$I$2)</f>
        <v/>
      </c>
      <c r="F164" s="272" t="str">
        <f>IF('3.段階号俸表・参照表'!F163="","",'3.段階号俸表・参照表'!F163)</f>
        <v/>
      </c>
      <c r="G164" s="272" t="str">
        <f>IF('3.段階号俸表・参照表'!G163="","",'3.段階号俸表・参照表'!G163+$I$2)</f>
        <v/>
      </c>
      <c r="H164" s="272" t="str">
        <f>IF('3.段階号俸表・参照表'!H163="","",'3.段階号俸表・参照表'!H163)</f>
        <v/>
      </c>
      <c r="I164" s="272" t="str">
        <f>IF('3.段階号俸表・参照表'!I163="","",'3.段階号俸表・参照表'!I163+$I$2)</f>
        <v/>
      </c>
      <c r="J164" s="272" t="str">
        <f>IF('3.段階号俸表・参照表'!J163="","",'3.段階号俸表・参照表'!J163)</f>
        <v/>
      </c>
      <c r="K164" s="272" t="str">
        <f>IF('3.段階号俸表・参照表'!K163="","",'3.段階号俸表・参照表'!K163+$I$2)</f>
        <v/>
      </c>
      <c r="L164" s="272" t="str">
        <f>IF('3.段階号俸表・参照表'!L163="","",'3.段階号俸表・参照表'!L163)</f>
        <v/>
      </c>
      <c r="M164" s="272" t="str">
        <f>IF('3.段階号俸表・参照表'!M163="","",'3.段階号俸表・参照表'!M163+$I$2)</f>
        <v/>
      </c>
      <c r="N164" s="272" t="str">
        <f>IF('3.段階号俸表・参照表'!N163="","",'3.段階号俸表・参照表'!N163)</f>
        <v/>
      </c>
      <c r="O164" s="272" t="str">
        <f>IF('3.段階号俸表・参照表'!O163="","",'3.段階号俸表・参照表'!O163+$I$2)</f>
        <v/>
      </c>
      <c r="P164" s="272" t="str">
        <f>IF('3.段階号俸表・参照表'!P163="","",'3.段階号俸表・参照表'!P163)</f>
        <v/>
      </c>
      <c r="Q164" s="269" t="str">
        <f>IF('3.段階号俸表・参照表'!Q163="","",'3.段階号俸表・参照表'!Q163+$I$2)</f>
        <v/>
      </c>
      <c r="R164" s="270" t="str">
        <f>IF('3.段階号俸表・参照表'!R163="","",'3.段階号俸表・参照表'!R163)</f>
        <v/>
      </c>
      <c r="S164" s="269" t="str">
        <f>IF('3.段階号俸表・参照表'!S163="","",'3.段階号俸表・参照表'!S163+$I$2)</f>
        <v/>
      </c>
      <c r="T164" s="270" t="str">
        <f>IF('3.段階号俸表・参照表'!T163="","",'3.段階号俸表・参照表'!T163)</f>
        <v/>
      </c>
    </row>
    <row r="165" spans="1:20" x14ac:dyDescent="0.2">
      <c r="A165" s="14">
        <v>162</v>
      </c>
      <c r="B165" s="64">
        <v>156</v>
      </c>
      <c r="C165" s="272" t="str">
        <f>IF('3.段階号俸表・参照表'!C164="","",'3.段階号俸表・参照表'!C164+$I$2)</f>
        <v/>
      </c>
      <c r="D165" s="272" t="str">
        <f>IF('3.段階号俸表・参照表'!D164="","",'3.段階号俸表・参照表'!D164)</f>
        <v/>
      </c>
      <c r="E165" s="272" t="str">
        <f>IF('3.段階号俸表・参照表'!E164="","",'3.段階号俸表・参照表'!E164+$I$2)</f>
        <v/>
      </c>
      <c r="F165" s="272" t="str">
        <f>IF('3.段階号俸表・参照表'!F164="","",'3.段階号俸表・参照表'!F164)</f>
        <v/>
      </c>
      <c r="G165" s="272" t="str">
        <f>IF('3.段階号俸表・参照表'!G164="","",'3.段階号俸表・参照表'!G164+$I$2)</f>
        <v/>
      </c>
      <c r="H165" s="272" t="str">
        <f>IF('3.段階号俸表・参照表'!H164="","",'3.段階号俸表・参照表'!H164)</f>
        <v/>
      </c>
      <c r="I165" s="272" t="str">
        <f>IF('3.段階号俸表・参照表'!I164="","",'3.段階号俸表・参照表'!I164+$I$2)</f>
        <v/>
      </c>
      <c r="J165" s="272" t="str">
        <f>IF('3.段階号俸表・参照表'!J164="","",'3.段階号俸表・参照表'!J164)</f>
        <v/>
      </c>
      <c r="K165" s="272" t="str">
        <f>IF('3.段階号俸表・参照表'!K164="","",'3.段階号俸表・参照表'!K164+$I$2)</f>
        <v/>
      </c>
      <c r="L165" s="272" t="str">
        <f>IF('3.段階号俸表・参照表'!L164="","",'3.段階号俸表・参照表'!L164)</f>
        <v/>
      </c>
      <c r="M165" s="272" t="str">
        <f>IF('3.段階号俸表・参照表'!M164="","",'3.段階号俸表・参照表'!M164+$I$2)</f>
        <v/>
      </c>
      <c r="N165" s="272" t="str">
        <f>IF('3.段階号俸表・参照表'!N164="","",'3.段階号俸表・参照表'!N164)</f>
        <v/>
      </c>
      <c r="O165" s="272" t="str">
        <f>IF('3.段階号俸表・参照表'!O164="","",'3.段階号俸表・参照表'!O164+$I$2)</f>
        <v/>
      </c>
      <c r="P165" s="272" t="str">
        <f>IF('3.段階号俸表・参照表'!P164="","",'3.段階号俸表・参照表'!P164)</f>
        <v/>
      </c>
      <c r="Q165" s="269" t="str">
        <f>IF('3.段階号俸表・参照表'!Q164="","",'3.段階号俸表・参照表'!Q164+$I$2)</f>
        <v/>
      </c>
      <c r="R165" s="270" t="str">
        <f>IF('3.段階号俸表・参照表'!R164="","",'3.段階号俸表・参照表'!R164)</f>
        <v/>
      </c>
      <c r="S165" s="269" t="str">
        <f>IF('3.段階号俸表・参照表'!S164="","",'3.段階号俸表・参照表'!S164+$I$2)</f>
        <v/>
      </c>
      <c r="T165" s="270" t="str">
        <f>IF('3.段階号俸表・参照表'!T164="","",'3.段階号俸表・参照表'!T164)</f>
        <v/>
      </c>
    </row>
    <row r="166" spans="1:20" x14ac:dyDescent="0.2">
      <c r="A166" s="14">
        <v>163</v>
      </c>
      <c r="B166" s="64">
        <v>157</v>
      </c>
      <c r="C166" s="272" t="str">
        <f>IF('3.段階号俸表・参照表'!C165="","",'3.段階号俸表・参照表'!C165+$I$2)</f>
        <v/>
      </c>
      <c r="D166" s="272" t="str">
        <f>IF('3.段階号俸表・参照表'!D165="","",'3.段階号俸表・参照表'!D165)</f>
        <v/>
      </c>
      <c r="E166" s="272" t="str">
        <f>IF('3.段階号俸表・参照表'!E165="","",'3.段階号俸表・参照表'!E165+$I$2)</f>
        <v/>
      </c>
      <c r="F166" s="272" t="str">
        <f>IF('3.段階号俸表・参照表'!F165="","",'3.段階号俸表・参照表'!F165)</f>
        <v/>
      </c>
      <c r="G166" s="272" t="str">
        <f>IF('3.段階号俸表・参照表'!G165="","",'3.段階号俸表・参照表'!G165+$I$2)</f>
        <v/>
      </c>
      <c r="H166" s="272" t="str">
        <f>IF('3.段階号俸表・参照表'!H165="","",'3.段階号俸表・参照表'!H165)</f>
        <v/>
      </c>
      <c r="I166" s="272" t="str">
        <f>IF('3.段階号俸表・参照表'!I165="","",'3.段階号俸表・参照表'!I165+$I$2)</f>
        <v/>
      </c>
      <c r="J166" s="272" t="str">
        <f>IF('3.段階号俸表・参照表'!J165="","",'3.段階号俸表・参照表'!J165)</f>
        <v/>
      </c>
      <c r="K166" s="272" t="str">
        <f>IF('3.段階号俸表・参照表'!K165="","",'3.段階号俸表・参照表'!K165+$I$2)</f>
        <v/>
      </c>
      <c r="L166" s="272" t="str">
        <f>IF('3.段階号俸表・参照表'!L165="","",'3.段階号俸表・参照表'!L165)</f>
        <v/>
      </c>
      <c r="M166" s="272" t="str">
        <f>IF('3.段階号俸表・参照表'!M165="","",'3.段階号俸表・参照表'!M165+$I$2)</f>
        <v/>
      </c>
      <c r="N166" s="272" t="str">
        <f>IF('3.段階号俸表・参照表'!N165="","",'3.段階号俸表・参照表'!N165)</f>
        <v/>
      </c>
      <c r="O166" s="272" t="str">
        <f>IF('3.段階号俸表・参照表'!O165="","",'3.段階号俸表・参照表'!O165+$I$2)</f>
        <v/>
      </c>
      <c r="P166" s="272" t="str">
        <f>IF('3.段階号俸表・参照表'!P165="","",'3.段階号俸表・参照表'!P165)</f>
        <v/>
      </c>
      <c r="Q166" s="269" t="str">
        <f>IF('3.段階号俸表・参照表'!Q165="","",'3.段階号俸表・参照表'!Q165+$I$2)</f>
        <v/>
      </c>
      <c r="R166" s="270" t="str">
        <f>IF('3.段階号俸表・参照表'!R165="","",'3.段階号俸表・参照表'!R165)</f>
        <v/>
      </c>
      <c r="S166" s="269" t="str">
        <f>IF('3.段階号俸表・参照表'!S165="","",'3.段階号俸表・参照表'!S165+$I$2)</f>
        <v/>
      </c>
      <c r="T166" s="270" t="str">
        <f>IF('3.段階号俸表・参照表'!T165="","",'3.段階号俸表・参照表'!T165)</f>
        <v/>
      </c>
    </row>
    <row r="167" spans="1:20" x14ac:dyDescent="0.2">
      <c r="A167" s="14">
        <v>164</v>
      </c>
      <c r="B167" s="64">
        <v>158</v>
      </c>
      <c r="C167" s="272" t="str">
        <f>IF('3.段階号俸表・参照表'!C166="","",'3.段階号俸表・参照表'!C166+$I$2)</f>
        <v/>
      </c>
      <c r="D167" s="272" t="str">
        <f>IF('3.段階号俸表・参照表'!D166="","",'3.段階号俸表・参照表'!D166)</f>
        <v/>
      </c>
      <c r="E167" s="272" t="str">
        <f>IF('3.段階号俸表・参照表'!E166="","",'3.段階号俸表・参照表'!E166+$I$2)</f>
        <v/>
      </c>
      <c r="F167" s="272" t="str">
        <f>IF('3.段階号俸表・参照表'!F166="","",'3.段階号俸表・参照表'!F166)</f>
        <v/>
      </c>
      <c r="G167" s="272" t="str">
        <f>IF('3.段階号俸表・参照表'!G166="","",'3.段階号俸表・参照表'!G166+$I$2)</f>
        <v/>
      </c>
      <c r="H167" s="272" t="str">
        <f>IF('3.段階号俸表・参照表'!H166="","",'3.段階号俸表・参照表'!H166)</f>
        <v/>
      </c>
      <c r="I167" s="272" t="str">
        <f>IF('3.段階号俸表・参照表'!I166="","",'3.段階号俸表・参照表'!I166+$I$2)</f>
        <v/>
      </c>
      <c r="J167" s="272" t="str">
        <f>IF('3.段階号俸表・参照表'!J166="","",'3.段階号俸表・参照表'!J166)</f>
        <v/>
      </c>
      <c r="K167" s="272" t="str">
        <f>IF('3.段階号俸表・参照表'!K166="","",'3.段階号俸表・参照表'!K166+$I$2)</f>
        <v/>
      </c>
      <c r="L167" s="272" t="str">
        <f>IF('3.段階号俸表・参照表'!L166="","",'3.段階号俸表・参照表'!L166)</f>
        <v/>
      </c>
      <c r="M167" s="272" t="str">
        <f>IF('3.段階号俸表・参照表'!M166="","",'3.段階号俸表・参照表'!M166+$I$2)</f>
        <v/>
      </c>
      <c r="N167" s="272" t="str">
        <f>IF('3.段階号俸表・参照表'!N166="","",'3.段階号俸表・参照表'!N166)</f>
        <v/>
      </c>
      <c r="O167" s="272" t="str">
        <f>IF('3.段階号俸表・参照表'!O166="","",'3.段階号俸表・参照表'!O166+$I$2)</f>
        <v/>
      </c>
      <c r="P167" s="272" t="str">
        <f>IF('3.段階号俸表・参照表'!P166="","",'3.段階号俸表・参照表'!P166)</f>
        <v/>
      </c>
      <c r="Q167" s="269" t="str">
        <f>IF('3.段階号俸表・参照表'!Q166="","",'3.段階号俸表・参照表'!Q166+$I$2)</f>
        <v/>
      </c>
      <c r="R167" s="270" t="str">
        <f>IF('3.段階号俸表・参照表'!R166="","",'3.段階号俸表・参照表'!R166)</f>
        <v/>
      </c>
      <c r="S167" s="269" t="str">
        <f>IF('3.段階号俸表・参照表'!S166="","",'3.段階号俸表・参照表'!S166+$I$2)</f>
        <v/>
      </c>
      <c r="T167" s="270" t="str">
        <f>IF('3.段階号俸表・参照表'!T166="","",'3.段階号俸表・参照表'!T166)</f>
        <v/>
      </c>
    </row>
    <row r="168" spans="1:20" x14ac:dyDescent="0.2">
      <c r="A168" s="14">
        <v>165</v>
      </c>
      <c r="B168" s="64">
        <v>159</v>
      </c>
      <c r="C168" s="272" t="str">
        <f>IF('3.段階号俸表・参照表'!C167="","",'3.段階号俸表・参照表'!C167+$I$2)</f>
        <v/>
      </c>
      <c r="D168" s="272" t="str">
        <f>IF('3.段階号俸表・参照表'!D167="","",'3.段階号俸表・参照表'!D167)</f>
        <v/>
      </c>
      <c r="E168" s="272" t="str">
        <f>IF('3.段階号俸表・参照表'!E167="","",'3.段階号俸表・参照表'!E167+$I$2)</f>
        <v/>
      </c>
      <c r="F168" s="272" t="str">
        <f>IF('3.段階号俸表・参照表'!F167="","",'3.段階号俸表・参照表'!F167)</f>
        <v/>
      </c>
      <c r="G168" s="272" t="str">
        <f>IF('3.段階号俸表・参照表'!G167="","",'3.段階号俸表・参照表'!G167+$I$2)</f>
        <v/>
      </c>
      <c r="H168" s="272" t="str">
        <f>IF('3.段階号俸表・参照表'!H167="","",'3.段階号俸表・参照表'!H167)</f>
        <v/>
      </c>
      <c r="I168" s="272" t="str">
        <f>IF('3.段階号俸表・参照表'!I167="","",'3.段階号俸表・参照表'!I167+$I$2)</f>
        <v/>
      </c>
      <c r="J168" s="272" t="str">
        <f>IF('3.段階号俸表・参照表'!J167="","",'3.段階号俸表・参照表'!J167)</f>
        <v/>
      </c>
      <c r="K168" s="272" t="str">
        <f>IF('3.段階号俸表・参照表'!K167="","",'3.段階号俸表・参照表'!K167+$I$2)</f>
        <v/>
      </c>
      <c r="L168" s="272" t="str">
        <f>IF('3.段階号俸表・参照表'!L167="","",'3.段階号俸表・参照表'!L167)</f>
        <v/>
      </c>
      <c r="M168" s="272" t="str">
        <f>IF('3.段階号俸表・参照表'!M167="","",'3.段階号俸表・参照表'!M167+$I$2)</f>
        <v/>
      </c>
      <c r="N168" s="272" t="str">
        <f>IF('3.段階号俸表・参照表'!N167="","",'3.段階号俸表・参照表'!N167)</f>
        <v/>
      </c>
      <c r="O168" s="272" t="str">
        <f>IF('3.段階号俸表・参照表'!O167="","",'3.段階号俸表・参照表'!O167+$I$2)</f>
        <v/>
      </c>
      <c r="P168" s="272" t="str">
        <f>IF('3.段階号俸表・参照表'!P167="","",'3.段階号俸表・参照表'!P167)</f>
        <v/>
      </c>
      <c r="Q168" s="269" t="str">
        <f>IF('3.段階号俸表・参照表'!Q167="","",'3.段階号俸表・参照表'!Q167+$I$2)</f>
        <v/>
      </c>
      <c r="R168" s="270" t="str">
        <f>IF('3.段階号俸表・参照表'!R167="","",'3.段階号俸表・参照表'!R167)</f>
        <v/>
      </c>
      <c r="S168" s="269" t="str">
        <f>IF('3.段階号俸表・参照表'!S167="","",'3.段階号俸表・参照表'!S167+$I$2)</f>
        <v/>
      </c>
      <c r="T168" s="270" t="str">
        <f>IF('3.段階号俸表・参照表'!T167="","",'3.段階号俸表・参照表'!T167)</f>
        <v/>
      </c>
    </row>
    <row r="169" spans="1:20" x14ac:dyDescent="0.2">
      <c r="A169" s="14">
        <v>166</v>
      </c>
      <c r="B169" s="64">
        <v>160</v>
      </c>
      <c r="C169" s="272" t="str">
        <f>IF('3.段階号俸表・参照表'!C168="","",'3.段階号俸表・参照表'!C168+$I$2)</f>
        <v/>
      </c>
      <c r="D169" s="272" t="str">
        <f>IF('3.段階号俸表・参照表'!D168="","",'3.段階号俸表・参照表'!D168)</f>
        <v/>
      </c>
      <c r="E169" s="272" t="str">
        <f>IF('3.段階号俸表・参照表'!E168="","",'3.段階号俸表・参照表'!E168+$I$2)</f>
        <v/>
      </c>
      <c r="F169" s="272" t="str">
        <f>IF('3.段階号俸表・参照表'!F168="","",'3.段階号俸表・参照表'!F168)</f>
        <v/>
      </c>
      <c r="G169" s="272" t="str">
        <f>IF('3.段階号俸表・参照表'!G168="","",'3.段階号俸表・参照表'!G168+$I$2)</f>
        <v/>
      </c>
      <c r="H169" s="272" t="str">
        <f>IF('3.段階号俸表・参照表'!H168="","",'3.段階号俸表・参照表'!H168)</f>
        <v/>
      </c>
      <c r="I169" s="272" t="str">
        <f>IF('3.段階号俸表・参照表'!I168="","",'3.段階号俸表・参照表'!I168+$I$2)</f>
        <v/>
      </c>
      <c r="J169" s="272" t="str">
        <f>IF('3.段階号俸表・参照表'!J168="","",'3.段階号俸表・参照表'!J168)</f>
        <v/>
      </c>
      <c r="K169" s="272" t="str">
        <f>IF('3.段階号俸表・参照表'!K168="","",'3.段階号俸表・参照表'!K168+$I$2)</f>
        <v/>
      </c>
      <c r="L169" s="272" t="str">
        <f>IF('3.段階号俸表・参照表'!L168="","",'3.段階号俸表・参照表'!L168)</f>
        <v/>
      </c>
      <c r="M169" s="272" t="str">
        <f>IF('3.段階号俸表・参照表'!M168="","",'3.段階号俸表・参照表'!M168+$I$2)</f>
        <v/>
      </c>
      <c r="N169" s="272" t="str">
        <f>IF('3.段階号俸表・参照表'!N168="","",'3.段階号俸表・参照表'!N168)</f>
        <v/>
      </c>
      <c r="O169" s="272" t="str">
        <f>IF('3.段階号俸表・参照表'!O168="","",'3.段階号俸表・参照表'!O168+$I$2)</f>
        <v/>
      </c>
      <c r="P169" s="272" t="str">
        <f>IF('3.段階号俸表・参照表'!P168="","",'3.段階号俸表・参照表'!P168)</f>
        <v/>
      </c>
      <c r="Q169" s="269" t="str">
        <f>IF('3.段階号俸表・参照表'!Q168="","",'3.段階号俸表・参照表'!Q168+$I$2)</f>
        <v/>
      </c>
      <c r="R169" s="270" t="str">
        <f>IF('3.段階号俸表・参照表'!R168="","",'3.段階号俸表・参照表'!R168)</f>
        <v/>
      </c>
      <c r="S169" s="269" t="str">
        <f>IF('3.段階号俸表・参照表'!S168="","",'3.段階号俸表・参照表'!S168+$I$2)</f>
        <v/>
      </c>
      <c r="T169" s="270" t="str">
        <f>IF('3.段階号俸表・参照表'!T168="","",'3.段階号俸表・参照表'!T168)</f>
        <v/>
      </c>
    </row>
    <row r="170" spans="1:20" x14ac:dyDescent="0.2">
      <c r="A170" s="14">
        <v>167</v>
      </c>
      <c r="B170" s="64">
        <v>161</v>
      </c>
      <c r="C170" s="272" t="str">
        <f>IF('3.段階号俸表・参照表'!C169="","",'3.段階号俸表・参照表'!C169+$I$2)</f>
        <v/>
      </c>
      <c r="D170" s="272" t="str">
        <f>IF('3.段階号俸表・参照表'!D169="","",'3.段階号俸表・参照表'!D169)</f>
        <v/>
      </c>
      <c r="E170" s="272" t="str">
        <f>IF('3.段階号俸表・参照表'!E169="","",'3.段階号俸表・参照表'!E169+$I$2)</f>
        <v/>
      </c>
      <c r="F170" s="272" t="str">
        <f>IF('3.段階号俸表・参照表'!F169="","",'3.段階号俸表・参照表'!F169)</f>
        <v/>
      </c>
      <c r="G170" s="272" t="str">
        <f>IF('3.段階号俸表・参照表'!G169="","",'3.段階号俸表・参照表'!G169+$I$2)</f>
        <v/>
      </c>
      <c r="H170" s="272" t="str">
        <f>IF('3.段階号俸表・参照表'!H169="","",'3.段階号俸表・参照表'!H169)</f>
        <v/>
      </c>
      <c r="I170" s="272" t="str">
        <f>IF('3.段階号俸表・参照表'!I169="","",'3.段階号俸表・参照表'!I169+$I$2)</f>
        <v/>
      </c>
      <c r="J170" s="272" t="str">
        <f>IF('3.段階号俸表・参照表'!J169="","",'3.段階号俸表・参照表'!J169)</f>
        <v/>
      </c>
      <c r="K170" s="272" t="str">
        <f>IF('3.段階号俸表・参照表'!K169="","",'3.段階号俸表・参照表'!K169+$I$2)</f>
        <v/>
      </c>
      <c r="L170" s="272" t="str">
        <f>IF('3.段階号俸表・参照表'!L169="","",'3.段階号俸表・参照表'!L169)</f>
        <v/>
      </c>
      <c r="M170" s="272" t="str">
        <f>IF('3.段階号俸表・参照表'!M169="","",'3.段階号俸表・参照表'!M169+$I$2)</f>
        <v/>
      </c>
      <c r="N170" s="272" t="str">
        <f>IF('3.段階号俸表・参照表'!N169="","",'3.段階号俸表・参照表'!N169)</f>
        <v/>
      </c>
      <c r="O170" s="272" t="str">
        <f>IF('3.段階号俸表・参照表'!O169="","",'3.段階号俸表・参照表'!O169+$I$2)</f>
        <v/>
      </c>
      <c r="P170" s="272" t="str">
        <f>IF('3.段階号俸表・参照表'!P169="","",'3.段階号俸表・参照表'!P169)</f>
        <v/>
      </c>
      <c r="Q170" s="269" t="str">
        <f>IF('3.段階号俸表・参照表'!Q169="","",'3.段階号俸表・参照表'!Q169+$I$2)</f>
        <v/>
      </c>
      <c r="R170" s="270" t="str">
        <f>IF('3.段階号俸表・参照表'!R169="","",'3.段階号俸表・参照表'!R169)</f>
        <v/>
      </c>
      <c r="S170" s="269" t="str">
        <f>IF('3.段階号俸表・参照表'!S169="","",'3.段階号俸表・参照表'!S169+$I$2)</f>
        <v/>
      </c>
      <c r="T170" s="270" t="str">
        <f>IF('3.段階号俸表・参照表'!T169="","",'3.段階号俸表・参照表'!T169)</f>
        <v/>
      </c>
    </row>
    <row r="171" spans="1:20" x14ac:dyDescent="0.2">
      <c r="A171" s="14">
        <v>168</v>
      </c>
      <c r="B171" s="64">
        <v>162</v>
      </c>
      <c r="C171" s="272" t="str">
        <f>IF('3.段階号俸表・参照表'!C170="","",'3.段階号俸表・参照表'!C170+$I$2)</f>
        <v/>
      </c>
      <c r="D171" s="272" t="str">
        <f>IF('3.段階号俸表・参照表'!D170="","",'3.段階号俸表・参照表'!D170)</f>
        <v/>
      </c>
      <c r="E171" s="272" t="str">
        <f>IF('3.段階号俸表・参照表'!E170="","",'3.段階号俸表・参照表'!E170+$I$2)</f>
        <v/>
      </c>
      <c r="F171" s="272" t="str">
        <f>IF('3.段階号俸表・参照表'!F170="","",'3.段階号俸表・参照表'!F170)</f>
        <v/>
      </c>
      <c r="G171" s="272" t="str">
        <f>IF('3.段階号俸表・参照表'!G170="","",'3.段階号俸表・参照表'!G170+$I$2)</f>
        <v/>
      </c>
      <c r="H171" s="272" t="str">
        <f>IF('3.段階号俸表・参照表'!H170="","",'3.段階号俸表・参照表'!H170)</f>
        <v/>
      </c>
      <c r="I171" s="272" t="str">
        <f>IF('3.段階号俸表・参照表'!I170="","",'3.段階号俸表・参照表'!I170+$I$2)</f>
        <v/>
      </c>
      <c r="J171" s="272" t="str">
        <f>IF('3.段階号俸表・参照表'!J170="","",'3.段階号俸表・参照表'!J170)</f>
        <v/>
      </c>
      <c r="K171" s="272" t="str">
        <f>IF('3.段階号俸表・参照表'!K170="","",'3.段階号俸表・参照表'!K170+$I$2)</f>
        <v/>
      </c>
      <c r="L171" s="272" t="str">
        <f>IF('3.段階号俸表・参照表'!L170="","",'3.段階号俸表・参照表'!L170)</f>
        <v/>
      </c>
      <c r="M171" s="272" t="str">
        <f>IF('3.段階号俸表・参照表'!M170="","",'3.段階号俸表・参照表'!M170+$I$2)</f>
        <v/>
      </c>
      <c r="N171" s="272" t="str">
        <f>IF('3.段階号俸表・参照表'!N170="","",'3.段階号俸表・参照表'!N170)</f>
        <v/>
      </c>
      <c r="O171" s="272" t="str">
        <f>IF('3.段階号俸表・参照表'!O170="","",'3.段階号俸表・参照表'!O170+$I$2)</f>
        <v/>
      </c>
      <c r="P171" s="272" t="str">
        <f>IF('3.段階号俸表・参照表'!P170="","",'3.段階号俸表・参照表'!P170)</f>
        <v/>
      </c>
      <c r="Q171" s="269" t="str">
        <f>IF('3.段階号俸表・参照表'!Q170="","",'3.段階号俸表・参照表'!Q170+$I$2)</f>
        <v/>
      </c>
      <c r="R171" s="270" t="str">
        <f>IF('3.段階号俸表・参照表'!R170="","",'3.段階号俸表・参照表'!R170)</f>
        <v/>
      </c>
      <c r="S171" s="269" t="str">
        <f>IF('3.段階号俸表・参照表'!S170="","",'3.段階号俸表・参照表'!S170+$I$2)</f>
        <v/>
      </c>
      <c r="T171" s="270" t="str">
        <f>IF('3.段階号俸表・参照表'!T170="","",'3.段階号俸表・参照表'!T170)</f>
        <v/>
      </c>
    </row>
    <row r="172" spans="1:20" x14ac:dyDescent="0.2">
      <c r="A172" s="14">
        <v>169</v>
      </c>
      <c r="B172" s="64">
        <v>163</v>
      </c>
      <c r="C172" s="272" t="str">
        <f>IF('3.段階号俸表・参照表'!C171="","",'3.段階号俸表・参照表'!C171+$I$2)</f>
        <v/>
      </c>
      <c r="D172" s="272" t="str">
        <f>IF('3.段階号俸表・参照表'!D171="","",'3.段階号俸表・参照表'!D171)</f>
        <v/>
      </c>
      <c r="E172" s="272" t="str">
        <f>IF('3.段階号俸表・参照表'!E171="","",'3.段階号俸表・参照表'!E171+$I$2)</f>
        <v/>
      </c>
      <c r="F172" s="272" t="str">
        <f>IF('3.段階号俸表・参照表'!F171="","",'3.段階号俸表・参照表'!F171)</f>
        <v/>
      </c>
      <c r="G172" s="272" t="str">
        <f>IF('3.段階号俸表・参照表'!G171="","",'3.段階号俸表・参照表'!G171+$I$2)</f>
        <v/>
      </c>
      <c r="H172" s="272" t="str">
        <f>IF('3.段階号俸表・参照表'!H171="","",'3.段階号俸表・参照表'!H171)</f>
        <v/>
      </c>
      <c r="I172" s="272" t="str">
        <f>IF('3.段階号俸表・参照表'!I171="","",'3.段階号俸表・参照表'!I171+$I$2)</f>
        <v/>
      </c>
      <c r="J172" s="272" t="str">
        <f>IF('3.段階号俸表・参照表'!J171="","",'3.段階号俸表・参照表'!J171)</f>
        <v/>
      </c>
      <c r="K172" s="272" t="str">
        <f>IF('3.段階号俸表・参照表'!K171="","",'3.段階号俸表・参照表'!K171+$I$2)</f>
        <v/>
      </c>
      <c r="L172" s="272" t="str">
        <f>IF('3.段階号俸表・参照表'!L171="","",'3.段階号俸表・参照表'!L171)</f>
        <v/>
      </c>
      <c r="M172" s="272" t="str">
        <f>IF('3.段階号俸表・参照表'!M171="","",'3.段階号俸表・参照表'!M171+$I$2)</f>
        <v/>
      </c>
      <c r="N172" s="272" t="str">
        <f>IF('3.段階号俸表・参照表'!N171="","",'3.段階号俸表・参照表'!N171)</f>
        <v/>
      </c>
      <c r="O172" s="272" t="str">
        <f>IF('3.段階号俸表・参照表'!O171="","",'3.段階号俸表・参照表'!O171+$I$2)</f>
        <v/>
      </c>
      <c r="P172" s="272" t="str">
        <f>IF('3.段階号俸表・参照表'!P171="","",'3.段階号俸表・参照表'!P171)</f>
        <v/>
      </c>
      <c r="Q172" s="269" t="str">
        <f>IF('3.段階号俸表・参照表'!Q171="","",'3.段階号俸表・参照表'!Q171+$I$2)</f>
        <v/>
      </c>
      <c r="R172" s="270" t="str">
        <f>IF('3.段階号俸表・参照表'!R171="","",'3.段階号俸表・参照表'!R171)</f>
        <v/>
      </c>
      <c r="S172" s="269" t="str">
        <f>IF('3.段階号俸表・参照表'!S171="","",'3.段階号俸表・参照表'!S171+$I$2)</f>
        <v/>
      </c>
      <c r="T172" s="270" t="str">
        <f>IF('3.段階号俸表・参照表'!T171="","",'3.段階号俸表・参照表'!T171)</f>
        <v/>
      </c>
    </row>
    <row r="173" spans="1:20" x14ac:dyDescent="0.2">
      <c r="A173" s="14">
        <v>170</v>
      </c>
      <c r="B173" s="64">
        <v>164</v>
      </c>
      <c r="C173" s="272" t="str">
        <f>IF('3.段階号俸表・参照表'!C172="","",'3.段階号俸表・参照表'!C172+$I$2)</f>
        <v/>
      </c>
      <c r="D173" s="272" t="str">
        <f>IF('3.段階号俸表・参照表'!D172="","",'3.段階号俸表・参照表'!D172)</f>
        <v/>
      </c>
      <c r="E173" s="272" t="str">
        <f>IF('3.段階号俸表・参照表'!E172="","",'3.段階号俸表・参照表'!E172+$I$2)</f>
        <v/>
      </c>
      <c r="F173" s="272" t="str">
        <f>IF('3.段階号俸表・参照表'!F172="","",'3.段階号俸表・参照表'!F172)</f>
        <v/>
      </c>
      <c r="G173" s="272" t="str">
        <f>IF('3.段階号俸表・参照表'!G172="","",'3.段階号俸表・参照表'!G172+$I$2)</f>
        <v/>
      </c>
      <c r="H173" s="272" t="str">
        <f>IF('3.段階号俸表・参照表'!H172="","",'3.段階号俸表・参照表'!H172)</f>
        <v/>
      </c>
      <c r="I173" s="272" t="str">
        <f>IF('3.段階号俸表・参照表'!I172="","",'3.段階号俸表・参照表'!I172+$I$2)</f>
        <v/>
      </c>
      <c r="J173" s="272" t="str">
        <f>IF('3.段階号俸表・参照表'!J172="","",'3.段階号俸表・参照表'!J172)</f>
        <v/>
      </c>
      <c r="K173" s="272" t="str">
        <f>IF('3.段階号俸表・参照表'!K172="","",'3.段階号俸表・参照表'!K172+$I$2)</f>
        <v/>
      </c>
      <c r="L173" s="272" t="str">
        <f>IF('3.段階号俸表・参照表'!L172="","",'3.段階号俸表・参照表'!L172)</f>
        <v/>
      </c>
      <c r="M173" s="272" t="str">
        <f>IF('3.段階号俸表・参照表'!M172="","",'3.段階号俸表・参照表'!M172+$I$2)</f>
        <v/>
      </c>
      <c r="N173" s="272" t="str">
        <f>IF('3.段階号俸表・参照表'!N172="","",'3.段階号俸表・参照表'!N172)</f>
        <v/>
      </c>
      <c r="O173" s="272" t="str">
        <f>IF('3.段階号俸表・参照表'!O172="","",'3.段階号俸表・参照表'!O172+$I$2)</f>
        <v/>
      </c>
      <c r="P173" s="272" t="str">
        <f>IF('3.段階号俸表・参照表'!P172="","",'3.段階号俸表・参照表'!P172)</f>
        <v/>
      </c>
      <c r="Q173" s="269" t="str">
        <f>IF('3.段階号俸表・参照表'!Q172="","",'3.段階号俸表・参照表'!Q172+$I$2)</f>
        <v/>
      </c>
      <c r="R173" s="270" t="str">
        <f>IF('3.段階号俸表・参照表'!R172="","",'3.段階号俸表・参照表'!R172)</f>
        <v/>
      </c>
      <c r="S173" s="269" t="str">
        <f>IF('3.段階号俸表・参照表'!S172="","",'3.段階号俸表・参照表'!S172+$I$2)</f>
        <v/>
      </c>
      <c r="T173" s="270" t="str">
        <f>IF('3.段階号俸表・参照表'!T172="","",'3.段階号俸表・参照表'!T172)</f>
        <v/>
      </c>
    </row>
    <row r="174" spans="1:20" x14ac:dyDescent="0.2">
      <c r="A174" s="14">
        <v>171</v>
      </c>
      <c r="B174" s="64">
        <v>165</v>
      </c>
      <c r="C174" s="272" t="str">
        <f>IF('3.段階号俸表・参照表'!C173="","",'3.段階号俸表・参照表'!C173+$I$2)</f>
        <v/>
      </c>
      <c r="D174" s="272" t="str">
        <f>IF('3.段階号俸表・参照表'!D173="","",'3.段階号俸表・参照表'!D173)</f>
        <v/>
      </c>
      <c r="E174" s="272" t="str">
        <f>IF('3.段階号俸表・参照表'!E173="","",'3.段階号俸表・参照表'!E173+$I$2)</f>
        <v/>
      </c>
      <c r="F174" s="272" t="str">
        <f>IF('3.段階号俸表・参照表'!F173="","",'3.段階号俸表・参照表'!F173)</f>
        <v/>
      </c>
      <c r="G174" s="272" t="str">
        <f>IF('3.段階号俸表・参照表'!G173="","",'3.段階号俸表・参照表'!G173+$I$2)</f>
        <v/>
      </c>
      <c r="H174" s="272" t="str">
        <f>IF('3.段階号俸表・参照表'!H173="","",'3.段階号俸表・参照表'!H173)</f>
        <v/>
      </c>
      <c r="I174" s="272" t="str">
        <f>IF('3.段階号俸表・参照表'!I173="","",'3.段階号俸表・参照表'!I173+$I$2)</f>
        <v/>
      </c>
      <c r="J174" s="272" t="str">
        <f>IF('3.段階号俸表・参照表'!J173="","",'3.段階号俸表・参照表'!J173)</f>
        <v/>
      </c>
      <c r="K174" s="272" t="str">
        <f>IF('3.段階号俸表・参照表'!K173="","",'3.段階号俸表・参照表'!K173+$I$2)</f>
        <v/>
      </c>
      <c r="L174" s="272" t="str">
        <f>IF('3.段階号俸表・参照表'!L173="","",'3.段階号俸表・参照表'!L173)</f>
        <v/>
      </c>
      <c r="M174" s="272" t="str">
        <f>IF('3.段階号俸表・参照表'!M173="","",'3.段階号俸表・参照表'!M173+$I$2)</f>
        <v/>
      </c>
      <c r="N174" s="272" t="str">
        <f>IF('3.段階号俸表・参照表'!N173="","",'3.段階号俸表・参照表'!N173)</f>
        <v/>
      </c>
      <c r="O174" s="272" t="str">
        <f>IF('3.段階号俸表・参照表'!O173="","",'3.段階号俸表・参照表'!O173+$I$2)</f>
        <v/>
      </c>
      <c r="P174" s="272" t="str">
        <f>IF('3.段階号俸表・参照表'!P173="","",'3.段階号俸表・参照表'!P173)</f>
        <v/>
      </c>
      <c r="Q174" s="269" t="str">
        <f>IF('3.段階号俸表・参照表'!Q173="","",'3.段階号俸表・参照表'!Q173+$I$2)</f>
        <v/>
      </c>
      <c r="R174" s="270" t="str">
        <f>IF('3.段階号俸表・参照表'!R173="","",'3.段階号俸表・参照表'!R173)</f>
        <v/>
      </c>
      <c r="S174" s="269" t="str">
        <f>IF('3.段階号俸表・参照表'!S173="","",'3.段階号俸表・参照表'!S173+$I$2)</f>
        <v/>
      </c>
      <c r="T174" s="270" t="str">
        <f>IF('3.段階号俸表・参照表'!T173="","",'3.段階号俸表・参照表'!T173)</f>
        <v/>
      </c>
    </row>
    <row r="175" spans="1:20" x14ac:dyDescent="0.2">
      <c r="A175" s="14">
        <v>172</v>
      </c>
      <c r="B175" s="64">
        <v>166</v>
      </c>
      <c r="C175" s="272" t="str">
        <f>IF('3.段階号俸表・参照表'!C174="","",'3.段階号俸表・参照表'!C174+$I$2)</f>
        <v/>
      </c>
      <c r="D175" s="272" t="str">
        <f>IF('3.段階号俸表・参照表'!D174="","",'3.段階号俸表・参照表'!D174)</f>
        <v/>
      </c>
      <c r="E175" s="272" t="str">
        <f>IF('3.段階号俸表・参照表'!E174="","",'3.段階号俸表・参照表'!E174+$I$2)</f>
        <v/>
      </c>
      <c r="F175" s="272" t="str">
        <f>IF('3.段階号俸表・参照表'!F174="","",'3.段階号俸表・参照表'!F174)</f>
        <v/>
      </c>
      <c r="G175" s="272" t="str">
        <f>IF('3.段階号俸表・参照表'!G174="","",'3.段階号俸表・参照表'!G174+$I$2)</f>
        <v/>
      </c>
      <c r="H175" s="272" t="str">
        <f>IF('3.段階号俸表・参照表'!H174="","",'3.段階号俸表・参照表'!H174)</f>
        <v/>
      </c>
      <c r="I175" s="272" t="str">
        <f>IF('3.段階号俸表・参照表'!I174="","",'3.段階号俸表・参照表'!I174+$I$2)</f>
        <v/>
      </c>
      <c r="J175" s="272" t="str">
        <f>IF('3.段階号俸表・参照表'!J174="","",'3.段階号俸表・参照表'!J174)</f>
        <v/>
      </c>
      <c r="K175" s="272" t="str">
        <f>IF('3.段階号俸表・参照表'!K174="","",'3.段階号俸表・参照表'!K174+$I$2)</f>
        <v/>
      </c>
      <c r="L175" s="272" t="str">
        <f>IF('3.段階号俸表・参照表'!L174="","",'3.段階号俸表・参照表'!L174)</f>
        <v/>
      </c>
      <c r="M175" s="272" t="str">
        <f>IF('3.段階号俸表・参照表'!M174="","",'3.段階号俸表・参照表'!M174+$I$2)</f>
        <v/>
      </c>
      <c r="N175" s="272" t="str">
        <f>IF('3.段階号俸表・参照表'!N174="","",'3.段階号俸表・参照表'!N174)</f>
        <v/>
      </c>
      <c r="O175" s="272" t="str">
        <f>IF('3.段階号俸表・参照表'!O174="","",'3.段階号俸表・参照表'!O174+$I$2)</f>
        <v/>
      </c>
      <c r="P175" s="272" t="str">
        <f>IF('3.段階号俸表・参照表'!P174="","",'3.段階号俸表・参照表'!P174)</f>
        <v/>
      </c>
      <c r="Q175" s="269" t="str">
        <f>IF('3.段階号俸表・参照表'!Q174="","",'3.段階号俸表・参照表'!Q174+$I$2)</f>
        <v/>
      </c>
      <c r="R175" s="270" t="str">
        <f>IF('3.段階号俸表・参照表'!R174="","",'3.段階号俸表・参照表'!R174)</f>
        <v/>
      </c>
      <c r="S175" s="269" t="str">
        <f>IF('3.段階号俸表・参照表'!S174="","",'3.段階号俸表・参照表'!S174+$I$2)</f>
        <v/>
      </c>
      <c r="T175" s="270" t="str">
        <f>IF('3.段階号俸表・参照表'!T174="","",'3.段階号俸表・参照表'!T174)</f>
        <v/>
      </c>
    </row>
    <row r="176" spans="1:20" x14ac:dyDescent="0.2">
      <c r="A176" s="14">
        <v>173</v>
      </c>
      <c r="B176" s="64">
        <v>167</v>
      </c>
      <c r="C176" s="272" t="str">
        <f>IF('3.段階号俸表・参照表'!C175="","",'3.段階号俸表・参照表'!C175+$I$2)</f>
        <v/>
      </c>
      <c r="D176" s="272" t="str">
        <f>IF('3.段階号俸表・参照表'!D175="","",'3.段階号俸表・参照表'!D175)</f>
        <v/>
      </c>
      <c r="E176" s="272" t="str">
        <f>IF('3.段階号俸表・参照表'!E175="","",'3.段階号俸表・参照表'!E175+$I$2)</f>
        <v/>
      </c>
      <c r="F176" s="272" t="str">
        <f>IF('3.段階号俸表・参照表'!F175="","",'3.段階号俸表・参照表'!F175)</f>
        <v/>
      </c>
      <c r="G176" s="272" t="str">
        <f>IF('3.段階号俸表・参照表'!G175="","",'3.段階号俸表・参照表'!G175+$I$2)</f>
        <v/>
      </c>
      <c r="H176" s="272" t="str">
        <f>IF('3.段階号俸表・参照表'!H175="","",'3.段階号俸表・参照表'!H175)</f>
        <v/>
      </c>
      <c r="I176" s="272" t="str">
        <f>IF('3.段階号俸表・参照表'!I175="","",'3.段階号俸表・参照表'!I175+$I$2)</f>
        <v/>
      </c>
      <c r="J176" s="272" t="str">
        <f>IF('3.段階号俸表・参照表'!J175="","",'3.段階号俸表・参照表'!J175)</f>
        <v/>
      </c>
      <c r="K176" s="272" t="str">
        <f>IF('3.段階号俸表・参照表'!K175="","",'3.段階号俸表・参照表'!K175+$I$2)</f>
        <v/>
      </c>
      <c r="L176" s="272" t="str">
        <f>IF('3.段階号俸表・参照表'!L175="","",'3.段階号俸表・参照表'!L175)</f>
        <v/>
      </c>
      <c r="M176" s="272" t="str">
        <f>IF('3.段階号俸表・参照表'!M175="","",'3.段階号俸表・参照表'!M175+$I$2)</f>
        <v/>
      </c>
      <c r="N176" s="272" t="str">
        <f>IF('3.段階号俸表・参照表'!N175="","",'3.段階号俸表・参照表'!N175)</f>
        <v/>
      </c>
      <c r="O176" s="272" t="str">
        <f>IF('3.段階号俸表・参照表'!O175="","",'3.段階号俸表・参照表'!O175+$I$2)</f>
        <v/>
      </c>
      <c r="P176" s="272" t="str">
        <f>IF('3.段階号俸表・参照表'!P175="","",'3.段階号俸表・参照表'!P175)</f>
        <v/>
      </c>
      <c r="Q176" s="269" t="str">
        <f>IF('3.段階号俸表・参照表'!Q175="","",'3.段階号俸表・参照表'!Q175+$I$2)</f>
        <v/>
      </c>
      <c r="R176" s="270" t="str">
        <f>IF('3.段階号俸表・参照表'!R175="","",'3.段階号俸表・参照表'!R175)</f>
        <v/>
      </c>
      <c r="S176" s="269" t="str">
        <f>IF('3.段階号俸表・参照表'!S175="","",'3.段階号俸表・参照表'!S175+$I$2)</f>
        <v/>
      </c>
      <c r="T176" s="270" t="str">
        <f>IF('3.段階号俸表・参照表'!T175="","",'3.段階号俸表・参照表'!T175)</f>
        <v/>
      </c>
    </row>
    <row r="177" spans="1:20" x14ac:dyDescent="0.2">
      <c r="A177" s="14">
        <v>174</v>
      </c>
      <c r="B177" s="64">
        <v>168</v>
      </c>
      <c r="C177" s="272" t="str">
        <f>IF('3.段階号俸表・参照表'!C176="","",'3.段階号俸表・参照表'!C176+$I$2)</f>
        <v/>
      </c>
      <c r="D177" s="272" t="str">
        <f>IF('3.段階号俸表・参照表'!D176="","",'3.段階号俸表・参照表'!D176)</f>
        <v/>
      </c>
      <c r="E177" s="272" t="str">
        <f>IF('3.段階号俸表・参照表'!E176="","",'3.段階号俸表・参照表'!E176+$I$2)</f>
        <v/>
      </c>
      <c r="F177" s="272" t="str">
        <f>IF('3.段階号俸表・参照表'!F176="","",'3.段階号俸表・参照表'!F176)</f>
        <v/>
      </c>
      <c r="G177" s="272" t="str">
        <f>IF('3.段階号俸表・参照表'!G176="","",'3.段階号俸表・参照表'!G176+$I$2)</f>
        <v/>
      </c>
      <c r="H177" s="272" t="str">
        <f>IF('3.段階号俸表・参照表'!H176="","",'3.段階号俸表・参照表'!H176)</f>
        <v/>
      </c>
      <c r="I177" s="272" t="str">
        <f>IF('3.段階号俸表・参照表'!I176="","",'3.段階号俸表・参照表'!I176+$I$2)</f>
        <v/>
      </c>
      <c r="J177" s="272" t="str">
        <f>IF('3.段階号俸表・参照表'!J176="","",'3.段階号俸表・参照表'!J176)</f>
        <v/>
      </c>
      <c r="K177" s="272" t="str">
        <f>IF('3.段階号俸表・参照表'!K176="","",'3.段階号俸表・参照表'!K176+$I$2)</f>
        <v/>
      </c>
      <c r="L177" s="272" t="str">
        <f>IF('3.段階号俸表・参照表'!L176="","",'3.段階号俸表・参照表'!L176)</f>
        <v/>
      </c>
      <c r="M177" s="272" t="str">
        <f>IF('3.段階号俸表・参照表'!M176="","",'3.段階号俸表・参照表'!M176+$I$2)</f>
        <v/>
      </c>
      <c r="N177" s="272" t="str">
        <f>IF('3.段階号俸表・参照表'!N176="","",'3.段階号俸表・参照表'!N176)</f>
        <v/>
      </c>
      <c r="O177" s="272" t="str">
        <f>IF('3.段階号俸表・参照表'!O176="","",'3.段階号俸表・参照表'!O176+$I$2)</f>
        <v/>
      </c>
      <c r="P177" s="272" t="str">
        <f>IF('3.段階号俸表・参照表'!P176="","",'3.段階号俸表・参照表'!P176)</f>
        <v/>
      </c>
      <c r="Q177" s="269" t="str">
        <f>IF('3.段階号俸表・参照表'!Q176="","",'3.段階号俸表・参照表'!Q176+$I$2)</f>
        <v/>
      </c>
      <c r="R177" s="270" t="str">
        <f>IF('3.段階号俸表・参照表'!R176="","",'3.段階号俸表・参照表'!R176)</f>
        <v/>
      </c>
      <c r="S177" s="269" t="str">
        <f>IF('3.段階号俸表・参照表'!S176="","",'3.段階号俸表・参照表'!S176+$I$2)</f>
        <v/>
      </c>
      <c r="T177" s="270" t="str">
        <f>IF('3.段階号俸表・参照表'!T176="","",'3.段階号俸表・参照表'!T176)</f>
        <v/>
      </c>
    </row>
    <row r="178" spans="1:20" x14ac:dyDescent="0.2">
      <c r="A178" s="14">
        <v>175</v>
      </c>
      <c r="B178" s="64">
        <v>169</v>
      </c>
      <c r="C178" s="272" t="str">
        <f>IF('3.段階号俸表・参照表'!C177="","",'3.段階号俸表・参照表'!C177+$I$2)</f>
        <v/>
      </c>
      <c r="D178" s="272" t="str">
        <f>IF('3.段階号俸表・参照表'!D177="","",'3.段階号俸表・参照表'!D177)</f>
        <v/>
      </c>
      <c r="E178" s="272" t="str">
        <f>IF('3.段階号俸表・参照表'!E177="","",'3.段階号俸表・参照表'!E177+$I$2)</f>
        <v/>
      </c>
      <c r="F178" s="272" t="str">
        <f>IF('3.段階号俸表・参照表'!F177="","",'3.段階号俸表・参照表'!F177)</f>
        <v/>
      </c>
      <c r="G178" s="272" t="str">
        <f>IF('3.段階号俸表・参照表'!G177="","",'3.段階号俸表・参照表'!G177+$I$2)</f>
        <v/>
      </c>
      <c r="H178" s="272" t="str">
        <f>IF('3.段階号俸表・参照表'!H177="","",'3.段階号俸表・参照表'!H177)</f>
        <v/>
      </c>
      <c r="I178" s="272" t="str">
        <f>IF('3.段階号俸表・参照表'!I177="","",'3.段階号俸表・参照表'!I177+$I$2)</f>
        <v/>
      </c>
      <c r="J178" s="272" t="str">
        <f>IF('3.段階号俸表・参照表'!J177="","",'3.段階号俸表・参照表'!J177)</f>
        <v/>
      </c>
      <c r="K178" s="272" t="str">
        <f>IF('3.段階号俸表・参照表'!K177="","",'3.段階号俸表・参照表'!K177+$I$2)</f>
        <v/>
      </c>
      <c r="L178" s="272" t="str">
        <f>IF('3.段階号俸表・参照表'!L177="","",'3.段階号俸表・参照表'!L177)</f>
        <v/>
      </c>
      <c r="M178" s="272" t="str">
        <f>IF('3.段階号俸表・参照表'!M177="","",'3.段階号俸表・参照表'!M177+$I$2)</f>
        <v/>
      </c>
      <c r="N178" s="272" t="str">
        <f>IF('3.段階号俸表・参照表'!N177="","",'3.段階号俸表・参照表'!N177)</f>
        <v/>
      </c>
      <c r="O178" s="272" t="str">
        <f>IF('3.段階号俸表・参照表'!O177="","",'3.段階号俸表・参照表'!O177+$I$2)</f>
        <v/>
      </c>
      <c r="P178" s="272" t="str">
        <f>IF('3.段階号俸表・参照表'!P177="","",'3.段階号俸表・参照表'!P177)</f>
        <v/>
      </c>
      <c r="Q178" s="269" t="str">
        <f>IF('3.段階号俸表・参照表'!Q177="","",'3.段階号俸表・参照表'!Q177+$I$2)</f>
        <v/>
      </c>
      <c r="R178" s="270" t="str">
        <f>IF('3.段階号俸表・参照表'!R177="","",'3.段階号俸表・参照表'!R177)</f>
        <v/>
      </c>
      <c r="S178" s="269" t="str">
        <f>IF('3.段階号俸表・参照表'!S177="","",'3.段階号俸表・参照表'!S177+$I$2)</f>
        <v/>
      </c>
      <c r="T178" s="270" t="str">
        <f>IF('3.段階号俸表・参照表'!T177="","",'3.段階号俸表・参照表'!T177)</f>
        <v/>
      </c>
    </row>
    <row r="179" spans="1:20" x14ac:dyDescent="0.2">
      <c r="A179" s="14">
        <v>176</v>
      </c>
      <c r="B179" s="64">
        <v>170</v>
      </c>
      <c r="C179" s="272" t="str">
        <f>IF('3.段階号俸表・参照表'!C178="","",'3.段階号俸表・参照表'!C178+$I$2)</f>
        <v/>
      </c>
      <c r="D179" s="272" t="str">
        <f>IF('3.段階号俸表・参照表'!D178="","",'3.段階号俸表・参照表'!D178)</f>
        <v/>
      </c>
      <c r="E179" s="272" t="str">
        <f>IF('3.段階号俸表・参照表'!E178="","",'3.段階号俸表・参照表'!E178+$I$2)</f>
        <v/>
      </c>
      <c r="F179" s="272" t="str">
        <f>IF('3.段階号俸表・参照表'!F178="","",'3.段階号俸表・参照表'!F178)</f>
        <v/>
      </c>
      <c r="G179" s="272" t="str">
        <f>IF('3.段階号俸表・参照表'!G178="","",'3.段階号俸表・参照表'!G178+$I$2)</f>
        <v/>
      </c>
      <c r="H179" s="272" t="str">
        <f>IF('3.段階号俸表・参照表'!H178="","",'3.段階号俸表・参照表'!H178)</f>
        <v/>
      </c>
      <c r="I179" s="272" t="str">
        <f>IF('3.段階号俸表・参照表'!I178="","",'3.段階号俸表・参照表'!I178+$I$2)</f>
        <v/>
      </c>
      <c r="J179" s="272" t="str">
        <f>IF('3.段階号俸表・参照表'!J178="","",'3.段階号俸表・参照表'!J178)</f>
        <v/>
      </c>
      <c r="K179" s="272" t="str">
        <f>IF('3.段階号俸表・参照表'!K178="","",'3.段階号俸表・参照表'!K178+$I$2)</f>
        <v/>
      </c>
      <c r="L179" s="272" t="str">
        <f>IF('3.段階号俸表・参照表'!L178="","",'3.段階号俸表・参照表'!L178)</f>
        <v/>
      </c>
      <c r="M179" s="272" t="str">
        <f>IF('3.段階号俸表・参照表'!M178="","",'3.段階号俸表・参照表'!M178+$I$2)</f>
        <v/>
      </c>
      <c r="N179" s="272" t="str">
        <f>IF('3.段階号俸表・参照表'!N178="","",'3.段階号俸表・参照表'!N178)</f>
        <v/>
      </c>
      <c r="O179" s="272" t="str">
        <f>IF('3.段階号俸表・参照表'!O178="","",'3.段階号俸表・参照表'!O178+$I$2)</f>
        <v/>
      </c>
      <c r="P179" s="272" t="str">
        <f>IF('3.段階号俸表・参照表'!P178="","",'3.段階号俸表・参照表'!P178)</f>
        <v/>
      </c>
      <c r="Q179" s="269" t="str">
        <f>IF('3.段階号俸表・参照表'!Q178="","",'3.段階号俸表・参照表'!Q178+$I$2)</f>
        <v/>
      </c>
      <c r="R179" s="270" t="str">
        <f>IF('3.段階号俸表・参照表'!R178="","",'3.段階号俸表・参照表'!R178)</f>
        <v/>
      </c>
      <c r="S179" s="269" t="str">
        <f>IF('3.段階号俸表・参照表'!S178="","",'3.段階号俸表・参照表'!S178+$I$2)</f>
        <v/>
      </c>
      <c r="T179" s="270" t="str">
        <f>IF('3.段階号俸表・参照表'!T178="","",'3.段階号俸表・参照表'!T178)</f>
        <v/>
      </c>
    </row>
    <row r="180" spans="1:20" x14ac:dyDescent="0.2">
      <c r="A180" s="14">
        <v>177</v>
      </c>
      <c r="B180" s="64">
        <v>171</v>
      </c>
      <c r="C180" s="272" t="str">
        <f>IF('3.段階号俸表・参照表'!C179="","",'3.段階号俸表・参照表'!C179+$I$2)</f>
        <v/>
      </c>
      <c r="D180" s="272" t="str">
        <f>IF('3.段階号俸表・参照表'!D179="","",'3.段階号俸表・参照表'!D179)</f>
        <v/>
      </c>
      <c r="E180" s="272" t="str">
        <f>IF('3.段階号俸表・参照表'!E179="","",'3.段階号俸表・参照表'!E179+$I$2)</f>
        <v/>
      </c>
      <c r="F180" s="272" t="str">
        <f>IF('3.段階号俸表・参照表'!F179="","",'3.段階号俸表・参照表'!F179)</f>
        <v/>
      </c>
      <c r="G180" s="272" t="str">
        <f>IF('3.段階号俸表・参照表'!G179="","",'3.段階号俸表・参照表'!G179+$I$2)</f>
        <v/>
      </c>
      <c r="H180" s="272" t="str">
        <f>IF('3.段階号俸表・参照表'!H179="","",'3.段階号俸表・参照表'!H179)</f>
        <v/>
      </c>
      <c r="I180" s="272" t="str">
        <f>IF('3.段階号俸表・参照表'!I179="","",'3.段階号俸表・参照表'!I179+$I$2)</f>
        <v/>
      </c>
      <c r="J180" s="272" t="str">
        <f>IF('3.段階号俸表・参照表'!J179="","",'3.段階号俸表・参照表'!J179)</f>
        <v/>
      </c>
      <c r="K180" s="272" t="str">
        <f>IF('3.段階号俸表・参照表'!K179="","",'3.段階号俸表・参照表'!K179+$I$2)</f>
        <v/>
      </c>
      <c r="L180" s="272" t="str">
        <f>IF('3.段階号俸表・参照表'!L179="","",'3.段階号俸表・参照表'!L179)</f>
        <v/>
      </c>
      <c r="M180" s="272" t="str">
        <f>IF('3.段階号俸表・参照表'!M179="","",'3.段階号俸表・参照表'!M179+$I$2)</f>
        <v/>
      </c>
      <c r="N180" s="272" t="str">
        <f>IF('3.段階号俸表・参照表'!N179="","",'3.段階号俸表・参照表'!N179)</f>
        <v/>
      </c>
      <c r="O180" s="272" t="str">
        <f>IF('3.段階号俸表・参照表'!O179="","",'3.段階号俸表・参照表'!O179+$I$2)</f>
        <v/>
      </c>
      <c r="P180" s="272" t="str">
        <f>IF('3.段階号俸表・参照表'!P179="","",'3.段階号俸表・参照表'!P179)</f>
        <v/>
      </c>
      <c r="Q180" s="269" t="str">
        <f>IF('3.段階号俸表・参照表'!Q179="","",'3.段階号俸表・参照表'!Q179+$I$2)</f>
        <v/>
      </c>
      <c r="R180" s="270" t="str">
        <f>IF('3.段階号俸表・参照表'!R179="","",'3.段階号俸表・参照表'!R179)</f>
        <v/>
      </c>
      <c r="S180" s="269" t="str">
        <f>IF('3.段階号俸表・参照表'!S179="","",'3.段階号俸表・参照表'!S179+$I$2)</f>
        <v/>
      </c>
      <c r="T180" s="270" t="str">
        <f>IF('3.段階号俸表・参照表'!T179="","",'3.段階号俸表・参照表'!T179)</f>
        <v/>
      </c>
    </row>
    <row r="181" spans="1:20" x14ac:dyDescent="0.2">
      <c r="A181" s="14">
        <v>178</v>
      </c>
      <c r="B181" s="64">
        <v>172</v>
      </c>
      <c r="C181" s="272" t="str">
        <f>IF('3.段階号俸表・参照表'!C180="","",'3.段階号俸表・参照表'!C180+$I$2)</f>
        <v/>
      </c>
      <c r="D181" s="272" t="str">
        <f>IF('3.段階号俸表・参照表'!D180="","",'3.段階号俸表・参照表'!D180)</f>
        <v/>
      </c>
      <c r="E181" s="272" t="str">
        <f>IF('3.段階号俸表・参照表'!E180="","",'3.段階号俸表・参照表'!E180+$I$2)</f>
        <v/>
      </c>
      <c r="F181" s="272" t="str">
        <f>IF('3.段階号俸表・参照表'!F180="","",'3.段階号俸表・参照表'!F180)</f>
        <v/>
      </c>
      <c r="G181" s="272" t="str">
        <f>IF('3.段階号俸表・参照表'!G180="","",'3.段階号俸表・参照表'!G180+$I$2)</f>
        <v/>
      </c>
      <c r="H181" s="272" t="str">
        <f>IF('3.段階号俸表・参照表'!H180="","",'3.段階号俸表・参照表'!H180)</f>
        <v/>
      </c>
      <c r="I181" s="272" t="str">
        <f>IF('3.段階号俸表・参照表'!I180="","",'3.段階号俸表・参照表'!I180+$I$2)</f>
        <v/>
      </c>
      <c r="J181" s="272" t="str">
        <f>IF('3.段階号俸表・参照表'!J180="","",'3.段階号俸表・参照表'!J180)</f>
        <v/>
      </c>
      <c r="K181" s="272" t="str">
        <f>IF('3.段階号俸表・参照表'!K180="","",'3.段階号俸表・参照表'!K180+$I$2)</f>
        <v/>
      </c>
      <c r="L181" s="272" t="str">
        <f>IF('3.段階号俸表・参照表'!L180="","",'3.段階号俸表・参照表'!L180)</f>
        <v/>
      </c>
      <c r="M181" s="272" t="str">
        <f>IF('3.段階号俸表・参照表'!M180="","",'3.段階号俸表・参照表'!M180+$I$2)</f>
        <v/>
      </c>
      <c r="N181" s="272" t="str">
        <f>IF('3.段階号俸表・参照表'!N180="","",'3.段階号俸表・参照表'!N180)</f>
        <v/>
      </c>
      <c r="O181" s="272" t="str">
        <f>IF('3.段階号俸表・参照表'!O180="","",'3.段階号俸表・参照表'!O180+$I$2)</f>
        <v/>
      </c>
      <c r="P181" s="272" t="str">
        <f>IF('3.段階号俸表・参照表'!P180="","",'3.段階号俸表・参照表'!P180)</f>
        <v/>
      </c>
      <c r="Q181" s="269" t="str">
        <f>IF('3.段階号俸表・参照表'!Q180="","",'3.段階号俸表・参照表'!Q180+$I$2)</f>
        <v/>
      </c>
      <c r="R181" s="270" t="str">
        <f>IF('3.段階号俸表・参照表'!R180="","",'3.段階号俸表・参照表'!R180)</f>
        <v/>
      </c>
      <c r="S181" s="269" t="str">
        <f>IF('3.段階号俸表・参照表'!S180="","",'3.段階号俸表・参照表'!S180+$I$2)</f>
        <v/>
      </c>
      <c r="T181" s="270" t="str">
        <f>IF('3.段階号俸表・参照表'!T180="","",'3.段階号俸表・参照表'!T180)</f>
        <v/>
      </c>
    </row>
    <row r="182" spans="1:20" x14ac:dyDescent="0.2">
      <c r="A182" s="14">
        <v>179</v>
      </c>
      <c r="B182" s="64">
        <v>173</v>
      </c>
      <c r="C182" s="272" t="str">
        <f>IF('3.段階号俸表・参照表'!C181="","",'3.段階号俸表・参照表'!C181+$I$2)</f>
        <v/>
      </c>
      <c r="D182" s="272" t="str">
        <f>IF('3.段階号俸表・参照表'!D181="","",'3.段階号俸表・参照表'!D181)</f>
        <v/>
      </c>
      <c r="E182" s="272" t="str">
        <f>IF('3.段階号俸表・参照表'!E181="","",'3.段階号俸表・参照表'!E181+$I$2)</f>
        <v/>
      </c>
      <c r="F182" s="272" t="str">
        <f>IF('3.段階号俸表・参照表'!F181="","",'3.段階号俸表・参照表'!F181)</f>
        <v/>
      </c>
      <c r="G182" s="272" t="str">
        <f>IF('3.段階号俸表・参照表'!G181="","",'3.段階号俸表・参照表'!G181+$I$2)</f>
        <v/>
      </c>
      <c r="H182" s="272" t="str">
        <f>IF('3.段階号俸表・参照表'!H181="","",'3.段階号俸表・参照表'!H181)</f>
        <v/>
      </c>
      <c r="I182" s="272" t="str">
        <f>IF('3.段階号俸表・参照表'!I181="","",'3.段階号俸表・参照表'!I181+$I$2)</f>
        <v/>
      </c>
      <c r="J182" s="272" t="str">
        <f>IF('3.段階号俸表・参照表'!J181="","",'3.段階号俸表・参照表'!J181)</f>
        <v/>
      </c>
      <c r="K182" s="272" t="str">
        <f>IF('3.段階号俸表・参照表'!K181="","",'3.段階号俸表・参照表'!K181+$I$2)</f>
        <v/>
      </c>
      <c r="L182" s="272" t="str">
        <f>IF('3.段階号俸表・参照表'!L181="","",'3.段階号俸表・参照表'!L181)</f>
        <v/>
      </c>
      <c r="M182" s="272" t="str">
        <f>IF('3.段階号俸表・参照表'!M181="","",'3.段階号俸表・参照表'!M181+$I$2)</f>
        <v/>
      </c>
      <c r="N182" s="272" t="str">
        <f>IF('3.段階号俸表・参照表'!N181="","",'3.段階号俸表・参照表'!N181)</f>
        <v/>
      </c>
      <c r="O182" s="272" t="str">
        <f>IF('3.段階号俸表・参照表'!O181="","",'3.段階号俸表・参照表'!O181+$I$2)</f>
        <v/>
      </c>
      <c r="P182" s="272" t="str">
        <f>IF('3.段階号俸表・参照表'!P181="","",'3.段階号俸表・参照表'!P181)</f>
        <v/>
      </c>
      <c r="Q182" s="269" t="str">
        <f>IF('3.段階号俸表・参照表'!Q181="","",'3.段階号俸表・参照表'!Q181+$I$2)</f>
        <v/>
      </c>
      <c r="R182" s="270" t="str">
        <f>IF('3.段階号俸表・参照表'!R181="","",'3.段階号俸表・参照表'!R181)</f>
        <v/>
      </c>
      <c r="S182" s="269" t="str">
        <f>IF('3.段階号俸表・参照表'!S181="","",'3.段階号俸表・参照表'!S181+$I$2)</f>
        <v/>
      </c>
      <c r="T182" s="270" t="str">
        <f>IF('3.段階号俸表・参照表'!T181="","",'3.段階号俸表・参照表'!T181)</f>
        <v/>
      </c>
    </row>
    <row r="183" spans="1:20" x14ac:dyDescent="0.2">
      <c r="A183" s="14">
        <v>180</v>
      </c>
      <c r="B183" s="64">
        <v>174</v>
      </c>
      <c r="C183" s="272" t="str">
        <f>IF('3.段階号俸表・参照表'!C182="","",'3.段階号俸表・参照表'!C182+$I$2)</f>
        <v/>
      </c>
      <c r="D183" s="272" t="str">
        <f>IF('3.段階号俸表・参照表'!D182="","",'3.段階号俸表・参照表'!D182)</f>
        <v/>
      </c>
      <c r="E183" s="272" t="str">
        <f>IF('3.段階号俸表・参照表'!E182="","",'3.段階号俸表・参照表'!E182+$I$2)</f>
        <v/>
      </c>
      <c r="F183" s="272" t="str">
        <f>IF('3.段階号俸表・参照表'!F182="","",'3.段階号俸表・参照表'!F182)</f>
        <v/>
      </c>
      <c r="G183" s="272" t="str">
        <f>IF('3.段階号俸表・参照表'!G182="","",'3.段階号俸表・参照表'!G182+$I$2)</f>
        <v/>
      </c>
      <c r="H183" s="272" t="str">
        <f>IF('3.段階号俸表・参照表'!H182="","",'3.段階号俸表・参照表'!H182)</f>
        <v/>
      </c>
      <c r="I183" s="272" t="str">
        <f>IF('3.段階号俸表・参照表'!I182="","",'3.段階号俸表・参照表'!I182+$I$2)</f>
        <v/>
      </c>
      <c r="J183" s="272" t="str">
        <f>IF('3.段階号俸表・参照表'!J182="","",'3.段階号俸表・参照表'!J182)</f>
        <v/>
      </c>
      <c r="K183" s="272" t="str">
        <f>IF('3.段階号俸表・参照表'!K182="","",'3.段階号俸表・参照表'!K182+$I$2)</f>
        <v/>
      </c>
      <c r="L183" s="272" t="str">
        <f>IF('3.段階号俸表・参照表'!L182="","",'3.段階号俸表・参照表'!L182)</f>
        <v/>
      </c>
      <c r="M183" s="272" t="str">
        <f>IF('3.段階号俸表・参照表'!M182="","",'3.段階号俸表・参照表'!M182+$I$2)</f>
        <v/>
      </c>
      <c r="N183" s="272" t="str">
        <f>IF('3.段階号俸表・参照表'!N182="","",'3.段階号俸表・参照表'!N182)</f>
        <v/>
      </c>
      <c r="O183" s="272" t="str">
        <f>IF('3.段階号俸表・参照表'!O182="","",'3.段階号俸表・参照表'!O182+$I$2)</f>
        <v/>
      </c>
      <c r="P183" s="272" t="str">
        <f>IF('3.段階号俸表・参照表'!P182="","",'3.段階号俸表・参照表'!P182)</f>
        <v/>
      </c>
      <c r="Q183" s="269" t="str">
        <f>IF('3.段階号俸表・参照表'!Q182="","",'3.段階号俸表・参照表'!Q182+$I$2)</f>
        <v/>
      </c>
      <c r="R183" s="270" t="str">
        <f>IF('3.段階号俸表・参照表'!R182="","",'3.段階号俸表・参照表'!R182)</f>
        <v/>
      </c>
      <c r="S183" s="269" t="str">
        <f>IF('3.段階号俸表・参照表'!S182="","",'3.段階号俸表・参照表'!S182+$I$2)</f>
        <v/>
      </c>
      <c r="T183" s="270" t="str">
        <f>IF('3.段階号俸表・参照表'!T182="","",'3.段階号俸表・参照表'!T182)</f>
        <v/>
      </c>
    </row>
    <row r="184" spans="1:20" x14ac:dyDescent="0.2">
      <c r="A184" s="14">
        <v>181</v>
      </c>
      <c r="B184" s="64">
        <v>175</v>
      </c>
      <c r="C184" s="272" t="str">
        <f>IF('3.段階号俸表・参照表'!C183="","",'3.段階号俸表・参照表'!C183+$I$2)</f>
        <v/>
      </c>
      <c r="D184" s="272" t="str">
        <f>IF('3.段階号俸表・参照表'!D183="","",'3.段階号俸表・参照表'!D183)</f>
        <v/>
      </c>
      <c r="E184" s="272" t="str">
        <f>IF('3.段階号俸表・参照表'!E183="","",'3.段階号俸表・参照表'!E183+$I$2)</f>
        <v/>
      </c>
      <c r="F184" s="272" t="str">
        <f>IF('3.段階号俸表・参照表'!F183="","",'3.段階号俸表・参照表'!F183)</f>
        <v/>
      </c>
      <c r="G184" s="272" t="str">
        <f>IF('3.段階号俸表・参照表'!G183="","",'3.段階号俸表・参照表'!G183+$I$2)</f>
        <v/>
      </c>
      <c r="H184" s="272" t="str">
        <f>IF('3.段階号俸表・参照表'!H183="","",'3.段階号俸表・参照表'!H183)</f>
        <v/>
      </c>
      <c r="I184" s="272" t="str">
        <f>IF('3.段階号俸表・参照表'!I183="","",'3.段階号俸表・参照表'!I183+$I$2)</f>
        <v/>
      </c>
      <c r="J184" s="272" t="str">
        <f>IF('3.段階号俸表・参照表'!J183="","",'3.段階号俸表・参照表'!J183)</f>
        <v/>
      </c>
      <c r="K184" s="272" t="str">
        <f>IF('3.段階号俸表・参照表'!K183="","",'3.段階号俸表・参照表'!K183+$I$2)</f>
        <v/>
      </c>
      <c r="L184" s="272" t="str">
        <f>IF('3.段階号俸表・参照表'!L183="","",'3.段階号俸表・参照表'!L183)</f>
        <v/>
      </c>
      <c r="M184" s="272" t="str">
        <f>IF('3.段階号俸表・参照表'!M183="","",'3.段階号俸表・参照表'!M183+$I$2)</f>
        <v/>
      </c>
      <c r="N184" s="272" t="str">
        <f>IF('3.段階号俸表・参照表'!N183="","",'3.段階号俸表・参照表'!N183)</f>
        <v/>
      </c>
      <c r="O184" s="272" t="str">
        <f>IF('3.段階号俸表・参照表'!O183="","",'3.段階号俸表・参照表'!O183+$I$2)</f>
        <v/>
      </c>
      <c r="P184" s="272" t="str">
        <f>IF('3.段階号俸表・参照表'!P183="","",'3.段階号俸表・参照表'!P183)</f>
        <v/>
      </c>
      <c r="Q184" s="269" t="str">
        <f>IF('3.段階号俸表・参照表'!Q183="","",'3.段階号俸表・参照表'!Q183+$I$2)</f>
        <v/>
      </c>
      <c r="R184" s="270" t="str">
        <f>IF('3.段階号俸表・参照表'!R183="","",'3.段階号俸表・参照表'!R183)</f>
        <v/>
      </c>
      <c r="S184" s="269" t="str">
        <f>IF('3.段階号俸表・参照表'!S183="","",'3.段階号俸表・参照表'!S183+$I$2)</f>
        <v/>
      </c>
      <c r="T184" s="270" t="str">
        <f>IF('3.段階号俸表・参照表'!T183="","",'3.段階号俸表・参照表'!T183)</f>
        <v/>
      </c>
    </row>
    <row r="185" spans="1:20" x14ac:dyDescent="0.2">
      <c r="A185" s="14">
        <v>182</v>
      </c>
      <c r="B185" s="64">
        <v>176</v>
      </c>
      <c r="C185" s="272" t="str">
        <f>IF('3.段階号俸表・参照表'!C184="","",'3.段階号俸表・参照表'!C184+$I$2)</f>
        <v/>
      </c>
      <c r="D185" s="272" t="str">
        <f>IF('3.段階号俸表・参照表'!D184="","",'3.段階号俸表・参照表'!D184)</f>
        <v/>
      </c>
      <c r="E185" s="272" t="str">
        <f>IF('3.段階号俸表・参照表'!E184="","",'3.段階号俸表・参照表'!E184+$I$2)</f>
        <v/>
      </c>
      <c r="F185" s="272" t="str">
        <f>IF('3.段階号俸表・参照表'!F184="","",'3.段階号俸表・参照表'!F184)</f>
        <v/>
      </c>
      <c r="G185" s="272" t="str">
        <f>IF('3.段階号俸表・参照表'!G184="","",'3.段階号俸表・参照表'!G184+$I$2)</f>
        <v/>
      </c>
      <c r="H185" s="272" t="str">
        <f>IF('3.段階号俸表・参照表'!H184="","",'3.段階号俸表・参照表'!H184)</f>
        <v/>
      </c>
      <c r="I185" s="272" t="str">
        <f>IF('3.段階号俸表・参照表'!I184="","",'3.段階号俸表・参照表'!I184+$I$2)</f>
        <v/>
      </c>
      <c r="J185" s="272" t="str">
        <f>IF('3.段階号俸表・参照表'!J184="","",'3.段階号俸表・参照表'!J184)</f>
        <v/>
      </c>
      <c r="K185" s="272" t="str">
        <f>IF('3.段階号俸表・参照表'!K184="","",'3.段階号俸表・参照表'!K184+$I$2)</f>
        <v/>
      </c>
      <c r="L185" s="272" t="str">
        <f>IF('3.段階号俸表・参照表'!L184="","",'3.段階号俸表・参照表'!L184)</f>
        <v/>
      </c>
      <c r="M185" s="272" t="str">
        <f>IF('3.段階号俸表・参照表'!M184="","",'3.段階号俸表・参照表'!M184+$I$2)</f>
        <v/>
      </c>
      <c r="N185" s="272" t="str">
        <f>IF('3.段階号俸表・参照表'!N184="","",'3.段階号俸表・参照表'!N184)</f>
        <v/>
      </c>
      <c r="O185" s="272" t="str">
        <f>IF('3.段階号俸表・参照表'!O184="","",'3.段階号俸表・参照表'!O184+$I$2)</f>
        <v/>
      </c>
      <c r="P185" s="272" t="str">
        <f>IF('3.段階号俸表・参照表'!P184="","",'3.段階号俸表・参照表'!P184)</f>
        <v/>
      </c>
      <c r="Q185" s="269" t="str">
        <f>IF('3.段階号俸表・参照表'!Q184="","",'3.段階号俸表・参照表'!Q184+$I$2)</f>
        <v/>
      </c>
      <c r="R185" s="270" t="str">
        <f>IF('3.段階号俸表・参照表'!R184="","",'3.段階号俸表・参照表'!R184)</f>
        <v/>
      </c>
      <c r="S185" s="269" t="str">
        <f>IF('3.段階号俸表・参照表'!S184="","",'3.段階号俸表・参照表'!S184+$I$2)</f>
        <v/>
      </c>
      <c r="T185" s="270" t="str">
        <f>IF('3.段階号俸表・参照表'!T184="","",'3.段階号俸表・参照表'!T184)</f>
        <v/>
      </c>
    </row>
    <row r="186" spans="1:20" x14ac:dyDescent="0.2">
      <c r="A186" s="14">
        <v>183</v>
      </c>
      <c r="B186" s="64">
        <v>177</v>
      </c>
      <c r="C186" s="272" t="str">
        <f>IF('3.段階号俸表・参照表'!C185="","",'3.段階号俸表・参照表'!C185+$I$2)</f>
        <v/>
      </c>
      <c r="D186" s="272" t="str">
        <f>IF('3.段階号俸表・参照表'!D185="","",'3.段階号俸表・参照表'!D185)</f>
        <v/>
      </c>
      <c r="E186" s="272" t="str">
        <f>IF('3.段階号俸表・参照表'!E185="","",'3.段階号俸表・参照表'!E185+$I$2)</f>
        <v/>
      </c>
      <c r="F186" s="272" t="str">
        <f>IF('3.段階号俸表・参照表'!F185="","",'3.段階号俸表・参照表'!F185)</f>
        <v/>
      </c>
      <c r="G186" s="272" t="str">
        <f>IF('3.段階号俸表・参照表'!G185="","",'3.段階号俸表・参照表'!G185+$I$2)</f>
        <v/>
      </c>
      <c r="H186" s="272" t="str">
        <f>IF('3.段階号俸表・参照表'!H185="","",'3.段階号俸表・参照表'!H185)</f>
        <v/>
      </c>
      <c r="I186" s="272" t="str">
        <f>IF('3.段階号俸表・参照表'!I185="","",'3.段階号俸表・参照表'!I185+$I$2)</f>
        <v/>
      </c>
      <c r="J186" s="272" t="str">
        <f>IF('3.段階号俸表・参照表'!J185="","",'3.段階号俸表・参照表'!J185)</f>
        <v/>
      </c>
      <c r="K186" s="272" t="str">
        <f>IF('3.段階号俸表・参照表'!K185="","",'3.段階号俸表・参照表'!K185+$I$2)</f>
        <v/>
      </c>
      <c r="L186" s="272" t="str">
        <f>IF('3.段階号俸表・参照表'!L185="","",'3.段階号俸表・参照表'!L185)</f>
        <v/>
      </c>
      <c r="M186" s="272" t="str">
        <f>IF('3.段階号俸表・参照表'!M185="","",'3.段階号俸表・参照表'!M185+$I$2)</f>
        <v/>
      </c>
      <c r="N186" s="272" t="str">
        <f>IF('3.段階号俸表・参照表'!N185="","",'3.段階号俸表・参照表'!N185)</f>
        <v/>
      </c>
      <c r="O186" s="272" t="str">
        <f>IF('3.段階号俸表・参照表'!O185="","",'3.段階号俸表・参照表'!O185+$I$2)</f>
        <v/>
      </c>
      <c r="P186" s="272" t="str">
        <f>IF('3.段階号俸表・参照表'!P185="","",'3.段階号俸表・参照表'!P185)</f>
        <v/>
      </c>
      <c r="Q186" s="269" t="str">
        <f>IF('3.段階号俸表・参照表'!Q185="","",'3.段階号俸表・参照表'!Q185+$I$2)</f>
        <v/>
      </c>
      <c r="R186" s="270" t="str">
        <f>IF('3.段階号俸表・参照表'!R185="","",'3.段階号俸表・参照表'!R185)</f>
        <v/>
      </c>
      <c r="S186" s="269" t="str">
        <f>IF('3.段階号俸表・参照表'!S185="","",'3.段階号俸表・参照表'!S185+$I$2)</f>
        <v/>
      </c>
      <c r="T186" s="270" t="str">
        <f>IF('3.段階号俸表・参照表'!T185="","",'3.段階号俸表・参照表'!T185)</f>
        <v/>
      </c>
    </row>
    <row r="187" spans="1:20" x14ac:dyDescent="0.2">
      <c r="A187" s="14">
        <v>184</v>
      </c>
      <c r="B187" s="64">
        <v>178</v>
      </c>
      <c r="C187" s="272" t="str">
        <f>IF('3.段階号俸表・参照表'!C186="","",'3.段階号俸表・参照表'!C186+$I$2)</f>
        <v/>
      </c>
      <c r="D187" s="272" t="str">
        <f>IF('3.段階号俸表・参照表'!D186="","",'3.段階号俸表・参照表'!D186)</f>
        <v/>
      </c>
      <c r="E187" s="272" t="str">
        <f>IF('3.段階号俸表・参照表'!E186="","",'3.段階号俸表・参照表'!E186+$I$2)</f>
        <v/>
      </c>
      <c r="F187" s="272" t="str">
        <f>IF('3.段階号俸表・参照表'!F186="","",'3.段階号俸表・参照表'!F186)</f>
        <v/>
      </c>
      <c r="G187" s="272" t="str">
        <f>IF('3.段階号俸表・参照表'!G186="","",'3.段階号俸表・参照表'!G186+$I$2)</f>
        <v/>
      </c>
      <c r="H187" s="272" t="str">
        <f>IF('3.段階号俸表・参照表'!H186="","",'3.段階号俸表・参照表'!H186)</f>
        <v/>
      </c>
      <c r="I187" s="272" t="str">
        <f>IF('3.段階号俸表・参照表'!I186="","",'3.段階号俸表・参照表'!I186+$I$2)</f>
        <v/>
      </c>
      <c r="J187" s="272" t="str">
        <f>IF('3.段階号俸表・参照表'!J186="","",'3.段階号俸表・参照表'!J186)</f>
        <v/>
      </c>
      <c r="K187" s="272" t="str">
        <f>IF('3.段階号俸表・参照表'!K186="","",'3.段階号俸表・参照表'!K186+$I$2)</f>
        <v/>
      </c>
      <c r="L187" s="272" t="str">
        <f>IF('3.段階号俸表・参照表'!L186="","",'3.段階号俸表・参照表'!L186)</f>
        <v/>
      </c>
      <c r="M187" s="272" t="str">
        <f>IF('3.段階号俸表・参照表'!M186="","",'3.段階号俸表・参照表'!M186+$I$2)</f>
        <v/>
      </c>
      <c r="N187" s="272" t="str">
        <f>IF('3.段階号俸表・参照表'!N186="","",'3.段階号俸表・参照表'!N186)</f>
        <v/>
      </c>
      <c r="O187" s="272" t="str">
        <f>IF('3.段階号俸表・参照表'!O186="","",'3.段階号俸表・参照表'!O186+$I$2)</f>
        <v/>
      </c>
      <c r="P187" s="272" t="str">
        <f>IF('3.段階号俸表・参照表'!P186="","",'3.段階号俸表・参照表'!P186)</f>
        <v/>
      </c>
      <c r="Q187" s="269" t="str">
        <f>IF('3.段階号俸表・参照表'!Q186="","",'3.段階号俸表・参照表'!Q186+$I$2)</f>
        <v/>
      </c>
      <c r="R187" s="270" t="str">
        <f>IF('3.段階号俸表・参照表'!R186="","",'3.段階号俸表・参照表'!R186)</f>
        <v/>
      </c>
      <c r="S187" s="269" t="str">
        <f>IF('3.段階号俸表・参照表'!S186="","",'3.段階号俸表・参照表'!S186+$I$2)</f>
        <v/>
      </c>
      <c r="T187" s="270" t="str">
        <f>IF('3.段階号俸表・参照表'!T186="","",'3.段階号俸表・参照表'!T186)</f>
        <v/>
      </c>
    </row>
    <row r="188" spans="1:20" x14ac:dyDescent="0.2">
      <c r="A188" s="14">
        <v>185</v>
      </c>
      <c r="B188" s="64">
        <v>179</v>
      </c>
      <c r="C188" s="272" t="str">
        <f>IF('3.段階号俸表・参照表'!C187="","",'3.段階号俸表・参照表'!C187+$I$2)</f>
        <v/>
      </c>
      <c r="D188" s="272" t="str">
        <f>IF('3.段階号俸表・参照表'!D187="","",'3.段階号俸表・参照表'!D187)</f>
        <v/>
      </c>
      <c r="E188" s="272" t="str">
        <f>IF('3.段階号俸表・参照表'!E187="","",'3.段階号俸表・参照表'!E187+$I$2)</f>
        <v/>
      </c>
      <c r="F188" s="272" t="str">
        <f>IF('3.段階号俸表・参照表'!F187="","",'3.段階号俸表・参照表'!F187)</f>
        <v/>
      </c>
      <c r="G188" s="272" t="str">
        <f>IF('3.段階号俸表・参照表'!G187="","",'3.段階号俸表・参照表'!G187+$I$2)</f>
        <v/>
      </c>
      <c r="H188" s="272" t="str">
        <f>IF('3.段階号俸表・参照表'!H187="","",'3.段階号俸表・参照表'!H187)</f>
        <v/>
      </c>
      <c r="I188" s="272" t="str">
        <f>IF('3.段階号俸表・参照表'!I187="","",'3.段階号俸表・参照表'!I187+$I$2)</f>
        <v/>
      </c>
      <c r="J188" s="272" t="str">
        <f>IF('3.段階号俸表・参照表'!J187="","",'3.段階号俸表・参照表'!J187)</f>
        <v/>
      </c>
      <c r="K188" s="272" t="str">
        <f>IF('3.段階号俸表・参照表'!K187="","",'3.段階号俸表・参照表'!K187+$I$2)</f>
        <v/>
      </c>
      <c r="L188" s="272" t="str">
        <f>IF('3.段階号俸表・参照表'!L187="","",'3.段階号俸表・参照表'!L187)</f>
        <v/>
      </c>
      <c r="M188" s="272" t="str">
        <f>IF('3.段階号俸表・参照表'!M187="","",'3.段階号俸表・参照表'!M187+$I$2)</f>
        <v/>
      </c>
      <c r="N188" s="272" t="str">
        <f>IF('3.段階号俸表・参照表'!N187="","",'3.段階号俸表・参照表'!N187)</f>
        <v/>
      </c>
      <c r="O188" s="272" t="str">
        <f>IF('3.段階号俸表・参照表'!O187="","",'3.段階号俸表・参照表'!O187+$I$2)</f>
        <v/>
      </c>
      <c r="P188" s="272" t="str">
        <f>IF('3.段階号俸表・参照表'!P187="","",'3.段階号俸表・参照表'!P187)</f>
        <v/>
      </c>
      <c r="Q188" s="269" t="str">
        <f>IF('3.段階号俸表・参照表'!Q187="","",'3.段階号俸表・参照表'!Q187+$I$2)</f>
        <v/>
      </c>
      <c r="R188" s="270" t="str">
        <f>IF('3.段階号俸表・参照表'!R187="","",'3.段階号俸表・参照表'!R187)</f>
        <v/>
      </c>
      <c r="S188" s="269" t="str">
        <f>IF('3.段階号俸表・参照表'!S187="","",'3.段階号俸表・参照表'!S187+$I$2)</f>
        <v/>
      </c>
      <c r="T188" s="270" t="str">
        <f>IF('3.段階号俸表・参照表'!T187="","",'3.段階号俸表・参照表'!T187)</f>
        <v/>
      </c>
    </row>
    <row r="189" spans="1:20" x14ac:dyDescent="0.2">
      <c r="A189" s="14">
        <v>186</v>
      </c>
      <c r="B189" s="64">
        <v>180</v>
      </c>
      <c r="C189" s="272" t="str">
        <f>IF('3.段階号俸表・参照表'!C188="","",'3.段階号俸表・参照表'!C188+$I$2)</f>
        <v/>
      </c>
      <c r="D189" s="272" t="str">
        <f>IF('3.段階号俸表・参照表'!D188="","",'3.段階号俸表・参照表'!D188)</f>
        <v/>
      </c>
      <c r="E189" s="272" t="str">
        <f>IF('3.段階号俸表・参照表'!E188="","",'3.段階号俸表・参照表'!E188+$I$2)</f>
        <v/>
      </c>
      <c r="F189" s="272" t="str">
        <f>IF('3.段階号俸表・参照表'!F188="","",'3.段階号俸表・参照表'!F188)</f>
        <v/>
      </c>
      <c r="G189" s="272" t="str">
        <f>IF('3.段階号俸表・参照表'!G188="","",'3.段階号俸表・参照表'!G188+$I$2)</f>
        <v/>
      </c>
      <c r="H189" s="272" t="str">
        <f>IF('3.段階号俸表・参照表'!H188="","",'3.段階号俸表・参照表'!H188)</f>
        <v/>
      </c>
      <c r="I189" s="272" t="str">
        <f>IF('3.段階号俸表・参照表'!I188="","",'3.段階号俸表・参照表'!I188+$I$2)</f>
        <v/>
      </c>
      <c r="J189" s="272" t="str">
        <f>IF('3.段階号俸表・参照表'!J188="","",'3.段階号俸表・参照表'!J188)</f>
        <v/>
      </c>
      <c r="K189" s="272" t="str">
        <f>IF('3.段階号俸表・参照表'!K188="","",'3.段階号俸表・参照表'!K188+$I$2)</f>
        <v/>
      </c>
      <c r="L189" s="272" t="str">
        <f>IF('3.段階号俸表・参照表'!L188="","",'3.段階号俸表・参照表'!L188)</f>
        <v/>
      </c>
      <c r="M189" s="272" t="str">
        <f>IF('3.段階号俸表・参照表'!M188="","",'3.段階号俸表・参照表'!M188+$I$2)</f>
        <v/>
      </c>
      <c r="N189" s="272" t="str">
        <f>IF('3.段階号俸表・参照表'!N188="","",'3.段階号俸表・参照表'!N188)</f>
        <v/>
      </c>
      <c r="O189" s="272" t="str">
        <f>IF('3.段階号俸表・参照表'!O188="","",'3.段階号俸表・参照表'!O188+$I$2)</f>
        <v/>
      </c>
      <c r="P189" s="272" t="str">
        <f>IF('3.段階号俸表・参照表'!P188="","",'3.段階号俸表・参照表'!P188)</f>
        <v/>
      </c>
      <c r="Q189" s="269" t="str">
        <f>IF('3.段階号俸表・参照表'!Q188="","",'3.段階号俸表・参照表'!Q188+$I$2)</f>
        <v/>
      </c>
      <c r="R189" s="270" t="str">
        <f>IF('3.段階号俸表・参照表'!R188="","",'3.段階号俸表・参照表'!R188)</f>
        <v/>
      </c>
      <c r="S189" s="269" t="str">
        <f>IF('3.段階号俸表・参照表'!S188="","",'3.段階号俸表・参照表'!S188+$I$2)</f>
        <v/>
      </c>
      <c r="T189" s="270" t="str">
        <f>IF('3.段階号俸表・参照表'!T188="","",'3.段階号俸表・参照表'!T188)</f>
        <v/>
      </c>
    </row>
  </sheetData>
  <sheetProtection algorithmName="SHA-512" hashValue="2fIybfzcOuGlJFdNSiKkpT1n7ZP/HUWrMhT3uZhp47hAWyJrslwtt7SosmSFB4ddiKI4K1wK1Y3LlwIPvmivaQ==" saltValue="xt31OwBfq5mGWSqEL2pDUg==" spinCount="100000" sheet="1" objects="1" scenarios="1"/>
  <mergeCells count="2">
    <mergeCell ref="G2:H2"/>
    <mergeCell ref="L2:O2"/>
  </mergeCells>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0"/>
    <pageSetUpPr autoPageBreaks="0"/>
  </sheetPr>
  <dimension ref="B2:J37"/>
  <sheetViews>
    <sheetView showGridLines="0" zoomScaleNormal="100" workbookViewId="0">
      <selection activeCell="G21" sqref="G21"/>
    </sheetView>
  </sheetViews>
  <sheetFormatPr defaultColWidth="9" defaultRowHeight="13.2" x14ac:dyDescent="0.2"/>
  <cols>
    <col min="1" max="1" width="6.44140625" style="11" customWidth="1"/>
    <col min="2" max="2" width="2.88671875" style="11" customWidth="1"/>
    <col min="3" max="9" width="9.33203125" style="11" customWidth="1"/>
    <col min="10" max="10" width="13" style="11" customWidth="1"/>
    <col min="11" max="16384" width="9" style="11"/>
  </cols>
  <sheetData>
    <row r="2" spans="2:10" ht="13.8" thickBot="1" x14ac:dyDescent="0.25"/>
    <row r="3" spans="2:10" x14ac:dyDescent="0.2">
      <c r="B3" s="318"/>
      <c r="C3" s="366"/>
      <c r="D3" s="366"/>
      <c r="E3" s="366"/>
      <c r="F3" s="366"/>
      <c r="G3" s="366"/>
      <c r="H3" s="366"/>
      <c r="I3" s="366"/>
      <c r="J3" s="320"/>
    </row>
    <row r="4" spans="2:10" ht="14.4" x14ac:dyDescent="0.2">
      <c r="B4" s="321"/>
      <c r="C4" s="367" t="s">
        <v>64</v>
      </c>
      <c r="D4" s="148"/>
      <c r="E4" s="148"/>
      <c r="F4" s="148"/>
      <c r="G4" s="148"/>
      <c r="H4" s="148"/>
      <c r="I4" s="148"/>
      <c r="J4" s="322"/>
    </row>
    <row r="5" spans="2:10" x14ac:dyDescent="0.2">
      <c r="B5" s="321"/>
      <c r="C5" s="148"/>
      <c r="D5" s="148"/>
      <c r="E5" s="148"/>
      <c r="F5" s="148"/>
      <c r="G5" s="148"/>
      <c r="H5" s="148"/>
      <c r="I5" s="148"/>
      <c r="J5" s="322"/>
    </row>
    <row r="6" spans="2:10" x14ac:dyDescent="0.2">
      <c r="B6" s="321"/>
      <c r="C6" s="368" t="s">
        <v>65</v>
      </c>
      <c r="D6" s="148"/>
      <c r="E6" s="148"/>
      <c r="F6" s="148"/>
      <c r="G6" s="148"/>
      <c r="H6" s="148"/>
      <c r="I6" s="148"/>
      <c r="J6" s="322"/>
    </row>
    <row r="7" spans="2:10" x14ac:dyDescent="0.2">
      <c r="B7" s="321"/>
      <c r="C7" s="148" t="s">
        <v>66</v>
      </c>
      <c r="D7" s="148"/>
      <c r="E7" s="148"/>
      <c r="F7" s="148"/>
      <c r="G7" s="148"/>
      <c r="H7" s="148"/>
      <c r="I7" s="148"/>
      <c r="J7" s="322"/>
    </row>
    <row r="8" spans="2:10" x14ac:dyDescent="0.2">
      <c r="B8" s="321"/>
      <c r="C8" s="148" t="s">
        <v>67</v>
      </c>
      <c r="D8" s="148"/>
      <c r="E8" s="148"/>
      <c r="F8" s="148"/>
      <c r="G8" s="148"/>
      <c r="H8" s="148"/>
      <c r="I8" s="148"/>
      <c r="J8" s="322"/>
    </row>
    <row r="9" spans="2:10" x14ac:dyDescent="0.2">
      <c r="B9" s="321"/>
      <c r="C9" s="148" t="s">
        <v>68</v>
      </c>
      <c r="D9" s="148"/>
      <c r="E9" s="148"/>
      <c r="F9" s="148"/>
      <c r="G9" s="148"/>
      <c r="H9" s="148"/>
      <c r="I9" s="148"/>
      <c r="J9" s="322"/>
    </row>
    <row r="10" spans="2:10" x14ac:dyDescent="0.2">
      <c r="B10" s="321"/>
      <c r="C10" s="148"/>
      <c r="D10" s="148"/>
      <c r="E10" s="148"/>
      <c r="F10" s="148"/>
      <c r="G10" s="148"/>
      <c r="H10" s="148"/>
      <c r="I10" s="148"/>
      <c r="J10" s="322"/>
    </row>
    <row r="11" spans="2:10" x14ac:dyDescent="0.2">
      <c r="B11" s="321"/>
      <c r="C11" s="368" t="s">
        <v>69</v>
      </c>
      <c r="D11" s="148"/>
      <c r="E11" s="148"/>
      <c r="F11" s="148"/>
      <c r="G11" s="148"/>
      <c r="H11" s="148"/>
      <c r="I11" s="148"/>
      <c r="J11" s="322"/>
    </row>
    <row r="12" spans="2:10" x14ac:dyDescent="0.2">
      <c r="B12" s="321"/>
      <c r="C12" s="148" t="s">
        <v>70</v>
      </c>
      <c r="D12" s="148"/>
      <c r="E12" s="148"/>
      <c r="F12" s="148"/>
      <c r="G12" s="148"/>
      <c r="H12" s="148"/>
      <c r="I12" s="148"/>
      <c r="J12" s="322"/>
    </row>
    <row r="13" spans="2:10" x14ac:dyDescent="0.2">
      <c r="B13" s="321"/>
      <c r="C13" s="148" t="s">
        <v>71</v>
      </c>
      <c r="D13" s="148"/>
      <c r="E13" s="148"/>
      <c r="F13" s="148"/>
      <c r="G13" s="148"/>
      <c r="H13" s="148"/>
      <c r="I13" s="148"/>
      <c r="J13" s="322"/>
    </row>
    <row r="14" spans="2:10" x14ac:dyDescent="0.2">
      <c r="B14" s="321"/>
      <c r="C14" s="148"/>
      <c r="D14" s="148"/>
      <c r="E14" s="148"/>
      <c r="F14" s="148"/>
      <c r="G14" s="148"/>
      <c r="H14" s="148"/>
      <c r="I14" s="148"/>
      <c r="J14" s="322"/>
    </row>
    <row r="15" spans="2:10" x14ac:dyDescent="0.2">
      <c r="B15" s="321"/>
      <c r="C15" s="368" t="s">
        <v>72</v>
      </c>
      <c r="D15" s="148"/>
      <c r="E15" s="148"/>
      <c r="F15" s="148"/>
      <c r="G15" s="148"/>
      <c r="H15" s="148"/>
      <c r="I15" s="148"/>
      <c r="J15" s="322"/>
    </row>
    <row r="16" spans="2:10" x14ac:dyDescent="0.2">
      <c r="B16" s="321"/>
      <c r="C16" s="148" t="s">
        <v>73</v>
      </c>
      <c r="D16" s="148"/>
      <c r="E16" s="148"/>
      <c r="F16" s="148"/>
      <c r="G16" s="148"/>
      <c r="H16" s="148"/>
      <c r="I16" s="148"/>
      <c r="J16" s="322"/>
    </row>
    <row r="17" spans="2:10" x14ac:dyDescent="0.2">
      <c r="B17" s="321"/>
      <c r="C17" s="148" t="s">
        <v>79</v>
      </c>
      <c r="D17" s="148"/>
      <c r="E17" s="148"/>
      <c r="F17" s="148"/>
      <c r="G17" s="148"/>
      <c r="H17" s="148"/>
      <c r="I17" s="148"/>
      <c r="J17" s="322"/>
    </row>
    <row r="18" spans="2:10" x14ac:dyDescent="0.2">
      <c r="B18" s="321"/>
      <c r="C18" s="148"/>
      <c r="D18" s="148"/>
      <c r="E18" s="148"/>
      <c r="F18" s="148"/>
      <c r="G18" s="148"/>
      <c r="H18" s="148"/>
      <c r="I18" s="148"/>
      <c r="J18" s="322"/>
    </row>
    <row r="19" spans="2:10" x14ac:dyDescent="0.2">
      <c r="B19" s="321"/>
      <c r="C19" s="148"/>
      <c r="D19" s="148" t="s">
        <v>74</v>
      </c>
      <c r="E19" s="148"/>
      <c r="F19" s="148"/>
      <c r="G19" s="148"/>
      <c r="H19" s="148"/>
      <c r="I19" s="148"/>
      <c r="J19" s="322"/>
    </row>
    <row r="20" spans="2:10" x14ac:dyDescent="0.2">
      <c r="B20" s="321"/>
      <c r="C20" s="148"/>
      <c r="D20" s="148" t="s">
        <v>75</v>
      </c>
      <c r="E20" s="148"/>
      <c r="F20" s="148"/>
      <c r="G20" s="486">
        <v>45962</v>
      </c>
      <c r="H20" s="486"/>
      <c r="I20" s="148"/>
      <c r="J20" s="322"/>
    </row>
    <row r="21" spans="2:10" ht="13.8" thickBot="1" x14ac:dyDescent="0.25">
      <c r="B21" s="326"/>
      <c r="C21" s="369"/>
      <c r="D21" s="369"/>
      <c r="E21" s="369"/>
      <c r="F21" s="369"/>
      <c r="G21" s="369"/>
      <c r="H21" s="369"/>
      <c r="I21" s="369"/>
      <c r="J21" s="328"/>
    </row>
    <row r="22" spans="2:10" x14ac:dyDescent="0.2">
      <c r="C22" s="1"/>
      <c r="D22" s="1"/>
      <c r="E22" s="1"/>
      <c r="F22" s="1"/>
      <c r="G22" s="34"/>
      <c r="H22" s="1"/>
      <c r="I22" s="1"/>
    </row>
    <row r="23" spans="2:10" x14ac:dyDescent="0.2">
      <c r="C23" s="1"/>
      <c r="D23" s="1"/>
      <c r="E23" s="1"/>
      <c r="F23" s="1"/>
      <c r="G23" s="1"/>
      <c r="H23" s="1"/>
      <c r="I23" s="1"/>
    </row>
    <row r="24" spans="2:10" x14ac:dyDescent="0.2">
      <c r="C24" s="1"/>
      <c r="D24" s="34"/>
      <c r="E24" s="1"/>
      <c r="F24" s="1"/>
      <c r="G24" s="1"/>
      <c r="H24" s="1"/>
    </row>
    <row r="25" spans="2:10" x14ac:dyDescent="0.2">
      <c r="C25" s="1"/>
      <c r="D25" s="1"/>
      <c r="E25" s="1"/>
      <c r="F25" s="1"/>
      <c r="G25" s="1"/>
      <c r="H25" s="1"/>
    </row>
    <row r="26" spans="2:10" x14ac:dyDescent="0.2">
      <c r="C26" s="1"/>
      <c r="D26" s="1"/>
      <c r="E26" s="1"/>
      <c r="F26" s="1"/>
      <c r="G26" s="1"/>
      <c r="H26" s="1"/>
    </row>
    <row r="37" spans="3:3" x14ac:dyDescent="0.2">
      <c r="C37" s="35"/>
    </row>
  </sheetData>
  <mergeCells count="1">
    <mergeCell ref="G20:H20"/>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説明</vt:lpstr>
      <vt:lpstr>メインシート</vt:lpstr>
      <vt:lpstr>1.年齢給</vt:lpstr>
      <vt:lpstr>2.サラリースケール</vt:lpstr>
      <vt:lpstr>3.段階号俸表・参照表</vt:lpstr>
      <vt:lpstr>4.ベース改訂段階号俸表</vt:lpstr>
      <vt:lpstr>5.使用上の注意</vt:lpstr>
      <vt:lpstr>'1.年齢給'!Print_Area</vt:lpstr>
      <vt:lpstr>'2.サラリースケール'!Print_Area</vt:lpstr>
      <vt:lpstr>'3.段階号俸表・参照表'!Print_Area</vt:lpstr>
      <vt:lpstr>'5.使用上の注意'!Print_Area</vt:lpstr>
      <vt:lpstr>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横井人事労務サポート事務所</dc:creator>
  <cp:lastModifiedBy>AKINORI YOKOI</cp:lastModifiedBy>
  <cp:lastPrinted>2015-03-12T09:44:01Z</cp:lastPrinted>
  <dcterms:created xsi:type="dcterms:W3CDTF">2004-12-02T07:08:49Z</dcterms:created>
  <dcterms:modified xsi:type="dcterms:W3CDTF">2026-02-14T08:04:01Z</dcterms:modified>
</cp:coreProperties>
</file>