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職能給体系設計ソフト〇\"/>
    </mc:Choice>
  </mc:AlternateContent>
  <xr:revisionPtr revIDLastSave="0" documentId="13_ncr:1_{BDE3C5BF-0899-499D-B9BE-0A976FE11F0E}" xr6:coauthVersionLast="47" xr6:coauthVersionMax="47" xr10:uidLastSave="{00000000-0000-0000-0000-000000000000}"/>
  <bookViews>
    <workbookView xWindow="-108" yWindow="-108" windowWidth="23256" windowHeight="12456" tabRatio="768" xr2:uid="{00000000-000D-0000-FFFF-FFFF00000000}"/>
  </bookViews>
  <sheets>
    <sheet name="説明" sheetId="11" r:id="rId1"/>
    <sheet name="メイン" sheetId="9" r:id="rId2"/>
    <sheet name="1.年齢給" sheetId="3" r:id="rId3"/>
    <sheet name="2.サラリースケール" sheetId="13" r:id="rId4"/>
    <sheet name="3.段階号俸表・参照表" sheetId="14" r:id="rId5"/>
    <sheet name="4.使用上の注意" sheetId="12" r:id="rId6"/>
  </sheets>
  <definedNames>
    <definedName name="_xlnm.Print_Area" localSheetId="2">'1.年齢給'!$A$2:$M$50</definedName>
    <definedName name="_xlnm.Print_Area" localSheetId="3">'2.サラリースケール'!$A$1:$L$30</definedName>
    <definedName name="_xlnm.Print_Area" localSheetId="4">'3.段階号俸表・参照表'!$B$1:$AI$70</definedName>
    <definedName name="_xlnm.Print_Area" localSheetId="5">'4.使用上の注意'!$B$3:$J$21</definedName>
    <definedName name="_xlnm.Print_Area" localSheetId="1">メイン!$A$1:$BN$50</definedName>
    <definedName name="_xlnm.Print_Area" localSheetId="0">説明!$B$1:$K$48</definedName>
    <definedName name="_xlnm.Print_Titles" localSheetId="1">メイン!$A:$A</definedName>
  </definedNames>
  <calcPr calcId="191029"/>
</workbook>
</file>

<file path=xl/calcChain.xml><?xml version="1.0" encoding="utf-8"?>
<calcChain xmlns="http://schemas.openxmlformats.org/spreadsheetml/2006/main">
  <c r="R39" i="9" l="1"/>
  <c r="X39" i="9" s="1"/>
  <c r="R35" i="9"/>
  <c r="X35" i="9" s="1"/>
  <c r="R33" i="9"/>
  <c r="X33" i="9" s="1"/>
  <c r="R31" i="9"/>
  <c r="R27" i="9"/>
  <c r="R25" i="9"/>
  <c r="X25" i="9" s="1"/>
  <c r="R23" i="9"/>
  <c r="R17" i="9"/>
  <c r="X17" i="9" s="1"/>
  <c r="R9" i="9"/>
  <c r="R19" i="9"/>
  <c r="R15" i="9"/>
  <c r="R11" i="9"/>
  <c r="X11" i="9" s="1"/>
  <c r="P5" i="9"/>
  <c r="BC9" i="9"/>
  <c r="BC36" i="9"/>
  <c r="BG208" i="9"/>
  <c r="BG207" i="9"/>
  <c r="BG206" i="9"/>
  <c r="BG205" i="9"/>
  <c r="BG204" i="9"/>
  <c r="BG203" i="9"/>
  <c r="BG202" i="9"/>
  <c r="BG201" i="9"/>
  <c r="BG200" i="9"/>
  <c r="BG199" i="9"/>
  <c r="BG198" i="9"/>
  <c r="BG197" i="9"/>
  <c r="BG196" i="9"/>
  <c r="BG195" i="9"/>
  <c r="BG194" i="9"/>
  <c r="BG193" i="9"/>
  <c r="BG192" i="9"/>
  <c r="BG191" i="9"/>
  <c r="BG190" i="9"/>
  <c r="BG189" i="9"/>
  <c r="BG188" i="9"/>
  <c r="BG187" i="9"/>
  <c r="BG186" i="9"/>
  <c r="BG185" i="9"/>
  <c r="BG184" i="9"/>
  <c r="BG183" i="9"/>
  <c r="BG182" i="9"/>
  <c r="BG181" i="9"/>
  <c r="BG180" i="9"/>
  <c r="BG179" i="9"/>
  <c r="BG178" i="9"/>
  <c r="BG177" i="9"/>
  <c r="BG176" i="9"/>
  <c r="BG175" i="9"/>
  <c r="BG174" i="9"/>
  <c r="BG173" i="9"/>
  <c r="BG172" i="9"/>
  <c r="BG171" i="9"/>
  <c r="BG170" i="9"/>
  <c r="BG169" i="9"/>
  <c r="BG168" i="9"/>
  <c r="BG167" i="9"/>
  <c r="BG166" i="9"/>
  <c r="BG165" i="9"/>
  <c r="BG164" i="9"/>
  <c r="BG163" i="9"/>
  <c r="BG162" i="9"/>
  <c r="BG161" i="9"/>
  <c r="BG160" i="9"/>
  <c r="BG159" i="9"/>
  <c r="BG158" i="9"/>
  <c r="BG157" i="9"/>
  <c r="BG156" i="9"/>
  <c r="BG155" i="9"/>
  <c r="BG154" i="9"/>
  <c r="BG153" i="9"/>
  <c r="BG152" i="9"/>
  <c r="BG151" i="9"/>
  <c r="BG150" i="9"/>
  <c r="BG149" i="9"/>
  <c r="BG148" i="9"/>
  <c r="BG147" i="9"/>
  <c r="BG146" i="9"/>
  <c r="BG145" i="9"/>
  <c r="BG144" i="9"/>
  <c r="BG143" i="9"/>
  <c r="BG142" i="9"/>
  <c r="BG141" i="9"/>
  <c r="BG140" i="9"/>
  <c r="BG139" i="9"/>
  <c r="BG138" i="9"/>
  <c r="BG137" i="9"/>
  <c r="BG136" i="9"/>
  <c r="BG135" i="9"/>
  <c r="BG134" i="9"/>
  <c r="BG133" i="9"/>
  <c r="BG132" i="9"/>
  <c r="BG131" i="9"/>
  <c r="BG130" i="9"/>
  <c r="BG129" i="9"/>
  <c r="BG128" i="9"/>
  <c r="BG127" i="9"/>
  <c r="BG126" i="9"/>
  <c r="BG125" i="9"/>
  <c r="BG124" i="9"/>
  <c r="BG123" i="9"/>
  <c r="BG122" i="9"/>
  <c r="BG121" i="9"/>
  <c r="BG120" i="9"/>
  <c r="BG119" i="9"/>
  <c r="BG118" i="9"/>
  <c r="BG117" i="9"/>
  <c r="BG116" i="9"/>
  <c r="BG115" i="9"/>
  <c r="BG114" i="9"/>
  <c r="BG113" i="9"/>
  <c r="BG112" i="9"/>
  <c r="BG111" i="9"/>
  <c r="BG110" i="9"/>
  <c r="BG109" i="9"/>
  <c r="BG108" i="9"/>
  <c r="BG107" i="9"/>
  <c r="BG106" i="9"/>
  <c r="BG105" i="9"/>
  <c r="BG104" i="9"/>
  <c r="BG103" i="9"/>
  <c r="BG102" i="9"/>
  <c r="BG101" i="9"/>
  <c r="BG100" i="9"/>
  <c r="BG99" i="9"/>
  <c r="BG98" i="9"/>
  <c r="BG97" i="9"/>
  <c r="BG96" i="9"/>
  <c r="BG95" i="9"/>
  <c r="BG94" i="9"/>
  <c r="BG93" i="9"/>
  <c r="BG92" i="9"/>
  <c r="BG91" i="9"/>
  <c r="BG90" i="9"/>
  <c r="BG89" i="9"/>
  <c r="BG88" i="9"/>
  <c r="BG87" i="9"/>
  <c r="BG86" i="9"/>
  <c r="BG85" i="9"/>
  <c r="BG84" i="9"/>
  <c r="BG83" i="9"/>
  <c r="BG82" i="9"/>
  <c r="BG81" i="9"/>
  <c r="BG80" i="9"/>
  <c r="BG79" i="9"/>
  <c r="BG78" i="9"/>
  <c r="BG77" i="9"/>
  <c r="BG76" i="9"/>
  <c r="BG75" i="9"/>
  <c r="BG74" i="9"/>
  <c r="BG73" i="9"/>
  <c r="BG72" i="9"/>
  <c r="BG71" i="9"/>
  <c r="BG70" i="9"/>
  <c r="BG69" i="9"/>
  <c r="BG68" i="9"/>
  <c r="BG67" i="9"/>
  <c r="BG66" i="9"/>
  <c r="BG65" i="9"/>
  <c r="BG64" i="9"/>
  <c r="BG63" i="9"/>
  <c r="BG62" i="9"/>
  <c r="BG61" i="9"/>
  <c r="BG60" i="9"/>
  <c r="BG59" i="9"/>
  <c r="BG58" i="9"/>
  <c r="BG57" i="9"/>
  <c r="BG56" i="9"/>
  <c r="BG55" i="9"/>
  <c r="BG54" i="9"/>
  <c r="BG53" i="9"/>
  <c r="BG52" i="9"/>
  <c r="BG51" i="9"/>
  <c r="BG50" i="9"/>
  <c r="BG49" i="9"/>
  <c r="BG48" i="9"/>
  <c r="BG47" i="9"/>
  <c r="BG46" i="9"/>
  <c r="BG45" i="9"/>
  <c r="BG44" i="9"/>
  <c r="BG43" i="9"/>
  <c r="BG41" i="9"/>
  <c r="X208" i="9"/>
  <c r="W208" i="9"/>
  <c r="Y208" i="9"/>
  <c r="AI208" i="9" s="1"/>
  <c r="Y207" i="9"/>
  <c r="Y206" i="9"/>
  <c r="Y205" i="9"/>
  <c r="Y204" i="9"/>
  <c r="AI204" i="9" s="1"/>
  <c r="Y203" i="9"/>
  <c r="Y202" i="9"/>
  <c r="Y201" i="9"/>
  <c r="Y200" i="9"/>
  <c r="AI200" i="9" s="1"/>
  <c r="Y199" i="9"/>
  <c r="Y198" i="9"/>
  <c r="Y197" i="9"/>
  <c r="Y196" i="9"/>
  <c r="AI196" i="9" s="1"/>
  <c r="Y195" i="9"/>
  <c r="Y194" i="9"/>
  <c r="Y193" i="9"/>
  <c r="Y192" i="9"/>
  <c r="AI192" i="9" s="1"/>
  <c r="Y191" i="9"/>
  <c r="Y190" i="9"/>
  <c r="Y189" i="9"/>
  <c r="Y188" i="9"/>
  <c r="AI188" i="9" s="1"/>
  <c r="Y187" i="9"/>
  <c r="Y186" i="9"/>
  <c r="Y185" i="9"/>
  <c r="Y184" i="9"/>
  <c r="AI184" i="9" s="1"/>
  <c r="Y183" i="9"/>
  <c r="Y182" i="9"/>
  <c r="Y181" i="9"/>
  <c r="Y180" i="9"/>
  <c r="AI180" i="9" s="1"/>
  <c r="Y179" i="9"/>
  <c r="Y178" i="9"/>
  <c r="Y177" i="9"/>
  <c r="Y176" i="9"/>
  <c r="AI176" i="9" s="1"/>
  <c r="Y175" i="9"/>
  <c r="Y174" i="9"/>
  <c r="Y173" i="9"/>
  <c r="Y172" i="9"/>
  <c r="AI172" i="9" s="1"/>
  <c r="Y171" i="9"/>
  <c r="Y170" i="9"/>
  <c r="Y169" i="9"/>
  <c r="Y168" i="9"/>
  <c r="AI168" i="9" s="1"/>
  <c r="Y167" i="9"/>
  <c r="Y166" i="9"/>
  <c r="Y165" i="9"/>
  <c r="Y164" i="9"/>
  <c r="AI164" i="9" s="1"/>
  <c r="Y163" i="9"/>
  <c r="Y162" i="9"/>
  <c r="Y161" i="9"/>
  <c r="Y160" i="9"/>
  <c r="AI160" i="9" s="1"/>
  <c r="Y159" i="9"/>
  <c r="Y158" i="9"/>
  <c r="Y157" i="9"/>
  <c r="Y156" i="9"/>
  <c r="AI156" i="9" s="1"/>
  <c r="Y155" i="9"/>
  <c r="Y154" i="9"/>
  <c r="Y153" i="9"/>
  <c r="Y152" i="9"/>
  <c r="AI152" i="9" s="1"/>
  <c r="Y151" i="9"/>
  <c r="Y150" i="9"/>
  <c r="Y149" i="9"/>
  <c r="Y148" i="9"/>
  <c r="AI148" i="9" s="1"/>
  <c r="Y147" i="9"/>
  <c r="Y146" i="9"/>
  <c r="Y145" i="9"/>
  <c r="Y144" i="9"/>
  <c r="AI144" i="9" s="1"/>
  <c r="Y143" i="9"/>
  <c r="Y142" i="9"/>
  <c r="Y141" i="9"/>
  <c r="Y140" i="9"/>
  <c r="AI140" i="9" s="1"/>
  <c r="Y139" i="9"/>
  <c r="Y138" i="9"/>
  <c r="Y137" i="9"/>
  <c r="Y136" i="9"/>
  <c r="AI136" i="9" s="1"/>
  <c r="Y135" i="9"/>
  <c r="Y134" i="9"/>
  <c r="Y133" i="9"/>
  <c r="Y132" i="9"/>
  <c r="AI132" i="9" s="1"/>
  <c r="Y131" i="9"/>
  <c r="Y130" i="9"/>
  <c r="Y129" i="9"/>
  <c r="Y128" i="9"/>
  <c r="AI128" i="9" s="1"/>
  <c r="Y127" i="9"/>
  <c r="Y126" i="9"/>
  <c r="Y125" i="9"/>
  <c r="Y124" i="9"/>
  <c r="AI124" i="9" s="1"/>
  <c r="Y123" i="9"/>
  <c r="Y122" i="9"/>
  <c r="Y121" i="9"/>
  <c r="Y120" i="9"/>
  <c r="AI120" i="9" s="1"/>
  <c r="Y119" i="9"/>
  <c r="Y118" i="9"/>
  <c r="Y117" i="9"/>
  <c r="Y116" i="9"/>
  <c r="AI116" i="9" s="1"/>
  <c r="Y115" i="9"/>
  <c r="Y114" i="9"/>
  <c r="Y113" i="9"/>
  <c r="Y112" i="9"/>
  <c r="AI112" i="9" s="1"/>
  <c r="Y111" i="9"/>
  <c r="Y110" i="9"/>
  <c r="Y109" i="9"/>
  <c r="Y108" i="9"/>
  <c r="AI108" i="9" s="1"/>
  <c r="Y107" i="9"/>
  <c r="Y106" i="9"/>
  <c r="Y105" i="9"/>
  <c r="Y104" i="9"/>
  <c r="AI104" i="9" s="1"/>
  <c r="Y103" i="9"/>
  <c r="Y102" i="9"/>
  <c r="Y101" i="9"/>
  <c r="Y100" i="9"/>
  <c r="AI100" i="9" s="1"/>
  <c r="Y99" i="9"/>
  <c r="Y98" i="9"/>
  <c r="Y97" i="9"/>
  <c r="Y96" i="9"/>
  <c r="AI96" i="9" s="1"/>
  <c r="Y95" i="9"/>
  <c r="Y94" i="9"/>
  <c r="Y93" i="9"/>
  <c r="Y92" i="9"/>
  <c r="AI92" i="9" s="1"/>
  <c r="Y91" i="9"/>
  <c r="Y90" i="9"/>
  <c r="Y89" i="9"/>
  <c r="Y88" i="9"/>
  <c r="AI88" i="9" s="1"/>
  <c r="Y87" i="9"/>
  <c r="Y86" i="9"/>
  <c r="Y85" i="9"/>
  <c r="Y84" i="9"/>
  <c r="AI84" i="9" s="1"/>
  <c r="Y83" i="9"/>
  <c r="Y82" i="9"/>
  <c r="Y81" i="9"/>
  <c r="Y80" i="9"/>
  <c r="AI80" i="9" s="1"/>
  <c r="Y79" i="9"/>
  <c r="Y78" i="9"/>
  <c r="Y77" i="9"/>
  <c r="AI77" i="9" s="1"/>
  <c r="Y76" i="9"/>
  <c r="AI76" i="9" s="1"/>
  <c r="Y75" i="9"/>
  <c r="Y74" i="9"/>
  <c r="Y73" i="9"/>
  <c r="Y72" i="9"/>
  <c r="AI72" i="9" s="1"/>
  <c r="Y71" i="9"/>
  <c r="Y70" i="9"/>
  <c r="Y69" i="9"/>
  <c r="AI69" i="9" s="1"/>
  <c r="Y68" i="9"/>
  <c r="AI68" i="9" s="1"/>
  <c r="Y67" i="9"/>
  <c r="Y66" i="9"/>
  <c r="Y65" i="9"/>
  <c r="Y64" i="9"/>
  <c r="AI64" i="9" s="1"/>
  <c r="Y63" i="9"/>
  <c r="Y62" i="9"/>
  <c r="Y61" i="9"/>
  <c r="AI61" i="9" s="1"/>
  <c r="Y60" i="9"/>
  <c r="AI60" i="9" s="1"/>
  <c r="Y59" i="9"/>
  <c r="Y58" i="9"/>
  <c r="Y57" i="9"/>
  <c r="Y56" i="9"/>
  <c r="AI56" i="9" s="1"/>
  <c r="Y55" i="9"/>
  <c r="Y54" i="9"/>
  <c r="Y53" i="9"/>
  <c r="AI53" i="9" s="1"/>
  <c r="Y52" i="9"/>
  <c r="AI52" i="9" s="1"/>
  <c r="Y51" i="9"/>
  <c r="Y50" i="9"/>
  <c r="Y49" i="9"/>
  <c r="Y48" i="9"/>
  <c r="AI48" i="9" s="1"/>
  <c r="Y47" i="9"/>
  <c r="Y46" i="9"/>
  <c r="Y45" i="9"/>
  <c r="AI45" i="9" s="1"/>
  <c r="Y44" i="9"/>
  <c r="AI44" i="9" s="1"/>
  <c r="Y43" i="9"/>
  <c r="Y42" i="9"/>
  <c r="Y41" i="9"/>
  <c r="A36"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5" i="9"/>
  <c r="A34" i="9"/>
  <c r="A33" i="9"/>
  <c r="A32" i="9"/>
  <c r="A31" i="9"/>
  <c r="A30" i="9"/>
  <c r="A29" i="9"/>
  <c r="A28" i="9"/>
  <c r="A27" i="9"/>
  <c r="A26" i="9"/>
  <c r="A25" i="9"/>
  <c r="A24" i="9"/>
  <c r="A23" i="9"/>
  <c r="A22" i="9"/>
  <c r="A21" i="9"/>
  <c r="A20" i="9"/>
  <c r="A19" i="9"/>
  <c r="A18" i="9"/>
  <c r="A17" i="9"/>
  <c r="A16" i="9"/>
  <c r="A15" i="9"/>
  <c r="A14" i="9"/>
  <c r="A13" i="9"/>
  <c r="A12" i="9"/>
  <c r="A11" i="9"/>
  <c r="A10" i="9"/>
  <c r="A9" i="9"/>
  <c r="AC208" i="9"/>
  <c r="AC207" i="9"/>
  <c r="AC206" i="9"/>
  <c r="AC205" i="9"/>
  <c r="AC204" i="9"/>
  <c r="AC203" i="9"/>
  <c r="AC202" i="9"/>
  <c r="AC201" i="9"/>
  <c r="AC200" i="9"/>
  <c r="AC199" i="9"/>
  <c r="AC198" i="9"/>
  <c r="AC197" i="9"/>
  <c r="AC196" i="9"/>
  <c r="AC195" i="9"/>
  <c r="AC194" i="9"/>
  <c r="AC193" i="9"/>
  <c r="AC192" i="9"/>
  <c r="AC191" i="9"/>
  <c r="AC190" i="9"/>
  <c r="AC189" i="9"/>
  <c r="AC188" i="9"/>
  <c r="AC187" i="9"/>
  <c r="AC186" i="9"/>
  <c r="AC185" i="9"/>
  <c r="AC184" i="9"/>
  <c r="AC183" i="9"/>
  <c r="AC182" i="9"/>
  <c r="AC181" i="9"/>
  <c r="AC180" i="9"/>
  <c r="AC179" i="9"/>
  <c r="AC178" i="9"/>
  <c r="AC177" i="9"/>
  <c r="AC176" i="9"/>
  <c r="AC175" i="9"/>
  <c r="AC174" i="9"/>
  <c r="AC173" i="9"/>
  <c r="AC172" i="9"/>
  <c r="AC171" i="9"/>
  <c r="AC170" i="9"/>
  <c r="AC169" i="9"/>
  <c r="AC168" i="9"/>
  <c r="AC167" i="9"/>
  <c r="AC166" i="9"/>
  <c r="AC165" i="9"/>
  <c r="AC164" i="9"/>
  <c r="AC163" i="9"/>
  <c r="AC162" i="9"/>
  <c r="AC161" i="9"/>
  <c r="AC160" i="9"/>
  <c r="AC159" i="9"/>
  <c r="AC158" i="9"/>
  <c r="AC157" i="9"/>
  <c r="AC156" i="9"/>
  <c r="AC155" i="9"/>
  <c r="AC154" i="9"/>
  <c r="AC153" i="9"/>
  <c r="AC152" i="9"/>
  <c r="AC151" i="9"/>
  <c r="AC150" i="9"/>
  <c r="AC149" i="9"/>
  <c r="AC148" i="9"/>
  <c r="AC147" i="9"/>
  <c r="AC146" i="9"/>
  <c r="AC145" i="9"/>
  <c r="AC144" i="9"/>
  <c r="AC143" i="9"/>
  <c r="AC142" i="9"/>
  <c r="AC141" i="9"/>
  <c r="AC140" i="9"/>
  <c r="AC139" i="9"/>
  <c r="AC138" i="9"/>
  <c r="AC137" i="9"/>
  <c r="AC136" i="9"/>
  <c r="AC135" i="9"/>
  <c r="AC134" i="9"/>
  <c r="AC133" i="9"/>
  <c r="AC132" i="9"/>
  <c r="AC131" i="9"/>
  <c r="AC130" i="9"/>
  <c r="AC129" i="9"/>
  <c r="AC128" i="9"/>
  <c r="AC127" i="9"/>
  <c r="AC126" i="9"/>
  <c r="AC125" i="9"/>
  <c r="AC124" i="9"/>
  <c r="AC123" i="9"/>
  <c r="AC122" i="9"/>
  <c r="AC121" i="9"/>
  <c r="AC120" i="9"/>
  <c r="AC119" i="9"/>
  <c r="AC118" i="9"/>
  <c r="AC117" i="9"/>
  <c r="AC116" i="9"/>
  <c r="AC115" i="9"/>
  <c r="AC114" i="9"/>
  <c r="AC113" i="9"/>
  <c r="AC112" i="9"/>
  <c r="AC111" i="9"/>
  <c r="AC110" i="9"/>
  <c r="AC109" i="9"/>
  <c r="AC108" i="9"/>
  <c r="AC107" i="9"/>
  <c r="AC106" i="9"/>
  <c r="AC105" i="9"/>
  <c r="AC104" i="9"/>
  <c r="AC103" i="9"/>
  <c r="AC102" i="9"/>
  <c r="AC101" i="9"/>
  <c r="AC100" i="9"/>
  <c r="AC99" i="9"/>
  <c r="AC98" i="9"/>
  <c r="AC97" i="9"/>
  <c r="AC96" i="9"/>
  <c r="AC95" i="9"/>
  <c r="AC94" i="9"/>
  <c r="AC93" i="9"/>
  <c r="AC92" i="9"/>
  <c r="AC91" i="9"/>
  <c r="AC90" i="9"/>
  <c r="AC89" i="9"/>
  <c r="AC88" i="9"/>
  <c r="AC87" i="9"/>
  <c r="AC86" i="9"/>
  <c r="AC85" i="9"/>
  <c r="AC84" i="9"/>
  <c r="AC83" i="9"/>
  <c r="AC82" i="9"/>
  <c r="AC81" i="9"/>
  <c r="AC80" i="9"/>
  <c r="AC79" i="9"/>
  <c r="AC78" i="9"/>
  <c r="AC77" i="9"/>
  <c r="AC76" i="9"/>
  <c r="AC75" i="9"/>
  <c r="AC74" i="9"/>
  <c r="AC73" i="9"/>
  <c r="AC72" i="9"/>
  <c r="AC71" i="9"/>
  <c r="AC70" i="9"/>
  <c r="AC69" i="9"/>
  <c r="AC68" i="9"/>
  <c r="AC67" i="9"/>
  <c r="AC66" i="9"/>
  <c r="AC65" i="9"/>
  <c r="AC64" i="9"/>
  <c r="AC63" i="9"/>
  <c r="AC62" i="9"/>
  <c r="AC61" i="9"/>
  <c r="AC60" i="9"/>
  <c r="AC59" i="9"/>
  <c r="AC58" i="9"/>
  <c r="AC57" i="9"/>
  <c r="AC56" i="9"/>
  <c r="AC55" i="9"/>
  <c r="AC54" i="9"/>
  <c r="AC53" i="9"/>
  <c r="AC52" i="9"/>
  <c r="AC51" i="9"/>
  <c r="AC50" i="9"/>
  <c r="AC49" i="9"/>
  <c r="AC48" i="9"/>
  <c r="AC47" i="9"/>
  <c r="AC46" i="9"/>
  <c r="AC45" i="9"/>
  <c r="AC41" i="9"/>
  <c r="AA208" i="9"/>
  <c r="AK208" i="9" s="1"/>
  <c r="AA207" i="9"/>
  <c r="AK207" i="9" s="1"/>
  <c r="AA206" i="9"/>
  <c r="AK206" i="9" s="1"/>
  <c r="AA205" i="9"/>
  <c r="AK205" i="9" s="1"/>
  <c r="AA204" i="9"/>
  <c r="AK204" i="9" s="1"/>
  <c r="AA203" i="9"/>
  <c r="AK203" i="9" s="1"/>
  <c r="AA202" i="9"/>
  <c r="AA201" i="9"/>
  <c r="AK201" i="9" s="1"/>
  <c r="AA200" i="9"/>
  <c r="AK200" i="9" s="1"/>
  <c r="AA199" i="9"/>
  <c r="AK199" i="9" s="1"/>
  <c r="AA198" i="9"/>
  <c r="AK198" i="9" s="1"/>
  <c r="AA197" i="9"/>
  <c r="AK197" i="9" s="1"/>
  <c r="AA196" i="9"/>
  <c r="AK196" i="9" s="1"/>
  <c r="AA195" i="9"/>
  <c r="AK195" i="9" s="1"/>
  <c r="AA194" i="9"/>
  <c r="AK194" i="9" s="1"/>
  <c r="AA193" i="9"/>
  <c r="AK193" i="9" s="1"/>
  <c r="AA192" i="9"/>
  <c r="AK192" i="9" s="1"/>
  <c r="AA191" i="9"/>
  <c r="AK191" i="9" s="1"/>
  <c r="AA190" i="9"/>
  <c r="AK190" i="9" s="1"/>
  <c r="AA189" i="9"/>
  <c r="AK189" i="9" s="1"/>
  <c r="AA188" i="9"/>
  <c r="AK188" i="9" s="1"/>
  <c r="AA187" i="9"/>
  <c r="AK187" i="9" s="1"/>
  <c r="AA186" i="9"/>
  <c r="AA185" i="9"/>
  <c r="AK185" i="9" s="1"/>
  <c r="AA184" i="9"/>
  <c r="AK184" i="9" s="1"/>
  <c r="AA183" i="9"/>
  <c r="AK183" i="9" s="1"/>
  <c r="AA182" i="9"/>
  <c r="AK182" i="9" s="1"/>
  <c r="AA181" i="9"/>
  <c r="AK181" i="9" s="1"/>
  <c r="AA180" i="9"/>
  <c r="AK180" i="9" s="1"/>
  <c r="AA179" i="9"/>
  <c r="AK179" i="9" s="1"/>
  <c r="AA178" i="9"/>
  <c r="AA177" i="9"/>
  <c r="AK177" i="9" s="1"/>
  <c r="AA176" i="9"/>
  <c r="AK176" i="9" s="1"/>
  <c r="AA175" i="9"/>
  <c r="AK175" i="9" s="1"/>
  <c r="AA174" i="9"/>
  <c r="AK174" i="9" s="1"/>
  <c r="AA173" i="9"/>
  <c r="AK173" i="9" s="1"/>
  <c r="AA172" i="9"/>
  <c r="AK172" i="9" s="1"/>
  <c r="AA171" i="9"/>
  <c r="AK171" i="9" s="1"/>
  <c r="AA170" i="9"/>
  <c r="AK170" i="9" s="1"/>
  <c r="AA169" i="9"/>
  <c r="AK169" i="9" s="1"/>
  <c r="AA168" i="9"/>
  <c r="AK168" i="9" s="1"/>
  <c r="AA167" i="9"/>
  <c r="AK167" i="9" s="1"/>
  <c r="AA166" i="9"/>
  <c r="AK166" i="9" s="1"/>
  <c r="AA165" i="9"/>
  <c r="AK165" i="9" s="1"/>
  <c r="AA164" i="9"/>
  <c r="AK164" i="9" s="1"/>
  <c r="AA163" i="9"/>
  <c r="AK163" i="9" s="1"/>
  <c r="AA162" i="9"/>
  <c r="AK162" i="9" s="1"/>
  <c r="AA161" i="9"/>
  <c r="AK161" i="9" s="1"/>
  <c r="AA160" i="9"/>
  <c r="AK160" i="9" s="1"/>
  <c r="AA159" i="9"/>
  <c r="AK159" i="9" s="1"/>
  <c r="AA158" i="9"/>
  <c r="AK158" i="9" s="1"/>
  <c r="AA157" i="9"/>
  <c r="AK157" i="9" s="1"/>
  <c r="AA156" i="9"/>
  <c r="AK156" i="9" s="1"/>
  <c r="AA155" i="9"/>
  <c r="AK155" i="9" s="1"/>
  <c r="AA154" i="9"/>
  <c r="AA153" i="9"/>
  <c r="AK153" i="9" s="1"/>
  <c r="AA152" i="9"/>
  <c r="AK152" i="9" s="1"/>
  <c r="AA151" i="9"/>
  <c r="AK151" i="9" s="1"/>
  <c r="AA150" i="9"/>
  <c r="AK150" i="9" s="1"/>
  <c r="AA149" i="9"/>
  <c r="AK149" i="9" s="1"/>
  <c r="AA148" i="9"/>
  <c r="AK148" i="9" s="1"/>
  <c r="AA147" i="9"/>
  <c r="AK147" i="9" s="1"/>
  <c r="AA146" i="9"/>
  <c r="AA145" i="9"/>
  <c r="AK145" i="9" s="1"/>
  <c r="AA144" i="9"/>
  <c r="AK144" i="9" s="1"/>
  <c r="AA143" i="9"/>
  <c r="AK143" i="9" s="1"/>
  <c r="AA142" i="9"/>
  <c r="AK142" i="9" s="1"/>
  <c r="AA141" i="9"/>
  <c r="AK141" i="9" s="1"/>
  <c r="AA140" i="9"/>
  <c r="AK140" i="9" s="1"/>
  <c r="AA139" i="9"/>
  <c r="AK139" i="9" s="1"/>
  <c r="AA138" i="9"/>
  <c r="AK138" i="9" s="1"/>
  <c r="AA137" i="9"/>
  <c r="AK137" i="9" s="1"/>
  <c r="AA136" i="9"/>
  <c r="AK136" i="9" s="1"/>
  <c r="AA135" i="9"/>
  <c r="AA134" i="9"/>
  <c r="AK134" i="9" s="1"/>
  <c r="AA133" i="9"/>
  <c r="AK133" i="9" s="1"/>
  <c r="AA132" i="9"/>
  <c r="AK132" i="9" s="1"/>
  <c r="AA131" i="9"/>
  <c r="AK131" i="9" s="1"/>
  <c r="AA130" i="9"/>
  <c r="AK130" i="9" s="1"/>
  <c r="AA129" i="9"/>
  <c r="AK129" i="9" s="1"/>
  <c r="AA128" i="9"/>
  <c r="AK128" i="9" s="1"/>
  <c r="AA127" i="9"/>
  <c r="AK127" i="9" s="1"/>
  <c r="AA126" i="9"/>
  <c r="AK126" i="9" s="1"/>
  <c r="AA125" i="9"/>
  <c r="AK125" i="9" s="1"/>
  <c r="AA124" i="9"/>
  <c r="AK124" i="9" s="1"/>
  <c r="AA123" i="9"/>
  <c r="AK123" i="9" s="1"/>
  <c r="AA122" i="9"/>
  <c r="AK122" i="9" s="1"/>
  <c r="AA121" i="9"/>
  <c r="AK121" i="9" s="1"/>
  <c r="AA120" i="9"/>
  <c r="AK120" i="9" s="1"/>
  <c r="AA119" i="9"/>
  <c r="AK119" i="9" s="1"/>
  <c r="AA118" i="9"/>
  <c r="AK118" i="9" s="1"/>
  <c r="AA117" i="9"/>
  <c r="AK117" i="9" s="1"/>
  <c r="AA116" i="9"/>
  <c r="AA115" i="9"/>
  <c r="AK115" i="9" s="1"/>
  <c r="AA114" i="9"/>
  <c r="AK114" i="9" s="1"/>
  <c r="AA113" i="9"/>
  <c r="AK113" i="9" s="1"/>
  <c r="AA112" i="9"/>
  <c r="AK112" i="9" s="1"/>
  <c r="AA111" i="9"/>
  <c r="AK111" i="9" s="1"/>
  <c r="AA110" i="9"/>
  <c r="AK110" i="9" s="1"/>
  <c r="AA109" i="9"/>
  <c r="AK109" i="9" s="1"/>
  <c r="AA108" i="9"/>
  <c r="AK108" i="9" s="1"/>
  <c r="AA107" i="9"/>
  <c r="AK107" i="9" s="1"/>
  <c r="AA106" i="9"/>
  <c r="AK106" i="9" s="1"/>
  <c r="AA105" i="9"/>
  <c r="AK105" i="9" s="1"/>
  <c r="AA104" i="9"/>
  <c r="AK104" i="9" s="1"/>
  <c r="AA103" i="9"/>
  <c r="AK103" i="9" s="1"/>
  <c r="AA102" i="9"/>
  <c r="AK102" i="9" s="1"/>
  <c r="AA101" i="9"/>
  <c r="AK101" i="9" s="1"/>
  <c r="AA100" i="9"/>
  <c r="AK100" i="9" s="1"/>
  <c r="AA99" i="9"/>
  <c r="AK99" i="9" s="1"/>
  <c r="AA98" i="9"/>
  <c r="AK98" i="9" s="1"/>
  <c r="AA97" i="9"/>
  <c r="AK97" i="9" s="1"/>
  <c r="AA96" i="9"/>
  <c r="AK96" i="9" s="1"/>
  <c r="AA95" i="9"/>
  <c r="AK95" i="9" s="1"/>
  <c r="AA94" i="9"/>
  <c r="AK94" i="9" s="1"/>
  <c r="AA93" i="9"/>
  <c r="AK93" i="9" s="1"/>
  <c r="AA92" i="9"/>
  <c r="AK92" i="9" s="1"/>
  <c r="AA91" i="9"/>
  <c r="AK91" i="9" s="1"/>
  <c r="AA90" i="9"/>
  <c r="AK90" i="9" s="1"/>
  <c r="AA89" i="9"/>
  <c r="AK89" i="9" s="1"/>
  <c r="AA88" i="9"/>
  <c r="AK88" i="9" s="1"/>
  <c r="AA87" i="9"/>
  <c r="AK87" i="9" s="1"/>
  <c r="AA86" i="9"/>
  <c r="AA85" i="9"/>
  <c r="AK85" i="9" s="1"/>
  <c r="AA84" i="9"/>
  <c r="AK84" i="9" s="1"/>
  <c r="AA83" i="9"/>
  <c r="AK83" i="9" s="1"/>
  <c r="AA82" i="9"/>
  <c r="AK82" i="9" s="1"/>
  <c r="AA81" i="9"/>
  <c r="AK81" i="9" s="1"/>
  <c r="AA80" i="9"/>
  <c r="AK80" i="9" s="1"/>
  <c r="AA79" i="9"/>
  <c r="AK79" i="9" s="1"/>
  <c r="AA78" i="9"/>
  <c r="AK78" i="9" s="1"/>
  <c r="AA77" i="9"/>
  <c r="AK77" i="9" s="1"/>
  <c r="AA76" i="9"/>
  <c r="AK76" i="9" s="1"/>
  <c r="AA75" i="9"/>
  <c r="AK75" i="9" s="1"/>
  <c r="AA74" i="9"/>
  <c r="AK74" i="9" s="1"/>
  <c r="AA73" i="9"/>
  <c r="AK73" i="9" s="1"/>
  <c r="AA72" i="9"/>
  <c r="AK72" i="9" s="1"/>
  <c r="AA71" i="9"/>
  <c r="AK71" i="9" s="1"/>
  <c r="AA70" i="9"/>
  <c r="AK70" i="9" s="1"/>
  <c r="AA69" i="9"/>
  <c r="AK69" i="9" s="1"/>
  <c r="AA68" i="9"/>
  <c r="AK68" i="9" s="1"/>
  <c r="AA67" i="9"/>
  <c r="AK67" i="9" s="1"/>
  <c r="AA66" i="9"/>
  <c r="AK66" i="9" s="1"/>
  <c r="AA65" i="9"/>
  <c r="AK65" i="9" s="1"/>
  <c r="AA64" i="9"/>
  <c r="AK64" i="9" s="1"/>
  <c r="AA63" i="9"/>
  <c r="AK63" i="9" s="1"/>
  <c r="AA62" i="9"/>
  <c r="AK62" i="9" s="1"/>
  <c r="AA61" i="9"/>
  <c r="AK61" i="9" s="1"/>
  <c r="AA60" i="9"/>
  <c r="AK60" i="9" s="1"/>
  <c r="AA59" i="9"/>
  <c r="AK59" i="9" s="1"/>
  <c r="AA58" i="9"/>
  <c r="AK58" i="9" s="1"/>
  <c r="AA57" i="9"/>
  <c r="AK57" i="9" s="1"/>
  <c r="AA56" i="9"/>
  <c r="AK56" i="9" s="1"/>
  <c r="AA55" i="9"/>
  <c r="AK55" i="9" s="1"/>
  <c r="AA54" i="9"/>
  <c r="AK54" i="9" s="1"/>
  <c r="AA53" i="9"/>
  <c r="AK53" i="9" s="1"/>
  <c r="AA52" i="9"/>
  <c r="AK52" i="9" s="1"/>
  <c r="AA51" i="9"/>
  <c r="AK51" i="9" s="1"/>
  <c r="AA50" i="9"/>
  <c r="AK50" i="9" s="1"/>
  <c r="AA49" i="9"/>
  <c r="AK49" i="9" s="1"/>
  <c r="AA48" i="9"/>
  <c r="AK48" i="9" s="1"/>
  <c r="AA47" i="9"/>
  <c r="AK47" i="9" s="1"/>
  <c r="AA46" i="9"/>
  <c r="AK46" i="9" s="1"/>
  <c r="AA45" i="9"/>
  <c r="AK45" i="9" s="1"/>
  <c r="AA41" i="9"/>
  <c r="AK41" i="9" s="1"/>
  <c r="BI208" i="9"/>
  <c r="BJ208" i="9" s="1"/>
  <c r="BH208" i="9"/>
  <c r="BI207" i="9"/>
  <c r="BJ207" i="9" s="1"/>
  <c r="BH207" i="9"/>
  <c r="BI206" i="9"/>
  <c r="BJ206" i="9" s="1"/>
  <c r="BH206" i="9"/>
  <c r="BI205" i="9"/>
  <c r="BJ205" i="9" s="1"/>
  <c r="BH205" i="9"/>
  <c r="BI204" i="9"/>
  <c r="BJ204" i="9" s="1"/>
  <c r="BH204" i="9"/>
  <c r="BI203" i="9"/>
  <c r="BJ203" i="9" s="1"/>
  <c r="BH203" i="9"/>
  <c r="BI202" i="9"/>
  <c r="BJ202" i="9" s="1"/>
  <c r="BH202" i="9"/>
  <c r="BI201" i="9"/>
  <c r="BJ201" i="9" s="1"/>
  <c r="BH201" i="9"/>
  <c r="BI200" i="9"/>
  <c r="BJ200" i="9" s="1"/>
  <c r="BH200" i="9"/>
  <c r="BI199" i="9"/>
  <c r="BJ199" i="9" s="1"/>
  <c r="BH199" i="9"/>
  <c r="BI198" i="9"/>
  <c r="BJ198" i="9" s="1"/>
  <c r="BH198" i="9"/>
  <c r="BI197" i="9"/>
  <c r="BJ197" i="9" s="1"/>
  <c r="BH197" i="9"/>
  <c r="BI196" i="9"/>
  <c r="BJ196" i="9" s="1"/>
  <c r="BH196" i="9"/>
  <c r="BI195" i="9"/>
  <c r="BJ195" i="9" s="1"/>
  <c r="BH195" i="9"/>
  <c r="BI194" i="9"/>
  <c r="BJ194" i="9" s="1"/>
  <c r="BH194" i="9"/>
  <c r="BI193" i="9"/>
  <c r="BJ193" i="9" s="1"/>
  <c r="BH193" i="9"/>
  <c r="BI192" i="9"/>
  <c r="BJ192" i="9" s="1"/>
  <c r="BH192" i="9"/>
  <c r="BI191" i="9"/>
  <c r="BJ191" i="9" s="1"/>
  <c r="BH191" i="9"/>
  <c r="BI190" i="9"/>
  <c r="BJ190" i="9" s="1"/>
  <c r="BH190" i="9"/>
  <c r="BI189" i="9"/>
  <c r="BJ189" i="9" s="1"/>
  <c r="BH189" i="9"/>
  <c r="BL189" i="9" s="1"/>
  <c r="BI188" i="9"/>
  <c r="BJ188" i="9" s="1"/>
  <c r="BH188" i="9"/>
  <c r="BI187" i="9"/>
  <c r="BJ187" i="9" s="1"/>
  <c r="BH187" i="9"/>
  <c r="BI186" i="9"/>
  <c r="BJ186" i="9" s="1"/>
  <c r="BH186" i="9"/>
  <c r="BI185" i="9"/>
  <c r="BJ185" i="9" s="1"/>
  <c r="BH185" i="9"/>
  <c r="BI184" i="9"/>
  <c r="BJ184" i="9" s="1"/>
  <c r="BH184" i="9"/>
  <c r="BI183" i="9"/>
  <c r="BJ183" i="9" s="1"/>
  <c r="BH183" i="9"/>
  <c r="BI182" i="9"/>
  <c r="BJ182" i="9" s="1"/>
  <c r="BH182" i="9"/>
  <c r="BI181" i="9"/>
  <c r="BJ181" i="9" s="1"/>
  <c r="BH181" i="9"/>
  <c r="BI180" i="9"/>
  <c r="BJ180" i="9" s="1"/>
  <c r="BH180" i="9"/>
  <c r="BI179" i="9"/>
  <c r="BJ179" i="9" s="1"/>
  <c r="BH179" i="9"/>
  <c r="BI178" i="9"/>
  <c r="BJ178" i="9" s="1"/>
  <c r="BH178" i="9"/>
  <c r="BI177" i="9"/>
  <c r="BJ177" i="9" s="1"/>
  <c r="BH177" i="9"/>
  <c r="BI176" i="9"/>
  <c r="BJ176" i="9" s="1"/>
  <c r="BH176" i="9"/>
  <c r="BI175" i="9"/>
  <c r="BJ175" i="9" s="1"/>
  <c r="BH175" i="9"/>
  <c r="BI174" i="9"/>
  <c r="BJ174" i="9" s="1"/>
  <c r="BH174" i="9"/>
  <c r="BI173" i="9"/>
  <c r="BJ173" i="9" s="1"/>
  <c r="BH173" i="9"/>
  <c r="BI172" i="9"/>
  <c r="BJ172" i="9" s="1"/>
  <c r="BH172" i="9"/>
  <c r="BI171" i="9"/>
  <c r="BJ171" i="9" s="1"/>
  <c r="BH171" i="9"/>
  <c r="BI170" i="9"/>
  <c r="BJ170" i="9" s="1"/>
  <c r="BH170" i="9"/>
  <c r="BI169" i="9"/>
  <c r="BJ169" i="9" s="1"/>
  <c r="BH169" i="9"/>
  <c r="BI168" i="9"/>
  <c r="BJ168" i="9" s="1"/>
  <c r="BH168" i="9"/>
  <c r="BI167" i="9"/>
  <c r="BJ167" i="9" s="1"/>
  <c r="BH167" i="9"/>
  <c r="BI166" i="9"/>
  <c r="BJ166" i="9" s="1"/>
  <c r="BH166" i="9"/>
  <c r="BI165" i="9"/>
  <c r="BJ165" i="9" s="1"/>
  <c r="BH165" i="9"/>
  <c r="BI164" i="9"/>
  <c r="BJ164" i="9" s="1"/>
  <c r="BH164" i="9"/>
  <c r="BI163" i="9"/>
  <c r="BJ163" i="9" s="1"/>
  <c r="BH163" i="9"/>
  <c r="BI162" i="9"/>
  <c r="BJ162" i="9" s="1"/>
  <c r="BH162" i="9"/>
  <c r="BI161" i="9"/>
  <c r="BJ161" i="9" s="1"/>
  <c r="BH161" i="9"/>
  <c r="BL161" i="9" s="1"/>
  <c r="BI160" i="9"/>
  <c r="BJ160" i="9" s="1"/>
  <c r="BH160" i="9"/>
  <c r="BI159" i="9"/>
  <c r="BJ159" i="9" s="1"/>
  <c r="BH159" i="9"/>
  <c r="BI158" i="9"/>
  <c r="BJ158" i="9" s="1"/>
  <c r="BH158" i="9"/>
  <c r="BI157" i="9"/>
  <c r="BJ157" i="9" s="1"/>
  <c r="BH157" i="9"/>
  <c r="BI156" i="9"/>
  <c r="BJ156" i="9" s="1"/>
  <c r="BH156" i="9"/>
  <c r="BI155" i="9"/>
  <c r="BJ155" i="9" s="1"/>
  <c r="BH155" i="9"/>
  <c r="BI154" i="9"/>
  <c r="BJ154" i="9" s="1"/>
  <c r="BH154" i="9"/>
  <c r="BI153" i="9"/>
  <c r="BJ153" i="9" s="1"/>
  <c r="BH153" i="9"/>
  <c r="BI152" i="9"/>
  <c r="BJ152" i="9" s="1"/>
  <c r="BH152" i="9"/>
  <c r="BI151" i="9"/>
  <c r="BJ151" i="9" s="1"/>
  <c r="BH151" i="9"/>
  <c r="BI150" i="9"/>
  <c r="BJ150" i="9" s="1"/>
  <c r="BH150" i="9"/>
  <c r="BI149" i="9"/>
  <c r="BJ149" i="9" s="1"/>
  <c r="BH149" i="9"/>
  <c r="BI148" i="9"/>
  <c r="BJ148" i="9" s="1"/>
  <c r="BH148" i="9"/>
  <c r="BI147" i="9"/>
  <c r="BJ147" i="9" s="1"/>
  <c r="BH147" i="9"/>
  <c r="BI146" i="9"/>
  <c r="BJ146" i="9" s="1"/>
  <c r="BH146" i="9"/>
  <c r="BI145" i="9"/>
  <c r="BJ145" i="9" s="1"/>
  <c r="BH145" i="9"/>
  <c r="BI144" i="9"/>
  <c r="BJ144" i="9" s="1"/>
  <c r="BH144" i="9"/>
  <c r="BI143" i="9"/>
  <c r="BJ143" i="9" s="1"/>
  <c r="BH143" i="9"/>
  <c r="BI142" i="9"/>
  <c r="BJ142" i="9" s="1"/>
  <c r="BH142" i="9"/>
  <c r="BI141" i="9"/>
  <c r="BJ141" i="9" s="1"/>
  <c r="BH141" i="9"/>
  <c r="BI140" i="9"/>
  <c r="BJ140" i="9" s="1"/>
  <c r="BH140" i="9"/>
  <c r="BI139" i="9"/>
  <c r="BJ139" i="9" s="1"/>
  <c r="BH139" i="9"/>
  <c r="BL139" i="9"/>
  <c r="BI138" i="9"/>
  <c r="BJ138" i="9" s="1"/>
  <c r="BH138" i="9"/>
  <c r="BL138" i="9" s="1"/>
  <c r="BI137" i="9"/>
  <c r="BJ137" i="9" s="1"/>
  <c r="BH137" i="9"/>
  <c r="BI136" i="9"/>
  <c r="BJ136" i="9" s="1"/>
  <c r="BH136" i="9"/>
  <c r="BK136" i="9" s="1"/>
  <c r="BI135" i="9"/>
  <c r="BJ135" i="9" s="1"/>
  <c r="BH135" i="9"/>
  <c r="BL135" i="9"/>
  <c r="BI134" i="9"/>
  <c r="BJ134" i="9" s="1"/>
  <c r="BH134" i="9"/>
  <c r="BI133" i="9"/>
  <c r="BJ133" i="9" s="1"/>
  <c r="BH133" i="9"/>
  <c r="BL133" i="9" s="1"/>
  <c r="BI132" i="9"/>
  <c r="BJ132" i="9" s="1"/>
  <c r="BH132" i="9"/>
  <c r="BI131" i="9"/>
  <c r="BJ131" i="9" s="1"/>
  <c r="BH131" i="9"/>
  <c r="BI130" i="9"/>
  <c r="BJ130" i="9" s="1"/>
  <c r="BH130" i="9"/>
  <c r="BL130" i="9"/>
  <c r="BI129" i="9"/>
  <c r="BJ129" i="9" s="1"/>
  <c r="BH129" i="9"/>
  <c r="BL129" i="9" s="1"/>
  <c r="BI128" i="9"/>
  <c r="BJ128" i="9" s="1"/>
  <c r="BH128" i="9"/>
  <c r="BI127" i="9"/>
  <c r="BJ127" i="9" s="1"/>
  <c r="BH127" i="9"/>
  <c r="BL127" i="9"/>
  <c r="BI126" i="9"/>
  <c r="BJ126" i="9" s="1"/>
  <c r="BH126" i="9"/>
  <c r="BL126" i="9" s="1"/>
  <c r="BI125" i="9"/>
  <c r="BJ125" i="9" s="1"/>
  <c r="BH125" i="9"/>
  <c r="BL125" i="9" s="1"/>
  <c r="BI124" i="9"/>
  <c r="BJ124" i="9" s="1"/>
  <c r="BH124" i="9"/>
  <c r="BK124" i="9"/>
  <c r="BI123" i="9"/>
  <c r="BJ123" i="9" s="1"/>
  <c r="BH123" i="9"/>
  <c r="BL123" i="9" s="1"/>
  <c r="BI122" i="9"/>
  <c r="BJ122" i="9" s="1"/>
  <c r="BH122" i="9"/>
  <c r="BL122" i="9"/>
  <c r="BI121" i="9"/>
  <c r="BJ121" i="9" s="1"/>
  <c r="BH121" i="9"/>
  <c r="BL121" i="9" s="1"/>
  <c r="BI120" i="9"/>
  <c r="BJ120" i="9" s="1"/>
  <c r="BH120" i="9"/>
  <c r="BL120" i="9" s="1"/>
  <c r="BI119" i="9"/>
  <c r="BJ119" i="9" s="1"/>
  <c r="BH119" i="9"/>
  <c r="BL119" i="9" s="1"/>
  <c r="BI118" i="9"/>
  <c r="BJ118" i="9" s="1"/>
  <c r="BH118" i="9"/>
  <c r="BL118" i="9" s="1"/>
  <c r="BI117" i="9"/>
  <c r="BJ117" i="9" s="1"/>
  <c r="BH117" i="9"/>
  <c r="BI116" i="9"/>
  <c r="BJ116" i="9" s="1"/>
  <c r="BH116" i="9"/>
  <c r="BI115" i="9"/>
  <c r="BJ115" i="9" s="1"/>
  <c r="BH115" i="9"/>
  <c r="BL115" i="9" s="1"/>
  <c r="BI114" i="9"/>
  <c r="BJ114" i="9" s="1"/>
  <c r="BH114" i="9"/>
  <c r="BL114" i="9" s="1"/>
  <c r="BI113" i="9"/>
  <c r="BJ113" i="9" s="1"/>
  <c r="BH113" i="9"/>
  <c r="BI112" i="9"/>
  <c r="BJ112" i="9" s="1"/>
  <c r="BH112" i="9"/>
  <c r="BL112" i="9" s="1"/>
  <c r="BI111" i="9"/>
  <c r="BJ111" i="9" s="1"/>
  <c r="BH111" i="9"/>
  <c r="BL111" i="9"/>
  <c r="BI110" i="9"/>
  <c r="BJ110" i="9" s="1"/>
  <c r="BH110" i="9"/>
  <c r="BL110" i="9" s="1"/>
  <c r="BI109" i="9"/>
  <c r="BJ109" i="9" s="1"/>
  <c r="BH109" i="9"/>
  <c r="BI108" i="9"/>
  <c r="BJ108" i="9" s="1"/>
  <c r="BH108" i="9"/>
  <c r="BL108" i="9" s="1"/>
  <c r="BI107" i="9"/>
  <c r="BJ107" i="9" s="1"/>
  <c r="BH107" i="9"/>
  <c r="BL107" i="9"/>
  <c r="BI106" i="9"/>
  <c r="BJ106" i="9" s="1"/>
  <c r="BH106" i="9"/>
  <c r="BL106" i="9" s="1"/>
  <c r="BI105" i="9"/>
  <c r="BJ105" i="9" s="1"/>
  <c r="BH105" i="9"/>
  <c r="BI104" i="9"/>
  <c r="BJ104" i="9" s="1"/>
  <c r="BH104" i="9"/>
  <c r="BL104" i="9" s="1"/>
  <c r="BI103" i="9"/>
  <c r="BJ103" i="9" s="1"/>
  <c r="BH103" i="9"/>
  <c r="BL103" i="9" s="1"/>
  <c r="BI102" i="9"/>
  <c r="BJ102" i="9" s="1"/>
  <c r="BH102" i="9"/>
  <c r="BL102" i="9" s="1"/>
  <c r="BI101" i="9"/>
  <c r="BJ101" i="9" s="1"/>
  <c r="BH101" i="9"/>
  <c r="BI100" i="9"/>
  <c r="BJ100" i="9" s="1"/>
  <c r="BH100" i="9"/>
  <c r="BL100" i="9" s="1"/>
  <c r="BI99" i="9"/>
  <c r="BJ99" i="9" s="1"/>
  <c r="BH99" i="9"/>
  <c r="BI98" i="9"/>
  <c r="BJ98" i="9" s="1"/>
  <c r="BH98" i="9"/>
  <c r="BL98" i="9" s="1"/>
  <c r="BI97" i="9"/>
  <c r="BJ97" i="9" s="1"/>
  <c r="BH97" i="9"/>
  <c r="BI96" i="9"/>
  <c r="BJ96" i="9" s="1"/>
  <c r="BH96" i="9"/>
  <c r="BI95" i="9"/>
  <c r="BJ95" i="9" s="1"/>
  <c r="BH95" i="9"/>
  <c r="BL95" i="9"/>
  <c r="BI94" i="9"/>
  <c r="BJ94" i="9" s="1"/>
  <c r="BH94" i="9"/>
  <c r="BL94" i="9" s="1"/>
  <c r="BI93" i="9"/>
  <c r="BJ93" i="9" s="1"/>
  <c r="BH93" i="9"/>
  <c r="BL93" i="9" s="1"/>
  <c r="BI92" i="9"/>
  <c r="BJ92" i="9" s="1"/>
  <c r="BH92" i="9"/>
  <c r="BL92" i="9"/>
  <c r="BI91" i="9"/>
  <c r="BJ91" i="9" s="1"/>
  <c r="BH91" i="9"/>
  <c r="BL91" i="9" s="1"/>
  <c r="BI90" i="9"/>
  <c r="BJ90" i="9" s="1"/>
  <c r="BH90" i="9"/>
  <c r="BL90" i="9"/>
  <c r="BI89" i="9"/>
  <c r="BJ89" i="9" s="1"/>
  <c r="BH89" i="9"/>
  <c r="BI88" i="9"/>
  <c r="BJ88" i="9" s="1"/>
  <c r="BH88" i="9"/>
  <c r="BL88" i="9" s="1"/>
  <c r="BI87" i="9"/>
  <c r="BJ87" i="9" s="1"/>
  <c r="BH87" i="9"/>
  <c r="BL87" i="9" s="1"/>
  <c r="BI86" i="9"/>
  <c r="BJ86" i="9" s="1"/>
  <c r="BH86" i="9"/>
  <c r="BL86" i="9" s="1"/>
  <c r="BI85" i="9"/>
  <c r="BJ85" i="9" s="1"/>
  <c r="BH85" i="9"/>
  <c r="BK85" i="9" s="1"/>
  <c r="BI84" i="9"/>
  <c r="BJ84" i="9" s="1"/>
  <c r="BH84" i="9"/>
  <c r="BL84" i="9" s="1"/>
  <c r="BI83" i="9"/>
  <c r="BJ83" i="9" s="1"/>
  <c r="BH83" i="9"/>
  <c r="BK83" i="9" s="1"/>
  <c r="BI82" i="9"/>
  <c r="BJ82" i="9" s="1"/>
  <c r="BH82" i="9"/>
  <c r="BL82" i="9" s="1"/>
  <c r="BI81" i="9"/>
  <c r="BJ81" i="9" s="1"/>
  <c r="BH81" i="9"/>
  <c r="BI80" i="9"/>
  <c r="BJ80" i="9" s="1"/>
  <c r="BH80" i="9"/>
  <c r="BK80" i="9" s="1"/>
  <c r="BI79" i="9"/>
  <c r="BJ79" i="9" s="1"/>
  <c r="BH79" i="9"/>
  <c r="BK79" i="9"/>
  <c r="BI78" i="9"/>
  <c r="BJ78" i="9" s="1"/>
  <c r="BH78" i="9"/>
  <c r="BI77" i="9"/>
  <c r="BJ77" i="9" s="1"/>
  <c r="BH77" i="9"/>
  <c r="BI76" i="9"/>
  <c r="BJ76" i="9" s="1"/>
  <c r="BH76" i="9"/>
  <c r="BI75" i="9"/>
  <c r="BJ75" i="9" s="1"/>
  <c r="BH75" i="9"/>
  <c r="BI74" i="9"/>
  <c r="BJ74" i="9" s="1"/>
  <c r="BH74" i="9"/>
  <c r="BL74" i="9" s="1"/>
  <c r="BI73" i="9"/>
  <c r="BJ73" i="9" s="1"/>
  <c r="BH73" i="9"/>
  <c r="BK73" i="9" s="1"/>
  <c r="BI72" i="9"/>
  <c r="BJ72" i="9" s="1"/>
  <c r="BH72" i="9"/>
  <c r="BL72" i="9" s="1"/>
  <c r="BI71" i="9"/>
  <c r="BJ71" i="9" s="1"/>
  <c r="BH71" i="9"/>
  <c r="BL71" i="9" s="1"/>
  <c r="BI70" i="9"/>
  <c r="BJ70" i="9" s="1"/>
  <c r="BH70" i="9"/>
  <c r="BL70" i="9" s="1"/>
  <c r="BI69" i="9"/>
  <c r="BJ69" i="9" s="1"/>
  <c r="BH69" i="9"/>
  <c r="BL69" i="9" s="1"/>
  <c r="BI68" i="9"/>
  <c r="BJ68" i="9" s="1"/>
  <c r="BH68" i="9"/>
  <c r="BI67" i="9"/>
  <c r="BJ67" i="9" s="1"/>
  <c r="BH67" i="9"/>
  <c r="BK67" i="9" s="1"/>
  <c r="BI66" i="9"/>
  <c r="BJ66" i="9" s="1"/>
  <c r="BH66" i="9"/>
  <c r="BK66" i="9" s="1"/>
  <c r="BI65" i="9"/>
  <c r="BJ65" i="9" s="1"/>
  <c r="BH65" i="9"/>
  <c r="BI64" i="9"/>
  <c r="BJ64" i="9" s="1"/>
  <c r="BH64" i="9"/>
  <c r="BK64" i="9" s="1"/>
  <c r="BI63" i="9"/>
  <c r="BJ63" i="9" s="1"/>
  <c r="BH63" i="9"/>
  <c r="BI62" i="9"/>
  <c r="BJ62" i="9" s="1"/>
  <c r="BH62" i="9"/>
  <c r="BI61" i="9"/>
  <c r="BJ61" i="9" s="1"/>
  <c r="BH61" i="9"/>
  <c r="BL61" i="9" s="1"/>
  <c r="BI60" i="9"/>
  <c r="BJ60" i="9" s="1"/>
  <c r="BH60" i="9"/>
  <c r="BI59" i="9"/>
  <c r="BJ59" i="9" s="1"/>
  <c r="BH59" i="9"/>
  <c r="BK59" i="9" s="1"/>
  <c r="BI58" i="9"/>
  <c r="BJ58" i="9" s="1"/>
  <c r="BH58" i="9"/>
  <c r="BL58" i="9" s="1"/>
  <c r="BI57" i="9"/>
  <c r="BJ57" i="9" s="1"/>
  <c r="BH57" i="9"/>
  <c r="BK57" i="9" s="1"/>
  <c r="BI56" i="9"/>
  <c r="BJ56" i="9" s="1"/>
  <c r="BH56" i="9"/>
  <c r="BL56" i="9" s="1"/>
  <c r="BI55" i="9"/>
  <c r="BJ55" i="9" s="1"/>
  <c r="BH55" i="9"/>
  <c r="BI54" i="9"/>
  <c r="BJ54" i="9" s="1"/>
  <c r="BH54" i="9"/>
  <c r="BK54" i="9" s="1"/>
  <c r="BI53" i="9"/>
  <c r="BJ53" i="9" s="1"/>
  <c r="BH53" i="9"/>
  <c r="BK53" i="9" s="1"/>
  <c r="BI52" i="9"/>
  <c r="BJ52" i="9" s="1"/>
  <c r="BH52" i="9"/>
  <c r="BI51" i="9"/>
  <c r="BJ51" i="9" s="1"/>
  <c r="BH51" i="9"/>
  <c r="BK51" i="9" s="1"/>
  <c r="BI50" i="9"/>
  <c r="BJ50" i="9" s="1"/>
  <c r="BH50" i="9"/>
  <c r="BK50" i="9" s="1"/>
  <c r="BI49" i="9"/>
  <c r="BJ49" i="9" s="1"/>
  <c r="BH49" i="9"/>
  <c r="BL49" i="9" s="1"/>
  <c r="BI48" i="9"/>
  <c r="BJ48" i="9" s="1"/>
  <c r="BH48" i="9"/>
  <c r="BK48" i="9" s="1"/>
  <c r="BI47" i="9"/>
  <c r="BJ47" i="9" s="1"/>
  <c r="BH47" i="9"/>
  <c r="BK47" i="9" s="1"/>
  <c r="BI46" i="9"/>
  <c r="BJ46" i="9" s="1"/>
  <c r="BH46" i="9"/>
  <c r="BI45" i="9"/>
  <c r="BJ45" i="9" s="1"/>
  <c r="BH45" i="9"/>
  <c r="BH44" i="9"/>
  <c r="BH43" i="9"/>
  <c r="BK43" i="9" s="1"/>
  <c r="BH42" i="9"/>
  <c r="BI41" i="9"/>
  <c r="BJ41" i="9" s="1"/>
  <c r="BH41" i="9"/>
  <c r="BL41" i="9" s="1"/>
  <c r="BH40" i="9"/>
  <c r="BH39" i="9"/>
  <c r="BH38" i="9"/>
  <c r="BH37" i="9"/>
  <c r="BH36" i="9"/>
  <c r="BH35" i="9"/>
  <c r="BH34" i="9"/>
  <c r="BH33" i="9"/>
  <c r="BH32" i="9"/>
  <c r="BH31" i="9"/>
  <c r="BH30" i="9"/>
  <c r="BH29" i="9"/>
  <c r="BH28" i="9"/>
  <c r="BH27" i="9"/>
  <c r="BH26" i="9"/>
  <c r="BH25" i="9"/>
  <c r="BH24" i="9"/>
  <c r="BH23" i="9"/>
  <c r="BH22" i="9"/>
  <c r="BH21" i="9"/>
  <c r="BH20" i="9"/>
  <c r="BH19" i="9"/>
  <c r="BH18" i="9"/>
  <c r="BH17" i="9"/>
  <c r="BH16" i="9"/>
  <c r="BH15" i="9"/>
  <c r="BH14" i="9"/>
  <c r="BH13" i="9"/>
  <c r="BH12" i="9"/>
  <c r="BH11" i="9"/>
  <c r="BH10" i="9"/>
  <c r="BH9" i="9"/>
  <c r="BN208" i="9"/>
  <c r="BM208" i="9"/>
  <c r="BN207" i="9"/>
  <c r="BM207" i="9"/>
  <c r="BN206" i="9"/>
  <c r="BM206" i="9"/>
  <c r="BN205" i="9"/>
  <c r="BM205" i="9"/>
  <c r="BN204" i="9"/>
  <c r="BM204" i="9"/>
  <c r="BN203" i="9"/>
  <c r="BM203" i="9"/>
  <c r="BN202" i="9"/>
  <c r="BM202" i="9"/>
  <c r="BN201" i="9"/>
  <c r="BM201" i="9"/>
  <c r="BN200" i="9"/>
  <c r="BM200" i="9"/>
  <c r="BN199" i="9"/>
  <c r="BM199" i="9"/>
  <c r="BN198" i="9"/>
  <c r="BM198" i="9"/>
  <c r="BN197" i="9"/>
  <c r="BM197" i="9"/>
  <c r="BN196" i="9"/>
  <c r="BM196" i="9"/>
  <c r="BN195" i="9"/>
  <c r="BM195" i="9"/>
  <c r="BN194" i="9"/>
  <c r="BM194" i="9"/>
  <c r="BN193" i="9"/>
  <c r="BM193" i="9"/>
  <c r="BN192" i="9"/>
  <c r="BM192" i="9"/>
  <c r="BN191" i="9"/>
  <c r="BM191" i="9"/>
  <c r="BN190" i="9"/>
  <c r="BM190" i="9"/>
  <c r="BN189" i="9"/>
  <c r="BM189" i="9"/>
  <c r="BN188" i="9"/>
  <c r="BM188" i="9"/>
  <c r="BN187" i="9"/>
  <c r="BM187" i="9"/>
  <c r="BN186" i="9"/>
  <c r="BM186" i="9"/>
  <c r="BN185" i="9"/>
  <c r="BM185" i="9"/>
  <c r="BN184" i="9"/>
  <c r="BM184" i="9"/>
  <c r="BN183" i="9"/>
  <c r="BM183" i="9"/>
  <c r="BN182" i="9"/>
  <c r="BM182" i="9"/>
  <c r="BN181" i="9"/>
  <c r="BM181" i="9"/>
  <c r="BN180" i="9"/>
  <c r="BM180" i="9"/>
  <c r="BN179" i="9"/>
  <c r="BM179" i="9"/>
  <c r="BN178" i="9"/>
  <c r="BM178" i="9"/>
  <c r="BN177" i="9"/>
  <c r="BM177" i="9"/>
  <c r="BN176" i="9"/>
  <c r="BM176" i="9"/>
  <c r="BN175" i="9"/>
  <c r="BM175" i="9"/>
  <c r="BN174" i="9"/>
  <c r="BM174" i="9"/>
  <c r="BN173" i="9"/>
  <c r="BM173" i="9"/>
  <c r="BN172" i="9"/>
  <c r="BM172" i="9"/>
  <c r="BN171" i="9"/>
  <c r="BM171" i="9"/>
  <c r="BN170" i="9"/>
  <c r="BM170" i="9"/>
  <c r="BN169" i="9"/>
  <c r="BM169" i="9"/>
  <c r="BN168" i="9"/>
  <c r="BM168" i="9"/>
  <c r="BN167" i="9"/>
  <c r="BM167" i="9"/>
  <c r="BN166" i="9"/>
  <c r="BM166" i="9"/>
  <c r="BN165" i="9"/>
  <c r="BM165" i="9"/>
  <c r="BN164" i="9"/>
  <c r="BM164" i="9"/>
  <c r="BN163" i="9"/>
  <c r="BM163" i="9"/>
  <c r="BN162" i="9"/>
  <c r="BM162" i="9"/>
  <c r="BN161" i="9"/>
  <c r="BM161" i="9"/>
  <c r="BN160" i="9"/>
  <c r="BM160" i="9"/>
  <c r="BN159" i="9"/>
  <c r="BM159" i="9"/>
  <c r="BN158" i="9"/>
  <c r="BM158" i="9"/>
  <c r="BN157" i="9"/>
  <c r="BM157" i="9"/>
  <c r="BN156" i="9"/>
  <c r="BM156" i="9"/>
  <c r="BN155" i="9"/>
  <c r="BM155" i="9"/>
  <c r="BN154" i="9"/>
  <c r="BM154" i="9"/>
  <c r="BN153" i="9"/>
  <c r="BM153" i="9"/>
  <c r="BN152" i="9"/>
  <c r="BM152" i="9"/>
  <c r="BN151" i="9"/>
  <c r="BM151" i="9"/>
  <c r="BN150" i="9"/>
  <c r="BM150" i="9"/>
  <c r="BN149" i="9"/>
  <c r="BM149" i="9"/>
  <c r="BN148" i="9"/>
  <c r="BM148" i="9"/>
  <c r="BN147" i="9"/>
  <c r="BM147" i="9"/>
  <c r="BN146" i="9"/>
  <c r="BM146" i="9"/>
  <c r="BN145" i="9"/>
  <c r="BM145" i="9"/>
  <c r="BN144" i="9"/>
  <c r="BM144" i="9"/>
  <c r="BN143" i="9"/>
  <c r="BM143" i="9"/>
  <c r="BN142" i="9"/>
  <c r="BM142" i="9"/>
  <c r="BN141" i="9"/>
  <c r="BM141" i="9"/>
  <c r="BL141" i="9"/>
  <c r="BN140" i="9"/>
  <c r="BM140" i="9"/>
  <c r="BN139" i="9"/>
  <c r="BM139" i="9"/>
  <c r="BK139" i="9"/>
  <c r="BN138" i="9"/>
  <c r="BM138" i="9"/>
  <c r="BN137" i="9"/>
  <c r="BM137" i="9"/>
  <c r="BN136" i="9"/>
  <c r="BM136" i="9"/>
  <c r="BN135" i="9"/>
  <c r="BM135" i="9"/>
  <c r="BN134" i="9"/>
  <c r="BM134" i="9"/>
  <c r="BN133" i="9"/>
  <c r="BM133" i="9"/>
  <c r="BN132" i="9"/>
  <c r="BM132" i="9"/>
  <c r="BN131" i="9"/>
  <c r="BM131" i="9"/>
  <c r="BN130" i="9"/>
  <c r="BM130" i="9"/>
  <c r="BN129" i="9"/>
  <c r="BM129" i="9"/>
  <c r="BN128" i="9"/>
  <c r="BM128" i="9"/>
  <c r="BN127" i="9"/>
  <c r="BM127" i="9"/>
  <c r="BN126" i="9"/>
  <c r="BM126" i="9"/>
  <c r="BK126" i="9"/>
  <c r="BN125" i="9"/>
  <c r="BM125" i="9"/>
  <c r="BN124" i="9"/>
  <c r="BM124" i="9"/>
  <c r="BN123" i="9"/>
  <c r="BM123" i="9"/>
  <c r="BN122" i="9"/>
  <c r="BM122" i="9"/>
  <c r="BN121" i="9"/>
  <c r="BM121" i="9"/>
  <c r="BN120" i="9"/>
  <c r="BM120" i="9"/>
  <c r="BN119" i="9"/>
  <c r="BM119" i="9"/>
  <c r="BN118" i="9"/>
  <c r="BM118" i="9"/>
  <c r="BN117" i="9"/>
  <c r="BM117" i="9"/>
  <c r="BL117" i="9"/>
  <c r="BN116" i="9"/>
  <c r="BM116" i="9"/>
  <c r="BN115" i="9"/>
  <c r="BM115" i="9"/>
  <c r="BN114" i="9"/>
  <c r="BM114" i="9"/>
  <c r="BN113" i="9"/>
  <c r="BM113" i="9"/>
  <c r="BN112" i="9"/>
  <c r="BM112" i="9"/>
  <c r="BN111" i="9"/>
  <c r="BM111" i="9"/>
  <c r="BN110" i="9"/>
  <c r="BM110" i="9"/>
  <c r="BN109" i="9"/>
  <c r="BM109" i="9"/>
  <c r="BN108" i="9"/>
  <c r="BM108" i="9"/>
  <c r="BN107" i="9"/>
  <c r="BM107" i="9"/>
  <c r="BN106" i="9"/>
  <c r="BM106" i="9"/>
  <c r="BN105" i="9"/>
  <c r="BM105" i="9"/>
  <c r="BL105" i="9"/>
  <c r="BN104" i="9"/>
  <c r="BM104" i="9"/>
  <c r="BN103" i="9"/>
  <c r="BM103" i="9"/>
  <c r="BN102" i="9"/>
  <c r="BM102" i="9"/>
  <c r="BN101" i="9"/>
  <c r="BM101" i="9"/>
  <c r="BL101" i="9"/>
  <c r="BN100" i="9"/>
  <c r="BM100" i="9"/>
  <c r="BN99" i="9"/>
  <c r="BM99" i="9"/>
  <c r="BN98" i="9"/>
  <c r="BM98" i="9"/>
  <c r="BN97" i="9"/>
  <c r="BM97" i="9"/>
  <c r="BL97" i="9"/>
  <c r="BN96" i="9"/>
  <c r="BM96" i="9"/>
  <c r="BN95" i="9"/>
  <c r="BM95" i="9"/>
  <c r="BN94" i="9"/>
  <c r="BM94" i="9"/>
  <c r="BN93" i="9"/>
  <c r="BM93" i="9"/>
  <c r="BN92" i="9"/>
  <c r="BM92" i="9"/>
  <c r="BN91" i="9"/>
  <c r="BM91" i="9"/>
  <c r="BN90" i="9"/>
  <c r="BM90" i="9"/>
  <c r="BN89" i="9"/>
  <c r="BM89" i="9"/>
  <c r="BL89" i="9"/>
  <c r="BN88" i="9"/>
  <c r="BM88" i="9"/>
  <c r="BN87" i="9"/>
  <c r="BM87" i="9"/>
  <c r="BN86" i="9"/>
  <c r="BM86" i="9"/>
  <c r="BN85" i="9"/>
  <c r="BM85" i="9"/>
  <c r="BN84" i="9"/>
  <c r="BM84" i="9"/>
  <c r="BN83" i="9"/>
  <c r="BM83" i="9"/>
  <c r="BN82" i="9"/>
  <c r="BM82" i="9"/>
  <c r="BN81" i="9"/>
  <c r="BM81" i="9"/>
  <c r="BK81" i="9"/>
  <c r="BN80" i="9"/>
  <c r="BM80" i="9"/>
  <c r="BL80" i="9"/>
  <c r="BN79" i="9"/>
  <c r="BM79" i="9"/>
  <c r="BN78" i="9"/>
  <c r="BM78" i="9"/>
  <c r="BN77" i="9"/>
  <c r="BM77" i="9"/>
  <c r="BL77" i="9"/>
  <c r="BK77" i="9"/>
  <c r="BN76" i="9"/>
  <c r="BM76" i="9"/>
  <c r="BL76" i="9"/>
  <c r="BK76" i="9"/>
  <c r="BN75" i="9"/>
  <c r="BM75" i="9"/>
  <c r="BN74" i="9"/>
  <c r="BM74" i="9"/>
  <c r="BN73" i="9"/>
  <c r="BM73" i="9"/>
  <c r="BN72" i="9"/>
  <c r="BM72" i="9"/>
  <c r="BN71" i="9"/>
  <c r="BM71" i="9"/>
  <c r="BK71" i="9"/>
  <c r="BN70" i="9"/>
  <c r="BM70" i="9"/>
  <c r="BK70" i="9"/>
  <c r="BN69" i="9"/>
  <c r="BM69" i="9"/>
  <c r="BK69" i="9"/>
  <c r="BN68" i="9"/>
  <c r="BM68" i="9"/>
  <c r="BL68" i="9"/>
  <c r="BK68" i="9"/>
  <c r="BN67" i="9"/>
  <c r="BM67" i="9"/>
  <c r="BN66" i="9"/>
  <c r="BM66" i="9"/>
  <c r="BN65" i="9"/>
  <c r="BM65" i="9"/>
  <c r="BN64" i="9"/>
  <c r="BM64" i="9"/>
  <c r="BN63" i="9"/>
  <c r="BM63" i="9"/>
  <c r="BK63" i="9"/>
  <c r="BN62" i="9"/>
  <c r="BM62" i="9"/>
  <c r="BN61" i="9"/>
  <c r="BM61" i="9"/>
  <c r="BK61" i="9"/>
  <c r="BN60" i="9"/>
  <c r="BM60" i="9"/>
  <c r="BL60" i="9"/>
  <c r="BK60" i="9"/>
  <c r="BN59" i="9"/>
  <c r="BM59" i="9"/>
  <c r="BN58" i="9"/>
  <c r="BM58" i="9"/>
  <c r="BN57" i="9"/>
  <c r="BM57" i="9"/>
  <c r="BN56" i="9"/>
  <c r="BM56" i="9"/>
  <c r="BN55" i="9"/>
  <c r="BM55" i="9"/>
  <c r="BK55" i="9"/>
  <c r="BN54" i="9"/>
  <c r="BM54" i="9"/>
  <c r="BL54" i="9"/>
  <c r="BN53" i="9"/>
  <c r="BM53" i="9"/>
  <c r="BL53" i="9"/>
  <c r="BN52" i="9"/>
  <c r="BM52" i="9"/>
  <c r="BL52" i="9"/>
  <c r="BK52" i="9"/>
  <c r="BN51" i="9"/>
  <c r="BM51" i="9"/>
  <c r="BN50" i="9"/>
  <c r="BM50" i="9"/>
  <c r="BN49" i="9"/>
  <c r="BM49" i="9"/>
  <c r="BN48" i="9"/>
  <c r="BM48" i="9"/>
  <c r="BN47" i="9"/>
  <c r="BM47" i="9"/>
  <c r="BN46" i="9"/>
  <c r="BM46" i="9"/>
  <c r="BL46" i="9"/>
  <c r="BK46" i="9"/>
  <c r="BN45" i="9"/>
  <c r="BM45" i="9"/>
  <c r="BN41" i="9"/>
  <c r="BM41" i="9"/>
  <c r="BK41" i="9"/>
  <c r="BA208" i="9"/>
  <c r="AZ208" i="9"/>
  <c r="AY208" i="9"/>
  <c r="AX208" i="9"/>
  <c r="AV208" i="9"/>
  <c r="AU208" i="9"/>
  <c r="AT208" i="9"/>
  <c r="AS208" i="9"/>
  <c r="AR208" i="9"/>
  <c r="AQ208" i="9"/>
  <c r="BA207" i="9"/>
  <c r="AZ207" i="9"/>
  <c r="AY207" i="9"/>
  <c r="AX207" i="9"/>
  <c r="AV207" i="9"/>
  <c r="AU207" i="9"/>
  <c r="AT207" i="9"/>
  <c r="AS207" i="9"/>
  <c r="AR207" i="9"/>
  <c r="AQ207" i="9"/>
  <c r="BA206" i="9"/>
  <c r="AZ206" i="9"/>
  <c r="AY206" i="9"/>
  <c r="AX206" i="9"/>
  <c r="AV206" i="9"/>
  <c r="AU206" i="9"/>
  <c r="AT206" i="9"/>
  <c r="AS206" i="9"/>
  <c r="AR206" i="9"/>
  <c r="AQ206" i="9"/>
  <c r="BA205" i="9"/>
  <c r="AZ205" i="9"/>
  <c r="AY205" i="9"/>
  <c r="AX205" i="9"/>
  <c r="AV205" i="9"/>
  <c r="AU205" i="9"/>
  <c r="AT205" i="9"/>
  <c r="AS205" i="9"/>
  <c r="AR205" i="9"/>
  <c r="AQ205" i="9"/>
  <c r="BA204" i="9"/>
  <c r="AZ204" i="9"/>
  <c r="AY204" i="9"/>
  <c r="AX204" i="9"/>
  <c r="AV204" i="9"/>
  <c r="AU204" i="9"/>
  <c r="AT204" i="9"/>
  <c r="AS204" i="9"/>
  <c r="AR204" i="9"/>
  <c r="AQ204" i="9"/>
  <c r="BA203" i="9"/>
  <c r="AZ203" i="9"/>
  <c r="AY203" i="9"/>
  <c r="AX203" i="9"/>
  <c r="AV203" i="9"/>
  <c r="AU203" i="9"/>
  <c r="AT203" i="9"/>
  <c r="AS203" i="9"/>
  <c r="AR203" i="9"/>
  <c r="AQ203" i="9"/>
  <c r="BA202" i="9"/>
  <c r="AZ202" i="9"/>
  <c r="AY202" i="9"/>
  <c r="AX202" i="9"/>
  <c r="AV202" i="9"/>
  <c r="AU202" i="9"/>
  <c r="AT202" i="9"/>
  <c r="AS202" i="9"/>
  <c r="AR202" i="9"/>
  <c r="AQ202" i="9"/>
  <c r="BA201" i="9"/>
  <c r="AZ201" i="9"/>
  <c r="AY201" i="9"/>
  <c r="AX201" i="9"/>
  <c r="AV201" i="9"/>
  <c r="AU201" i="9"/>
  <c r="AT201" i="9"/>
  <c r="AS201" i="9"/>
  <c r="AR201" i="9"/>
  <c r="AQ201" i="9"/>
  <c r="BA200" i="9"/>
  <c r="AZ200" i="9"/>
  <c r="AY200" i="9"/>
  <c r="AX200" i="9"/>
  <c r="AV200" i="9"/>
  <c r="AU200" i="9"/>
  <c r="AT200" i="9"/>
  <c r="AS200" i="9"/>
  <c r="AR200" i="9"/>
  <c r="AQ200" i="9"/>
  <c r="BA199" i="9"/>
  <c r="AZ199" i="9"/>
  <c r="AY199" i="9"/>
  <c r="AX199" i="9"/>
  <c r="AV199" i="9"/>
  <c r="AU199" i="9"/>
  <c r="AT199" i="9"/>
  <c r="AS199" i="9"/>
  <c r="AR199" i="9"/>
  <c r="AQ199" i="9"/>
  <c r="BA198" i="9"/>
  <c r="AZ198" i="9"/>
  <c r="AY198" i="9"/>
  <c r="AX198" i="9"/>
  <c r="AV198" i="9"/>
  <c r="AU198" i="9"/>
  <c r="AT198" i="9"/>
  <c r="AS198" i="9"/>
  <c r="AR198" i="9"/>
  <c r="AQ198" i="9"/>
  <c r="BA197" i="9"/>
  <c r="AZ197" i="9"/>
  <c r="AY197" i="9"/>
  <c r="AX197" i="9"/>
  <c r="AV197" i="9"/>
  <c r="AU197" i="9"/>
  <c r="AT197" i="9"/>
  <c r="AS197" i="9"/>
  <c r="AR197" i="9"/>
  <c r="AQ197" i="9"/>
  <c r="BA196" i="9"/>
  <c r="AZ196" i="9"/>
  <c r="AY196" i="9"/>
  <c r="AX196" i="9"/>
  <c r="AV196" i="9"/>
  <c r="AU196" i="9"/>
  <c r="AT196" i="9"/>
  <c r="AS196" i="9"/>
  <c r="AR196" i="9"/>
  <c r="AQ196" i="9"/>
  <c r="BA195" i="9"/>
  <c r="AZ195" i="9"/>
  <c r="AY195" i="9"/>
  <c r="AX195" i="9"/>
  <c r="AV195" i="9"/>
  <c r="AU195" i="9"/>
  <c r="AT195" i="9"/>
  <c r="AS195" i="9"/>
  <c r="AR195" i="9"/>
  <c r="AQ195" i="9"/>
  <c r="BA194" i="9"/>
  <c r="AZ194" i="9"/>
  <c r="AY194" i="9"/>
  <c r="AX194" i="9"/>
  <c r="AV194" i="9"/>
  <c r="AU194" i="9"/>
  <c r="AT194" i="9"/>
  <c r="AS194" i="9"/>
  <c r="AR194" i="9"/>
  <c r="AQ194" i="9"/>
  <c r="BA193" i="9"/>
  <c r="AZ193" i="9"/>
  <c r="AY193" i="9"/>
  <c r="AX193" i="9"/>
  <c r="AV193" i="9"/>
  <c r="AU193" i="9"/>
  <c r="AT193" i="9"/>
  <c r="AS193" i="9"/>
  <c r="AR193" i="9"/>
  <c r="AQ193" i="9"/>
  <c r="BA192" i="9"/>
  <c r="AZ192" i="9"/>
  <c r="AY192" i="9"/>
  <c r="AX192" i="9"/>
  <c r="AV192" i="9"/>
  <c r="AU192" i="9"/>
  <c r="AT192" i="9"/>
  <c r="AS192" i="9"/>
  <c r="AR192" i="9"/>
  <c r="AQ192" i="9"/>
  <c r="BA191" i="9"/>
  <c r="AZ191" i="9"/>
  <c r="AY191" i="9"/>
  <c r="AX191" i="9"/>
  <c r="AV191" i="9"/>
  <c r="AU191" i="9"/>
  <c r="AT191" i="9"/>
  <c r="AS191" i="9"/>
  <c r="AR191" i="9"/>
  <c r="AQ191" i="9"/>
  <c r="BA190" i="9"/>
  <c r="AZ190" i="9"/>
  <c r="AY190" i="9"/>
  <c r="AX190" i="9"/>
  <c r="AV190" i="9"/>
  <c r="AU190" i="9"/>
  <c r="AT190" i="9"/>
  <c r="AS190" i="9"/>
  <c r="AR190" i="9"/>
  <c r="AQ190" i="9"/>
  <c r="BA189" i="9"/>
  <c r="AZ189" i="9"/>
  <c r="AY189" i="9"/>
  <c r="AX189" i="9"/>
  <c r="AV189" i="9"/>
  <c r="AU189" i="9"/>
  <c r="AT189" i="9"/>
  <c r="AS189" i="9"/>
  <c r="AR189" i="9"/>
  <c r="AQ189" i="9"/>
  <c r="BA188" i="9"/>
  <c r="AZ188" i="9"/>
  <c r="AY188" i="9"/>
  <c r="AX188" i="9"/>
  <c r="AV188" i="9"/>
  <c r="AU188" i="9"/>
  <c r="AT188" i="9"/>
  <c r="AS188" i="9"/>
  <c r="AR188" i="9"/>
  <c r="AQ188" i="9"/>
  <c r="BA187" i="9"/>
  <c r="AZ187" i="9"/>
  <c r="AY187" i="9"/>
  <c r="AX187" i="9"/>
  <c r="AV187" i="9"/>
  <c r="AU187" i="9"/>
  <c r="AT187" i="9"/>
  <c r="AS187" i="9"/>
  <c r="AR187" i="9"/>
  <c r="AQ187" i="9"/>
  <c r="BA186" i="9"/>
  <c r="AZ186" i="9"/>
  <c r="AY186" i="9"/>
  <c r="AX186" i="9"/>
  <c r="AV186" i="9"/>
  <c r="AU186" i="9"/>
  <c r="AT186" i="9"/>
  <c r="AS186" i="9"/>
  <c r="AR186" i="9"/>
  <c r="AQ186" i="9"/>
  <c r="BA185" i="9"/>
  <c r="AZ185" i="9"/>
  <c r="AY185" i="9"/>
  <c r="AX185" i="9"/>
  <c r="AV185" i="9"/>
  <c r="AU185" i="9"/>
  <c r="AT185" i="9"/>
  <c r="AS185" i="9"/>
  <c r="AR185" i="9"/>
  <c r="AQ185" i="9"/>
  <c r="BA184" i="9"/>
  <c r="AZ184" i="9"/>
  <c r="AY184" i="9"/>
  <c r="AX184" i="9"/>
  <c r="AV184" i="9"/>
  <c r="AU184" i="9"/>
  <c r="AT184" i="9"/>
  <c r="AS184" i="9"/>
  <c r="AR184" i="9"/>
  <c r="AQ184" i="9"/>
  <c r="BA183" i="9"/>
  <c r="AZ183" i="9"/>
  <c r="AY183" i="9"/>
  <c r="AX183" i="9"/>
  <c r="AV183" i="9"/>
  <c r="AU183" i="9"/>
  <c r="AT183" i="9"/>
  <c r="AS183" i="9"/>
  <c r="AR183" i="9"/>
  <c r="AQ183" i="9"/>
  <c r="BA182" i="9"/>
  <c r="AZ182" i="9"/>
  <c r="AY182" i="9"/>
  <c r="AX182" i="9"/>
  <c r="AV182" i="9"/>
  <c r="AU182" i="9"/>
  <c r="AT182" i="9"/>
  <c r="AS182" i="9"/>
  <c r="AR182" i="9"/>
  <c r="AQ182" i="9"/>
  <c r="BA181" i="9"/>
  <c r="AZ181" i="9"/>
  <c r="AY181" i="9"/>
  <c r="AX181" i="9"/>
  <c r="AV181" i="9"/>
  <c r="AU181" i="9"/>
  <c r="AT181" i="9"/>
  <c r="AS181" i="9"/>
  <c r="AR181" i="9"/>
  <c r="AQ181" i="9"/>
  <c r="BA180" i="9"/>
  <c r="AZ180" i="9"/>
  <c r="AY180" i="9"/>
  <c r="AX180" i="9"/>
  <c r="AV180" i="9"/>
  <c r="AU180" i="9"/>
  <c r="AT180" i="9"/>
  <c r="AS180" i="9"/>
  <c r="AR180" i="9"/>
  <c r="AQ180" i="9"/>
  <c r="BA179" i="9"/>
  <c r="AZ179" i="9"/>
  <c r="AY179" i="9"/>
  <c r="AX179" i="9"/>
  <c r="AV179" i="9"/>
  <c r="AU179" i="9"/>
  <c r="AT179" i="9"/>
  <c r="AS179" i="9"/>
  <c r="AR179" i="9"/>
  <c r="AQ179" i="9"/>
  <c r="BA178" i="9"/>
  <c r="AZ178" i="9"/>
  <c r="AY178" i="9"/>
  <c r="AX178" i="9"/>
  <c r="AV178" i="9"/>
  <c r="AU178" i="9"/>
  <c r="AT178" i="9"/>
  <c r="AS178" i="9"/>
  <c r="AR178" i="9"/>
  <c r="AQ178" i="9"/>
  <c r="BA177" i="9"/>
  <c r="AZ177" i="9"/>
  <c r="AY177" i="9"/>
  <c r="AX177" i="9"/>
  <c r="AV177" i="9"/>
  <c r="AU177" i="9"/>
  <c r="AT177" i="9"/>
  <c r="AS177" i="9"/>
  <c r="AR177" i="9"/>
  <c r="AQ177" i="9"/>
  <c r="BA176" i="9"/>
  <c r="AZ176" i="9"/>
  <c r="AY176" i="9"/>
  <c r="AX176" i="9"/>
  <c r="AV176" i="9"/>
  <c r="AU176" i="9"/>
  <c r="AT176" i="9"/>
  <c r="AS176" i="9"/>
  <c r="AR176" i="9"/>
  <c r="AQ176" i="9"/>
  <c r="BA175" i="9"/>
  <c r="AZ175" i="9"/>
  <c r="AY175" i="9"/>
  <c r="AX175" i="9"/>
  <c r="AV175" i="9"/>
  <c r="AU175" i="9"/>
  <c r="AT175" i="9"/>
  <c r="AS175" i="9"/>
  <c r="AR175" i="9"/>
  <c r="AQ175" i="9"/>
  <c r="BA174" i="9"/>
  <c r="AZ174" i="9"/>
  <c r="AY174" i="9"/>
  <c r="AX174" i="9"/>
  <c r="AV174" i="9"/>
  <c r="AU174" i="9"/>
  <c r="AT174" i="9"/>
  <c r="AS174" i="9"/>
  <c r="AR174" i="9"/>
  <c r="AQ174" i="9"/>
  <c r="BA173" i="9"/>
  <c r="AZ173" i="9"/>
  <c r="AY173" i="9"/>
  <c r="AX173" i="9"/>
  <c r="AV173" i="9"/>
  <c r="AU173" i="9"/>
  <c r="AT173" i="9"/>
  <c r="AS173" i="9"/>
  <c r="AR173" i="9"/>
  <c r="AQ173" i="9"/>
  <c r="BA172" i="9"/>
  <c r="AZ172" i="9"/>
  <c r="AY172" i="9"/>
  <c r="AX172" i="9"/>
  <c r="AV172" i="9"/>
  <c r="AU172" i="9"/>
  <c r="AT172" i="9"/>
  <c r="AS172" i="9"/>
  <c r="AR172" i="9"/>
  <c r="AQ172" i="9"/>
  <c r="BA171" i="9"/>
  <c r="AZ171" i="9"/>
  <c r="AY171" i="9"/>
  <c r="AX171" i="9"/>
  <c r="AV171" i="9"/>
  <c r="AU171" i="9"/>
  <c r="AT171" i="9"/>
  <c r="AS171" i="9"/>
  <c r="AR171" i="9"/>
  <c r="AQ171" i="9"/>
  <c r="BA170" i="9"/>
  <c r="AZ170" i="9"/>
  <c r="AY170" i="9"/>
  <c r="AX170" i="9"/>
  <c r="AV170" i="9"/>
  <c r="AU170" i="9"/>
  <c r="AT170" i="9"/>
  <c r="AS170" i="9"/>
  <c r="AR170" i="9"/>
  <c r="AQ170" i="9"/>
  <c r="BA169" i="9"/>
  <c r="AZ169" i="9"/>
  <c r="AY169" i="9"/>
  <c r="AX169" i="9"/>
  <c r="AV169" i="9"/>
  <c r="AU169" i="9"/>
  <c r="AT169" i="9"/>
  <c r="AS169" i="9"/>
  <c r="AR169" i="9"/>
  <c r="AQ169" i="9"/>
  <c r="BA168" i="9"/>
  <c r="AZ168" i="9"/>
  <c r="AY168" i="9"/>
  <c r="AX168" i="9"/>
  <c r="AV168" i="9"/>
  <c r="AU168" i="9"/>
  <c r="AT168" i="9"/>
  <c r="AS168" i="9"/>
  <c r="AR168" i="9"/>
  <c r="AQ168" i="9"/>
  <c r="BA167" i="9"/>
  <c r="AZ167" i="9"/>
  <c r="AY167" i="9"/>
  <c r="AX167" i="9"/>
  <c r="AV167" i="9"/>
  <c r="AU167" i="9"/>
  <c r="AT167" i="9"/>
  <c r="AS167" i="9"/>
  <c r="AR167" i="9"/>
  <c r="AQ167" i="9"/>
  <c r="BA166" i="9"/>
  <c r="AZ166" i="9"/>
  <c r="AY166" i="9"/>
  <c r="AX166" i="9"/>
  <c r="AV166" i="9"/>
  <c r="AU166" i="9"/>
  <c r="AT166" i="9"/>
  <c r="AS166" i="9"/>
  <c r="AR166" i="9"/>
  <c r="AQ166" i="9"/>
  <c r="BA165" i="9"/>
  <c r="AZ165" i="9"/>
  <c r="AY165" i="9"/>
  <c r="AX165" i="9"/>
  <c r="AV165" i="9"/>
  <c r="AU165" i="9"/>
  <c r="AT165" i="9"/>
  <c r="AS165" i="9"/>
  <c r="AR165" i="9"/>
  <c r="AQ165" i="9"/>
  <c r="BA164" i="9"/>
  <c r="AZ164" i="9"/>
  <c r="AY164" i="9"/>
  <c r="AX164" i="9"/>
  <c r="AV164" i="9"/>
  <c r="AU164" i="9"/>
  <c r="AT164" i="9"/>
  <c r="AS164" i="9"/>
  <c r="AR164" i="9"/>
  <c r="AQ164" i="9"/>
  <c r="BA163" i="9"/>
  <c r="AZ163" i="9"/>
  <c r="AY163" i="9"/>
  <c r="AX163" i="9"/>
  <c r="AV163" i="9"/>
  <c r="AU163" i="9"/>
  <c r="AT163" i="9"/>
  <c r="AS163" i="9"/>
  <c r="AR163" i="9"/>
  <c r="AQ163" i="9"/>
  <c r="BA162" i="9"/>
  <c r="AZ162" i="9"/>
  <c r="AY162" i="9"/>
  <c r="AX162" i="9"/>
  <c r="AV162" i="9"/>
  <c r="AU162" i="9"/>
  <c r="AT162" i="9"/>
  <c r="AS162" i="9"/>
  <c r="AR162" i="9"/>
  <c r="AQ162" i="9"/>
  <c r="BA161" i="9"/>
  <c r="AZ161" i="9"/>
  <c r="AY161" i="9"/>
  <c r="AX161" i="9"/>
  <c r="AV161" i="9"/>
  <c r="AU161" i="9"/>
  <c r="AT161" i="9"/>
  <c r="AS161" i="9"/>
  <c r="AR161" i="9"/>
  <c r="AQ161" i="9"/>
  <c r="BA160" i="9"/>
  <c r="AZ160" i="9"/>
  <c r="AY160" i="9"/>
  <c r="AX160" i="9"/>
  <c r="AV160" i="9"/>
  <c r="AU160" i="9"/>
  <c r="AT160" i="9"/>
  <c r="AS160" i="9"/>
  <c r="AR160" i="9"/>
  <c r="AQ160" i="9"/>
  <c r="BA159" i="9"/>
  <c r="AZ159" i="9"/>
  <c r="AY159" i="9"/>
  <c r="AX159" i="9"/>
  <c r="AV159" i="9"/>
  <c r="AU159" i="9"/>
  <c r="AT159" i="9"/>
  <c r="AS159" i="9"/>
  <c r="AR159" i="9"/>
  <c r="AQ159" i="9"/>
  <c r="BA158" i="9"/>
  <c r="AZ158" i="9"/>
  <c r="AY158" i="9"/>
  <c r="AX158" i="9"/>
  <c r="AV158" i="9"/>
  <c r="AU158" i="9"/>
  <c r="AT158" i="9"/>
  <c r="AS158" i="9"/>
  <c r="AR158" i="9"/>
  <c r="AQ158" i="9"/>
  <c r="BA157" i="9"/>
  <c r="AZ157" i="9"/>
  <c r="AY157" i="9"/>
  <c r="AX157" i="9"/>
  <c r="AV157" i="9"/>
  <c r="AU157" i="9"/>
  <c r="AT157" i="9"/>
  <c r="AS157" i="9"/>
  <c r="AR157" i="9"/>
  <c r="AQ157" i="9"/>
  <c r="BA156" i="9"/>
  <c r="AZ156" i="9"/>
  <c r="AY156" i="9"/>
  <c r="AX156" i="9"/>
  <c r="AV156" i="9"/>
  <c r="AU156" i="9"/>
  <c r="AT156" i="9"/>
  <c r="AS156" i="9"/>
  <c r="AR156" i="9"/>
  <c r="AQ156" i="9"/>
  <c r="BA155" i="9"/>
  <c r="AZ155" i="9"/>
  <c r="AY155" i="9"/>
  <c r="AX155" i="9"/>
  <c r="AV155" i="9"/>
  <c r="AU155" i="9"/>
  <c r="AT155" i="9"/>
  <c r="AS155" i="9"/>
  <c r="AR155" i="9"/>
  <c r="AQ155" i="9"/>
  <c r="BA154" i="9"/>
  <c r="AZ154" i="9"/>
  <c r="AY154" i="9"/>
  <c r="AX154" i="9"/>
  <c r="AV154" i="9"/>
  <c r="AU154" i="9"/>
  <c r="AT154" i="9"/>
  <c r="AS154" i="9"/>
  <c r="AR154" i="9"/>
  <c r="AQ154" i="9"/>
  <c r="BA153" i="9"/>
  <c r="AZ153" i="9"/>
  <c r="AY153" i="9"/>
  <c r="AX153" i="9"/>
  <c r="AV153" i="9"/>
  <c r="AU153" i="9"/>
  <c r="AT153" i="9"/>
  <c r="AS153" i="9"/>
  <c r="AR153" i="9"/>
  <c r="AQ153" i="9"/>
  <c r="BA152" i="9"/>
  <c r="AZ152" i="9"/>
  <c r="AY152" i="9"/>
  <c r="AX152" i="9"/>
  <c r="AV152" i="9"/>
  <c r="AU152" i="9"/>
  <c r="AT152" i="9"/>
  <c r="AS152" i="9"/>
  <c r="AR152" i="9"/>
  <c r="AQ152" i="9"/>
  <c r="BA151" i="9"/>
  <c r="AZ151" i="9"/>
  <c r="AY151" i="9"/>
  <c r="AX151" i="9"/>
  <c r="AV151" i="9"/>
  <c r="AU151" i="9"/>
  <c r="AT151" i="9"/>
  <c r="AS151" i="9"/>
  <c r="AR151" i="9"/>
  <c r="AQ151" i="9"/>
  <c r="BA150" i="9"/>
  <c r="AZ150" i="9"/>
  <c r="AY150" i="9"/>
  <c r="AX150" i="9"/>
  <c r="AV150" i="9"/>
  <c r="AU150" i="9"/>
  <c r="AT150" i="9"/>
  <c r="AS150" i="9"/>
  <c r="AR150" i="9"/>
  <c r="AQ150" i="9"/>
  <c r="BA149" i="9"/>
  <c r="AZ149" i="9"/>
  <c r="AY149" i="9"/>
  <c r="AX149" i="9"/>
  <c r="AV149" i="9"/>
  <c r="AU149" i="9"/>
  <c r="AT149" i="9"/>
  <c r="AS149" i="9"/>
  <c r="AR149" i="9"/>
  <c r="AQ149" i="9"/>
  <c r="BA148" i="9"/>
  <c r="AZ148" i="9"/>
  <c r="AY148" i="9"/>
  <c r="AX148" i="9"/>
  <c r="AV148" i="9"/>
  <c r="AU148" i="9"/>
  <c r="AT148" i="9"/>
  <c r="AS148" i="9"/>
  <c r="AR148" i="9"/>
  <c r="AQ148" i="9"/>
  <c r="BA147" i="9"/>
  <c r="AZ147" i="9"/>
  <c r="AY147" i="9"/>
  <c r="AX147" i="9"/>
  <c r="AV147" i="9"/>
  <c r="AU147" i="9"/>
  <c r="AT147" i="9"/>
  <c r="AS147" i="9"/>
  <c r="AR147" i="9"/>
  <c r="AQ147" i="9"/>
  <c r="BA146" i="9"/>
  <c r="AZ146" i="9"/>
  <c r="AY146" i="9"/>
  <c r="AX146" i="9"/>
  <c r="AV146" i="9"/>
  <c r="AU146" i="9"/>
  <c r="AT146" i="9"/>
  <c r="AS146" i="9"/>
  <c r="AR146" i="9"/>
  <c r="AQ146" i="9"/>
  <c r="BA145" i="9"/>
  <c r="AZ145" i="9"/>
  <c r="AY145" i="9"/>
  <c r="AX145" i="9"/>
  <c r="AV145" i="9"/>
  <c r="AU145" i="9"/>
  <c r="AT145" i="9"/>
  <c r="AS145" i="9"/>
  <c r="AR145" i="9"/>
  <c r="AQ145" i="9"/>
  <c r="BA144" i="9"/>
  <c r="AZ144" i="9"/>
  <c r="AY144" i="9"/>
  <c r="AX144" i="9"/>
  <c r="AV144" i="9"/>
  <c r="AU144" i="9"/>
  <c r="AT144" i="9"/>
  <c r="AS144" i="9"/>
  <c r="AR144" i="9"/>
  <c r="AQ144" i="9"/>
  <c r="BA143" i="9"/>
  <c r="AZ143" i="9"/>
  <c r="AY143" i="9"/>
  <c r="AX143" i="9"/>
  <c r="AV143" i="9"/>
  <c r="AU143" i="9"/>
  <c r="AT143" i="9"/>
  <c r="AS143" i="9"/>
  <c r="AR143" i="9"/>
  <c r="AQ143" i="9"/>
  <c r="BA142" i="9"/>
  <c r="AZ142" i="9"/>
  <c r="AY142" i="9"/>
  <c r="AX142" i="9"/>
  <c r="AV142" i="9"/>
  <c r="AU142" i="9"/>
  <c r="AT142" i="9"/>
  <c r="AS142" i="9"/>
  <c r="AR142" i="9"/>
  <c r="AQ142" i="9"/>
  <c r="BA141" i="9"/>
  <c r="AZ141" i="9"/>
  <c r="AY141" i="9"/>
  <c r="AX141" i="9"/>
  <c r="AV141" i="9"/>
  <c r="AU141" i="9"/>
  <c r="AT141" i="9"/>
  <c r="AS141" i="9"/>
  <c r="AR141" i="9"/>
  <c r="AQ141" i="9"/>
  <c r="BA140" i="9"/>
  <c r="AZ140" i="9"/>
  <c r="AY140" i="9"/>
  <c r="AX140" i="9"/>
  <c r="AV140" i="9"/>
  <c r="AU140" i="9"/>
  <c r="AT140" i="9"/>
  <c r="AS140" i="9"/>
  <c r="AR140" i="9"/>
  <c r="AQ140" i="9"/>
  <c r="BA139" i="9"/>
  <c r="AZ139" i="9"/>
  <c r="AY139" i="9"/>
  <c r="AX139" i="9"/>
  <c r="AV139" i="9"/>
  <c r="AU139" i="9"/>
  <c r="AT139" i="9"/>
  <c r="AS139" i="9"/>
  <c r="AR139" i="9"/>
  <c r="AQ139" i="9"/>
  <c r="BA138" i="9"/>
  <c r="AZ138" i="9"/>
  <c r="AY138" i="9"/>
  <c r="AX138" i="9"/>
  <c r="AV138" i="9"/>
  <c r="AU138" i="9"/>
  <c r="AT138" i="9"/>
  <c r="AS138" i="9"/>
  <c r="AR138" i="9"/>
  <c r="AQ138" i="9"/>
  <c r="BA137" i="9"/>
  <c r="AZ137" i="9"/>
  <c r="AY137" i="9"/>
  <c r="AX137" i="9"/>
  <c r="AV137" i="9"/>
  <c r="AU137" i="9"/>
  <c r="AT137" i="9"/>
  <c r="AS137" i="9"/>
  <c r="AR137" i="9"/>
  <c r="AQ137" i="9"/>
  <c r="BA136" i="9"/>
  <c r="AZ136" i="9"/>
  <c r="AY136" i="9"/>
  <c r="AX136" i="9"/>
  <c r="AV136" i="9"/>
  <c r="AU136" i="9"/>
  <c r="AT136" i="9"/>
  <c r="AS136" i="9"/>
  <c r="AR136" i="9"/>
  <c r="AQ136" i="9"/>
  <c r="BA135" i="9"/>
  <c r="AZ135" i="9"/>
  <c r="AY135" i="9"/>
  <c r="AX135" i="9"/>
  <c r="AV135" i="9"/>
  <c r="AU135" i="9"/>
  <c r="AT135" i="9"/>
  <c r="AS135" i="9"/>
  <c r="AR135" i="9"/>
  <c r="AQ135" i="9"/>
  <c r="BA134" i="9"/>
  <c r="AZ134" i="9"/>
  <c r="AY134" i="9"/>
  <c r="AX134" i="9"/>
  <c r="AV134" i="9"/>
  <c r="AU134" i="9"/>
  <c r="AT134" i="9"/>
  <c r="AS134" i="9"/>
  <c r="AR134" i="9"/>
  <c r="AQ134" i="9"/>
  <c r="BA133" i="9"/>
  <c r="AZ133" i="9"/>
  <c r="AY133" i="9"/>
  <c r="AX133" i="9"/>
  <c r="AV133" i="9"/>
  <c r="AU133" i="9"/>
  <c r="AT133" i="9"/>
  <c r="AS133" i="9"/>
  <c r="AR133" i="9"/>
  <c r="AQ133" i="9"/>
  <c r="BA132" i="9"/>
  <c r="AZ132" i="9"/>
  <c r="AY132" i="9"/>
  <c r="AX132" i="9"/>
  <c r="AV132" i="9"/>
  <c r="AU132" i="9"/>
  <c r="AT132" i="9"/>
  <c r="AS132" i="9"/>
  <c r="AR132" i="9"/>
  <c r="AQ132" i="9"/>
  <c r="BA131" i="9"/>
  <c r="AZ131" i="9"/>
  <c r="AY131" i="9"/>
  <c r="AX131" i="9"/>
  <c r="AV131" i="9"/>
  <c r="AU131" i="9"/>
  <c r="AT131" i="9"/>
  <c r="AS131" i="9"/>
  <c r="AR131" i="9"/>
  <c r="AQ131" i="9"/>
  <c r="BA130" i="9"/>
  <c r="AZ130" i="9"/>
  <c r="AY130" i="9"/>
  <c r="AX130" i="9"/>
  <c r="AV130" i="9"/>
  <c r="AU130" i="9"/>
  <c r="AT130" i="9"/>
  <c r="AS130" i="9"/>
  <c r="AR130" i="9"/>
  <c r="AQ130" i="9"/>
  <c r="BA129" i="9"/>
  <c r="AZ129" i="9"/>
  <c r="AY129" i="9"/>
  <c r="AX129" i="9"/>
  <c r="AV129" i="9"/>
  <c r="AU129" i="9"/>
  <c r="AT129" i="9"/>
  <c r="AS129" i="9"/>
  <c r="AR129" i="9"/>
  <c r="AQ129" i="9"/>
  <c r="BA128" i="9"/>
  <c r="AZ128" i="9"/>
  <c r="AY128" i="9"/>
  <c r="AX128" i="9"/>
  <c r="AV128" i="9"/>
  <c r="AU128" i="9"/>
  <c r="AT128" i="9"/>
  <c r="AS128" i="9"/>
  <c r="AR128" i="9"/>
  <c r="AQ128" i="9"/>
  <c r="BA127" i="9"/>
  <c r="AZ127" i="9"/>
  <c r="AY127" i="9"/>
  <c r="AX127" i="9"/>
  <c r="AV127" i="9"/>
  <c r="AU127" i="9"/>
  <c r="AT127" i="9"/>
  <c r="AS127" i="9"/>
  <c r="AR127" i="9"/>
  <c r="AQ127" i="9"/>
  <c r="BA126" i="9"/>
  <c r="AZ126" i="9"/>
  <c r="AY126" i="9"/>
  <c r="AX126" i="9"/>
  <c r="AV126" i="9"/>
  <c r="AU126" i="9"/>
  <c r="AT126" i="9"/>
  <c r="AS126" i="9"/>
  <c r="AR126" i="9"/>
  <c r="AQ126" i="9"/>
  <c r="BA125" i="9"/>
  <c r="AZ125" i="9"/>
  <c r="AY125" i="9"/>
  <c r="AX125" i="9"/>
  <c r="AV125" i="9"/>
  <c r="AU125" i="9"/>
  <c r="AT125" i="9"/>
  <c r="AS125" i="9"/>
  <c r="AR125" i="9"/>
  <c r="AQ125" i="9"/>
  <c r="BA124" i="9"/>
  <c r="AZ124" i="9"/>
  <c r="AY124" i="9"/>
  <c r="AX124" i="9"/>
  <c r="AV124" i="9"/>
  <c r="AU124" i="9"/>
  <c r="AT124" i="9"/>
  <c r="AS124" i="9"/>
  <c r="AR124" i="9"/>
  <c r="AQ124" i="9"/>
  <c r="BA123" i="9"/>
  <c r="AZ123" i="9"/>
  <c r="AY123" i="9"/>
  <c r="AX123" i="9"/>
  <c r="AV123" i="9"/>
  <c r="AU123" i="9"/>
  <c r="AT123" i="9"/>
  <c r="AS123" i="9"/>
  <c r="AR123" i="9"/>
  <c r="AQ123" i="9"/>
  <c r="BA122" i="9"/>
  <c r="AZ122" i="9"/>
  <c r="AY122" i="9"/>
  <c r="AX122" i="9"/>
  <c r="AV122" i="9"/>
  <c r="AU122" i="9"/>
  <c r="AT122" i="9"/>
  <c r="AS122" i="9"/>
  <c r="AR122" i="9"/>
  <c r="AQ122" i="9"/>
  <c r="BA121" i="9"/>
  <c r="AZ121" i="9"/>
  <c r="AY121" i="9"/>
  <c r="AX121" i="9"/>
  <c r="AV121" i="9"/>
  <c r="AU121" i="9"/>
  <c r="AT121" i="9"/>
  <c r="AS121" i="9"/>
  <c r="AR121" i="9"/>
  <c r="AQ121" i="9"/>
  <c r="BA120" i="9"/>
  <c r="AZ120" i="9"/>
  <c r="AY120" i="9"/>
  <c r="AX120" i="9"/>
  <c r="AV120" i="9"/>
  <c r="AU120" i="9"/>
  <c r="AT120" i="9"/>
  <c r="AS120" i="9"/>
  <c r="AR120" i="9"/>
  <c r="AQ120" i="9"/>
  <c r="BA119" i="9"/>
  <c r="AZ119" i="9"/>
  <c r="AY119" i="9"/>
  <c r="AX119" i="9"/>
  <c r="AV119" i="9"/>
  <c r="AU119" i="9"/>
  <c r="AT119" i="9"/>
  <c r="AS119" i="9"/>
  <c r="AR119" i="9"/>
  <c r="AQ119" i="9"/>
  <c r="BA118" i="9"/>
  <c r="AZ118" i="9"/>
  <c r="AY118" i="9"/>
  <c r="AX118" i="9"/>
  <c r="AV118" i="9"/>
  <c r="AU118" i="9"/>
  <c r="AT118" i="9"/>
  <c r="AS118" i="9"/>
  <c r="AR118" i="9"/>
  <c r="AQ118" i="9"/>
  <c r="BA117" i="9"/>
  <c r="AZ117" i="9"/>
  <c r="AY117" i="9"/>
  <c r="AX117" i="9"/>
  <c r="AV117" i="9"/>
  <c r="AU117" i="9"/>
  <c r="AT117" i="9"/>
  <c r="AS117" i="9"/>
  <c r="AR117" i="9"/>
  <c r="AQ117" i="9"/>
  <c r="BA116" i="9"/>
  <c r="AZ116" i="9"/>
  <c r="AY116" i="9"/>
  <c r="AX116" i="9"/>
  <c r="AV116" i="9"/>
  <c r="AU116" i="9"/>
  <c r="AT116" i="9"/>
  <c r="AS116" i="9"/>
  <c r="AR116" i="9"/>
  <c r="AQ116" i="9"/>
  <c r="BA115" i="9"/>
  <c r="AZ115" i="9"/>
  <c r="AY115" i="9"/>
  <c r="AX115" i="9"/>
  <c r="AV115" i="9"/>
  <c r="AU115" i="9"/>
  <c r="AT115" i="9"/>
  <c r="AS115" i="9"/>
  <c r="AR115" i="9"/>
  <c r="AQ115" i="9"/>
  <c r="BA114" i="9"/>
  <c r="AZ114" i="9"/>
  <c r="AY114" i="9"/>
  <c r="AX114" i="9"/>
  <c r="AV114" i="9"/>
  <c r="AU114" i="9"/>
  <c r="AT114" i="9"/>
  <c r="AS114" i="9"/>
  <c r="AR114" i="9"/>
  <c r="AQ114" i="9"/>
  <c r="BA113" i="9"/>
  <c r="AZ113" i="9"/>
  <c r="AY113" i="9"/>
  <c r="AX113" i="9"/>
  <c r="AV113" i="9"/>
  <c r="AU113" i="9"/>
  <c r="AT113" i="9"/>
  <c r="AS113" i="9"/>
  <c r="AR113" i="9"/>
  <c r="AQ113" i="9"/>
  <c r="BA112" i="9"/>
  <c r="AZ112" i="9"/>
  <c r="AY112" i="9"/>
  <c r="AX112" i="9"/>
  <c r="AV112" i="9"/>
  <c r="AU112" i="9"/>
  <c r="AT112" i="9"/>
  <c r="AS112" i="9"/>
  <c r="AR112" i="9"/>
  <c r="AQ112" i="9"/>
  <c r="BA111" i="9"/>
  <c r="AZ111" i="9"/>
  <c r="AY111" i="9"/>
  <c r="AX111" i="9"/>
  <c r="AV111" i="9"/>
  <c r="AU111" i="9"/>
  <c r="AT111" i="9"/>
  <c r="AS111" i="9"/>
  <c r="AR111" i="9"/>
  <c r="AQ111" i="9"/>
  <c r="BA110" i="9"/>
  <c r="AZ110" i="9"/>
  <c r="AY110" i="9"/>
  <c r="AX110" i="9"/>
  <c r="AV110" i="9"/>
  <c r="AU110" i="9"/>
  <c r="AT110" i="9"/>
  <c r="AS110" i="9"/>
  <c r="AR110" i="9"/>
  <c r="AQ110" i="9"/>
  <c r="BA109" i="9"/>
  <c r="AZ109" i="9"/>
  <c r="AY109" i="9"/>
  <c r="AX109" i="9"/>
  <c r="AV109" i="9"/>
  <c r="AU109" i="9"/>
  <c r="AT109" i="9"/>
  <c r="AS109" i="9"/>
  <c r="AR109" i="9"/>
  <c r="AQ109" i="9"/>
  <c r="BA108" i="9"/>
  <c r="AZ108" i="9"/>
  <c r="AY108" i="9"/>
  <c r="AX108" i="9"/>
  <c r="AV108" i="9"/>
  <c r="AU108" i="9"/>
  <c r="AT108" i="9"/>
  <c r="AS108" i="9"/>
  <c r="AR108" i="9"/>
  <c r="AQ108" i="9"/>
  <c r="BA107" i="9"/>
  <c r="AZ107" i="9"/>
  <c r="AY107" i="9"/>
  <c r="AX107" i="9"/>
  <c r="AV107" i="9"/>
  <c r="AU107" i="9"/>
  <c r="AT107" i="9"/>
  <c r="AS107" i="9"/>
  <c r="AR107" i="9"/>
  <c r="AQ107" i="9"/>
  <c r="BA106" i="9"/>
  <c r="AZ106" i="9"/>
  <c r="AY106" i="9"/>
  <c r="AX106" i="9"/>
  <c r="AV106" i="9"/>
  <c r="AU106" i="9"/>
  <c r="AT106" i="9"/>
  <c r="AS106" i="9"/>
  <c r="AR106" i="9"/>
  <c r="AQ106" i="9"/>
  <c r="BA105" i="9"/>
  <c r="AZ105" i="9"/>
  <c r="AY105" i="9"/>
  <c r="AX105" i="9"/>
  <c r="AV105" i="9"/>
  <c r="AU105" i="9"/>
  <c r="AT105" i="9"/>
  <c r="AS105" i="9"/>
  <c r="AR105" i="9"/>
  <c r="AQ105" i="9"/>
  <c r="BA104" i="9"/>
  <c r="AZ104" i="9"/>
  <c r="AY104" i="9"/>
  <c r="AX104" i="9"/>
  <c r="AV104" i="9"/>
  <c r="AU104" i="9"/>
  <c r="AT104" i="9"/>
  <c r="AS104" i="9"/>
  <c r="AR104" i="9"/>
  <c r="AQ104" i="9"/>
  <c r="BA103" i="9"/>
  <c r="AZ103" i="9"/>
  <c r="AY103" i="9"/>
  <c r="AX103" i="9"/>
  <c r="AV103" i="9"/>
  <c r="AU103" i="9"/>
  <c r="AT103" i="9"/>
  <c r="AS103" i="9"/>
  <c r="AR103" i="9"/>
  <c r="AQ103" i="9"/>
  <c r="BA102" i="9"/>
  <c r="AZ102" i="9"/>
  <c r="AY102" i="9"/>
  <c r="AX102" i="9"/>
  <c r="AV102" i="9"/>
  <c r="AU102" i="9"/>
  <c r="AT102" i="9"/>
  <c r="AS102" i="9"/>
  <c r="AR102" i="9"/>
  <c r="AQ102" i="9"/>
  <c r="BA101" i="9"/>
  <c r="AZ101" i="9"/>
  <c r="AY101" i="9"/>
  <c r="AX101" i="9"/>
  <c r="AV101" i="9"/>
  <c r="AU101" i="9"/>
  <c r="AT101" i="9"/>
  <c r="AS101" i="9"/>
  <c r="AR101" i="9"/>
  <c r="AQ101" i="9"/>
  <c r="BA100" i="9"/>
  <c r="AZ100" i="9"/>
  <c r="AY100" i="9"/>
  <c r="AX100" i="9"/>
  <c r="AV100" i="9"/>
  <c r="AU100" i="9"/>
  <c r="AT100" i="9"/>
  <c r="AS100" i="9"/>
  <c r="AR100" i="9"/>
  <c r="AQ100" i="9"/>
  <c r="BA99" i="9"/>
  <c r="AZ99" i="9"/>
  <c r="AY99" i="9"/>
  <c r="AX99" i="9"/>
  <c r="AV99" i="9"/>
  <c r="AU99" i="9"/>
  <c r="AT99" i="9"/>
  <c r="AS99" i="9"/>
  <c r="AR99" i="9"/>
  <c r="AQ99" i="9"/>
  <c r="BA98" i="9"/>
  <c r="AZ98" i="9"/>
  <c r="AY98" i="9"/>
  <c r="AX98" i="9"/>
  <c r="AV98" i="9"/>
  <c r="AU98" i="9"/>
  <c r="AT98" i="9"/>
  <c r="AS98" i="9"/>
  <c r="AR98" i="9"/>
  <c r="AQ98" i="9"/>
  <c r="BA97" i="9"/>
  <c r="AZ97" i="9"/>
  <c r="AY97" i="9"/>
  <c r="AX97" i="9"/>
  <c r="AV97" i="9"/>
  <c r="AU97" i="9"/>
  <c r="AT97" i="9"/>
  <c r="AS97" i="9"/>
  <c r="AR97" i="9"/>
  <c r="AQ97" i="9"/>
  <c r="BA96" i="9"/>
  <c r="AZ96" i="9"/>
  <c r="AY96" i="9"/>
  <c r="AX96" i="9"/>
  <c r="AV96" i="9"/>
  <c r="AU96" i="9"/>
  <c r="AT96" i="9"/>
  <c r="AS96" i="9"/>
  <c r="AR96" i="9"/>
  <c r="AQ96" i="9"/>
  <c r="BA95" i="9"/>
  <c r="AZ95" i="9"/>
  <c r="AY95" i="9"/>
  <c r="AX95" i="9"/>
  <c r="AV95" i="9"/>
  <c r="AU95" i="9"/>
  <c r="AT95" i="9"/>
  <c r="AS95" i="9"/>
  <c r="AR95" i="9"/>
  <c r="AQ95" i="9"/>
  <c r="BA94" i="9"/>
  <c r="AZ94" i="9"/>
  <c r="AY94" i="9"/>
  <c r="AX94" i="9"/>
  <c r="AV94" i="9"/>
  <c r="AU94" i="9"/>
  <c r="AT94" i="9"/>
  <c r="AS94" i="9"/>
  <c r="AR94" i="9"/>
  <c r="AQ94" i="9"/>
  <c r="BA93" i="9"/>
  <c r="AZ93" i="9"/>
  <c r="AY93" i="9"/>
  <c r="AX93" i="9"/>
  <c r="AV93" i="9"/>
  <c r="AU93" i="9"/>
  <c r="AT93" i="9"/>
  <c r="AS93" i="9"/>
  <c r="AR93" i="9"/>
  <c r="AQ93" i="9"/>
  <c r="BA92" i="9"/>
  <c r="AZ92" i="9"/>
  <c r="AY92" i="9"/>
  <c r="AX92" i="9"/>
  <c r="AV92" i="9"/>
  <c r="AU92" i="9"/>
  <c r="AT92" i="9"/>
  <c r="AS92" i="9"/>
  <c r="AR92" i="9"/>
  <c r="AQ92" i="9"/>
  <c r="BA91" i="9"/>
  <c r="AZ91" i="9"/>
  <c r="AY91" i="9"/>
  <c r="AX91" i="9"/>
  <c r="AV91" i="9"/>
  <c r="AU91" i="9"/>
  <c r="AT91" i="9"/>
  <c r="AS91" i="9"/>
  <c r="AR91" i="9"/>
  <c r="AQ91" i="9"/>
  <c r="BA90" i="9"/>
  <c r="AZ90" i="9"/>
  <c r="AY90" i="9"/>
  <c r="AX90" i="9"/>
  <c r="AV90" i="9"/>
  <c r="AU90" i="9"/>
  <c r="AT90" i="9"/>
  <c r="AS90" i="9"/>
  <c r="AR90" i="9"/>
  <c r="AQ90" i="9"/>
  <c r="BA89" i="9"/>
  <c r="AZ89" i="9"/>
  <c r="AY89" i="9"/>
  <c r="AX89" i="9"/>
  <c r="AV89" i="9"/>
  <c r="AU89" i="9"/>
  <c r="AT89" i="9"/>
  <c r="AS89" i="9"/>
  <c r="AR89" i="9"/>
  <c r="AQ89" i="9"/>
  <c r="BA88" i="9"/>
  <c r="AZ88" i="9"/>
  <c r="AY88" i="9"/>
  <c r="AX88" i="9"/>
  <c r="AV88" i="9"/>
  <c r="AU88" i="9"/>
  <c r="AT88" i="9"/>
  <c r="AS88" i="9"/>
  <c r="AR88" i="9"/>
  <c r="AQ88" i="9"/>
  <c r="BA87" i="9"/>
  <c r="AZ87" i="9"/>
  <c r="AY87" i="9"/>
  <c r="AX87" i="9"/>
  <c r="AV87" i="9"/>
  <c r="AU87" i="9"/>
  <c r="AT87" i="9"/>
  <c r="AS87" i="9"/>
  <c r="AR87" i="9"/>
  <c r="AQ87" i="9"/>
  <c r="BA86" i="9"/>
  <c r="AZ86" i="9"/>
  <c r="AY86" i="9"/>
  <c r="AX86" i="9"/>
  <c r="AV86" i="9"/>
  <c r="AU86" i="9"/>
  <c r="AT86" i="9"/>
  <c r="AS86" i="9"/>
  <c r="AR86" i="9"/>
  <c r="AQ86" i="9"/>
  <c r="BA85" i="9"/>
  <c r="AZ85" i="9"/>
  <c r="AY85" i="9"/>
  <c r="AX85" i="9"/>
  <c r="AV85" i="9"/>
  <c r="AU85" i="9"/>
  <c r="AT85" i="9"/>
  <c r="AS85" i="9"/>
  <c r="AR85" i="9"/>
  <c r="AQ85" i="9"/>
  <c r="BA84" i="9"/>
  <c r="AZ84" i="9"/>
  <c r="AY84" i="9"/>
  <c r="AX84" i="9"/>
  <c r="AV84" i="9"/>
  <c r="AU84" i="9"/>
  <c r="AT84" i="9"/>
  <c r="AS84" i="9"/>
  <c r="AR84" i="9"/>
  <c r="AQ84" i="9"/>
  <c r="BA83" i="9"/>
  <c r="AZ83" i="9"/>
  <c r="AY83" i="9"/>
  <c r="AX83" i="9"/>
  <c r="AV83" i="9"/>
  <c r="AU83" i="9"/>
  <c r="AT83" i="9"/>
  <c r="AS83" i="9"/>
  <c r="AR83" i="9"/>
  <c r="AQ83" i="9"/>
  <c r="BA82" i="9"/>
  <c r="AZ82" i="9"/>
  <c r="AY82" i="9"/>
  <c r="AX82" i="9"/>
  <c r="AV82" i="9"/>
  <c r="AU82" i="9"/>
  <c r="AT82" i="9"/>
  <c r="AS82" i="9"/>
  <c r="AR82" i="9"/>
  <c r="AQ82" i="9"/>
  <c r="BA81" i="9"/>
  <c r="AZ81" i="9"/>
  <c r="AY81" i="9"/>
  <c r="AX81" i="9"/>
  <c r="AV81" i="9"/>
  <c r="AU81" i="9"/>
  <c r="AT81" i="9"/>
  <c r="AS81" i="9"/>
  <c r="AR81" i="9"/>
  <c r="AQ81" i="9"/>
  <c r="BA80" i="9"/>
  <c r="AZ80" i="9"/>
  <c r="AY80" i="9"/>
  <c r="AX80" i="9"/>
  <c r="AV80" i="9"/>
  <c r="AU80" i="9"/>
  <c r="AT80" i="9"/>
  <c r="AS80" i="9"/>
  <c r="AR80" i="9"/>
  <c r="AQ80" i="9"/>
  <c r="BA79" i="9"/>
  <c r="AZ79" i="9"/>
  <c r="AY79" i="9"/>
  <c r="AX79" i="9"/>
  <c r="AV79" i="9"/>
  <c r="AU79" i="9"/>
  <c r="AT79" i="9"/>
  <c r="AS79" i="9"/>
  <c r="AR79" i="9"/>
  <c r="AQ79" i="9"/>
  <c r="BA78" i="9"/>
  <c r="AZ78" i="9"/>
  <c r="AY78" i="9"/>
  <c r="AX78" i="9"/>
  <c r="AV78" i="9"/>
  <c r="AU78" i="9"/>
  <c r="AT78" i="9"/>
  <c r="AS78" i="9"/>
  <c r="AR78" i="9"/>
  <c r="AQ78" i="9"/>
  <c r="BA77" i="9"/>
  <c r="AZ77" i="9"/>
  <c r="AY77" i="9"/>
  <c r="AX77" i="9"/>
  <c r="AV77" i="9"/>
  <c r="AU77" i="9"/>
  <c r="AT77" i="9"/>
  <c r="AS77" i="9"/>
  <c r="AR77" i="9"/>
  <c r="AQ77" i="9"/>
  <c r="BA76" i="9"/>
  <c r="AZ76" i="9"/>
  <c r="AY76" i="9"/>
  <c r="AX76" i="9"/>
  <c r="AV76" i="9"/>
  <c r="AU76" i="9"/>
  <c r="AT76" i="9"/>
  <c r="AS76" i="9"/>
  <c r="AR76" i="9"/>
  <c r="AQ76" i="9"/>
  <c r="BA75" i="9"/>
  <c r="AZ75" i="9"/>
  <c r="AY75" i="9"/>
  <c r="AX75" i="9"/>
  <c r="AV75" i="9"/>
  <c r="AU75" i="9"/>
  <c r="AT75" i="9"/>
  <c r="AS75" i="9"/>
  <c r="AR75" i="9"/>
  <c r="AQ75" i="9"/>
  <c r="BA74" i="9"/>
  <c r="AZ74" i="9"/>
  <c r="AY74" i="9"/>
  <c r="AX74" i="9"/>
  <c r="AV74" i="9"/>
  <c r="AU74" i="9"/>
  <c r="AT74" i="9"/>
  <c r="AS74" i="9"/>
  <c r="AR74" i="9"/>
  <c r="AQ74" i="9"/>
  <c r="BA73" i="9"/>
  <c r="AZ73" i="9"/>
  <c r="AY73" i="9"/>
  <c r="AX73" i="9"/>
  <c r="AV73" i="9"/>
  <c r="AU73" i="9"/>
  <c r="AT73" i="9"/>
  <c r="AS73" i="9"/>
  <c r="AR73" i="9"/>
  <c r="AQ73" i="9"/>
  <c r="BA72" i="9"/>
  <c r="AZ72" i="9"/>
  <c r="AY72" i="9"/>
  <c r="AX72" i="9"/>
  <c r="AV72" i="9"/>
  <c r="AU72" i="9"/>
  <c r="AT72" i="9"/>
  <c r="AS72" i="9"/>
  <c r="AR72" i="9"/>
  <c r="AQ72" i="9"/>
  <c r="BA71" i="9"/>
  <c r="AZ71" i="9"/>
  <c r="AY71" i="9"/>
  <c r="AX71" i="9"/>
  <c r="AV71" i="9"/>
  <c r="AU71" i="9"/>
  <c r="AT71" i="9"/>
  <c r="AS71" i="9"/>
  <c r="AR71" i="9"/>
  <c r="AQ71" i="9"/>
  <c r="BA70" i="9"/>
  <c r="AZ70" i="9"/>
  <c r="AY70" i="9"/>
  <c r="AX70" i="9"/>
  <c r="AV70" i="9"/>
  <c r="AU70" i="9"/>
  <c r="AT70" i="9"/>
  <c r="AS70" i="9"/>
  <c r="AR70" i="9"/>
  <c r="AQ70" i="9"/>
  <c r="BA69" i="9"/>
  <c r="AZ69" i="9"/>
  <c r="AY69" i="9"/>
  <c r="AX69" i="9"/>
  <c r="AV69" i="9"/>
  <c r="AU69" i="9"/>
  <c r="AT69" i="9"/>
  <c r="AS69" i="9"/>
  <c r="AR69" i="9"/>
  <c r="AQ69" i="9"/>
  <c r="BA68" i="9"/>
  <c r="AZ68" i="9"/>
  <c r="AY68" i="9"/>
  <c r="AX68" i="9"/>
  <c r="AV68" i="9"/>
  <c r="AU68" i="9"/>
  <c r="AT68" i="9"/>
  <c r="AS68" i="9"/>
  <c r="AR68" i="9"/>
  <c r="AQ68" i="9"/>
  <c r="BA67" i="9"/>
  <c r="AZ67" i="9"/>
  <c r="AY67" i="9"/>
  <c r="AX67" i="9"/>
  <c r="AV67" i="9"/>
  <c r="AU67" i="9"/>
  <c r="AT67" i="9"/>
  <c r="AS67" i="9"/>
  <c r="AR67" i="9"/>
  <c r="AQ67" i="9"/>
  <c r="BA66" i="9"/>
  <c r="AZ66" i="9"/>
  <c r="AY66" i="9"/>
  <c r="AX66" i="9"/>
  <c r="AV66" i="9"/>
  <c r="AU66" i="9"/>
  <c r="AT66" i="9"/>
  <c r="AS66" i="9"/>
  <c r="AR66" i="9"/>
  <c r="AQ66" i="9"/>
  <c r="BA65" i="9"/>
  <c r="AZ65" i="9"/>
  <c r="AY65" i="9"/>
  <c r="AX65" i="9"/>
  <c r="AV65" i="9"/>
  <c r="AU65" i="9"/>
  <c r="AT65" i="9"/>
  <c r="AS65" i="9"/>
  <c r="AR65" i="9"/>
  <c r="AQ65" i="9"/>
  <c r="BA64" i="9"/>
  <c r="AZ64" i="9"/>
  <c r="AY64" i="9"/>
  <c r="AX64" i="9"/>
  <c r="AV64" i="9"/>
  <c r="AU64" i="9"/>
  <c r="AT64" i="9"/>
  <c r="AS64" i="9"/>
  <c r="AR64" i="9"/>
  <c r="AQ64" i="9"/>
  <c r="BA63" i="9"/>
  <c r="AZ63" i="9"/>
  <c r="AY63" i="9"/>
  <c r="AX63" i="9"/>
  <c r="AV63" i="9"/>
  <c r="AU63" i="9"/>
  <c r="AT63" i="9"/>
  <c r="AS63" i="9"/>
  <c r="AR63" i="9"/>
  <c r="AQ63" i="9"/>
  <c r="BA62" i="9"/>
  <c r="AZ62" i="9"/>
  <c r="AY62" i="9"/>
  <c r="AX62" i="9"/>
  <c r="AV62" i="9"/>
  <c r="AU62" i="9"/>
  <c r="AT62" i="9"/>
  <c r="AS62" i="9"/>
  <c r="AR62" i="9"/>
  <c r="AQ62" i="9"/>
  <c r="BA61" i="9"/>
  <c r="AZ61" i="9"/>
  <c r="AY61" i="9"/>
  <c r="AX61" i="9"/>
  <c r="AV61" i="9"/>
  <c r="AU61" i="9"/>
  <c r="AT61" i="9"/>
  <c r="AS61" i="9"/>
  <c r="AR61" i="9"/>
  <c r="AQ61" i="9"/>
  <c r="BA60" i="9"/>
  <c r="AZ60" i="9"/>
  <c r="AY60" i="9"/>
  <c r="AX60" i="9"/>
  <c r="AV60" i="9"/>
  <c r="AU60" i="9"/>
  <c r="AT60" i="9"/>
  <c r="AS60" i="9"/>
  <c r="AR60" i="9"/>
  <c r="AQ60" i="9"/>
  <c r="BA59" i="9"/>
  <c r="AZ59" i="9"/>
  <c r="AY59" i="9"/>
  <c r="AX59" i="9"/>
  <c r="AV59" i="9"/>
  <c r="AU59" i="9"/>
  <c r="AT59" i="9"/>
  <c r="AS59" i="9"/>
  <c r="AR59" i="9"/>
  <c r="AQ59" i="9"/>
  <c r="BA58" i="9"/>
  <c r="AZ58" i="9"/>
  <c r="AY58" i="9"/>
  <c r="AX58" i="9"/>
  <c r="AV58" i="9"/>
  <c r="AU58" i="9"/>
  <c r="AT58" i="9"/>
  <c r="AS58" i="9"/>
  <c r="AR58" i="9"/>
  <c r="AQ58" i="9"/>
  <c r="BA57" i="9"/>
  <c r="AZ57" i="9"/>
  <c r="AY57" i="9"/>
  <c r="AX57" i="9"/>
  <c r="AV57" i="9"/>
  <c r="AU57" i="9"/>
  <c r="AT57" i="9"/>
  <c r="AS57" i="9"/>
  <c r="AR57" i="9"/>
  <c r="AQ57" i="9"/>
  <c r="BA56" i="9"/>
  <c r="AZ56" i="9"/>
  <c r="AY56" i="9"/>
  <c r="AX56" i="9"/>
  <c r="AV56" i="9"/>
  <c r="AU56" i="9"/>
  <c r="AT56" i="9"/>
  <c r="AS56" i="9"/>
  <c r="AR56" i="9"/>
  <c r="AQ56" i="9"/>
  <c r="BA55" i="9"/>
  <c r="AZ55" i="9"/>
  <c r="AY55" i="9"/>
  <c r="AX55" i="9"/>
  <c r="AV55" i="9"/>
  <c r="AU55" i="9"/>
  <c r="AT55" i="9"/>
  <c r="AS55" i="9"/>
  <c r="AR55" i="9"/>
  <c r="AQ55" i="9"/>
  <c r="BA54" i="9"/>
  <c r="AZ54" i="9"/>
  <c r="AY54" i="9"/>
  <c r="AX54" i="9"/>
  <c r="AV54" i="9"/>
  <c r="AU54" i="9"/>
  <c r="AT54" i="9"/>
  <c r="AS54" i="9"/>
  <c r="AR54" i="9"/>
  <c r="AQ54" i="9"/>
  <c r="BA53" i="9"/>
  <c r="AZ53" i="9"/>
  <c r="AY53" i="9"/>
  <c r="AX53" i="9"/>
  <c r="AV53" i="9"/>
  <c r="AU53" i="9"/>
  <c r="AT53" i="9"/>
  <c r="AS53" i="9"/>
  <c r="AR53" i="9"/>
  <c r="AQ53" i="9"/>
  <c r="BA52" i="9"/>
  <c r="AZ52" i="9"/>
  <c r="AY52" i="9"/>
  <c r="AX52" i="9"/>
  <c r="AV52" i="9"/>
  <c r="AU52" i="9"/>
  <c r="AT52" i="9"/>
  <c r="AS52" i="9"/>
  <c r="AR52" i="9"/>
  <c r="AQ52" i="9"/>
  <c r="BA51" i="9"/>
  <c r="AZ51" i="9"/>
  <c r="AY51" i="9"/>
  <c r="AX51" i="9"/>
  <c r="AV51" i="9"/>
  <c r="AU51" i="9"/>
  <c r="AT51" i="9"/>
  <c r="AS51" i="9"/>
  <c r="AR51" i="9"/>
  <c r="AQ51" i="9"/>
  <c r="BA50" i="9"/>
  <c r="AZ50" i="9"/>
  <c r="AY50" i="9"/>
  <c r="AX50" i="9"/>
  <c r="AV50" i="9"/>
  <c r="AU50" i="9"/>
  <c r="AT50" i="9"/>
  <c r="AS50" i="9"/>
  <c r="AR50" i="9"/>
  <c r="AQ50" i="9"/>
  <c r="BA49" i="9"/>
  <c r="AZ49" i="9"/>
  <c r="AY49" i="9"/>
  <c r="AX49" i="9"/>
  <c r="AV49" i="9"/>
  <c r="AU49" i="9"/>
  <c r="AT49" i="9"/>
  <c r="AS49" i="9"/>
  <c r="AR49" i="9"/>
  <c r="AQ49" i="9"/>
  <c r="BA48" i="9"/>
  <c r="AZ48" i="9"/>
  <c r="AY48" i="9"/>
  <c r="AX48" i="9"/>
  <c r="AV48" i="9"/>
  <c r="AU48" i="9"/>
  <c r="AT48" i="9"/>
  <c r="AS48" i="9"/>
  <c r="AR48" i="9"/>
  <c r="AQ48" i="9"/>
  <c r="BA47" i="9"/>
  <c r="AZ47" i="9"/>
  <c r="AY47" i="9"/>
  <c r="AX47" i="9"/>
  <c r="AV47" i="9"/>
  <c r="AU47" i="9"/>
  <c r="AT47" i="9"/>
  <c r="AS47" i="9"/>
  <c r="AR47" i="9"/>
  <c r="AQ47" i="9"/>
  <c r="BA46" i="9"/>
  <c r="AZ46" i="9"/>
  <c r="AY46" i="9"/>
  <c r="AX46" i="9"/>
  <c r="AV46" i="9"/>
  <c r="AU46" i="9"/>
  <c r="AT46" i="9"/>
  <c r="AS46" i="9"/>
  <c r="AR46" i="9"/>
  <c r="AQ46" i="9"/>
  <c r="BA45" i="9"/>
  <c r="AZ45" i="9"/>
  <c r="AY45" i="9"/>
  <c r="AX45" i="9"/>
  <c r="AV45" i="9"/>
  <c r="AU45" i="9"/>
  <c r="AT45" i="9"/>
  <c r="AS45" i="9"/>
  <c r="AR45" i="9"/>
  <c r="AQ45" i="9"/>
  <c r="AT44" i="9"/>
  <c r="AS44" i="9"/>
  <c r="AT43" i="9"/>
  <c r="AS43" i="9"/>
  <c r="AT42" i="9"/>
  <c r="AS42" i="9"/>
  <c r="BA41" i="9"/>
  <c r="AZ41" i="9"/>
  <c r="AY41" i="9"/>
  <c r="AX41" i="9"/>
  <c r="AV41" i="9"/>
  <c r="AU41" i="9"/>
  <c r="AT41" i="9"/>
  <c r="AS41" i="9"/>
  <c r="AR41" i="9"/>
  <c r="AQ41" i="9"/>
  <c r="AP208" i="9"/>
  <c r="AO208" i="9"/>
  <c r="AN208" i="9"/>
  <c r="AP207" i="9"/>
  <c r="AO207" i="9"/>
  <c r="AN207" i="9"/>
  <c r="AP206" i="9"/>
  <c r="AO206" i="9"/>
  <c r="AN206" i="9"/>
  <c r="AP205" i="9"/>
  <c r="AO205" i="9"/>
  <c r="AN205" i="9"/>
  <c r="AP204" i="9"/>
  <c r="AO204" i="9"/>
  <c r="AN204" i="9"/>
  <c r="AP203" i="9"/>
  <c r="AO203" i="9"/>
  <c r="AN203" i="9"/>
  <c r="AP202" i="9"/>
  <c r="AO202" i="9"/>
  <c r="AN202" i="9"/>
  <c r="AP201" i="9"/>
  <c r="AO201" i="9"/>
  <c r="AN201" i="9"/>
  <c r="AP200" i="9"/>
  <c r="AO200" i="9"/>
  <c r="AN200" i="9"/>
  <c r="AP199" i="9"/>
  <c r="AO199" i="9"/>
  <c r="AN199" i="9"/>
  <c r="AP198" i="9"/>
  <c r="AO198" i="9"/>
  <c r="AN198" i="9"/>
  <c r="AP197" i="9"/>
  <c r="AO197" i="9"/>
  <c r="AN197" i="9"/>
  <c r="AP196" i="9"/>
  <c r="AO196" i="9"/>
  <c r="AN196" i="9"/>
  <c r="AP195" i="9"/>
  <c r="AO195" i="9"/>
  <c r="AN195" i="9"/>
  <c r="AP194" i="9"/>
  <c r="AO194" i="9"/>
  <c r="AN194" i="9"/>
  <c r="AP193" i="9"/>
  <c r="AO193" i="9"/>
  <c r="AN193" i="9"/>
  <c r="AP192" i="9"/>
  <c r="AO192" i="9"/>
  <c r="AN192" i="9"/>
  <c r="AP191" i="9"/>
  <c r="AO191" i="9"/>
  <c r="AN191" i="9"/>
  <c r="AP190" i="9"/>
  <c r="AO190" i="9"/>
  <c r="AN190" i="9"/>
  <c r="AP189" i="9"/>
  <c r="AO189" i="9"/>
  <c r="AN189" i="9"/>
  <c r="AP188" i="9"/>
  <c r="AO188" i="9"/>
  <c r="AN188" i="9"/>
  <c r="AP187" i="9"/>
  <c r="AO187" i="9"/>
  <c r="AN187" i="9"/>
  <c r="AP186" i="9"/>
  <c r="AO186" i="9"/>
  <c r="AN186" i="9"/>
  <c r="AP185" i="9"/>
  <c r="AO185" i="9"/>
  <c r="AN185" i="9"/>
  <c r="AP184" i="9"/>
  <c r="AO184" i="9"/>
  <c r="AN184" i="9"/>
  <c r="AP183" i="9"/>
  <c r="AO183" i="9"/>
  <c r="AN183" i="9"/>
  <c r="AP182" i="9"/>
  <c r="AO182" i="9"/>
  <c r="AN182" i="9"/>
  <c r="AP181" i="9"/>
  <c r="AO181" i="9"/>
  <c r="AN181" i="9"/>
  <c r="AP180" i="9"/>
  <c r="AO180" i="9"/>
  <c r="AN180" i="9"/>
  <c r="AP179" i="9"/>
  <c r="AO179" i="9"/>
  <c r="AN179" i="9"/>
  <c r="AP178" i="9"/>
  <c r="AO178" i="9"/>
  <c r="AN178" i="9"/>
  <c r="AP177" i="9"/>
  <c r="AO177" i="9"/>
  <c r="AN177" i="9"/>
  <c r="AP176" i="9"/>
  <c r="AO176" i="9"/>
  <c r="AN176" i="9"/>
  <c r="AP175" i="9"/>
  <c r="AO175" i="9"/>
  <c r="AN175" i="9"/>
  <c r="AP174" i="9"/>
  <c r="AO174" i="9"/>
  <c r="AN174" i="9"/>
  <c r="AP173" i="9"/>
  <c r="AO173" i="9"/>
  <c r="AN173" i="9"/>
  <c r="AP172" i="9"/>
  <c r="AO172" i="9"/>
  <c r="AN172" i="9"/>
  <c r="AP171" i="9"/>
  <c r="AO171" i="9"/>
  <c r="AN171" i="9"/>
  <c r="AP170" i="9"/>
  <c r="AO170" i="9"/>
  <c r="AN170" i="9"/>
  <c r="AP169" i="9"/>
  <c r="AO169" i="9"/>
  <c r="AN169" i="9"/>
  <c r="AP168" i="9"/>
  <c r="AO168" i="9"/>
  <c r="AN168" i="9"/>
  <c r="AP167" i="9"/>
  <c r="AO167" i="9"/>
  <c r="AN167" i="9"/>
  <c r="AP166" i="9"/>
  <c r="AO166" i="9"/>
  <c r="AN166" i="9"/>
  <c r="AP165" i="9"/>
  <c r="AO165" i="9"/>
  <c r="AN165" i="9"/>
  <c r="AP164" i="9"/>
  <c r="AO164" i="9"/>
  <c r="AN164" i="9"/>
  <c r="AP163" i="9"/>
  <c r="AO163" i="9"/>
  <c r="AN163" i="9"/>
  <c r="AP162" i="9"/>
  <c r="AO162" i="9"/>
  <c r="AN162" i="9"/>
  <c r="AP161" i="9"/>
  <c r="AO161" i="9"/>
  <c r="AN161" i="9"/>
  <c r="AP160" i="9"/>
  <c r="AO160" i="9"/>
  <c r="AN160" i="9"/>
  <c r="AP159" i="9"/>
  <c r="AO159" i="9"/>
  <c r="AN159" i="9"/>
  <c r="AP158" i="9"/>
  <c r="AO158" i="9"/>
  <c r="AN158" i="9"/>
  <c r="AP157" i="9"/>
  <c r="AO157" i="9"/>
  <c r="AN157" i="9"/>
  <c r="AP156" i="9"/>
  <c r="AO156" i="9"/>
  <c r="AN156" i="9"/>
  <c r="AP155" i="9"/>
  <c r="AO155" i="9"/>
  <c r="AN155" i="9"/>
  <c r="AP154" i="9"/>
  <c r="AO154" i="9"/>
  <c r="AN154" i="9"/>
  <c r="AP153" i="9"/>
  <c r="AO153" i="9"/>
  <c r="AN153" i="9"/>
  <c r="AP152" i="9"/>
  <c r="AO152" i="9"/>
  <c r="AN152" i="9"/>
  <c r="AP151" i="9"/>
  <c r="AO151" i="9"/>
  <c r="AN151" i="9"/>
  <c r="AP150" i="9"/>
  <c r="AO150" i="9"/>
  <c r="AN150" i="9"/>
  <c r="AP149" i="9"/>
  <c r="AO149" i="9"/>
  <c r="AN149" i="9"/>
  <c r="AP148" i="9"/>
  <c r="AO148" i="9"/>
  <c r="AN148" i="9"/>
  <c r="AP147" i="9"/>
  <c r="AO147" i="9"/>
  <c r="AN147" i="9"/>
  <c r="AP146" i="9"/>
  <c r="AO146" i="9"/>
  <c r="AN146" i="9"/>
  <c r="AP145" i="9"/>
  <c r="AO145" i="9"/>
  <c r="AN145" i="9"/>
  <c r="AP144" i="9"/>
  <c r="AO144" i="9"/>
  <c r="AN144" i="9"/>
  <c r="AP143" i="9"/>
  <c r="AO143" i="9"/>
  <c r="AN143" i="9"/>
  <c r="AP142" i="9"/>
  <c r="AO142" i="9"/>
  <c r="AN142" i="9"/>
  <c r="AP141" i="9"/>
  <c r="AO141" i="9"/>
  <c r="AN141" i="9"/>
  <c r="AP140" i="9"/>
  <c r="AO140" i="9"/>
  <c r="AN140" i="9"/>
  <c r="AP139" i="9"/>
  <c r="AO139" i="9"/>
  <c r="AN139" i="9"/>
  <c r="AP138" i="9"/>
  <c r="AO138" i="9"/>
  <c r="AN138" i="9"/>
  <c r="AP137" i="9"/>
  <c r="AO137" i="9"/>
  <c r="AN137" i="9"/>
  <c r="AP136" i="9"/>
  <c r="AO136" i="9"/>
  <c r="AN136" i="9"/>
  <c r="AP135" i="9"/>
  <c r="AO135" i="9"/>
  <c r="AN135" i="9"/>
  <c r="AP134" i="9"/>
  <c r="AO134" i="9"/>
  <c r="AN134" i="9"/>
  <c r="AP133" i="9"/>
  <c r="AO133" i="9"/>
  <c r="AN133" i="9"/>
  <c r="AP132" i="9"/>
  <c r="AO132" i="9"/>
  <c r="AN132" i="9"/>
  <c r="AP131" i="9"/>
  <c r="AO131" i="9"/>
  <c r="AN131" i="9"/>
  <c r="AP130" i="9"/>
  <c r="AO130" i="9"/>
  <c r="AN130" i="9"/>
  <c r="AP129" i="9"/>
  <c r="AO129" i="9"/>
  <c r="AN129" i="9"/>
  <c r="AP128" i="9"/>
  <c r="AO128" i="9"/>
  <c r="AN128" i="9"/>
  <c r="AP127" i="9"/>
  <c r="AO127" i="9"/>
  <c r="AN127" i="9"/>
  <c r="AP126" i="9"/>
  <c r="AO126" i="9"/>
  <c r="AN126" i="9"/>
  <c r="AP125" i="9"/>
  <c r="AO125" i="9"/>
  <c r="AN125" i="9"/>
  <c r="AP124" i="9"/>
  <c r="AO124" i="9"/>
  <c r="AN124" i="9"/>
  <c r="AP123" i="9"/>
  <c r="AO123" i="9"/>
  <c r="AN123" i="9"/>
  <c r="AP122" i="9"/>
  <c r="AO122" i="9"/>
  <c r="AN122" i="9"/>
  <c r="AP121" i="9"/>
  <c r="AO121" i="9"/>
  <c r="AN121" i="9"/>
  <c r="AP120" i="9"/>
  <c r="AO120" i="9"/>
  <c r="AN120" i="9"/>
  <c r="AP119" i="9"/>
  <c r="AO119" i="9"/>
  <c r="AN119" i="9"/>
  <c r="AP118" i="9"/>
  <c r="AO118" i="9"/>
  <c r="AN118" i="9"/>
  <c r="AP117" i="9"/>
  <c r="AO117" i="9"/>
  <c r="AN117" i="9"/>
  <c r="AP116" i="9"/>
  <c r="AO116" i="9"/>
  <c r="AN116" i="9"/>
  <c r="AP115" i="9"/>
  <c r="AO115" i="9"/>
  <c r="AN115" i="9"/>
  <c r="AP114" i="9"/>
  <c r="AO114" i="9"/>
  <c r="AN114" i="9"/>
  <c r="AP113" i="9"/>
  <c r="AO113" i="9"/>
  <c r="AN113" i="9"/>
  <c r="AP112" i="9"/>
  <c r="AO112" i="9"/>
  <c r="AN112" i="9"/>
  <c r="AP111" i="9"/>
  <c r="AO111" i="9"/>
  <c r="AN111" i="9"/>
  <c r="AP110" i="9"/>
  <c r="AO110" i="9"/>
  <c r="AN110" i="9"/>
  <c r="AP109" i="9"/>
  <c r="AO109" i="9"/>
  <c r="AN109" i="9"/>
  <c r="AP108" i="9"/>
  <c r="AO108" i="9"/>
  <c r="AN108" i="9"/>
  <c r="AP107" i="9"/>
  <c r="AO107" i="9"/>
  <c r="AN107" i="9"/>
  <c r="AP106" i="9"/>
  <c r="AO106" i="9"/>
  <c r="AN106" i="9"/>
  <c r="AP105" i="9"/>
  <c r="AO105" i="9"/>
  <c r="AN105" i="9"/>
  <c r="AP104" i="9"/>
  <c r="AO104" i="9"/>
  <c r="AN104" i="9"/>
  <c r="AP103" i="9"/>
  <c r="AO103" i="9"/>
  <c r="AN103" i="9"/>
  <c r="AP102" i="9"/>
  <c r="AO102" i="9"/>
  <c r="AN102" i="9"/>
  <c r="AP101" i="9"/>
  <c r="AO101" i="9"/>
  <c r="AN101" i="9"/>
  <c r="AP100" i="9"/>
  <c r="AO100" i="9"/>
  <c r="AN100" i="9"/>
  <c r="AP99" i="9"/>
  <c r="AO99" i="9"/>
  <c r="AN99" i="9"/>
  <c r="AP98" i="9"/>
  <c r="AO98" i="9"/>
  <c r="AN98" i="9"/>
  <c r="AP97" i="9"/>
  <c r="AO97" i="9"/>
  <c r="AN97" i="9"/>
  <c r="AP96" i="9"/>
  <c r="AO96" i="9"/>
  <c r="AN96" i="9"/>
  <c r="AP95" i="9"/>
  <c r="AO95" i="9"/>
  <c r="AN95" i="9"/>
  <c r="AP94" i="9"/>
  <c r="AO94" i="9"/>
  <c r="AN94" i="9"/>
  <c r="AP93" i="9"/>
  <c r="AO93" i="9"/>
  <c r="AN93" i="9"/>
  <c r="AP92" i="9"/>
  <c r="AO92" i="9"/>
  <c r="AN92" i="9"/>
  <c r="AP91" i="9"/>
  <c r="AO91" i="9"/>
  <c r="AN91" i="9"/>
  <c r="AP90" i="9"/>
  <c r="AO90" i="9"/>
  <c r="AN90" i="9"/>
  <c r="AP89" i="9"/>
  <c r="AO89" i="9"/>
  <c r="AN89" i="9"/>
  <c r="AP88" i="9"/>
  <c r="AO88" i="9"/>
  <c r="AN88" i="9"/>
  <c r="AP87" i="9"/>
  <c r="AO87" i="9"/>
  <c r="AN87" i="9"/>
  <c r="AP86" i="9"/>
  <c r="AO86" i="9"/>
  <c r="AN86" i="9"/>
  <c r="AP85" i="9"/>
  <c r="AO85" i="9"/>
  <c r="AN85" i="9"/>
  <c r="AP84" i="9"/>
  <c r="AO84" i="9"/>
  <c r="AN84" i="9"/>
  <c r="AP83" i="9"/>
  <c r="AO83" i="9"/>
  <c r="AN83" i="9"/>
  <c r="AP82" i="9"/>
  <c r="AO82" i="9"/>
  <c r="AN82" i="9"/>
  <c r="AP81" i="9"/>
  <c r="AO81" i="9"/>
  <c r="AN81" i="9"/>
  <c r="AP80" i="9"/>
  <c r="AO80" i="9"/>
  <c r="AN80" i="9"/>
  <c r="AP79" i="9"/>
  <c r="AO79" i="9"/>
  <c r="AN79" i="9"/>
  <c r="AP78" i="9"/>
  <c r="AO78" i="9"/>
  <c r="AN78" i="9"/>
  <c r="AP77" i="9"/>
  <c r="AO77" i="9"/>
  <c r="AN77" i="9"/>
  <c r="AP76" i="9"/>
  <c r="AO76" i="9"/>
  <c r="AN76" i="9"/>
  <c r="AP75" i="9"/>
  <c r="AO75" i="9"/>
  <c r="AN75" i="9"/>
  <c r="AP74" i="9"/>
  <c r="AO74" i="9"/>
  <c r="AN74" i="9"/>
  <c r="AP73" i="9"/>
  <c r="AO73" i="9"/>
  <c r="AN73" i="9"/>
  <c r="AP72" i="9"/>
  <c r="AO72" i="9"/>
  <c r="AN72" i="9"/>
  <c r="AP71" i="9"/>
  <c r="AO71" i="9"/>
  <c r="AN71" i="9"/>
  <c r="AP70" i="9"/>
  <c r="AO70" i="9"/>
  <c r="AN70" i="9"/>
  <c r="AP69" i="9"/>
  <c r="AO69" i="9"/>
  <c r="AN69" i="9"/>
  <c r="AP68" i="9"/>
  <c r="AO68" i="9"/>
  <c r="AN68" i="9"/>
  <c r="AP67" i="9"/>
  <c r="AO67" i="9"/>
  <c r="AN67" i="9"/>
  <c r="AP66" i="9"/>
  <c r="AO66" i="9"/>
  <c r="AN66" i="9"/>
  <c r="AP65" i="9"/>
  <c r="AO65" i="9"/>
  <c r="AN65" i="9"/>
  <c r="AP64" i="9"/>
  <c r="AO64" i="9"/>
  <c r="AN64" i="9"/>
  <c r="AP63" i="9"/>
  <c r="AO63" i="9"/>
  <c r="AN63" i="9"/>
  <c r="AP62" i="9"/>
  <c r="AO62" i="9"/>
  <c r="AN62" i="9"/>
  <c r="AP61" i="9"/>
  <c r="AO61" i="9"/>
  <c r="AN61" i="9"/>
  <c r="AP60" i="9"/>
  <c r="AO60" i="9"/>
  <c r="AN60" i="9"/>
  <c r="AP59" i="9"/>
  <c r="AO59" i="9"/>
  <c r="AN59" i="9"/>
  <c r="AP58" i="9"/>
  <c r="AO58" i="9"/>
  <c r="AN58" i="9"/>
  <c r="AP57" i="9"/>
  <c r="AO57" i="9"/>
  <c r="AN57" i="9"/>
  <c r="AP56" i="9"/>
  <c r="AO56" i="9"/>
  <c r="AN56" i="9"/>
  <c r="AP55" i="9"/>
  <c r="AO55" i="9"/>
  <c r="AN55" i="9"/>
  <c r="AP54" i="9"/>
  <c r="AO54" i="9"/>
  <c r="AN54" i="9"/>
  <c r="AP53" i="9"/>
  <c r="AO53" i="9"/>
  <c r="AN53" i="9"/>
  <c r="AP52" i="9"/>
  <c r="AO52" i="9"/>
  <c r="AN52" i="9"/>
  <c r="AP51" i="9"/>
  <c r="AO51" i="9"/>
  <c r="AN51" i="9"/>
  <c r="AP50" i="9"/>
  <c r="AO50" i="9"/>
  <c r="AN50" i="9"/>
  <c r="AP49" i="9"/>
  <c r="AO49" i="9"/>
  <c r="AN49" i="9"/>
  <c r="AP48" i="9"/>
  <c r="AO48" i="9"/>
  <c r="AN48" i="9"/>
  <c r="AP47" i="9"/>
  <c r="AO47" i="9"/>
  <c r="AN47" i="9"/>
  <c r="AP46" i="9"/>
  <c r="AO46" i="9"/>
  <c r="AN46" i="9"/>
  <c r="AP45" i="9"/>
  <c r="AO45" i="9"/>
  <c r="AN45" i="9"/>
  <c r="AN42" i="9"/>
  <c r="AP41" i="9"/>
  <c r="AO41" i="9"/>
  <c r="AN41" i="9"/>
  <c r="AM208" i="9"/>
  <c r="AM207" i="9"/>
  <c r="AM206" i="9"/>
  <c r="AM205" i="9"/>
  <c r="AM204" i="9"/>
  <c r="AM203" i="9"/>
  <c r="AM202" i="9"/>
  <c r="AM201" i="9"/>
  <c r="AM200" i="9"/>
  <c r="AM199" i="9"/>
  <c r="AM198" i="9"/>
  <c r="AM197" i="9"/>
  <c r="AM196" i="9"/>
  <c r="AM195" i="9"/>
  <c r="AM194" i="9"/>
  <c r="AM193" i="9"/>
  <c r="AM192" i="9"/>
  <c r="AM191" i="9"/>
  <c r="AM190" i="9"/>
  <c r="AM189" i="9"/>
  <c r="AM188" i="9"/>
  <c r="AM187" i="9"/>
  <c r="AM186" i="9"/>
  <c r="AM185" i="9"/>
  <c r="AM184" i="9"/>
  <c r="AM183" i="9"/>
  <c r="AM182" i="9"/>
  <c r="AM181" i="9"/>
  <c r="AM180" i="9"/>
  <c r="AM179" i="9"/>
  <c r="AM178" i="9"/>
  <c r="AM177" i="9"/>
  <c r="AM176" i="9"/>
  <c r="AM175" i="9"/>
  <c r="AM174" i="9"/>
  <c r="AM173" i="9"/>
  <c r="AM172" i="9"/>
  <c r="AM171" i="9"/>
  <c r="AM170" i="9"/>
  <c r="AM169" i="9"/>
  <c r="AM168" i="9"/>
  <c r="AM167" i="9"/>
  <c r="AM166" i="9"/>
  <c r="AM165" i="9"/>
  <c r="AM164" i="9"/>
  <c r="AM163" i="9"/>
  <c r="AM162" i="9"/>
  <c r="AM161" i="9"/>
  <c r="AM160" i="9"/>
  <c r="AM159" i="9"/>
  <c r="AM158" i="9"/>
  <c r="AM157" i="9"/>
  <c r="AM156" i="9"/>
  <c r="AM155" i="9"/>
  <c r="AM154" i="9"/>
  <c r="AM153" i="9"/>
  <c r="AM152" i="9"/>
  <c r="AM151" i="9"/>
  <c r="AM150" i="9"/>
  <c r="AM149" i="9"/>
  <c r="AM148" i="9"/>
  <c r="AM147" i="9"/>
  <c r="AM146" i="9"/>
  <c r="AM145" i="9"/>
  <c r="AM144" i="9"/>
  <c r="AM143" i="9"/>
  <c r="AM142" i="9"/>
  <c r="AM141" i="9"/>
  <c r="AM140" i="9"/>
  <c r="AM139" i="9"/>
  <c r="AM138" i="9"/>
  <c r="AM137" i="9"/>
  <c r="AM136" i="9"/>
  <c r="AM135" i="9"/>
  <c r="AM134" i="9"/>
  <c r="AM133" i="9"/>
  <c r="AM132" i="9"/>
  <c r="AM131" i="9"/>
  <c r="AM130" i="9"/>
  <c r="AM129" i="9"/>
  <c r="AM128" i="9"/>
  <c r="AM127" i="9"/>
  <c r="AM126" i="9"/>
  <c r="AM125" i="9"/>
  <c r="AM124" i="9"/>
  <c r="AM123" i="9"/>
  <c r="AM122" i="9"/>
  <c r="AM121" i="9"/>
  <c r="AM120" i="9"/>
  <c r="AM119" i="9"/>
  <c r="AM118" i="9"/>
  <c r="AM117" i="9"/>
  <c r="AM116" i="9"/>
  <c r="AM115" i="9"/>
  <c r="AM114" i="9"/>
  <c r="AM113" i="9"/>
  <c r="AM112" i="9"/>
  <c r="AM111" i="9"/>
  <c r="AM110" i="9"/>
  <c r="AM109" i="9"/>
  <c r="AM108" i="9"/>
  <c r="AM107" i="9"/>
  <c r="AM106" i="9"/>
  <c r="AM105" i="9"/>
  <c r="AM104" i="9"/>
  <c r="AM103" i="9"/>
  <c r="AM102" i="9"/>
  <c r="AM101" i="9"/>
  <c r="AM100" i="9"/>
  <c r="AM99" i="9"/>
  <c r="AM98" i="9"/>
  <c r="AM97" i="9"/>
  <c r="AM96" i="9"/>
  <c r="AM95" i="9"/>
  <c r="AM94" i="9"/>
  <c r="AM93" i="9"/>
  <c r="AM92" i="9"/>
  <c r="AM91" i="9"/>
  <c r="AM90" i="9"/>
  <c r="AM89" i="9"/>
  <c r="AM88" i="9"/>
  <c r="AM87" i="9"/>
  <c r="AM86" i="9"/>
  <c r="AM85" i="9"/>
  <c r="AM84" i="9"/>
  <c r="AM83" i="9"/>
  <c r="AM82" i="9"/>
  <c r="AM81" i="9"/>
  <c r="AM80" i="9"/>
  <c r="AM79" i="9"/>
  <c r="AM78" i="9"/>
  <c r="AM77" i="9"/>
  <c r="AM76" i="9"/>
  <c r="AM75" i="9"/>
  <c r="AM74" i="9"/>
  <c r="AM73" i="9"/>
  <c r="AM72" i="9"/>
  <c r="AM71" i="9"/>
  <c r="AM70" i="9"/>
  <c r="AM69" i="9"/>
  <c r="AM68" i="9"/>
  <c r="AM67" i="9"/>
  <c r="AM66" i="9"/>
  <c r="AM65" i="9"/>
  <c r="AM64" i="9"/>
  <c r="AM63" i="9"/>
  <c r="AM62" i="9"/>
  <c r="AM61" i="9"/>
  <c r="AM60" i="9"/>
  <c r="AM59" i="9"/>
  <c r="AM58" i="9"/>
  <c r="AM57" i="9"/>
  <c r="AM56" i="9"/>
  <c r="AM55" i="9"/>
  <c r="AM54" i="9"/>
  <c r="AM53" i="9"/>
  <c r="AM52" i="9"/>
  <c r="AM51" i="9"/>
  <c r="AM50" i="9"/>
  <c r="AM49" i="9"/>
  <c r="AM48" i="9"/>
  <c r="AM47" i="9"/>
  <c r="AM46" i="9"/>
  <c r="AM45" i="9"/>
  <c r="AM44" i="9"/>
  <c r="AM43" i="9"/>
  <c r="AN43" i="9" s="1"/>
  <c r="AM42" i="9"/>
  <c r="AM41" i="9"/>
  <c r="AH208" i="9"/>
  <c r="AG208" i="9"/>
  <c r="AE208" i="9"/>
  <c r="AD208" i="9"/>
  <c r="AH207" i="9"/>
  <c r="AG207" i="9"/>
  <c r="AE207" i="9"/>
  <c r="AD207" i="9"/>
  <c r="AH206" i="9"/>
  <c r="AG206" i="9"/>
  <c r="AE206" i="9"/>
  <c r="AD206" i="9"/>
  <c r="AH205" i="9"/>
  <c r="AG205" i="9"/>
  <c r="AE205" i="9"/>
  <c r="AD205" i="9"/>
  <c r="AH204" i="9"/>
  <c r="AG204" i="9"/>
  <c r="AE204" i="9"/>
  <c r="AD204" i="9"/>
  <c r="AH203" i="9"/>
  <c r="AG203" i="9"/>
  <c r="AE203" i="9"/>
  <c r="AD203" i="9"/>
  <c r="AH202" i="9"/>
  <c r="AG202" i="9"/>
  <c r="AE202" i="9"/>
  <c r="AD202" i="9"/>
  <c r="AH201" i="9"/>
  <c r="AG201" i="9"/>
  <c r="AE201" i="9"/>
  <c r="AD201" i="9"/>
  <c r="AH200" i="9"/>
  <c r="AG200" i="9"/>
  <c r="AE200" i="9"/>
  <c r="AD200" i="9"/>
  <c r="AH199" i="9"/>
  <c r="AG199" i="9"/>
  <c r="AE199" i="9"/>
  <c r="AD199" i="9"/>
  <c r="AH198" i="9"/>
  <c r="AG198" i="9"/>
  <c r="AE198" i="9"/>
  <c r="AD198" i="9"/>
  <c r="AH197" i="9"/>
  <c r="AG197" i="9"/>
  <c r="AE197" i="9"/>
  <c r="AD197" i="9"/>
  <c r="AH196" i="9"/>
  <c r="AG196" i="9"/>
  <c r="AE196" i="9"/>
  <c r="AD196" i="9"/>
  <c r="AH195" i="9"/>
  <c r="AG195" i="9"/>
  <c r="AE195" i="9"/>
  <c r="AD195" i="9"/>
  <c r="AH194" i="9"/>
  <c r="AG194" i="9"/>
  <c r="AE194" i="9"/>
  <c r="AD194" i="9"/>
  <c r="AH193" i="9"/>
  <c r="AG193" i="9"/>
  <c r="AE193" i="9"/>
  <c r="AD193" i="9"/>
  <c r="AH192" i="9"/>
  <c r="AG192" i="9"/>
  <c r="AE192" i="9"/>
  <c r="AD192" i="9"/>
  <c r="AH191" i="9"/>
  <c r="AG191" i="9"/>
  <c r="AE191" i="9"/>
  <c r="AD191" i="9"/>
  <c r="AH190" i="9"/>
  <c r="AG190" i="9"/>
  <c r="AE190" i="9"/>
  <c r="AD190" i="9"/>
  <c r="AH189" i="9"/>
  <c r="AG189" i="9"/>
  <c r="AE189" i="9"/>
  <c r="AD189" i="9"/>
  <c r="AH188" i="9"/>
  <c r="AG188" i="9"/>
  <c r="AE188" i="9"/>
  <c r="AD188" i="9"/>
  <c r="AH187" i="9"/>
  <c r="AG187" i="9"/>
  <c r="AE187" i="9"/>
  <c r="AD187" i="9"/>
  <c r="AH186" i="9"/>
  <c r="AG186" i="9"/>
  <c r="AE186" i="9"/>
  <c r="AD186" i="9"/>
  <c r="AH185" i="9"/>
  <c r="AG185" i="9"/>
  <c r="AE185" i="9"/>
  <c r="AD185" i="9"/>
  <c r="AH184" i="9"/>
  <c r="AG184" i="9"/>
  <c r="AE184" i="9"/>
  <c r="AD184" i="9"/>
  <c r="AH183" i="9"/>
  <c r="AG183" i="9"/>
  <c r="AE183" i="9"/>
  <c r="AD183" i="9"/>
  <c r="AH182" i="9"/>
  <c r="AG182" i="9"/>
  <c r="AE182" i="9"/>
  <c r="AD182" i="9"/>
  <c r="AH181" i="9"/>
  <c r="AG181" i="9"/>
  <c r="AE181" i="9"/>
  <c r="AD181" i="9"/>
  <c r="AH180" i="9"/>
  <c r="AG180" i="9"/>
  <c r="AE180" i="9"/>
  <c r="AD180" i="9"/>
  <c r="AH179" i="9"/>
  <c r="AG179" i="9"/>
  <c r="AE179" i="9"/>
  <c r="AD179" i="9"/>
  <c r="AH178" i="9"/>
  <c r="AG178" i="9"/>
  <c r="AE178" i="9"/>
  <c r="AD178" i="9"/>
  <c r="AH177" i="9"/>
  <c r="AG177" i="9"/>
  <c r="AE177" i="9"/>
  <c r="AD177" i="9"/>
  <c r="AH176" i="9"/>
  <c r="AG176" i="9"/>
  <c r="AE176" i="9"/>
  <c r="AD176" i="9"/>
  <c r="AH175" i="9"/>
  <c r="AG175" i="9"/>
  <c r="AE175" i="9"/>
  <c r="AD175" i="9"/>
  <c r="AH174" i="9"/>
  <c r="AG174" i="9"/>
  <c r="AE174" i="9"/>
  <c r="AD174" i="9"/>
  <c r="AH173" i="9"/>
  <c r="AG173" i="9"/>
  <c r="AE173" i="9"/>
  <c r="AD173" i="9"/>
  <c r="AH172" i="9"/>
  <c r="AG172" i="9"/>
  <c r="AE172" i="9"/>
  <c r="AD172" i="9"/>
  <c r="AH171" i="9"/>
  <c r="AG171" i="9"/>
  <c r="AE171" i="9"/>
  <c r="AD171" i="9"/>
  <c r="AH170" i="9"/>
  <c r="AG170" i="9"/>
  <c r="AE170" i="9"/>
  <c r="AD170" i="9"/>
  <c r="AH169" i="9"/>
  <c r="AG169" i="9"/>
  <c r="AE169" i="9"/>
  <c r="AD169" i="9"/>
  <c r="AH168" i="9"/>
  <c r="AG168" i="9"/>
  <c r="AE168" i="9"/>
  <c r="AD168" i="9"/>
  <c r="AH167" i="9"/>
  <c r="AG167" i="9"/>
  <c r="AE167" i="9"/>
  <c r="AD167" i="9"/>
  <c r="AH166" i="9"/>
  <c r="AG166" i="9"/>
  <c r="AE166" i="9"/>
  <c r="AD166" i="9"/>
  <c r="AH165" i="9"/>
  <c r="AG165" i="9"/>
  <c r="AE165" i="9"/>
  <c r="AD165" i="9"/>
  <c r="AH164" i="9"/>
  <c r="AG164" i="9"/>
  <c r="AE164" i="9"/>
  <c r="AD164" i="9"/>
  <c r="AH163" i="9"/>
  <c r="AG163" i="9"/>
  <c r="AE163" i="9"/>
  <c r="AD163" i="9"/>
  <c r="AH162" i="9"/>
  <c r="AG162" i="9"/>
  <c r="AE162" i="9"/>
  <c r="AD162" i="9"/>
  <c r="AH161" i="9"/>
  <c r="AG161" i="9"/>
  <c r="AE161" i="9"/>
  <c r="AD161" i="9"/>
  <c r="AH160" i="9"/>
  <c r="AG160" i="9"/>
  <c r="AE160" i="9"/>
  <c r="AD160" i="9"/>
  <c r="AH159" i="9"/>
  <c r="AG159" i="9"/>
  <c r="AE159" i="9"/>
  <c r="AD159" i="9"/>
  <c r="AH158" i="9"/>
  <c r="AG158" i="9"/>
  <c r="AE158" i="9"/>
  <c r="AD158" i="9"/>
  <c r="AH157" i="9"/>
  <c r="AG157" i="9"/>
  <c r="AE157" i="9"/>
  <c r="AD157" i="9"/>
  <c r="AH156" i="9"/>
  <c r="AG156" i="9"/>
  <c r="AE156" i="9"/>
  <c r="AD156" i="9"/>
  <c r="AH155" i="9"/>
  <c r="AG155" i="9"/>
  <c r="AE155" i="9"/>
  <c r="AD155" i="9"/>
  <c r="AH154" i="9"/>
  <c r="AG154" i="9"/>
  <c r="AE154" i="9"/>
  <c r="AD154" i="9"/>
  <c r="AH153" i="9"/>
  <c r="AG153" i="9"/>
  <c r="AE153" i="9"/>
  <c r="AD153" i="9"/>
  <c r="AH152" i="9"/>
  <c r="AG152" i="9"/>
  <c r="AE152" i="9"/>
  <c r="AD152" i="9"/>
  <c r="AH151" i="9"/>
  <c r="AG151" i="9"/>
  <c r="AE151" i="9"/>
  <c r="AD151" i="9"/>
  <c r="AH150" i="9"/>
  <c r="AG150" i="9"/>
  <c r="AE150" i="9"/>
  <c r="AD150" i="9"/>
  <c r="AH149" i="9"/>
  <c r="AG149" i="9"/>
  <c r="AE149" i="9"/>
  <c r="AD149" i="9"/>
  <c r="AH148" i="9"/>
  <c r="AG148" i="9"/>
  <c r="AE148" i="9"/>
  <c r="AD148" i="9"/>
  <c r="AH147" i="9"/>
  <c r="AG147" i="9"/>
  <c r="AE147" i="9"/>
  <c r="AD147" i="9"/>
  <c r="AH146" i="9"/>
  <c r="AG146" i="9"/>
  <c r="AE146" i="9"/>
  <c r="AD146" i="9"/>
  <c r="AH145" i="9"/>
  <c r="AG145" i="9"/>
  <c r="AE145" i="9"/>
  <c r="AD145" i="9"/>
  <c r="AH144" i="9"/>
  <c r="AG144" i="9"/>
  <c r="AE144" i="9"/>
  <c r="AD144" i="9"/>
  <c r="AH143" i="9"/>
  <c r="AG143" i="9"/>
  <c r="AE143" i="9"/>
  <c r="AD143" i="9"/>
  <c r="AH142" i="9"/>
  <c r="AG142" i="9"/>
  <c r="AE142" i="9"/>
  <c r="AD142" i="9"/>
  <c r="AH141" i="9"/>
  <c r="AG141" i="9"/>
  <c r="AE141" i="9"/>
  <c r="AD141" i="9"/>
  <c r="AH140" i="9"/>
  <c r="AG140" i="9"/>
  <c r="AE140" i="9"/>
  <c r="AD140" i="9"/>
  <c r="AH139" i="9"/>
  <c r="AG139" i="9"/>
  <c r="AE139" i="9"/>
  <c r="AD139" i="9"/>
  <c r="AH138" i="9"/>
  <c r="AG138" i="9"/>
  <c r="AE138" i="9"/>
  <c r="AD138" i="9"/>
  <c r="AH137" i="9"/>
  <c r="AG137" i="9"/>
  <c r="AE137" i="9"/>
  <c r="AD137" i="9"/>
  <c r="AH136" i="9"/>
  <c r="AG136" i="9"/>
  <c r="AE136" i="9"/>
  <c r="AD136" i="9"/>
  <c r="AH135" i="9"/>
  <c r="AG135" i="9"/>
  <c r="AE135" i="9"/>
  <c r="AD135" i="9"/>
  <c r="AH134" i="9"/>
  <c r="AG134" i="9"/>
  <c r="AE134" i="9"/>
  <c r="AD134" i="9"/>
  <c r="AH133" i="9"/>
  <c r="AG133" i="9"/>
  <c r="AE133" i="9"/>
  <c r="AD133" i="9"/>
  <c r="AH132" i="9"/>
  <c r="AG132" i="9"/>
  <c r="AE132" i="9"/>
  <c r="AD132" i="9"/>
  <c r="AH131" i="9"/>
  <c r="AG131" i="9"/>
  <c r="AE131" i="9"/>
  <c r="AD131" i="9"/>
  <c r="AH130" i="9"/>
  <c r="AG130" i="9"/>
  <c r="AE130" i="9"/>
  <c r="AD130" i="9"/>
  <c r="AH129" i="9"/>
  <c r="AG129" i="9"/>
  <c r="AE129" i="9"/>
  <c r="AD129" i="9"/>
  <c r="AH128" i="9"/>
  <c r="AG128" i="9"/>
  <c r="AE128" i="9"/>
  <c r="AD128" i="9"/>
  <c r="AH127" i="9"/>
  <c r="AG127" i="9"/>
  <c r="AE127" i="9"/>
  <c r="AD127" i="9"/>
  <c r="AH126" i="9"/>
  <c r="AG126" i="9"/>
  <c r="AE126" i="9"/>
  <c r="AD126" i="9"/>
  <c r="AH125" i="9"/>
  <c r="AG125" i="9"/>
  <c r="AE125" i="9"/>
  <c r="AD125" i="9"/>
  <c r="AH124" i="9"/>
  <c r="AG124" i="9"/>
  <c r="AE124" i="9"/>
  <c r="AD124" i="9"/>
  <c r="AH123" i="9"/>
  <c r="AG123" i="9"/>
  <c r="AE123" i="9"/>
  <c r="AD123" i="9"/>
  <c r="AH122" i="9"/>
  <c r="AG122" i="9"/>
  <c r="AE122" i="9"/>
  <c r="AD122" i="9"/>
  <c r="AH121" i="9"/>
  <c r="AG121" i="9"/>
  <c r="AE121" i="9"/>
  <c r="AD121" i="9"/>
  <c r="AH120" i="9"/>
  <c r="AG120" i="9"/>
  <c r="AE120" i="9"/>
  <c r="AD120" i="9"/>
  <c r="AH119" i="9"/>
  <c r="AG119" i="9"/>
  <c r="AE119" i="9"/>
  <c r="AD119" i="9"/>
  <c r="AH118" i="9"/>
  <c r="AG118" i="9"/>
  <c r="AE118" i="9"/>
  <c r="AD118" i="9"/>
  <c r="AH117" i="9"/>
  <c r="AG117" i="9"/>
  <c r="AE117" i="9"/>
  <c r="AD117" i="9"/>
  <c r="AH116" i="9"/>
  <c r="AG116" i="9"/>
  <c r="AE116" i="9"/>
  <c r="AD116" i="9"/>
  <c r="AH115" i="9"/>
  <c r="AG115" i="9"/>
  <c r="AE115" i="9"/>
  <c r="AD115" i="9"/>
  <c r="AH114" i="9"/>
  <c r="AG114" i="9"/>
  <c r="AE114" i="9"/>
  <c r="AD114" i="9"/>
  <c r="AH113" i="9"/>
  <c r="AG113" i="9"/>
  <c r="AE113" i="9"/>
  <c r="AD113" i="9"/>
  <c r="AH112" i="9"/>
  <c r="AG112" i="9"/>
  <c r="AE112" i="9"/>
  <c r="AD112" i="9"/>
  <c r="AH111" i="9"/>
  <c r="AG111" i="9"/>
  <c r="AE111" i="9"/>
  <c r="AD111" i="9"/>
  <c r="AH110" i="9"/>
  <c r="AG110" i="9"/>
  <c r="AE110" i="9"/>
  <c r="AD110" i="9"/>
  <c r="AH109" i="9"/>
  <c r="AG109" i="9"/>
  <c r="AE109" i="9"/>
  <c r="AD109" i="9"/>
  <c r="AH108" i="9"/>
  <c r="AG108" i="9"/>
  <c r="AE108" i="9"/>
  <c r="AD108" i="9"/>
  <c r="AH107" i="9"/>
  <c r="AG107" i="9"/>
  <c r="AE107" i="9"/>
  <c r="AD107" i="9"/>
  <c r="AH106" i="9"/>
  <c r="AG106" i="9"/>
  <c r="AE106" i="9"/>
  <c r="AD106" i="9"/>
  <c r="AH105" i="9"/>
  <c r="AG105" i="9"/>
  <c r="AE105" i="9"/>
  <c r="AD105" i="9"/>
  <c r="AH104" i="9"/>
  <c r="AG104" i="9"/>
  <c r="AE104" i="9"/>
  <c r="AD104" i="9"/>
  <c r="AH103" i="9"/>
  <c r="AG103" i="9"/>
  <c r="AE103" i="9"/>
  <c r="AD103" i="9"/>
  <c r="AH102" i="9"/>
  <c r="AG102" i="9"/>
  <c r="AE102" i="9"/>
  <c r="AD102" i="9"/>
  <c r="AH101" i="9"/>
  <c r="AG101" i="9"/>
  <c r="AE101" i="9"/>
  <c r="AD101" i="9"/>
  <c r="AH100" i="9"/>
  <c r="AG100" i="9"/>
  <c r="AE100" i="9"/>
  <c r="AD100" i="9"/>
  <c r="AH99" i="9"/>
  <c r="AG99" i="9"/>
  <c r="AE99" i="9"/>
  <c r="AD99" i="9"/>
  <c r="AH98" i="9"/>
  <c r="AG98" i="9"/>
  <c r="AE98" i="9"/>
  <c r="AD98" i="9"/>
  <c r="AH97" i="9"/>
  <c r="AG97" i="9"/>
  <c r="AE97" i="9"/>
  <c r="AD97" i="9"/>
  <c r="AH96" i="9"/>
  <c r="AG96" i="9"/>
  <c r="AE96" i="9"/>
  <c r="AD96" i="9"/>
  <c r="AH95" i="9"/>
  <c r="AG95" i="9"/>
  <c r="AE95" i="9"/>
  <c r="AD95" i="9"/>
  <c r="AH94" i="9"/>
  <c r="AG94" i="9"/>
  <c r="AE94" i="9"/>
  <c r="AD94" i="9"/>
  <c r="AH93" i="9"/>
  <c r="AG93" i="9"/>
  <c r="AE93" i="9"/>
  <c r="AD93" i="9"/>
  <c r="AH92" i="9"/>
  <c r="AG92" i="9"/>
  <c r="AE92" i="9"/>
  <c r="AD92" i="9"/>
  <c r="AH91" i="9"/>
  <c r="AG91" i="9"/>
  <c r="AE91" i="9"/>
  <c r="AD91" i="9"/>
  <c r="AH90" i="9"/>
  <c r="AG90" i="9"/>
  <c r="AE90" i="9"/>
  <c r="AD90" i="9"/>
  <c r="AH89" i="9"/>
  <c r="AG89" i="9"/>
  <c r="AE89" i="9"/>
  <c r="AD89" i="9"/>
  <c r="AH88" i="9"/>
  <c r="AG88" i="9"/>
  <c r="AE88" i="9"/>
  <c r="AD88" i="9"/>
  <c r="AH87" i="9"/>
  <c r="AG87" i="9"/>
  <c r="AE87" i="9"/>
  <c r="AD87" i="9"/>
  <c r="AH86" i="9"/>
  <c r="AG86" i="9"/>
  <c r="AE86" i="9"/>
  <c r="AD86" i="9"/>
  <c r="AH85" i="9"/>
  <c r="AG85" i="9"/>
  <c r="AE85" i="9"/>
  <c r="AD85" i="9"/>
  <c r="AH84" i="9"/>
  <c r="AG84" i="9"/>
  <c r="AE84" i="9"/>
  <c r="AD84" i="9"/>
  <c r="AH83" i="9"/>
  <c r="AG83" i="9"/>
  <c r="AE83" i="9"/>
  <c r="AD83" i="9"/>
  <c r="AH82" i="9"/>
  <c r="AG82" i="9"/>
  <c r="AE82" i="9"/>
  <c r="AD82" i="9"/>
  <c r="AH81" i="9"/>
  <c r="AG81" i="9"/>
  <c r="AE81" i="9"/>
  <c r="AD81" i="9"/>
  <c r="AH80" i="9"/>
  <c r="AG80" i="9"/>
  <c r="AE80" i="9"/>
  <c r="AD80" i="9"/>
  <c r="AH79" i="9"/>
  <c r="AG79" i="9"/>
  <c r="AE79" i="9"/>
  <c r="AD79" i="9"/>
  <c r="AH78" i="9"/>
  <c r="AG78" i="9"/>
  <c r="AE78" i="9"/>
  <c r="AD78" i="9"/>
  <c r="AH77" i="9"/>
  <c r="AG77" i="9"/>
  <c r="AE77" i="9"/>
  <c r="AD77" i="9"/>
  <c r="AH76" i="9"/>
  <c r="AG76" i="9"/>
  <c r="AE76" i="9"/>
  <c r="AD76" i="9"/>
  <c r="AH75" i="9"/>
  <c r="AG75" i="9"/>
  <c r="AE75" i="9"/>
  <c r="AD75" i="9"/>
  <c r="AH74" i="9"/>
  <c r="AG74" i="9"/>
  <c r="AE74" i="9"/>
  <c r="AD74" i="9"/>
  <c r="AH73" i="9"/>
  <c r="AG73" i="9"/>
  <c r="AE73" i="9"/>
  <c r="AD73" i="9"/>
  <c r="AH72" i="9"/>
  <c r="AG72" i="9"/>
  <c r="AE72" i="9"/>
  <c r="AD72" i="9"/>
  <c r="AH71" i="9"/>
  <c r="AG71" i="9"/>
  <c r="AE71" i="9"/>
  <c r="AD71" i="9"/>
  <c r="AH70" i="9"/>
  <c r="AG70" i="9"/>
  <c r="AE70" i="9"/>
  <c r="AD70" i="9"/>
  <c r="AH69" i="9"/>
  <c r="AG69" i="9"/>
  <c r="AE69" i="9"/>
  <c r="AD69" i="9"/>
  <c r="AH68" i="9"/>
  <c r="AG68" i="9"/>
  <c r="AE68" i="9"/>
  <c r="AD68" i="9"/>
  <c r="AH67" i="9"/>
  <c r="AG67" i="9"/>
  <c r="AE67" i="9"/>
  <c r="AD67" i="9"/>
  <c r="AH66" i="9"/>
  <c r="AG66" i="9"/>
  <c r="AE66" i="9"/>
  <c r="AD66" i="9"/>
  <c r="AH65" i="9"/>
  <c r="AG65" i="9"/>
  <c r="AE65" i="9"/>
  <c r="AD65" i="9"/>
  <c r="AH64" i="9"/>
  <c r="AG64" i="9"/>
  <c r="AE64" i="9"/>
  <c r="AD64" i="9"/>
  <c r="AH63" i="9"/>
  <c r="AG63" i="9"/>
  <c r="AE63" i="9"/>
  <c r="AD63" i="9"/>
  <c r="AH62" i="9"/>
  <c r="AG62" i="9"/>
  <c r="AE62" i="9"/>
  <c r="AD62" i="9"/>
  <c r="AH61" i="9"/>
  <c r="AG61" i="9"/>
  <c r="AE61" i="9"/>
  <c r="AD61" i="9"/>
  <c r="AH60" i="9"/>
  <c r="AG60" i="9"/>
  <c r="AE60" i="9"/>
  <c r="AD60" i="9"/>
  <c r="AH59" i="9"/>
  <c r="AG59" i="9"/>
  <c r="AE59" i="9"/>
  <c r="AD59" i="9"/>
  <c r="AH58" i="9"/>
  <c r="AG58" i="9"/>
  <c r="AE58" i="9"/>
  <c r="AD58" i="9"/>
  <c r="AH57" i="9"/>
  <c r="AG57" i="9"/>
  <c r="AE57" i="9"/>
  <c r="AD57" i="9"/>
  <c r="AH56" i="9"/>
  <c r="AG56" i="9"/>
  <c r="AE56" i="9"/>
  <c r="AD56" i="9"/>
  <c r="AH55" i="9"/>
  <c r="AG55" i="9"/>
  <c r="AE55" i="9"/>
  <c r="AD55" i="9"/>
  <c r="AH54" i="9"/>
  <c r="AG54" i="9"/>
  <c r="AE54" i="9"/>
  <c r="AD54" i="9"/>
  <c r="AH53" i="9"/>
  <c r="AG53" i="9"/>
  <c r="AE53" i="9"/>
  <c r="AD53" i="9"/>
  <c r="AH52" i="9"/>
  <c r="AG52" i="9"/>
  <c r="AE52" i="9"/>
  <c r="AD52" i="9"/>
  <c r="AH51" i="9"/>
  <c r="AG51" i="9"/>
  <c r="AE51" i="9"/>
  <c r="AD51" i="9"/>
  <c r="AH50" i="9"/>
  <c r="AG50" i="9"/>
  <c r="AE50" i="9"/>
  <c r="AD50" i="9"/>
  <c r="AH49" i="9"/>
  <c r="AG49" i="9"/>
  <c r="AE49" i="9"/>
  <c r="AD49" i="9"/>
  <c r="AH48" i="9"/>
  <c r="AG48" i="9"/>
  <c r="AE48" i="9"/>
  <c r="AD48" i="9"/>
  <c r="AH47" i="9"/>
  <c r="AG47" i="9"/>
  <c r="AE47" i="9"/>
  <c r="AD47" i="9"/>
  <c r="AH46" i="9"/>
  <c r="AG46" i="9"/>
  <c r="AE46" i="9"/>
  <c r="AD46" i="9"/>
  <c r="AH45" i="9"/>
  <c r="AG45" i="9"/>
  <c r="AE45" i="9"/>
  <c r="AD45" i="9"/>
  <c r="AH41" i="9"/>
  <c r="AG41" i="9"/>
  <c r="AE41" i="9"/>
  <c r="AD41" i="9"/>
  <c r="AK202" i="9"/>
  <c r="AK186" i="9"/>
  <c r="AK178" i="9"/>
  <c r="AK154" i="9"/>
  <c r="AK146" i="9"/>
  <c r="AK135" i="9"/>
  <c r="AK116" i="9"/>
  <c r="AK86" i="9"/>
  <c r="AB208" i="9"/>
  <c r="AB207" i="9"/>
  <c r="AB206" i="9"/>
  <c r="AB205" i="9"/>
  <c r="AB204" i="9"/>
  <c r="AB203" i="9"/>
  <c r="AB202" i="9"/>
  <c r="AB201" i="9"/>
  <c r="AB200" i="9"/>
  <c r="AB199" i="9"/>
  <c r="AB198" i="9"/>
  <c r="AB197" i="9"/>
  <c r="AB196" i="9"/>
  <c r="AB195" i="9"/>
  <c r="AB194" i="9"/>
  <c r="AB193" i="9"/>
  <c r="AB192" i="9"/>
  <c r="AB191" i="9"/>
  <c r="AB190" i="9"/>
  <c r="AB189" i="9"/>
  <c r="AB188" i="9"/>
  <c r="AB187" i="9"/>
  <c r="AB186" i="9"/>
  <c r="AB185" i="9"/>
  <c r="AB184" i="9"/>
  <c r="AB183" i="9"/>
  <c r="AB182" i="9"/>
  <c r="AB181" i="9"/>
  <c r="AB180" i="9"/>
  <c r="AB179" i="9"/>
  <c r="AB178" i="9"/>
  <c r="AB177" i="9"/>
  <c r="AB176" i="9"/>
  <c r="AB175" i="9"/>
  <c r="AB174" i="9"/>
  <c r="AB173" i="9"/>
  <c r="AB172" i="9"/>
  <c r="AB171" i="9"/>
  <c r="AB170" i="9"/>
  <c r="AB169" i="9"/>
  <c r="AB168" i="9"/>
  <c r="AB167" i="9"/>
  <c r="AB166" i="9"/>
  <c r="AB165" i="9"/>
  <c r="AB164" i="9"/>
  <c r="AB163" i="9"/>
  <c r="AB162" i="9"/>
  <c r="AB161" i="9"/>
  <c r="AB160" i="9"/>
  <c r="AB159" i="9"/>
  <c r="AB158" i="9"/>
  <c r="AB157" i="9"/>
  <c r="AB156" i="9"/>
  <c r="AB155" i="9"/>
  <c r="AB154" i="9"/>
  <c r="AB153" i="9"/>
  <c r="AB152" i="9"/>
  <c r="AB151" i="9"/>
  <c r="AB150" i="9"/>
  <c r="AB149" i="9"/>
  <c r="AB148" i="9"/>
  <c r="AB147" i="9"/>
  <c r="AB146" i="9"/>
  <c r="AB145" i="9"/>
  <c r="AB144" i="9"/>
  <c r="AB143" i="9"/>
  <c r="AB142" i="9"/>
  <c r="AB141" i="9"/>
  <c r="AB140" i="9"/>
  <c r="AB139" i="9"/>
  <c r="AB138" i="9"/>
  <c r="AB137" i="9"/>
  <c r="AB136" i="9"/>
  <c r="AB135" i="9"/>
  <c r="AB134" i="9"/>
  <c r="AB133" i="9"/>
  <c r="AB132" i="9"/>
  <c r="AB131" i="9"/>
  <c r="AB130" i="9"/>
  <c r="AB129" i="9"/>
  <c r="AB128" i="9"/>
  <c r="AB127" i="9"/>
  <c r="AB126" i="9"/>
  <c r="AB125" i="9"/>
  <c r="AB124" i="9"/>
  <c r="AB123" i="9"/>
  <c r="AB122" i="9"/>
  <c r="AB121" i="9"/>
  <c r="AB120" i="9"/>
  <c r="AB119" i="9"/>
  <c r="AB118" i="9"/>
  <c r="AB117" i="9"/>
  <c r="AB116" i="9"/>
  <c r="AB115" i="9"/>
  <c r="AB114" i="9"/>
  <c r="AB113" i="9"/>
  <c r="AB112" i="9"/>
  <c r="AB111" i="9"/>
  <c r="AB110" i="9"/>
  <c r="AB109" i="9"/>
  <c r="AB108" i="9"/>
  <c r="AB107" i="9"/>
  <c r="AB106" i="9"/>
  <c r="AB105" i="9"/>
  <c r="AB104" i="9"/>
  <c r="AB103" i="9"/>
  <c r="AB102" i="9"/>
  <c r="AB101" i="9"/>
  <c r="AB100" i="9"/>
  <c r="AB99" i="9"/>
  <c r="AB98" i="9"/>
  <c r="AB97" i="9"/>
  <c r="AB96" i="9"/>
  <c r="AB95" i="9"/>
  <c r="AB94" i="9"/>
  <c r="AB93" i="9"/>
  <c r="AB92" i="9"/>
  <c r="AB91" i="9"/>
  <c r="AB90" i="9"/>
  <c r="AB89" i="9"/>
  <c r="AB88" i="9"/>
  <c r="AB87" i="9"/>
  <c r="AB86" i="9"/>
  <c r="AB85" i="9"/>
  <c r="AB84" i="9"/>
  <c r="AB83" i="9"/>
  <c r="AB82" i="9"/>
  <c r="AB81" i="9"/>
  <c r="AB80" i="9"/>
  <c r="AB79" i="9"/>
  <c r="AB78" i="9"/>
  <c r="AB77" i="9"/>
  <c r="AB76" i="9"/>
  <c r="AB75" i="9"/>
  <c r="AB74" i="9"/>
  <c r="AB73" i="9"/>
  <c r="AB72" i="9"/>
  <c r="AB71" i="9"/>
  <c r="AB70" i="9"/>
  <c r="AB69" i="9"/>
  <c r="AB68" i="9"/>
  <c r="AB67" i="9"/>
  <c r="AB66" i="9"/>
  <c r="AB65" i="9"/>
  <c r="AB64" i="9"/>
  <c r="AB63" i="9"/>
  <c r="AB62" i="9"/>
  <c r="AB61" i="9"/>
  <c r="AB60" i="9"/>
  <c r="AB59" i="9"/>
  <c r="AB58" i="9"/>
  <c r="AB57" i="9"/>
  <c r="AB56" i="9"/>
  <c r="AB55" i="9"/>
  <c r="AB54" i="9"/>
  <c r="AB53" i="9"/>
  <c r="AB52" i="9"/>
  <c r="AB51" i="9"/>
  <c r="AB50" i="9"/>
  <c r="AB49" i="9"/>
  <c r="AB48" i="9"/>
  <c r="AB47" i="9"/>
  <c r="AB46" i="9"/>
  <c r="AB45" i="9"/>
  <c r="AB41" i="9"/>
  <c r="AI5" i="14"/>
  <c r="AI13" i="14"/>
  <c r="AI12" i="14"/>
  <c r="AI11" i="14"/>
  <c r="AI10" i="14"/>
  <c r="AI9" i="14"/>
  <c r="AI8" i="14"/>
  <c r="AI7" i="14"/>
  <c r="AI6" i="14"/>
  <c r="BL143" i="9"/>
  <c r="BK143" i="9"/>
  <c r="BL145" i="9"/>
  <c r="BK145" i="9"/>
  <c r="BL147" i="9"/>
  <c r="BK147" i="9"/>
  <c r="BL149" i="9"/>
  <c r="BK149" i="9"/>
  <c r="BL151" i="9"/>
  <c r="BK151" i="9"/>
  <c r="BL153" i="9"/>
  <c r="BK153" i="9"/>
  <c r="BL155" i="9"/>
  <c r="BK155" i="9"/>
  <c r="BL157" i="9"/>
  <c r="BK157" i="9"/>
  <c r="BL159" i="9"/>
  <c r="BK159" i="9"/>
  <c r="BL163" i="9"/>
  <c r="BK163" i="9"/>
  <c r="BL165" i="9"/>
  <c r="BK165" i="9"/>
  <c r="BL167" i="9"/>
  <c r="BK167" i="9"/>
  <c r="BL171" i="9"/>
  <c r="BK171" i="9"/>
  <c r="BL173" i="9"/>
  <c r="BK173" i="9"/>
  <c r="BL175" i="9"/>
  <c r="BK175" i="9"/>
  <c r="BL177" i="9"/>
  <c r="BK177" i="9"/>
  <c r="BL179" i="9"/>
  <c r="BK179" i="9"/>
  <c r="BL181" i="9"/>
  <c r="BK181" i="9"/>
  <c r="BL183" i="9"/>
  <c r="BK183" i="9"/>
  <c r="BL185" i="9"/>
  <c r="BK185" i="9"/>
  <c r="BL187" i="9"/>
  <c r="BK187" i="9"/>
  <c r="BL191" i="9"/>
  <c r="BK191" i="9"/>
  <c r="BL195" i="9"/>
  <c r="BK195" i="9"/>
  <c r="BL197" i="9"/>
  <c r="BK197" i="9"/>
  <c r="BL199" i="9"/>
  <c r="BK199" i="9"/>
  <c r="BL201" i="9"/>
  <c r="BK201" i="9"/>
  <c r="BL203" i="9"/>
  <c r="BK203" i="9"/>
  <c r="BL205" i="9"/>
  <c r="BK205" i="9"/>
  <c r="BL207" i="9"/>
  <c r="BK207" i="9"/>
  <c r="BL48" i="9"/>
  <c r="BK49" i="9"/>
  <c r="BL50" i="9"/>
  <c r="BK56" i="9"/>
  <c r="BL57" i="9"/>
  <c r="BK58" i="9"/>
  <c r="BL64" i="9"/>
  <c r="BL66" i="9"/>
  <c r="BK72" i="9"/>
  <c r="BL73" i="9"/>
  <c r="BK74" i="9"/>
  <c r="BK82" i="9"/>
  <c r="BK86" i="9"/>
  <c r="BK127" i="9"/>
  <c r="BK138" i="9"/>
  <c r="BK142" i="9"/>
  <c r="BL142" i="9"/>
  <c r="BK144" i="9"/>
  <c r="BL144" i="9"/>
  <c r="BK146" i="9"/>
  <c r="BL146" i="9"/>
  <c r="BK148" i="9"/>
  <c r="BL148" i="9"/>
  <c r="BK150" i="9"/>
  <c r="BL150" i="9"/>
  <c r="BK152" i="9"/>
  <c r="BL152" i="9"/>
  <c r="BK154" i="9"/>
  <c r="BL154" i="9"/>
  <c r="BK156" i="9"/>
  <c r="BL156" i="9"/>
  <c r="BK158" i="9"/>
  <c r="BL158" i="9"/>
  <c r="BK160" i="9"/>
  <c r="BL160" i="9"/>
  <c r="BK162" i="9"/>
  <c r="BL162" i="9"/>
  <c r="BK164" i="9"/>
  <c r="BL164" i="9"/>
  <c r="BK166" i="9"/>
  <c r="BL166" i="9"/>
  <c r="BK168" i="9"/>
  <c r="BL168" i="9"/>
  <c r="BK170" i="9"/>
  <c r="BL170" i="9"/>
  <c r="BK172" i="9"/>
  <c r="BL172" i="9"/>
  <c r="BK174" i="9"/>
  <c r="BL174" i="9"/>
  <c r="BK176" i="9"/>
  <c r="BL176" i="9"/>
  <c r="BK178" i="9"/>
  <c r="BL178" i="9"/>
  <c r="BK180" i="9"/>
  <c r="BL180" i="9"/>
  <c r="BK182" i="9"/>
  <c r="BL182" i="9"/>
  <c r="BK184" i="9"/>
  <c r="BL184" i="9"/>
  <c r="BK186" i="9"/>
  <c r="BL186" i="9"/>
  <c r="BK188" i="9"/>
  <c r="BL188" i="9"/>
  <c r="BK190" i="9"/>
  <c r="BL190" i="9"/>
  <c r="BK192" i="9"/>
  <c r="BL192" i="9"/>
  <c r="BK194" i="9"/>
  <c r="BL194" i="9"/>
  <c r="BK196" i="9"/>
  <c r="BL196" i="9"/>
  <c r="BK198" i="9"/>
  <c r="BL198" i="9"/>
  <c r="BK200" i="9"/>
  <c r="BL200" i="9"/>
  <c r="BK202" i="9"/>
  <c r="BL202" i="9"/>
  <c r="BK204" i="9"/>
  <c r="BL204" i="9"/>
  <c r="BK206" i="9"/>
  <c r="BL206" i="9"/>
  <c r="BK208" i="9"/>
  <c r="BL208" i="9"/>
  <c r="BK130" i="9"/>
  <c r="BK135" i="9"/>
  <c r="BL81" i="9"/>
  <c r="BL85" i="9"/>
  <c r="BL47" i="9"/>
  <c r="BL51" i="9"/>
  <c r="BL55" i="9"/>
  <c r="BL59" i="9"/>
  <c r="BL63" i="9"/>
  <c r="BL67" i="9"/>
  <c r="BL79" i="9"/>
  <c r="BL83" i="9"/>
  <c r="BK87" i="9"/>
  <c r="BK88" i="9"/>
  <c r="BK89" i="9"/>
  <c r="BK90" i="9"/>
  <c r="BK91" i="9"/>
  <c r="BK92" i="9"/>
  <c r="BK93" i="9"/>
  <c r="BK94" i="9"/>
  <c r="BK95" i="9"/>
  <c r="BK97" i="9"/>
  <c r="BK98" i="9"/>
  <c r="BK100" i="9"/>
  <c r="BK101" i="9"/>
  <c r="BK102" i="9"/>
  <c r="BK103" i="9"/>
  <c r="BK104" i="9"/>
  <c r="BK105" i="9"/>
  <c r="BK106" i="9"/>
  <c r="BK107" i="9"/>
  <c r="BK108" i="9"/>
  <c r="BK110" i="9"/>
  <c r="BK111" i="9"/>
  <c r="BK112" i="9"/>
  <c r="BK114" i="9"/>
  <c r="BK115" i="9"/>
  <c r="BK117" i="9"/>
  <c r="BK118" i="9"/>
  <c r="BK119" i="9"/>
  <c r="BK120" i="9"/>
  <c r="BK121" i="9"/>
  <c r="BK122" i="9"/>
  <c r="BK123" i="9"/>
  <c r="BL124" i="9"/>
  <c r="BL136" i="9"/>
  <c r="BK125" i="9"/>
  <c r="BK129" i="9"/>
  <c r="BK133" i="9"/>
  <c r="BK141" i="9"/>
  <c r="S9" i="14"/>
  <c r="Q9" i="14"/>
  <c r="O9" i="14"/>
  <c r="M9" i="14"/>
  <c r="K9" i="14"/>
  <c r="I9" i="14"/>
  <c r="G9" i="14"/>
  <c r="E9" i="14"/>
  <c r="S6" i="14"/>
  <c r="Q6" i="14"/>
  <c r="O6" i="14"/>
  <c r="M6" i="14"/>
  <c r="K6" i="14"/>
  <c r="I6" i="14"/>
  <c r="G6" i="14"/>
  <c r="G7" i="14" s="1"/>
  <c r="E6" i="14"/>
  <c r="S5" i="14"/>
  <c r="Q5" i="14"/>
  <c r="O5" i="14"/>
  <c r="M5" i="14"/>
  <c r="K5" i="14"/>
  <c r="I5" i="14"/>
  <c r="G5" i="14"/>
  <c r="C9" i="14"/>
  <c r="C6" i="14"/>
  <c r="E5" i="14"/>
  <c r="S4" i="14"/>
  <c r="Q4" i="14"/>
  <c r="O4" i="14"/>
  <c r="M4" i="14"/>
  <c r="K4" i="14"/>
  <c r="I4" i="14"/>
  <c r="G4" i="14"/>
  <c r="E4" i="14"/>
  <c r="C4" i="14"/>
  <c r="X17" i="14"/>
  <c r="O8" i="14" s="1"/>
  <c r="V16" i="14"/>
  <c r="BI4" i="9"/>
  <c r="V17" i="14"/>
  <c r="BI5" i="9" s="1"/>
  <c r="AH13" i="14"/>
  <c r="W29" i="14" s="1"/>
  <c r="AE13" i="14"/>
  <c r="AD13" i="14"/>
  <c r="AA13" i="14"/>
  <c r="Z13" i="14"/>
  <c r="AG13" i="14" s="1"/>
  <c r="X13" i="14"/>
  <c r="W13" i="14"/>
  <c r="V13" i="14"/>
  <c r="V29" i="14" s="1"/>
  <c r="AH12" i="14"/>
  <c r="W28" i="14" s="1"/>
  <c r="AE12" i="14"/>
  <c r="AD12" i="14"/>
  <c r="AA12" i="14"/>
  <c r="Z12" i="14"/>
  <c r="AF12" i="14" s="1"/>
  <c r="X12" i="14"/>
  <c r="W12" i="14"/>
  <c r="V12" i="14"/>
  <c r="AH11" i="14"/>
  <c r="W27" i="14" s="1"/>
  <c r="AE11" i="14"/>
  <c r="AD11" i="14"/>
  <c r="AA11" i="14"/>
  <c r="Z11" i="14"/>
  <c r="AF11" i="14" s="1"/>
  <c r="X11" i="14"/>
  <c r="W11" i="14"/>
  <c r="V11" i="14"/>
  <c r="V27" i="14" s="1"/>
  <c r="AH10" i="14"/>
  <c r="W26" i="14" s="1"/>
  <c r="AE10" i="14"/>
  <c r="AD10" i="14"/>
  <c r="AA10" i="14"/>
  <c r="Z10" i="14"/>
  <c r="X10" i="14"/>
  <c r="W10" i="14"/>
  <c r="V10" i="14"/>
  <c r="AH9" i="14"/>
  <c r="W25" i="14" s="1"/>
  <c r="AE9" i="14"/>
  <c r="AD9" i="14"/>
  <c r="AA9" i="14"/>
  <c r="Z9" i="14"/>
  <c r="X9" i="14"/>
  <c r="W9" i="14"/>
  <c r="V9" i="14"/>
  <c r="V25" i="14" s="1"/>
  <c r="AH8" i="14"/>
  <c r="W24" i="14" s="1"/>
  <c r="AE8" i="14"/>
  <c r="AD8" i="14"/>
  <c r="AA8" i="14"/>
  <c r="Z8" i="14"/>
  <c r="AF8" i="14" s="1"/>
  <c r="X8" i="14"/>
  <c r="W8" i="14"/>
  <c r="V8" i="14"/>
  <c r="AH7" i="14"/>
  <c r="W23" i="14" s="1"/>
  <c r="AE7" i="14"/>
  <c r="AD7" i="14"/>
  <c r="AA7" i="14"/>
  <c r="Z7" i="14"/>
  <c r="X7" i="14"/>
  <c r="Y7" i="14" s="1"/>
  <c r="W7" i="14"/>
  <c r="V7" i="14"/>
  <c r="AH6" i="14"/>
  <c r="W22" i="14" s="1"/>
  <c r="X22" i="14" s="1"/>
  <c r="AE6" i="14"/>
  <c r="AD6" i="14"/>
  <c r="AA6" i="14"/>
  <c r="Z6" i="14"/>
  <c r="X6" i="14"/>
  <c r="AB6" i="14" s="1"/>
  <c r="AC6" i="14" s="1"/>
  <c r="W6" i="14"/>
  <c r="V6" i="14"/>
  <c r="AH5" i="14"/>
  <c r="AE5" i="14"/>
  <c r="AD5" i="14"/>
  <c r="AA5" i="14"/>
  <c r="Z5" i="14"/>
  <c r="AF5" i="14" s="1"/>
  <c r="W5" i="14"/>
  <c r="X5" i="14"/>
  <c r="V5" i="14"/>
  <c r="C7" i="14"/>
  <c r="AB7" i="14"/>
  <c r="AB10" i="14"/>
  <c r="AC10" i="14" s="1"/>
  <c r="AB9" i="14"/>
  <c r="V26" i="14"/>
  <c r="V24" i="14"/>
  <c r="V21" i="14"/>
  <c r="V22" i="14"/>
  <c r="V28" i="14"/>
  <c r="AI207" i="9"/>
  <c r="AI206" i="9"/>
  <c r="AI205" i="9"/>
  <c r="AI203" i="9"/>
  <c r="AI202" i="9"/>
  <c r="AI201" i="9"/>
  <c r="AI199" i="9"/>
  <c r="AI198" i="9"/>
  <c r="AI197" i="9"/>
  <c r="AI195" i="9"/>
  <c r="AI194" i="9"/>
  <c r="AI193" i="9"/>
  <c r="AI191" i="9"/>
  <c r="AI190" i="9"/>
  <c r="AI189" i="9"/>
  <c r="AI187" i="9"/>
  <c r="AI186" i="9"/>
  <c r="AI185" i="9"/>
  <c r="AI183" i="9"/>
  <c r="AI182" i="9"/>
  <c r="AI181" i="9"/>
  <c r="AI179" i="9"/>
  <c r="AI178" i="9"/>
  <c r="AI177" i="9"/>
  <c r="AI175" i="9"/>
  <c r="AI174" i="9"/>
  <c r="AI173" i="9"/>
  <c r="AI171" i="9"/>
  <c r="AI170" i="9"/>
  <c r="AI169" i="9"/>
  <c r="AI167" i="9"/>
  <c r="AI166" i="9"/>
  <c r="AI165" i="9"/>
  <c r="AI163" i="9"/>
  <c r="AI162" i="9"/>
  <c r="AI161" i="9"/>
  <c r="AI159" i="9"/>
  <c r="AI158" i="9"/>
  <c r="AI157" i="9"/>
  <c r="AI155" i="9"/>
  <c r="AI154" i="9"/>
  <c r="AI153" i="9"/>
  <c r="AI151" i="9"/>
  <c r="AI150" i="9"/>
  <c r="AI149" i="9"/>
  <c r="AI147" i="9"/>
  <c r="AI146" i="9"/>
  <c r="AI145" i="9"/>
  <c r="AI143" i="9"/>
  <c r="AI142" i="9"/>
  <c r="AI141" i="9"/>
  <c r="AI139" i="9"/>
  <c r="AI138" i="9"/>
  <c r="AI137" i="9"/>
  <c r="AI135" i="9"/>
  <c r="AI134" i="9"/>
  <c r="AI133" i="9"/>
  <c r="AI131" i="9"/>
  <c r="AI130" i="9"/>
  <c r="AI129" i="9"/>
  <c r="AI127" i="9"/>
  <c r="AI126" i="9"/>
  <c r="AI125" i="9"/>
  <c r="AI123" i="9"/>
  <c r="AI122" i="9"/>
  <c r="AI121" i="9"/>
  <c r="AI119" i="9"/>
  <c r="AI118" i="9"/>
  <c r="AI117" i="9"/>
  <c r="AI115" i="9"/>
  <c r="AI114" i="9"/>
  <c r="AI113" i="9"/>
  <c r="AI111" i="9"/>
  <c r="AI110" i="9"/>
  <c r="AI109" i="9"/>
  <c r="AI107" i="9"/>
  <c r="AI106" i="9"/>
  <c r="AI105" i="9"/>
  <c r="AI103" i="9"/>
  <c r="AI102" i="9"/>
  <c r="AI101" i="9"/>
  <c r="AI99" i="9"/>
  <c r="AI98" i="9"/>
  <c r="AI97" i="9"/>
  <c r="AI95" i="9"/>
  <c r="AI94" i="9"/>
  <c r="AI93" i="9"/>
  <c r="AI91" i="9"/>
  <c r="AI90" i="9"/>
  <c r="AI89" i="9"/>
  <c r="AI87" i="9"/>
  <c r="AI86" i="9"/>
  <c r="AI85" i="9"/>
  <c r="AI83" i="9"/>
  <c r="AI82" i="9"/>
  <c r="AI81" i="9"/>
  <c r="AI79" i="9"/>
  <c r="AI78" i="9"/>
  <c r="AI75" i="9"/>
  <c r="AI74" i="9"/>
  <c r="AI73" i="9"/>
  <c r="AI71" i="9"/>
  <c r="AI70" i="9"/>
  <c r="AI67" i="9"/>
  <c r="AI66" i="9"/>
  <c r="AI65" i="9"/>
  <c r="AI63" i="9"/>
  <c r="AI62" i="9"/>
  <c r="AI59" i="9"/>
  <c r="AI58" i="9"/>
  <c r="AI57" i="9"/>
  <c r="AI55" i="9"/>
  <c r="AI54" i="9"/>
  <c r="AI51" i="9"/>
  <c r="AI50" i="9"/>
  <c r="AI49" i="9"/>
  <c r="AI47" i="9"/>
  <c r="AI46" i="9"/>
  <c r="AI43" i="9"/>
  <c r="AI42" i="9"/>
  <c r="BG42" i="9" s="1"/>
  <c r="AI41" i="9"/>
  <c r="BF208" i="9"/>
  <c r="BE208" i="9"/>
  <c r="BD208" i="9"/>
  <c r="BC208" i="9"/>
  <c r="BF207" i="9"/>
  <c r="BE207" i="9"/>
  <c r="BD207" i="9"/>
  <c r="BC207" i="9"/>
  <c r="BF206" i="9"/>
  <c r="BE206" i="9"/>
  <c r="BD206" i="9"/>
  <c r="BC206" i="9"/>
  <c r="BF205" i="9"/>
  <c r="BE205" i="9"/>
  <c r="BD205" i="9"/>
  <c r="BC205" i="9"/>
  <c r="BF204" i="9"/>
  <c r="BE204" i="9"/>
  <c r="BD204" i="9"/>
  <c r="BC204" i="9"/>
  <c r="BF203" i="9"/>
  <c r="BE203" i="9"/>
  <c r="BD203" i="9"/>
  <c r="BC203" i="9"/>
  <c r="BF202" i="9"/>
  <c r="BE202" i="9"/>
  <c r="BD202" i="9"/>
  <c r="BC202" i="9"/>
  <c r="BF201" i="9"/>
  <c r="BE201" i="9"/>
  <c r="BD201" i="9"/>
  <c r="BC201" i="9"/>
  <c r="BF200" i="9"/>
  <c r="BE200" i="9"/>
  <c r="BD200" i="9"/>
  <c r="BC200" i="9"/>
  <c r="BF199" i="9"/>
  <c r="BE199" i="9"/>
  <c r="BD199" i="9"/>
  <c r="BC199" i="9"/>
  <c r="BF198" i="9"/>
  <c r="BE198" i="9"/>
  <c r="BD198" i="9"/>
  <c r="BC198" i="9"/>
  <c r="BF197" i="9"/>
  <c r="BE197" i="9"/>
  <c r="BD197" i="9"/>
  <c r="BC197" i="9"/>
  <c r="BF196" i="9"/>
  <c r="BE196" i="9"/>
  <c r="BD196" i="9"/>
  <c r="BC196" i="9"/>
  <c r="BF195" i="9"/>
  <c r="BE195" i="9"/>
  <c r="BD195" i="9"/>
  <c r="BC195" i="9"/>
  <c r="BF194" i="9"/>
  <c r="BE194" i="9"/>
  <c r="BD194" i="9"/>
  <c r="BC194" i="9"/>
  <c r="BF193" i="9"/>
  <c r="BE193" i="9"/>
  <c r="BD193" i="9"/>
  <c r="BC193" i="9"/>
  <c r="BF192" i="9"/>
  <c r="BE192" i="9"/>
  <c r="BD192" i="9"/>
  <c r="BC192" i="9"/>
  <c r="BF191" i="9"/>
  <c r="BE191" i="9"/>
  <c r="BD191" i="9"/>
  <c r="BC191" i="9"/>
  <c r="BF190" i="9"/>
  <c r="BE190" i="9"/>
  <c r="BD190" i="9"/>
  <c r="BC190" i="9"/>
  <c r="BF189" i="9"/>
  <c r="BE189" i="9"/>
  <c r="BD189" i="9"/>
  <c r="BC189" i="9"/>
  <c r="BF188" i="9"/>
  <c r="BE188" i="9"/>
  <c r="BD188" i="9"/>
  <c r="BC188" i="9"/>
  <c r="BF187" i="9"/>
  <c r="BE187" i="9"/>
  <c r="BD187" i="9"/>
  <c r="BC187" i="9"/>
  <c r="BF186" i="9"/>
  <c r="BE186" i="9"/>
  <c r="BD186" i="9"/>
  <c r="BC186" i="9"/>
  <c r="BF185" i="9"/>
  <c r="BE185" i="9"/>
  <c r="BD185" i="9"/>
  <c r="BC185" i="9"/>
  <c r="BF184" i="9"/>
  <c r="BE184" i="9"/>
  <c r="BD184" i="9"/>
  <c r="BC184" i="9"/>
  <c r="BF183" i="9"/>
  <c r="BE183" i="9"/>
  <c r="BD183" i="9"/>
  <c r="BC183" i="9"/>
  <c r="BF182" i="9"/>
  <c r="BE182" i="9"/>
  <c r="BD182" i="9"/>
  <c r="BC182" i="9"/>
  <c r="BF181" i="9"/>
  <c r="BE181" i="9"/>
  <c r="BD181" i="9"/>
  <c r="BC181" i="9"/>
  <c r="BF180" i="9"/>
  <c r="BE180" i="9"/>
  <c r="BD180" i="9"/>
  <c r="BC180" i="9"/>
  <c r="BF179" i="9"/>
  <c r="BE179" i="9"/>
  <c r="BD179" i="9"/>
  <c r="BC179" i="9"/>
  <c r="BF178" i="9"/>
  <c r="BE178" i="9"/>
  <c r="BD178" i="9"/>
  <c r="BC178" i="9"/>
  <c r="BF177" i="9"/>
  <c r="BE177" i="9"/>
  <c r="BD177" i="9"/>
  <c r="BC177" i="9"/>
  <c r="BF176" i="9"/>
  <c r="BE176" i="9"/>
  <c r="BD176" i="9"/>
  <c r="BC176" i="9"/>
  <c r="BF175" i="9"/>
  <c r="BE175" i="9"/>
  <c r="BD175" i="9"/>
  <c r="BC175" i="9"/>
  <c r="BF174" i="9"/>
  <c r="BE174" i="9"/>
  <c r="BD174" i="9"/>
  <c r="BC174" i="9"/>
  <c r="BF173" i="9"/>
  <c r="BE173" i="9"/>
  <c r="BD173" i="9"/>
  <c r="BC173" i="9"/>
  <c r="BF172" i="9"/>
  <c r="BE172" i="9"/>
  <c r="BD172" i="9"/>
  <c r="BC172" i="9"/>
  <c r="BF171" i="9"/>
  <c r="BE171" i="9"/>
  <c r="BD171" i="9"/>
  <c r="BC171" i="9"/>
  <c r="BF170" i="9"/>
  <c r="BE170" i="9"/>
  <c r="BD170" i="9"/>
  <c r="BC170" i="9"/>
  <c r="BF169" i="9"/>
  <c r="BE169" i="9"/>
  <c r="BD169" i="9"/>
  <c r="BC169" i="9"/>
  <c r="BF168" i="9"/>
  <c r="BE168" i="9"/>
  <c r="BD168" i="9"/>
  <c r="BC168" i="9"/>
  <c r="BF167" i="9"/>
  <c r="BE167" i="9"/>
  <c r="BD167" i="9"/>
  <c r="BC167" i="9"/>
  <c r="BF166" i="9"/>
  <c r="BE166" i="9"/>
  <c r="BD166" i="9"/>
  <c r="BC166" i="9"/>
  <c r="BF165" i="9"/>
  <c r="BE165" i="9"/>
  <c r="BD165" i="9"/>
  <c r="BC165" i="9"/>
  <c r="BF164" i="9"/>
  <c r="BE164" i="9"/>
  <c r="BD164" i="9"/>
  <c r="BC164" i="9"/>
  <c r="BF163" i="9"/>
  <c r="BE163" i="9"/>
  <c r="BD163" i="9"/>
  <c r="BC163" i="9"/>
  <c r="BF162" i="9"/>
  <c r="BE162" i="9"/>
  <c r="BD162" i="9"/>
  <c r="BC162" i="9"/>
  <c r="BF161" i="9"/>
  <c r="BE161" i="9"/>
  <c r="BD161" i="9"/>
  <c r="BC161" i="9"/>
  <c r="BF160" i="9"/>
  <c r="BE160" i="9"/>
  <c r="BD160" i="9"/>
  <c r="BC160" i="9"/>
  <c r="BF159" i="9"/>
  <c r="BE159" i="9"/>
  <c r="BD159" i="9"/>
  <c r="BC159" i="9"/>
  <c r="BF158" i="9"/>
  <c r="BE158" i="9"/>
  <c r="BD158" i="9"/>
  <c r="BC158" i="9"/>
  <c r="BF157" i="9"/>
  <c r="BE157" i="9"/>
  <c r="BD157" i="9"/>
  <c r="BC157" i="9"/>
  <c r="BF156" i="9"/>
  <c r="BE156" i="9"/>
  <c r="BD156" i="9"/>
  <c r="BC156" i="9"/>
  <c r="BF155" i="9"/>
  <c r="BE155" i="9"/>
  <c r="BD155" i="9"/>
  <c r="BC155" i="9"/>
  <c r="BF154" i="9"/>
  <c r="BE154" i="9"/>
  <c r="BD154" i="9"/>
  <c r="BC154" i="9"/>
  <c r="BF153" i="9"/>
  <c r="BE153" i="9"/>
  <c r="BD153" i="9"/>
  <c r="BC153" i="9"/>
  <c r="BF152" i="9"/>
  <c r="BE152" i="9"/>
  <c r="BD152" i="9"/>
  <c r="BC152" i="9"/>
  <c r="BF151" i="9"/>
  <c r="BE151" i="9"/>
  <c r="BD151" i="9"/>
  <c r="BC151" i="9"/>
  <c r="BF150" i="9"/>
  <c r="BE150" i="9"/>
  <c r="BD150" i="9"/>
  <c r="BC150" i="9"/>
  <c r="BF149" i="9"/>
  <c r="BE149" i="9"/>
  <c r="BD149" i="9"/>
  <c r="BC149" i="9"/>
  <c r="BF148" i="9"/>
  <c r="BE148" i="9"/>
  <c r="BD148" i="9"/>
  <c r="BC148" i="9"/>
  <c r="BF147" i="9"/>
  <c r="BE147" i="9"/>
  <c r="BD147" i="9"/>
  <c r="BC147" i="9"/>
  <c r="BF146" i="9"/>
  <c r="BE146" i="9"/>
  <c r="BD146" i="9"/>
  <c r="BC146" i="9"/>
  <c r="BF145" i="9"/>
  <c r="BE145" i="9"/>
  <c r="BD145" i="9"/>
  <c r="BC145" i="9"/>
  <c r="BF144" i="9"/>
  <c r="BE144" i="9"/>
  <c r="BD144" i="9"/>
  <c r="BC144" i="9"/>
  <c r="BF143" i="9"/>
  <c r="BE143" i="9"/>
  <c r="BD143" i="9"/>
  <c r="BC143" i="9"/>
  <c r="BF142" i="9"/>
  <c r="BE142" i="9"/>
  <c r="BD142" i="9"/>
  <c r="BC142" i="9"/>
  <c r="BF141" i="9"/>
  <c r="BE141" i="9"/>
  <c r="BD141" i="9"/>
  <c r="BC141" i="9"/>
  <c r="BF140" i="9"/>
  <c r="BE140" i="9"/>
  <c r="BD140" i="9"/>
  <c r="BC140" i="9"/>
  <c r="BF139" i="9"/>
  <c r="BE139" i="9"/>
  <c r="BD139" i="9"/>
  <c r="BC139" i="9"/>
  <c r="BF138" i="9"/>
  <c r="BE138" i="9"/>
  <c r="BD138" i="9"/>
  <c r="BC138" i="9"/>
  <c r="BF137" i="9"/>
  <c r="BE137" i="9"/>
  <c r="BD137" i="9"/>
  <c r="BC137" i="9"/>
  <c r="BF136" i="9"/>
  <c r="BE136" i="9"/>
  <c r="BD136" i="9"/>
  <c r="BC136" i="9"/>
  <c r="BF135" i="9"/>
  <c r="BE135" i="9"/>
  <c r="BD135" i="9"/>
  <c r="BC135" i="9"/>
  <c r="BF134" i="9"/>
  <c r="BE134" i="9"/>
  <c r="BD134" i="9"/>
  <c r="BC134" i="9"/>
  <c r="BF133" i="9"/>
  <c r="BE133" i="9"/>
  <c r="BD133" i="9"/>
  <c r="BC133" i="9"/>
  <c r="BF132" i="9"/>
  <c r="BE132" i="9"/>
  <c r="BD132" i="9"/>
  <c r="BC132" i="9"/>
  <c r="BF131" i="9"/>
  <c r="BE131" i="9"/>
  <c r="BD131" i="9"/>
  <c r="BC131" i="9"/>
  <c r="BF130" i="9"/>
  <c r="BE130" i="9"/>
  <c r="BD130" i="9"/>
  <c r="BC130" i="9"/>
  <c r="BF129" i="9"/>
  <c r="BE129" i="9"/>
  <c r="BD129" i="9"/>
  <c r="BC129" i="9"/>
  <c r="BF128" i="9"/>
  <c r="BE128" i="9"/>
  <c r="BD128" i="9"/>
  <c r="BC128" i="9"/>
  <c r="BF127" i="9"/>
  <c r="BE127" i="9"/>
  <c r="BD127" i="9"/>
  <c r="BC127" i="9"/>
  <c r="BF126" i="9"/>
  <c r="BE126" i="9"/>
  <c r="BD126" i="9"/>
  <c r="BC126" i="9"/>
  <c r="BF125" i="9"/>
  <c r="BE125" i="9"/>
  <c r="BD125" i="9"/>
  <c r="BC125" i="9"/>
  <c r="BF124" i="9"/>
  <c r="BE124" i="9"/>
  <c r="BD124" i="9"/>
  <c r="BC124" i="9"/>
  <c r="BF123" i="9"/>
  <c r="BE123" i="9"/>
  <c r="BD123" i="9"/>
  <c r="BC123" i="9"/>
  <c r="BF122" i="9"/>
  <c r="BE122" i="9"/>
  <c r="BD122" i="9"/>
  <c r="BC122" i="9"/>
  <c r="BF121" i="9"/>
  <c r="BE121" i="9"/>
  <c r="BD121" i="9"/>
  <c r="BC121" i="9"/>
  <c r="BF120" i="9"/>
  <c r="BE120" i="9"/>
  <c r="BD120" i="9"/>
  <c r="BC120" i="9"/>
  <c r="BF119" i="9"/>
  <c r="BE119" i="9"/>
  <c r="BD119" i="9"/>
  <c r="BC119" i="9"/>
  <c r="BF118" i="9"/>
  <c r="BE118" i="9"/>
  <c r="BD118" i="9"/>
  <c r="BC118" i="9"/>
  <c r="BF117" i="9"/>
  <c r="BE117" i="9"/>
  <c r="BD117" i="9"/>
  <c r="BC117" i="9"/>
  <c r="BF116" i="9"/>
  <c r="BE116" i="9"/>
  <c r="BD116" i="9"/>
  <c r="BC116" i="9"/>
  <c r="BF115" i="9"/>
  <c r="BE115" i="9"/>
  <c r="BD115" i="9"/>
  <c r="BC115" i="9"/>
  <c r="BF114" i="9"/>
  <c r="BE114" i="9"/>
  <c r="BD114" i="9"/>
  <c r="BC114" i="9"/>
  <c r="BF113" i="9"/>
  <c r="BE113" i="9"/>
  <c r="BD113" i="9"/>
  <c r="BC113" i="9"/>
  <c r="BF112" i="9"/>
  <c r="BE112" i="9"/>
  <c r="BD112" i="9"/>
  <c r="BC112" i="9"/>
  <c r="BF111" i="9"/>
  <c r="BE111" i="9"/>
  <c r="BD111" i="9"/>
  <c r="BC111" i="9"/>
  <c r="BF110" i="9"/>
  <c r="BE110" i="9"/>
  <c r="BD110" i="9"/>
  <c r="BC110" i="9"/>
  <c r="BF109" i="9"/>
  <c r="BE109" i="9"/>
  <c r="BD109" i="9"/>
  <c r="BC109" i="9"/>
  <c r="BF108" i="9"/>
  <c r="BE108" i="9"/>
  <c r="BD108" i="9"/>
  <c r="BC108" i="9"/>
  <c r="BF107" i="9"/>
  <c r="BE107" i="9"/>
  <c r="BD107" i="9"/>
  <c r="BC107" i="9"/>
  <c r="BF106" i="9"/>
  <c r="BE106" i="9"/>
  <c r="BD106" i="9"/>
  <c r="BC106" i="9"/>
  <c r="BF105" i="9"/>
  <c r="BE105" i="9"/>
  <c r="BD105" i="9"/>
  <c r="BC105" i="9"/>
  <c r="BF104" i="9"/>
  <c r="BE104" i="9"/>
  <c r="BD104" i="9"/>
  <c r="BC104" i="9"/>
  <c r="BF103" i="9"/>
  <c r="BE103" i="9"/>
  <c r="BD103" i="9"/>
  <c r="BC103" i="9"/>
  <c r="BF102" i="9"/>
  <c r="BE102" i="9"/>
  <c r="BD102" i="9"/>
  <c r="BC102" i="9"/>
  <c r="BF101" i="9"/>
  <c r="BE101" i="9"/>
  <c r="BD101" i="9"/>
  <c r="BC101" i="9"/>
  <c r="BF100" i="9"/>
  <c r="BE100" i="9"/>
  <c r="BD100" i="9"/>
  <c r="BC100" i="9"/>
  <c r="BF99" i="9"/>
  <c r="BE99" i="9"/>
  <c r="BD99" i="9"/>
  <c r="BC99" i="9"/>
  <c r="BF98" i="9"/>
  <c r="BE98" i="9"/>
  <c r="BD98" i="9"/>
  <c r="BC98" i="9"/>
  <c r="BF97" i="9"/>
  <c r="BE97" i="9"/>
  <c r="BD97" i="9"/>
  <c r="BC97" i="9"/>
  <c r="BF96" i="9"/>
  <c r="BE96" i="9"/>
  <c r="BD96" i="9"/>
  <c r="BC96" i="9"/>
  <c r="BF95" i="9"/>
  <c r="BE95" i="9"/>
  <c r="BD95" i="9"/>
  <c r="BC95" i="9"/>
  <c r="BF94" i="9"/>
  <c r="BE94" i="9"/>
  <c r="BD94" i="9"/>
  <c r="BC94" i="9"/>
  <c r="BF93" i="9"/>
  <c r="BE93" i="9"/>
  <c r="BD93" i="9"/>
  <c r="BC93" i="9"/>
  <c r="BF92" i="9"/>
  <c r="BE92" i="9"/>
  <c r="BD92" i="9"/>
  <c r="BC92" i="9"/>
  <c r="BF91" i="9"/>
  <c r="BE91" i="9"/>
  <c r="BD91" i="9"/>
  <c r="BC91" i="9"/>
  <c r="BF90" i="9"/>
  <c r="BE90" i="9"/>
  <c r="BD90" i="9"/>
  <c r="BC90" i="9"/>
  <c r="BF89" i="9"/>
  <c r="BE89" i="9"/>
  <c r="BD89" i="9"/>
  <c r="BC89" i="9"/>
  <c r="BF88" i="9"/>
  <c r="BE88" i="9"/>
  <c r="BD88" i="9"/>
  <c r="BC88" i="9"/>
  <c r="BF87" i="9"/>
  <c r="BE87" i="9"/>
  <c r="BD87" i="9"/>
  <c r="BC87" i="9"/>
  <c r="BF86" i="9"/>
  <c r="BE86" i="9"/>
  <c r="BD86" i="9"/>
  <c r="BC86" i="9"/>
  <c r="BF85" i="9"/>
  <c r="BE85" i="9"/>
  <c r="BD85" i="9"/>
  <c r="BC85" i="9"/>
  <c r="BF84" i="9"/>
  <c r="BE84" i="9"/>
  <c r="BD84" i="9"/>
  <c r="BC84" i="9"/>
  <c r="BF83" i="9"/>
  <c r="BE83" i="9"/>
  <c r="BD83" i="9"/>
  <c r="BC83" i="9"/>
  <c r="BF82" i="9"/>
  <c r="BE82" i="9"/>
  <c r="BD82" i="9"/>
  <c r="BC82" i="9"/>
  <c r="BF81" i="9"/>
  <c r="BE81" i="9"/>
  <c r="BD81" i="9"/>
  <c r="BC81" i="9"/>
  <c r="BF80" i="9"/>
  <c r="BE80" i="9"/>
  <c r="BD80" i="9"/>
  <c r="BC80" i="9"/>
  <c r="BF79" i="9"/>
  <c r="BE79" i="9"/>
  <c r="BD79" i="9"/>
  <c r="BC79" i="9"/>
  <c r="BF78" i="9"/>
  <c r="BE78" i="9"/>
  <c r="BD78" i="9"/>
  <c r="BC78" i="9"/>
  <c r="BF77" i="9"/>
  <c r="BE77" i="9"/>
  <c r="BD77" i="9"/>
  <c r="BC77" i="9"/>
  <c r="BF76" i="9"/>
  <c r="BE76" i="9"/>
  <c r="BD76" i="9"/>
  <c r="BC76" i="9"/>
  <c r="BF75" i="9"/>
  <c r="BE75" i="9"/>
  <c r="BD75" i="9"/>
  <c r="BC75" i="9"/>
  <c r="BF74" i="9"/>
  <c r="BE74" i="9"/>
  <c r="BD74" i="9"/>
  <c r="BC74" i="9"/>
  <c r="BF73" i="9"/>
  <c r="BE73" i="9"/>
  <c r="BD73" i="9"/>
  <c r="BC73" i="9"/>
  <c r="BF72" i="9"/>
  <c r="BE72" i="9"/>
  <c r="BD72" i="9"/>
  <c r="BC72" i="9"/>
  <c r="BF71" i="9"/>
  <c r="BE71" i="9"/>
  <c r="BD71" i="9"/>
  <c r="BC71" i="9"/>
  <c r="BF70" i="9"/>
  <c r="BE70" i="9"/>
  <c r="BD70" i="9"/>
  <c r="BC70" i="9"/>
  <c r="BF69" i="9"/>
  <c r="BE69" i="9"/>
  <c r="BD69" i="9"/>
  <c r="BC69" i="9"/>
  <c r="BF68" i="9"/>
  <c r="BE68" i="9"/>
  <c r="BD68" i="9"/>
  <c r="BC68" i="9"/>
  <c r="BF67" i="9"/>
  <c r="BE67" i="9"/>
  <c r="BD67" i="9"/>
  <c r="BC67" i="9"/>
  <c r="BF66" i="9"/>
  <c r="BE66" i="9"/>
  <c r="BD66" i="9"/>
  <c r="BC66" i="9"/>
  <c r="BF65" i="9"/>
  <c r="BE65" i="9"/>
  <c r="BD65" i="9"/>
  <c r="BC65" i="9"/>
  <c r="BF64" i="9"/>
  <c r="BE64" i="9"/>
  <c r="BD64" i="9"/>
  <c r="BC64" i="9"/>
  <c r="BF63" i="9"/>
  <c r="BE63" i="9"/>
  <c r="BD63" i="9"/>
  <c r="BC63" i="9"/>
  <c r="BF62" i="9"/>
  <c r="BE62" i="9"/>
  <c r="BD62" i="9"/>
  <c r="BC62" i="9"/>
  <c r="BF61" i="9"/>
  <c r="BE61" i="9"/>
  <c r="BD61" i="9"/>
  <c r="BC61" i="9"/>
  <c r="BF60" i="9"/>
  <c r="BE60" i="9"/>
  <c r="BD60" i="9"/>
  <c r="BC60" i="9"/>
  <c r="BF59" i="9"/>
  <c r="BE59" i="9"/>
  <c r="BD59" i="9"/>
  <c r="BC59" i="9"/>
  <c r="BF58" i="9"/>
  <c r="BE58" i="9"/>
  <c r="BD58" i="9"/>
  <c r="BC58" i="9"/>
  <c r="BF57" i="9"/>
  <c r="BE57" i="9"/>
  <c r="BD57" i="9"/>
  <c r="BC57" i="9"/>
  <c r="BF56" i="9"/>
  <c r="BE56" i="9"/>
  <c r="BD56" i="9"/>
  <c r="BC56" i="9"/>
  <c r="BF55" i="9"/>
  <c r="BE55" i="9"/>
  <c r="BD55" i="9"/>
  <c r="BC55" i="9"/>
  <c r="BF54" i="9"/>
  <c r="BE54" i="9"/>
  <c r="BD54" i="9"/>
  <c r="BC54" i="9"/>
  <c r="BF53" i="9"/>
  <c r="BE53" i="9"/>
  <c r="BD53" i="9"/>
  <c r="BC53" i="9"/>
  <c r="BF52" i="9"/>
  <c r="BE52" i="9"/>
  <c r="BD52" i="9"/>
  <c r="BC52" i="9"/>
  <c r="BF51" i="9"/>
  <c r="BE51" i="9"/>
  <c r="BD51" i="9"/>
  <c r="BC51" i="9"/>
  <c r="BF50" i="9"/>
  <c r="BE50" i="9"/>
  <c r="BD50" i="9"/>
  <c r="BC50" i="9"/>
  <c r="BF49" i="9"/>
  <c r="BE49" i="9"/>
  <c r="BD49" i="9"/>
  <c r="BC49" i="9"/>
  <c r="BF48" i="9"/>
  <c r="BE48" i="9"/>
  <c r="BD48" i="9"/>
  <c r="BC48" i="9"/>
  <c r="BF47" i="9"/>
  <c r="BE47" i="9"/>
  <c r="BD47" i="9"/>
  <c r="BC47" i="9"/>
  <c r="BF46" i="9"/>
  <c r="BE46" i="9"/>
  <c r="BD46" i="9"/>
  <c r="BC46" i="9"/>
  <c r="BF45" i="9"/>
  <c r="BE45" i="9"/>
  <c r="BD45" i="9"/>
  <c r="BC45" i="9"/>
  <c r="BF44" i="9"/>
  <c r="BE44" i="9"/>
  <c r="BD44" i="9"/>
  <c r="BC44" i="9"/>
  <c r="BF43" i="9"/>
  <c r="BE43" i="9"/>
  <c r="BD43" i="9"/>
  <c r="BC43" i="9"/>
  <c r="BF42" i="9"/>
  <c r="BE42" i="9"/>
  <c r="BD42" i="9"/>
  <c r="BC42" i="9"/>
  <c r="BF41" i="9"/>
  <c r="BE41" i="9"/>
  <c r="BD41" i="9"/>
  <c r="BC41" i="9"/>
  <c r="BF40" i="9"/>
  <c r="BE40" i="9"/>
  <c r="BD40" i="9"/>
  <c r="BC40" i="9"/>
  <c r="BF39" i="9"/>
  <c r="BE39" i="9"/>
  <c r="BD39" i="9"/>
  <c r="BC39" i="9"/>
  <c r="BF38" i="9"/>
  <c r="BE38" i="9"/>
  <c r="BD38" i="9"/>
  <c r="BC38" i="9"/>
  <c r="BF37" i="9"/>
  <c r="BE37" i="9"/>
  <c r="BD37" i="9"/>
  <c r="BC37" i="9"/>
  <c r="BF36" i="9"/>
  <c r="BE36" i="9"/>
  <c r="BD36" i="9"/>
  <c r="BF35" i="9"/>
  <c r="BE35" i="9"/>
  <c r="BD35" i="9"/>
  <c r="BC35" i="9"/>
  <c r="BF34" i="9"/>
  <c r="BE34" i="9"/>
  <c r="BD34" i="9"/>
  <c r="BC34" i="9"/>
  <c r="BF33" i="9"/>
  <c r="BE33" i="9"/>
  <c r="BD33" i="9"/>
  <c r="BC33" i="9"/>
  <c r="BF32" i="9"/>
  <c r="BE32" i="9"/>
  <c r="BD32" i="9"/>
  <c r="BC32" i="9"/>
  <c r="BF31" i="9"/>
  <c r="BE31" i="9"/>
  <c r="BD31" i="9"/>
  <c r="BC31" i="9"/>
  <c r="BF30" i="9"/>
  <c r="BE30" i="9"/>
  <c r="BD30" i="9"/>
  <c r="BC30" i="9"/>
  <c r="BF29" i="9"/>
  <c r="BE29" i="9"/>
  <c r="BD29" i="9"/>
  <c r="BC29" i="9"/>
  <c r="BF28" i="9"/>
  <c r="BE28" i="9"/>
  <c r="BD28" i="9"/>
  <c r="BC28" i="9"/>
  <c r="BF27" i="9"/>
  <c r="BE27" i="9"/>
  <c r="BD27" i="9"/>
  <c r="BC27" i="9"/>
  <c r="BF26" i="9"/>
  <c r="BE26" i="9"/>
  <c r="BD26" i="9"/>
  <c r="BC26" i="9"/>
  <c r="BF25" i="9"/>
  <c r="BE25" i="9"/>
  <c r="BD25" i="9"/>
  <c r="BC25" i="9"/>
  <c r="BF24" i="9"/>
  <c r="BE24" i="9"/>
  <c r="BD24" i="9"/>
  <c r="BC24" i="9"/>
  <c r="BF23" i="9"/>
  <c r="BE23" i="9"/>
  <c r="BD23" i="9"/>
  <c r="BC23" i="9"/>
  <c r="BF22" i="9"/>
  <c r="BE22" i="9"/>
  <c r="BD22" i="9"/>
  <c r="BC22" i="9"/>
  <c r="BF21" i="9"/>
  <c r="BE21" i="9"/>
  <c r="BD21" i="9"/>
  <c r="BC21" i="9"/>
  <c r="BF20" i="9"/>
  <c r="BE20" i="9"/>
  <c r="BD20" i="9"/>
  <c r="BC20" i="9"/>
  <c r="BF19" i="9"/>
  <c r="BE19" i="9"/>
  <c r="BD19" i="9"/>
  <c r="BC19" i="9"/>
  <c r="BF18" i="9"/>
  <c r="BE18" i="9"/>
  <c r="BD18" i="9"/>
  <c r="BC18" i="9"/>
  <c r="BF17" i="9"/>
  <c r="BE17" i="9"/>
  <c r="BD17" i="9"/>
  <c r="BC17" i="9"/>
  <c r="BF16" i="9"/>
  <c r="BE16" i="9"/>
  <c r="BD16" i="9"/>
  <c r="BC16" i="9"/>
  <c r="BF15" i="9"/>
  <c r="BE15" i="9"/>
  <c r="BD15" i="9"/>
  <c r="BC15" i="9"/>
  <c r="BF14" i="9"/>
  <c r="BE14" i="9"/>
  <c r="BD14" i="9"/>
  <c r="BC14" i="9"/>
  <c r="BF13" i="9"/>
  <c r="BE13" i="9"/>
  <c r="BD13" i="9"/>
  <c r="BC13" i="9"/>
  <c r="BF12" i="9"/>
  <c r="BE12" i="9"/>
  <c r="BD12" i="9"/>
  <c r="BC12" i="9"/>
  <c r="BF11" i="9"/>
  <c r="BE11" i="9"/>
  <c r="BD11" i="9"/>
  <c r="BC11" i="9"/>
  <c r="BF10" i="9"/>
  <c r="BE10" i="9"/>
  <c r="BD10" i="9"/>
  <c r="BC10" i="9"/>
  <c r="Z208" i="9"/>
  <c r="AJ208" i="9" s="1"/>
  <c r="Z207" i="9"/>
  <c r="AJ207" i="9" s="1"/>
  <c r="X207" i="9"/>
  <c r="W207" i="9"/>
  <c r="Z206" i="9"/>
  <c r="AJ206" i="9" s="1"/>
  <c r="X206" i="9"/>
  <c r="W206" i="9"/>
  <c r="Z205" i="9"/>
  <c r="AJ205" i="9" s="1"/>
  <c r="X205" i="9"/>
  <c r="W205" i="9"/>
  <c r="Z204" i="9"/>
  <c r="AJ204" i="9" s="1"/>
  <c r="X204" i="9"/>
  <c r="W204" i="9"/>
  <c r="Z203" i="9"/>
  <c r="AJ203" i="9" s="1"/>
  <c r="X203" i="9"/>
  <c r="W203" i="9"/>
  <c r="Z202" i="9"/>
  <c r="AJ202" i="9" s="1"/>
  <c r="X202" i="9"/>
  <c r="W202" i="9"/>
  <c r="Z201" i="9"/>
  <c r="AJ201" i="9" s="1"/>
  <c r="X201" i="9"/>
  <c r="W201" i="9"/>
  <c r="Z200" i="9"/>
  <c r="AJ200" i="9" s="1"/>
  <c r="X200" i="9"/>
  <c r="W200" i="9"/>
  <c r="Z199" i="9"/>
  <c r="AJ199" i="9" s="1"/>
  <c r="X199" i="9"/>
  <c r="W199" i="9"/>
  <c r="Z198" i="9"/>
  <c r="AJ198" i="9" s="1"/>
  <c r="X198" i="9"/>
  <c r="W198" i="9"/>
  <c r="Z197" i="9"/>
  <c r="AJ197" i="9" s="1"/>
  <c r="X197" i="9"/>
  <c r="W197" i="9"/>
  <c r="Z196" i="9"/>
  <c r="AJ196" i="9" s="1"/>
  <c r="X196" i="9"/>
  <c r="W196" i="9"/>
  <c r="AF196" i="9" s="1"/>
  <c r="AW196" i="9" s="1"/>
  <c r="Z195" i="9"/>
  <c r="AJ195" i="9" s="1"/>
  <c r="X195" i="9"/>
  <c r="W195" i="9"/>
  <c r="AF195" i="9" s="1"/>
  <c r="Z194" i="9"/>
  <c r="AJ194" i="9" s="1"/>
  <c r="X194" i="9"/>
  <c r="W194" i="9"/>
  <c r="Z193" i="9"/>
  <c r="AJ193" i="9" s="1"/>
  <c r="X193" i="9"/>
  <c r="W193" i="9"/>
  <c r="AF193" i="9" s="1"/>
  <c r="Z192" i="9"/>
  <c r="AJ192" i="9" s="1"/>
  <c r="X192" i="9"/>
  <c r="W192" i="9"/>
  <c r="AF192" i="9" s="1"/>
  <c r="AW192" i="9" s="1"/>
  <c r="Z191" i="9"/>
  <c r="AJ191" i="9" s="1"/>
  <c r="X191" i="9"/>
  <c r="W191" i="9"/>
  <c r="Z190" i="9"/>
  <c r="AJ190" i="9" s="1"/>
  <c r="X190" i="9"/>
  <c r="W190" i="9"/>
  <c r="AF190" i="9" s="1"/>
  <c r="Z189" i="9"/>
  <c r="AJ189" i="9" s="1"/>
  <c r="X189" i="9"/>
  <c r="W189" i="9"/>
  <c r="AF189" i="9" s="1"/>
  <c r="AW189" i="9" s="1"/>
  <c r="Z188" i="9"/>
  <c r="AJ188" i="9" s="1"/>
  <c r="X188" i="9"/>
  <c r="W188" i="9"/>
  <c r="Z187" i="9"/>
  <c r="AJ187" i="9" s="1"/>
  <c r="X187" i="9"/>
  <c r="W187" i="9"/>
  <c r="AF187" i="9" s="1"/>
  <c r="Z186" i="9"/>
  <c r="AJ186" i="9" s="1"/>
  <c r="X186" i="9"/>
  <c r="W186" i="9"/>
  <c r="Z185" i="9"/>
  <c r="AJ185" i="9" s="1"/>
  <c r="X185" i="9"/>
  <c r="W185" i="9"/>
  <c r="Z184" i="9"/>
  <c r="AJ184" i="9" s="1"/>
  <c r="X184" i="9"/>
  <c r="W184" i="9"/>
  <c r="AF184" i="9" s="1"/>
  <c r="AW184" i="9" s="1"/>
  <c r="Z183" i="9"/>
  <c r="AJ183" i="9" s="1"/>
  <c r="X183" i="9"/>
  <c r="W183" i="9"/>
  <c r="Z182" i="9"/>
  <c r="AJ182" i="9" s="1"/>
  <c r="X182" i="9"/>
  <c r="W182" i="9"/>
  <c r="AF182" i="9" s="1"/>
  <c r="Z181" i="9"/>
  <c r="AJ181" i="9" s="1"/>
  <c r="X181" i="9"/>
  <c r="W181" i="9"/>
  <c r="AF181" i="9" s="1"/>
  <c r="AW181" i="9" s="1"/>
  <c r="Z180" i="9"/>
  <c r="AJ180" i="9" s="1"/>
  <c r="X180" i="9"/>
  <c r="W180" i="9"/>
  <c r="Z179" i="9"/>
  <c r="AJ179" i="9" s="1"/>
  <c r="X179" i="9"/>
  <c r="W179" i="9"/>
  <c r="AF179" i="9" s="1"/>
  <c r="Z178" i="9"/>
  <c r="AJ178" i="9" s="1"/>
  <c r="X178" i="9"/>
  <c r="W178" i="9"/>
  <c r="Z177" i="9"/>
  <c r="AJ177" i="9" s="1"/>
  <c r="X177" i="9"/>
  <c r="W177" i="9"/>
  <c r="AF177" i="9" s="1"/>
  <c r="AW177" i="9" s="1"/>
  <c r="Z176" i="9"/>
  <c r="AJ176" i="9" s="1"/>
  <c r="X176" i="9"/>
  <c r="W176" i="9"/>
  <c r="Z175" i="9"/>
  <c r="AJ175" i="9" s="1"/>
  <c r="X175" i="9"/>
  <c r="W175" i="9"/>
  <c r="Z174" i="9"/>
  <c r="AJ174" i="9" s="1"/>
  <c r="X174" i="9"/>
  <c r="W174" i="9"/>
  <c r="AF174" i="9" s="1"/>
  <c r="Z173" i="9"/>
  <c r="AJ173" i="9" s="1"/>
  <c r="X173" i="9"/>
  <c r="W173" i="9"/>
  <c r="Z172" i="9"/>
  <c r="AJ172" i="9" s="1"/>
  <c r="X172" i="9"/>
  <c r="W172" i="9"/>
  <c r="AF172" i="9" s="1"/>
  <c r="AW172" i="9" s="1"/>
  <c r="Z171" i="9"/>
  <c r="AJ171" i="9" s="1"/>
  <c r="X171" i="9"/>
  <c r="W171" i="9"/>
  <c r="AF171" i="9" s="1"/>
  <c r="Z170" i="9"/>
  <c r="AJ170" i="9" s="1"/>
  <c r="X170" i="9"/>
  <c r="W170" i="9"/>
  <c r="Z169" i="9"/>
  <c r="AJ169" i="9" s="1"/>
  <c r="X169" i="9"/>
  <c r="W169" i="9"/>
  <c r="AF169" i="9" s="1"/>
  <c r="AW169" i="9" s="1"/>
  <c r="Z168" i="9"/>
  <c r="AJ168" i="9" s="1"/>
  <c r="X168" i="9"/>
  <c r="W168" i="9"/>
  <c r="Z167" i="9"/>
  <c r="AJ167" i="9" s="1"/>
  <c r="X167" i="9"/>
  <c r="W167" i="9"/>
  <c r="Z166" i="9"/>
  <c r="AJ166" i="9" s="1"/>
  <c r="X166" i="9"/>
  <c r="W166" i="9"/>
  <c r="AF166" i="9" s="1"/>
  <c r="Z165" i="9"/>
  <c r="AJ165" i="9" s="1"/>
  <c r="X165" i="9"/>
  <c r="W165" i="9"/>
  <c r="AF165" i="9" s="1"/>
  <c r="AW165" i="9" s="1"/>
  <c r="Z164" i="9"/>
  <c r="AJ164" i="9" s="1"/>
  <c r="X164" i="9"/>
  <c r="W164" i="9"/>
  <c r="AF164" i="9" s="1"/>
  <c r="AW164" i="9" s="1"/>
  <c r="Z163" i="9"/>
  <c r="AJ163" i="9" s="1"/>
  <c r="X163" i="9"/>
  <c r="W163" i="9"/>
  <c r="AF163" i="9" s="1"/>
  <c r="Z162" i="9"/>
  <c r="AJ162" i="9" s="1"/>
  <c r="X162" i="9"/>
  <c r="W162" i="9"/>
  <c r="Z161" i="9"/>
  <c r="AJ161" i="9" s="1"/>
  <c r="X161" i="9"/>
  <c r="W161" i="9"/>
  <c r="AF161" i="9" s="1"/>
  <c r="AW161" i="9" s="1"/>
  <c r="Z160" i="9"/>
  <c r="AJ160" i="9" s="1"/>
  <c r="X160" i="9"/>
  <c r="W160" i="9"/>
  <c r="AF160" i="9" s="1"/>
  <c r="AW160" i="9" s="1"/>
  <c r="Z159" i="9"/>
  <c r="AJ159" i="9" s="1"/>
  <c r="X159" i="9"/>
  <c r="W159" i="9"/>
  <c r="Z158" i="9"/>
  <c r="AJ158" i="9" s="1"/>
  <c r="X158" i="9"/>
  <c r="W158" i="9"/>
  <c r="AF158" i="9" s="1"/>
  <c r="Z157" i="9"/>
  <c r="AJ157" i="9" s="1"/>
  <c r="X157" i="9"/>
  <c r="W157" i="9"/>
  <c r="AF157" i="9" s="1"/>
  <c r="AW157" i="9" s="1"/>
  <c r="Z156" i="9"/>
  <c r="AJ156" i="9" s="1"/>
  <c r="X156" i="9"/>
  <c r="W156" i="9"/>
  <c r="Z155" i="9"/>
  <c r="AJ155" i="9" s="1"/>
  <c r="X155" i="9"/>
  <c r="W155" i="9"/>
  <c r="AF155" i="9" s="1"/>
  <c r="Z154" i="9"/>
  <c r="AJ154" i="9" s="1"/>
  <c r="X154" i="9"/>
  <c r="W154" i="9"/>
  <c r="Z153" i="9"/>
  <c r="AJ153" i="9" s="1"/>
  <c r="X153" i="9"/>
  <c r="W153" i="9"/>
  <c r="Z152" i="9"/>
  <c r="AJ152" i="9" s="1"/>
  <c r="X152" i="9"/>
  <c r="W152" i="9"/>
  <c r="AF152" i="9" s="1"/>
  <c r="AW152" i="9" s="1"/>
  <c r="Z151" i="9"/>
  <c r="AJ151" i="9" s="1"/>
  <c r="X151" i="9"/>
  <c r="W151" i="9"/>
  <c r="Z150" i="9"/>
  <c r="AJ150" i="9" s="1"/>
  <c r="X150" i="9"/>
  <c r="W150" i="9"/>
  <c r="AF150" i="9" s="1"/>
  <c r="Z149" i="9"/>
  <c r="AJ149" i="9" s="1"/>
  <c r="X149" i="9"/>
  <c r="W149" i="9"/>
  <c r="AF149" i="9" s="1"/>
  <c r="AW149" i="9" s="1"/>
  <c r="Z148" i="9"/>
  <c r="AJ148" i="9" s="1"/>
  <c r="X148" i="9"/>
  <c r="W148" i="9"/>
  <c r="Z147" i="9"/>
  <c r="AJ147" i="9" s="1"/>
  <c r="X147" i="9"/>
  <c r="W147" i="9"/>
  <c r="AF147" i="9" s="1"/>
  <c r="Z146" i="9"/>
  <c r="AJ146" i="9" s="1"/>
  <c r="X146" i="9"/>
  <c r="W146" i="9"/>
  <c r="Z145" i="9"/>
  <c r="AJ145" i="9" s="1"/>
  <c r="X145" i="9"/>
  <c r="W145" i="9"/>
  <c r="AF145" i="9" s="1"/>
  <c r="AW145" i="9" s="1"/>
  <c r="Z144" i="9"/>
  <c r="AJ144" i="9" s="1"/>
  <c r="X144" i="9"/>
  <c r="W144" i="9"/>
  <c r="Z143" i="9"/>
  <c r="AJ143" i="9" s="1"/>
  <c r="X143" i="9"/>
  <c r="W143" i="9"/>
  <c r="Z142" i="9"/>
  <c r="AJ142" i="9" s="1"/>
  <c r="X142" i="9"/>
  <c r="W142" i="9"/>
  <c r="AF142" i="9" s="1"/>
  <c r="Z141" i="9"/>
  <c r="AJ141" i="9" s="1"/>
  <c r="X141" i="9"/>
  <c r="W141" i="9"/>
  <c r="Z140" i="9"/>
  <c r="AJ140" i="9" s="1"/>
  <c r="X140" i="9"/>
  <c r="W140" i="9"/>
  <c r="AF140" i="9" s="1"/>
  <c r="AW140" i="9" s="1"/>
  <c r="Z139" i="9"/>
  <c r="AJ139" i="9" s="1"/>
  <c r="X139" i="9"/>
  <c r="W139" i="9"/>
  <c r="AF139" i="9" s="1"/>
  <c r="Z138" i="9"/>
  <c r="AJ138" i="9" s="1"/>
  <c r="X138" i="9"/>
  <c r="W138" i="9"/>
  <c r="Z137" i="9"/>
  <c r="AJ137" i="9" s="1"/>
  <c r="X137" i="9"/>
  <c r="W137" i="9"/>
  <c r="AF137" i="9" s="1"/>
  <c r="AW137" i="9" s="1"/>
  <c r="Z136" i="9"/>
  <c r="AJ136" i="9" s="1"/>
  <c r="X136" i="9"/>
  <c r="W136" i="9"/>
  <c r="Z135" i="9"/>
  <c r="AJ135" i="9" s="1"/>
  <c r="X135" i="9"/>
  <c r="W135" i="9"/>
  <c r="Z134" i="9"/>
  <c r="AJ134" i="9" s="1"/>
  <c r="X134" i="9"/>
  <c r="W134" i="9"/>
  <c r="AF134" i="9" s="1"/>
  <c r="Z133" i="9"/>
  <c r="AJ133" i="9" s="1"/>
  <c r="X133" i="9"/>
  <c r="W133" i="9"/>
  <c r="AF133" i="9" s="1"/>
  <c r="AW133" i="9" s="1"/>
  <c r="Z132" i="9"/>
  <c r="AJ132" i="9" s="1"/>
  <c r="X132" i="9"/>
  <c r="W132" i="9"/>
  <c r="AF132" i="9" s="1"/>
  <c r="AW132" i="9" s="1"/>
  <c r="Z131" i="9"/>
  <c r="AJ131" i="9" s="1"/>
  <c r="X131" i="9"/>
  <c r="W131" i="9"/>
  <c r="AF131" i="9" s="1"/>
  <c r="Z130" i="9"/>
  <c r="AJ130" i="9" s="1"/>
  <c r="X130" i="9"/>
  <c r="W130" i="9"/>
  <c r="Z129" i="9"/>
  <c r="AJ129" i="9" s="1"/>
  <c r="X129" i="9"/>
  <c r="W129" i="9"/>
  <c r="AF129" i="9" s="1"/>
  <c r="Z128" i="9"/>
  <c r="AJ128" i="9" s="1"/>
  <c r="X128" i="9"/>
  <c r="W128" i="9"/>
  <c r="AF128" i="9" s="1"/>
  <c r="AW128" i="9" s="1"/>
  <c r="Z127" i="9"/>
  <c r="AJ127" i="9" s="1"/>
  <c r="X127" i="9"/>
  <c r="W127" i="9"/>
  <c r="Z126" i="9"/>
  <c r="AJ126" i="9" s="1"/>
  <c r="X126" i="9"/>
  <c r="W126" i="9"/>
  <c r="AF126" i="9" s="1"/>
  <c r="Z125" i="9"/>
  <c r="AJ125" i="9" s="1"/>
  <c r="X125" i="9"/>
  <c r="W125" i="9"/>
  <c r="AF125" i="9" s="1"/>
  <c r="AW125" i="9" s="1"/>
  <c r="Z124" i="9"/>
  <c r="AJ124" i="9" s="1"/>
  <c r="X124" i="9"/>
  <c r="W124" i="9"/>
  <c r="Z123" i="9"/>
  <c r="AJ123" i="9" s="1"/>
  <c r="X123" i="9"/>
  <c r="W123" i="9"/>
  <c r="AF123" i="9" s="1"/>
  <c r="Z122" i="9"/>
  <c r="AJ122" i="9" s="1"/>
  <c r="X122" i="9"/>
  <c r="W122" i="9"/>
  <c r="Z121" i="9"/>
  <c r="AJ121" i="9" s="1"/>
  <c r="X121" i="9"/>
  <c r="W121" i="9"/>
  <c r="AF121" i="9" s="1"/>
  <c r="AW121" i="9" s="1"/>
  <c r="Z120" i="9"/>
  <c r="AJ120" i="9" s="1"/>
  <c r="X120" i="9"/>
  <c r="W120" i="9"/>
  <c r="AF120" i="9" s="1"/>
  <c r="AW120" i="9" s="1"/>
  <c r="Z119" i="9"/>
  <c r="AJ119" i="9" s="1"/>
  <c r="X119" i="9"/>
  <c r="W119" i="9"/>
  <c r="Z118" i="9"/>
  <c r="AJ118" i="9" s="1"/>
  <c r="X118" i="9"/>
  <c r="W118" i="9"/>
  <c r="AF118" i="9" s="1"/>
  <c r="Z117" i="9"/>
  <c r="AJ117" i="9" s="1"/>
  <c r="X117" i="9"/>
  <c r="W117" i="9"/>
  <c r="AF117" i="9" s="1"/>
  <c r="AW117" i="9" s="1"/>
  <c r="Z116" i="9"/>
  <c r="AJ116" i="9" s="1"/>
  <c r="X116" i="9"/>
  <c r="W116" i="9"/>
  <c r="Z115" i="9"/>
  <c r="AJ115" i="9" s="1"/>
  <c r="X115" i="9"/>
  <c r="W115" i="9"/>
  <c r="AF115" i="9" s="1"/>
  <c r="Z114" i="9"/>
  <c r="AJ114" i="9" s="1"/>
  <c r="X114" i="9"/>
  <c r="W114" i="9"/>
  <c r="Z113" i="9"/>
  <c r="AJ113" i="9" s="1"/>
  <c r="X113" i="9"/>
  <c r="W113" i="9"/>
  <c r="AF113" i="9" s="1"/>
  <c r="AW113" i="9" s="1"/>
  <c r="Z112" i="9"/>
  <c r="AJ112" i="9" s="1"/>
  <c r="X112" i="9"/>
  <c r="W112" i="9"/>
  <c r="Z111" i="9"/>
  <c r="AJ111" i="9" s="1"/>
  <c r="X111" i="9"/>
  <c r="W111" i="9"/>
  <c r="Z110" i="9"/>
  <c r="AJ110" i="9" s="1"/>
  <c r="X110" i="9"/>
  <c r="W110" i="9"/>
  <c r="AF110" i="9" s="1"/>
  <c r="Z109" i="9"/>
  <c r="AJ109" i="9" s="1"/>
  <c r="X109" i="9"/>
  <c r="W109" i="9"/>
  <c r="Z108" i="9"/>
  <c r="AJ108" i="9" s="1"/>
  <c r="X108" i="9"/>
  <c r="W108" i="9"/>
  <c r="AF108" i="9" s="1"/>
  <c r="AW108" i="9" s="1"/>
  <c r="Z107" i="9"/>
  <c r="AJ107" i="9" s="1"/>
  <c r="X107" i="9"/>
  <c r="W107" i="9"/>
  <c r="AF107" i="9" s="1"/>
  <c r="Z106" i="9"/>
  <c r="AJ106" i="9" s="1"/>
  <c r="X106" i="9"/>
  <c r="W106" i="9"/>
  <c r="Z105" i="9"/>
  <c r="AJ105" i="9" s="1"/>
  <c r="X105" i="9"/>
  <c r="W105" i="9"/>
  <c r="AF105" i="9" s="1"/>
  <c r="AW105" i="9" s="1"/>
  <c r="Z104" i="9"/>
  <c r="AJ104" i="9" s="1"/>
  <c r="X104" i="9"/>
  <c r="W104" i="9"/>
  <c r="Z103" i="9"/>
  <c r="AJ103" i="9" s="1"/>
  <c r="X103" i="9"/>
  <c r="W103" i="9"/>
  <c r="Z102" i="9"/>
  <c r="AJ102" i="9" s="1"/>
  <c r="X102" i="9"/>
  <c r="W102" i="9"/>
  <c r="AF102" i="9" s="1"/>
  <c r="W101" i="9"/>
  <c r="W100" i="9"/>
  <c r="W99" i="9"/>
  <c r="AF99" i="9" s="1"/>
  <c r="AW99" i="9" s="1"/>
  <c r="W98" i="9"/>
  <c r="W97" i="9"/>
  <c r="W96" i="9"/>
  <c r="W95" i="9"/>
  <c r="AF95" i="9" s="1"/>
  <c r="W94" i="9"/>
  <c r="AF94" i="9" s="1"/>
  <c r="W93" i="9"/>
  <c r="W92" i="9"/>
  <c r="W91" i="9"/>
  <c r="AF91" i="9" s="1"/>
  <c r="AW91" i="9" s="1"/>
  <c r="W90" i="9"/>
  <c r="W89" i="9"/>
  <c r="W88" i="9"/>
  <c r="W87" i="9"/>
  <c r="W86" i="9"/>
  <c r="AF86" i="9" s="1"/>
  <c r="W85" i="9"/>
  <c r="W84" i="9"/>
  <c r="W83" i="9"/>
  <c r="AF83" i="9" s="1"/>
  <c r="AW83" i="9" s="1"/>
  <c r="W82" i="9"/>
  <c r="W81" i="9"/>
  <c r="W80" i="9"/>
  <c r="W79" i="9"/>
  <c r="AF79" i="9" s="1"/>
  <c r="AW79" i="9" s="1"/>
  <c r="W78" i="9"/>
  <c r="AF78" i="9" s="1"/>
  <c r="W77" i="9"/>
  <c r="W76" i="9"/>
  <c r="W75" i="9"/>
  <c r="AF75" i="9" s="1"/>
  <c r="AW75" i="9" s="1"/>
  <c r="W74" i="9"/>
  <c r="W73" i="9"/>
  <c r="W72" i="9"/>
  <c r="W71" i="9"/>
  <c r="AF71" i="9" s="1"/>
  <c r="AW71" i="9" s="1"/>
  <c r="W70" i="9"/>
  <c r="AF70" i="9" s="1"/>
  <c r="W69" i="9"/>
  <c r="W68" i="9"/>
  <c r="W67" i="9"/>
  <c r="AF67" i="9" s="1"/>
  <c r="AW67" i="9" s="1"/>
  <c r="W66" i="9"/>
  <c r="W65" i="9"/>
  <c r="W64" i="9"/>
  <c r="W63" i="9"/>
  <c r="AF63" i="9" s="1"/>
  <c r="W62" i="9"/>
  <c r="AF62" i="9" s="1"/>
  <c r="W61" i="9"/>
  <c r="W60" i="9"/>
  <c r="W59" i="9"/>
  <c r="AF59" i="9" s="1"/>
  <c r="AW59" i="9" s="1"/>
  <c r="W58" i="9"/>
  <c r="W57" i="9"/>
  <c r="AF57" i="9" s="1"/>
  <c r="AW57" i="9" s="1"/>
  <c r="W56" i="9"/>
  <c r="AF56" i="9" s="1"/>
  <c r="AW56" i="9" s="1"/>
  <c r="W55" i="9"/>
  <c r="W54" i="9"/>
  <c r="W53" i="9"/>
  <c r="W52" i="9"/>
  <c r="W51" i="9"/>
  <c r="AF51" i="9" s="1"/>
  <c r="AW51" i="9"/>
  <c r="W50" i="9"/>
  <c r="W49" i="9"/>
  <c r="W48" i="9"/>
  <c r="W47" i="9"/>
  <c r="W46" i="9"/>
  <c r="AF46" i="9" s="1"/>
  <c r="AW46" i="9" s="1"/>
  <c r="W45" i="9"/>
  <c r="W44" i="9"/>
  <c r="W43" i="9"/>
  <c r="AF43" i="9" s="1"/>
  <c r="AW43" i="9" s="1"/>
  <c r="W42" i="9"/>
  <c r="W41" i="9"/>
  <c r="W40" i="9"/>
  <c r="W39" i="9"/>
  <c r="AF39" i="9" s="1"/>
  <c r="AW39" i="9" s="1"/>
  <c r="W38" i="9"/>
  <c r="W37" i="9"/>
  <c r="W36" i="9"/>
  <c r="AF36" i="9" s="1"/>
  <c r="W35" i="9"/>
  <c r="W34" i="9"/>
  <c r="AF34" i="9" s="1"/>
  <c r="AW34" i="9" s="1"/>
  <c r="W33" i="9"/>
  <c r="W32" i="9"/>
  <c r="AF32" i="9" s="1"/>
  <c r="AW32" i="9" s="1"/>
  <c r="W31" i="9"/>
  <c r="W30" i="9"/>
  <c r="W29" i="9"/>
  <c r="W28" i="9"/>
  <c r="AF28" i="9" s="1"/>
  <c r="W27" i="9"/>
  <c r="W26" i="9"/>
  <c r="W25" i="9"/>
  <c r="W24" i="9"/>
  <c r="AF24" i="9" s="1"/>
  <c r="AW24" i="9" s="1"/>
  <c r="W23" i="9"/>
  <c r="W22" i="9"/>
  <c r="W21" i="9"/>
  <c r="W20" i="9"/>
  <c r="AF20" i="9" s="1"/>
  <c r="AW20" i="9" s="1"/>
  <c r="W19" i="9"/>
  <c r="AF19" i="9" s="1"/>
  <c r="AW19" i="9" s="1"/>
  <c r="W18" i="9"/>
  <c r="W17" i="9"/>
  <c r="W16" i="9"/>
  <c r="W15" i="9"/>
  <c r="W14" i="9"/>
  <c r="W13" i="9"/>
  <c r="W12" i="9"/>
  <c r="W11" i="9"/>
  <c r="AF11" i="9" s="1"/>
  <c r="AW11" i="9" s="1"/>
  <c r="W10" i="9"/>
  <c r="R208" i="9"/>
  <c r="R207" i="9"/>
  <c r="R206" i="9"/>
  <c r="R205" i="9"/>
  <c r="R204" i="9"/>
  <c r="R203" i="9"/>
  <c r="R202" i="9"/>
  <c r="R201" i="9"/>
  <c r="R200" i="9"/>
  <c r="R199" i="9"/>
  <c r="R198" i="9"/>
  <c r="R197" i="9"/>
  <c r="R196" i="9"/>
  <c r="R195" i="9"/>
  <c r="R194" i="9"/>
  <c r="R193" i="9"/>
  <c r="R192" i="9"/>
  <c r="R191" i="9"/>
  <c r="R190" i="9"/>
  <c r="R189" i="9"/>
  <c r="R188" i="9"/>
  <c r="R187" i="9"/>
  <c r="R186" i="9"/>
  <c r="R185" i="9"/>
  <c r="R184" i="9"/>
  <c r="R183" i="9"/>
  <c r="R182" i="9"/>
  <c r="R181" i="9"/>
  <c r="R180" i="9"/>
  <c r="R179" i="9"/>
  <c r="R178" i="9"/>
  <c r="R177" i="9"/>
  <c r="R176" i="9"/>
  <c r="R175" i="9"/>
  <c r="R174" i="9"/>
  <c r="R173" i="9"/>
  <c r="R172" i="9"/>
  <c r="R171" i="9"/>
  <c r="R170" i="9"/>
  <c r="R169" i="9"/>
  <c r="R168" i="9"/>
  <c r="R167" i="9"/>
  <c r="R166" i="9"/>
  <c r="R165" i="9"/>
  <c r="R164" i="9"/>
  <c r="R163" i="9"/>
  <c r="R162" i="9"/>
  <c r="R161" i="9"/>
  <c r="R160" i="9"/>
  <c r="R159" i="9"/>
  <c r="R158" i="9"/>
  <c r="R157" i="9"/>
  <c r="R156" i="9"/>
  <c r="R155" i="9"/>
  <c r="R154" i="9"/>
  <c r="R153" i="9"/>
  <c r="R152" i="9"/>
  <c r="R151" i="9"/>
  <c r="R150" i="9"/>
  <c r="R149" i="9"/>
  <c r="R148" i="9"/>
  <c r="R147" i="9"/>
  <c r="R146" i="9"/>
  <c r="R145" i="9"/>
  <c r="R144" i="9"/>
  <c r="R143" i="9"/>
  <c r="R142" i="9"/>
  <c r="R141" i="9"/>
  <c r="R140" i="9"/>
  <c r="R139" i="9"/>
  <c r="R138" i="9"/>
  <c r="R137" i="9"/>
  <c r="R136" i="9"/>
  <c r="R135" i="9"/>
  <c r="R134" i="9"/>
  <c r="R133" i="9"/>
  <c r="R132" i="9"/>
  <c r="R131" i="9"/>
  <c r="R130" i="9"/>
  <c r="R129" i="9"/>
  <c r="R128" i="9"/>
  <c r="R127" i="9"/>
  <c r="R126" i="9"/>
  <c r="R125" i="9"/>
  <c r="R124" i="9"/>
  <c r="R123" i="9"/>
  <c r="R122" i="9"/>
  <c r="R121" i="9"/>
  <c r="R120" i="9"/>
  <c r="R119" i="9"/>
  <c r="R118" i="9"/>
  <c r="R117" i="9"/>
  <c r="R116" i="9"/>
  <c r="R115" i="9"/>
  <c r="R114" i="9"/>
  <c r="R113" i="9"/>
  <c r="R112" i="9"/>
  <c r="R111" i="9"/>
  <c r="R110" i="9"/>
  <c r="R109" i="9"/>
  <c r="R108" i="9"/>
  <c r="R107" i="9"/>
  <c r="R106" i="9"/>
  <c r="R105" i="9"/>
  <c r="R104" i="9"/>
  <c r="R103" i="9"/>
  <c r="R102" i="9"/>
  <c r="R101" i="9"/>
  <c r="R100" i="9"/>
  <c r="R99" i="9"/>
  <c r="R98" i="9"/>
  <c r="R97" i="9"/>
  <c r="R96" i="9"/>
  <c r="R95" i="9"/>
  <c r="R94" i="9"/>
  <c r="R93" i="9"/>
  <c r="R92" i="9"/>
  <c r="R91" i="9"/>
  <c r="R90" i="9"/>
  <c r="R89" i="9"/>
  <c r="R88" i="9"/>
  <c r="R87" i="9"/>
  <c r="R86" i="9"/>
  <c r="R85" i="9"/>
  <c r="R84" i="9"/>
  <c r="R83" i="9"/>
  <c r="R82" i="9"/>
  <c r="R81" i="9"/>
  <c r="R80" i="9"/>
  <c r="R79" i="9"/>
  <c r="R78" i="9"/>
  <c r="R77" i="9"/>
  <c r="R76" i="9"/>
  <c r="R75" i="9"/>
  <c r="R74" i="9"/>
  <c r="R73" i="9"/>
  <c r="R72" i="9"/>
  <c r="R71" i="9"/>
  <c r="R70" i="9"/>
  <c r="R69" i="9"/>
  <c r="R68" i="9"/>
  <c r="R67" i="9"/>
  <c r="R66" i="9"/>
  <c r="R65" i="9"/>
  <c r="R64" i="9"/>
  <c r="R63" i="9"/>
  <c r="R62" i="9"/>
  <c r="R61" i="9"/>
  <c r="R60" i="9"/>
  <c r="R59" i="9"/>
  <c r="R58" i="9"/>
  <c r="R57" i="9"/>
  <c r="R56" i="9"/>
  <c r="R55" i="9"/>
  <c r="R54" i="9"/>
  <c r="R53" i="9"/>
  <c r="R52" i="9"/>
  <c r="R51" i="9"/>
  <c r="R50" i="9"/>
  <c r="R49" i="9"/>
  <c r="R48" i="9"/>
  <c r="R47" i="9"/>
  <c r="R46" i="9"/>
  <c r="R45" i="9"/>
  <c r="R44" i="9"/>
  <c r="R43" i="9"/>
  <c r="R42" i="9"/>
  <c r="X42" i="9" s="1"/>
  <c r="R41" i="9"/>
  <c r="R40" i="9"/>
  <c r="X40" i="9" s="1"/>
  <c r="R38" i="9"/>
  <c r="X38" i="9" s="1"/>
  <c r="R37" i="9"/>
  <c r="X37" i="9" s="1"/>
  <c r="R36" i="9"/>
  <c r="R34" i="9"/>
  <c r="X34" i="9" s="1"/>
  <c r="R32" i="9"/>
  <c r="R30" i="9"/>
  <c r="X30" i="9" s="1"/>
  <c r="R29" i="9"/>
  <c r="X29" i="9" s="1"/>
  <c r="R28" i="9"/>
  <c r="R26" i="9"/>
  <c r="X26" i="9" s="1"/>
  <c r="R24" i="9"/>
  <c r="R22" i="9"/>
  <c r="X22" i="9" s="1"/>
  <c r="R21" i="9"/>
  <c r="R20" i="9"/>
  <c r="R18" i="9"/>
  <c r="X18" i="9" s="1"/>
  <c r="R16" i="9"/>
  <c r="X16" i="9" s="1"/>
  <c r="R14" i="9"/>
  <c r="R13" i="9"/>
  <c r="R12" i="9"/>
  <c r="X12" i="9" s="1"/>
  <c r="R10" i="9"/>
  <c r="X10" i="9" s="1"/>
  <c r="M208" i="9"/>
  <c r="L208" i="9"/>
  <c r="K208" i="9"/>
  <c r="J208" i="9"/>
  <c r="M207" i="9"/>
  <c r="L207" i="9"/>
  <c r="K207" i="9"/>
  <c r="J207" i="9"/>
  <c r="M206" i="9"/>
  <c r="L206" i="9"/>
  <c r="K206" i="9"/>
  <c r="J206" i="9"/>
  <c r="M205" i="9"/>
  <c r="L205" i="9"/>
  <c r="K205" i="9"/>
  <c r="J205" i="9"/>
  <c r="M204" i="9"/>
  <c r="L204" i="9"/>
  <c r="K204" i="9"/>
  <c r="J204" i="9"/>
  <c r="M203" i="9"/>
  <c r="L203" i="9"/>
  <c r="K203" i="9"/>
  <c r="J203" i="9"/>
  <c r="M202" i="9"/>
  <c r="L202" i="9"/>
  <c r="K202" i="9"/>
  <c r="J202" i="9"/>
  <c r="M201" i="9"/>
  <c r="L201" i="9"/>
  <c r="K201" i="9"/>
  <c r="J201" i="9"/>
  <c r="M200" i="9"/>
  <c r="L200" i="9"/>
  <c r="K200" i="9"/>
  <c r="J200" i="9"/>
  <c r="M199" i="9"/>
  <c r="L199" i="9"/>
  <c r="K199" i="9"/>
  <c r="J199" i="9"/>
  <c r="M198" i="9"/>
  <c r="L198" i="9"/>
  <c r="K198" i="9"/>
  <c r="J198" i="9"/>
  <c r="M197" i="9"/>
  <c r="L197" i="9"/>
  <c r="K197" i="9"/>
  <c r="J197" i="9"/>
  <c r="M196" i="9"/>
  <c r="L196" i="9"/>
  <c r="K196" i="9"/>
  <c r="J196" i="9"/>
  <c r="M195" i="9"/>
  <c r="L195" i="9"/>
  <c r="K195" i="9"/>
  <c r="J195" i="9"/>
  <c r="M194" i="9"/>
  <c r="L194" i="9"/>
  <c r="K194" i="9"/>
  <c r="J194" i="9"/>
  <c r="M193" i="9"/>
  <c r="L193" i="9"/>
  <c r="K193" i="9"/>
  <c r="J193" i="9"/>
  <c r="M192" i="9"/>
  <c r="L192" i="9"/>
  <c r="K192" i="9"/>
  <c r="J192" i="9"/>
  <c r="M191" i="9"/>
  <c r="L191" i="9"/>
  <c r="K191" i="9"/>
  <c r="J191" i="9"/>
  <c r="M190" i="9"/>
  <c r="L190" i="9"/>
  <c r="K190" i="9"/>
  <c r="J190" i="9"/>
  <c r="M189" i="9"/>
  <c r="L189" i="9"/>
  <c r="K189" i="9"/>
  <c r="J189" i="9"/>
  <c r="M188" i="9"/>
  <c r="L188" i="9"/>
  <c r="K188" i="9"/>
  <c r="J188" i="9"/>
  <c r="M187" i="9"/>
  <c r="L187" i="9"/>
  <c r="K187" i="9"/>
  <c r="J187" i="9"/>
  <c r="M186" i="9"/>
  <c r="L186" i="9"/>
  <c r="K186" i="9"/>
  <c r="J186" i="9"/>
  <c r="M185" i="9"/>
  <c r="L185" i="9"/>
  <c r="K185" i="9"/>
  <c r="J185" i="9"/>
  <c r="M184" i="9"/>
  <c r="L184" i="9"/>
  <c r="K184" i="9"/>
  <c r="J184" i="9"/>
  <c r="M183" i="9"/>
  <c r="L183" i="9"/>
  <c r="K183" i="9"/>
  <c r="J183" i="9"/>
  <c r="M182" i="9"/>
  <c r="L182" i="9"/>
  <c r="K182" i="9"/>
  <c r="J182" i="9"/>
  <c r="M181" i="9"/>
  <c r="L181" i="9"/>
  <c r="K181" i="9"/>
  <c r="J181" i="9"/>
  <c r="M180" i="9"/>
  <c r="L180" i="9"/>
  <c r="K180" i="9"/>
  <c r="J180" i="9"/>
  <c r="M179" i="9"/>
  <c r="L179" i="9"/>
  <c r="K179" i="9"/>
  <c r="J179" i="9"/>
  <c r="M178" i="9"/>
  <c r="L178" i="9"/>
  <c r="K178" i="9"/>
  <c r="J178" i="9"/>
  <c r="M177" i="9"/>
  <c r="L177" i="9"/>
  <c r="K177" i="9"/>
  <c r="J177" i="9"/>
  <c r="M176" i="9"/>
  <c r="L176" i="9"/>
  <c r="K176" i="9"/>
  <c r="J176" i="9"/>
  <c r="M175" i="9"/>
  <c r="L175" i="9"/>
  <c r="K175" i="9"/>
  <c r="J175" i="9"/>
  <c r="M174" i="9"/>
  <c r="L174" i="9"/>
  <c r="K174" i="9"/>
  <c r="J174" i="9"/>
  <c r="M173" i="9"/>
  <c r="L173" i="9"/>
  <c r="K173" i="9"/>
  <c r="J173" i="9"/>
  <c r="M172" i="9"/>
  <c r="L172" i="9"/>
  <c r="K172" i="9"/>
  <c r="J172" i="9"/>
  <c r="M171" i="9"/>
  <c r="L171" i="9"/>
  <c r="K171" i="9"/>
  <c r="J171" i="9"/>
  <c r="M170" i="9"/>
  <c r="L170" i="9"/>
  <c r="K170" i="9"/>
  <c r="J170" i="9"/>
  <c r="M169" i="9"/>
  <c r="L169" i="9"/>
  <c r="K169" i="9"/>
  <c r="J169" i="9"/>
  <c r="M168" i="9"/>
  <c r="L168" i="9"/>
  <c r="K168" i="9"/>
  <c r="J168" i="9"/>
  <c r="M167" i="9"/>
  <c r="L167" i="9"/>
  <c r="K167" i="9"/>
  <c r="J167" i="9"/>
  <c r="M166" i="9"/>
  <c r="L166" i="9"/>
  <c r="K166" i="9"/>
  <c r="J166" i="9"/>
  <c r="M165" i="9"/>
  <c r="L165" i="9"/>
  <c r="K165" i="9"/>
  <c r="J165" i="9"/>
  <c r="M164" i="9"/>
  <c r="L164" i="9"/>
  <c r="K164" i="9"/>
  <c r="J164" i="9"/>
  <c r="M163" i="9"/>
  <c r="L163" i="9"/>
  <c r="K163" i="9"/>
  <c r="J163" i="9"/>
  <c r="M162" i="9"/>
  <c r="L162" i="9"/>
  <c r="K162" i="9"/>
  <c r="J162" i="9"/>
  <c r="M161" i="9"/>
  <c r="L161" i="9"/>
  <c r="K161" i="9"/>
  <c r="J161" i="9"/>
  <c r="M160" i="9"/>
  <c r="L160" i="9"/>
  <c r="K160" i="9"/>
  <c r="J160" i="9"/>
  <c r="M159" i="9"/>
  <c r="L159" i="9"/>
  <c r="K159" i="9"/>
  <c r="J159" i="9"/>
  <c r="M158" i="9"/>
  <c r="L158" i="9"/>
  <c r="K158" i="9"/>
  <c r="J158" i="9"/>
  <c r="M157" i="9"/>
  <c r="L157" i="9"/>
  <c r="K157" i="9"/>
  <c r="J157" i="9"/>
  <c r="M156" i="9"/>
  <c r="L156" i="9"/>
  <c r="K156" i="9"/>
  <c r="J156" i="9"/>
  <c r="M155" i="9"/>
  <c r="L155" i="9"/>
  <c r="K155" i="9"/>
  <c r="J155" i="9"/>
  <c r="M154" i="9"/>
  <c r="L154" i="9"/>
  <c r="K154" i="9"/>
  <c r="J154" i="9"/>
  <c r="M153" i="9"/>
  <c r="L153" i="9"/>
  <c r="K153" i="9"/>
  <c r="J153" i="9"/>
  <c r="M152" i="9"/>
  <c r="L152" i="9"/>
  <c r="K152" i="9"/>
  <c r="J152" i="9"/>
  <c r="M151" i="9"/>
  <c r="L151" i="9"/>
  <c r="K151" i="9"/>
  <c r="J151" i="9"/>
  <c r="M150" i="9"/>
  <c r="L150" i="9"/>
  <c r="K150" i="9"/>
  <c r="J150" i="9"/>
  <c r="M149" i="9"/>
  <c r="L149" i="9"/>
  <c r="K149" i="9"/>
  <c r="J149" i="9"/>
  <c r="M148" i="9"/>
  <c r="L148" i="9"/>
  <c r="K148" i="9"/>
  <c r="J148" i="9"/>
  <c r="M147" i="9"/>
  <c r="L147" i="9"/>
  <c r="K147" i="9"/>
  <c r="J147" i="9"/>
  <c r="M146" i="9"/>
  <c r="L146" i="9"/>
  <c r="K146" i="9"/>
  <c r="J146" i="9"/>
  <c r="M145" i="9"/>
  <c r="L145" i="9"/>
  <c r="K145" i="9"/>
  <c r="J145" i="9"/>
  <c r="M144" i="9"/>
  <c r="L144" i="9"/>
  <c r="K144" i="9"/>
  <c r="J144" i="9"/>
  <c r="M143" i="9"/>
  <c r="L143" i="9"/>
  <c r="K143" i="9"/>
  <c r="J143" i="9"/>
  <c r="M142" i="9"/>
  <c r="L142" i="9"/>
  <c r="K142" i="9"/>
  <c r="J142" i="9"/>
  <c r="M141" i="9"/>
  <c r="L141" i="9"/>
  <c r="K141" i="9"/>
  <c r="J141" i="9"/>
  <c r="M140" i="9"/>
  <c r="L140" i="9"/>
  <c r="K140" i="9"/>
  <c r="J140" i="9"/>
  <c r="M139" i="9"/>
  <c r="L139" i="9"/>
  <c r="K139" i="9"/>
  <c r="J139" i="9"/>
  <c r="M138" i="9"/>
  <c r="L138" i="9"/>
  <c r="K138" i="9"/>
  <c r="J138" i="9"/>
  <c r="M137" i="9"/>
  <c r="L137" i="9"/>
  <c r="K137" i="9"/>
  <c r="J137" i="9"/>
  <c r="M136" i="9"/>
  <c r="L136" i="9"/>
  <c r="K136" i="9"/>
  <c r="J136" i="9"/>
  <c r="M135" i="9"/>
  <c r="L135" i="9"/>
  <c r="K135" i="9"/>
  <c r="J135" i="9"/>
  <c r="M134" i="9"/>
  <c r="L134" i="9"/>
  <c r="K134" i="9"/>
  <c r="J134" i="9"/>
  <c r="M133" i="9"/>
  <c r="L133" i="9"/>
  <c r="K133" i="9"/>
  <c r="J133" i="9"/>
  <c r="M132" i="9"/>
  <c r="L132" i="9"/>
  <c r="K132" i="9"/>
  <c r="J132" i="9"/>
  <c r="M131" i="9"/>
  <c r="L131" i="9"/>
  <c r="K131" i="9"/>
  <c r="J131" i="9"/>
  <c r="M130" i="9"/>
  <c r="L130" i="9"/>
  <c r="K130" i="9"/>
  <c r="J130" i="9"/>
  <c r="M129" i="9"/>
  <c r="L129" i="9"/>
  <c r="K129" i="9"/>
  <c r="J129" i="9"/>
  <c r="M128" i="9"/>
  <c r="L128" i="9"/>
  <c r="K128" i="9"/>
  <c r="J128" i="9"/>
  <c r="M127" i="9"/>
  <c r="L127" i="9"/>
  <c r="K127" i="9"/>
  <c r="J127" i="9"/>
  <c r="M126" i="9"/>
  <c r="L126" i="9"/>
  <c r="K126" i="9"/>
  <c r="J126" i="9"/>
  <c r="M125" i="9"/>
  <c r="L125" i="9"/>
  <c r="K125" i="9"/>
  <c r="J125" i="9"/>
  <c r="M124" i="9"/>
  <c r="L124" i="9"/>
  <c r="K124" i="9"/>
  <c r="J124" i="9"/>
  <c r="M123" i="9"/>
  <c r="L123" i="9"/>
  <c r="K123" i="9"/>
  <c r="J123" i="9"/>
  <c r="M122" i="9"/>
  <c r="L122" i="9"/>
  <c r="K122" i="9"/>
  <c r="J122" i="9"/>
  <c r="M121" i="9"/>
  <c r="L121" i="9"/>
  <c r="K121" i="9"/>
  <c r="J121" i="9"/>
  <c r="M120" i="9"/>
  <c r="L120" i="9"/>
  <c r="K120" i="9"/>
  <c r="J120" i="9"/>
  <c r="M119" i="9"/>
  <c r="L119" i="9"/>
  <c r="K119" i="9"/>
  <c r="J119" i="9"/>
  <c r="M118" i="9"/>
  <c r="L118" i="9"/>
  <c r="K118" i="9"/>
  <c r="J118" i="9"/>
  <c r="M117" i="9"/>
  <c r="L117" i="9"/>
  <c r="K117" i="9"/>
  <c r="J117" i="9"/>
  <c r="M116" i="9"/>
  <c r="L116" i="9"/>
  <c r="K116" i="9"/>
  <c r="J116" i="9"/>
  <c r="M115" i="9"/>
  <c r="L115" i="9"/>
  <c r="K115" i="9"/>
  <c r="J115" i="9"/>
  <c r="M114" i="9"/>
  <c r="L114" i="9"/>
  <c r="K114" i="9"/>
  <c r="J114" i="9"/>
  <c r="M113" i="9"/>
  <c r="L113" i="9"/>
  <c r="K113" i="9"/>
  <c r="J113" i="9"/>
  <c r="M112" i="9"/>
  <c r="L112" i="9"/>
  <c r="K112" i="9"/>
  <c r="J112" i="9"/>
  <c r="M111" i="9"/>
  <c r="L111" i="9"/>
  <c r="K111" i="9"/>
  <c r="J111" i="9"/>
  <c r="M110" i="9"/>
  <c r="L110" i="9"/>
  <c r="K110" i="9"/>
  <c r="J110" i="9"/>
  <c r="M109" i="9"/>
  <c r="L109" i="9"/>
  <c r="K109" i="9"/>
  <c r="J109" i="9"/>
  <c r="M108" i="9"/>
  <c r="L108" i="9"/>
  <c r="K108" i="9"/>
  <c r="J108" i="9"/>
  <c r="M107" i="9"/>
  <c r="L107" i="9"/>
  <c r="K107" i="9"/>
  <c r="J107" i="9"/>
  <c r="M106" i="9"/>
  <c r="L106" i="9"/>
  <c r="K106" i="9"/>
  <c r="J106" i="9"/>
  <c r="M105" i="9"/>
  <c r="L105" i="9"/>
  <c r="K105" i="9"/>
  <c r="J105" i="9"/>
  <c r="M104" i="9"/>
  <c r="L104" i="9"/>
  <c r="K104" i="9"/>
  <c r="J104" i="9"/>
  <c r="M103" i="9"/>
  <c r="L103" i="9"/>
  <c r="K103" i="9"/>
  <c r="J103" i="9"/>
  <c r="M102" i="9"/>
  <c r="L102" i="9"/>
  <c r="K102" i="9"/>
  <c r="J102" i="9"/>
  <c r="M101" i="9"/>
  <c r="L101" i="9"/>
  <c r="K101" i="9"/>
  <c r="J101" i="9"/>
  <c r="M100" i="9"/>
  <c r="L100" i="9"/>
  <c r="K100" i="9"/>
  <c r="J100" i="9"/>
  <c r="M99" i="9"/>
  <c r="L99" i="9"/>
  <c r="K99" i="9"/>
  <c r="J99" i="9"/>
  <c r="M98" i="9"/>
  <c r="L98" i="9"/>
  <c r="K98" i="9"/>
  <c r="J98" i="9"/>
  <c r="M97" i="9"/>
  <c r="L97" i="9"/>
  <c r="K97" i="9"/>
  <c r="J97" i="9"/>
  <c r="M96" i="9"/>
  <c r="L96" i="9"/>
  <c r="K96" i="9"/>
  <c r="J96" i="9"/>
  <c r="M95" i="9"/>
  <c r="L95" i="9"/>
  <c r="K95" i="9"/>
  <c r="J95" i="9"/>
  <c r="M94" i="9"/>
  <c r="L94" i="9"/>
  <c r="K94" i="9"/>
  <c r="J94" i="9"/>
  <c r="M93" i="9"/>
  <c r="L93" i="9"/>
  <c r="K93" i="9"/>
  <c r="J93" i="9"/>
  <c r="M92" i="9"/>
  <c r="L92" i="9"/>
  <c r="K92" i="9"/>
  <c r="J92" i="9"/>
  <c r="M91" i="9"/>
  <c r="L91" i="9"/>
  <c r="K91" i="9"/>
  <c r="J91" i="9"/>
  <c r="M90" i="9"/>
  <c r="L90" i="9"/>
  <c r="K90" i="9"/>
  <c r="J90" i="9"/>
  <c r="M89" i="9"/>
  <c r="L89" i="9"/>
  <c r="K89" i="9"/>
  <c r="J89" i="9"/>
  <c r="M88" i="9"/>
  <c r="L88" i="9"/>
  <c r="K88" i="9"/>
  <c r="J88" i="9"/>
  <c r="M87" i="9"/>
  <c r="L87" i="9"/>
  <c r="K87" i="9"/>
  <c r="J87" i="9"/>
  <c r="M86" i="9"/>
  <c r="L86" i="9"/>
  <c r="K86" i="9"/>
  <c r="J86" i="9"/>
  <c r="M85" i="9"/>
  <c r="L85" i="9"/>
  <c r="K85" i="9"/>
  <c r="J85" i="9"/>
  <c r="M84" i="9"/>
  <c r="L84" i="9"/>
  <c r="K84" i="9"/>
  <c r="J84" i="9"/>
  <c r="M83" i="9"/>
  <c r="L83" i="9"/>
  <c r="K83" i="9"/>
  <c r="J83" i="9"/>
  <c r="M82" i="9"/>
  <c r="L82" i="9"/>
  <c r="K82" i="9"/>
  <c r="J82" i="9"/>
  <c r="M81" i="9"/>
  <c r="L81" i="9"/>
  <c r="K81" i="9"/>
  <c r="J81" i="9"/>
  <c r="M80" i="9"/>
  <c r="L80" i="9"/>
  <c r="K80" i="9"/>
  <c r="J80" i="9"/>
  <c r="M79" i="9"/>
  <c r="L79" i="9"/>
  <c r="K79" i="9"/>
  <c r="J79" i="9"/>
  <c r="M78" i="9"/>
  <c r="L78" i="9"/>
  <c r="K78" i="9"/>
  <c r="J78" i="9"/>
  <c r="M77" i="9"/>
  <c r="L77" i="9"/>
  <c r="K77" i="9"/>
  <c r="J77" i="9"/>
  <c r="M76" i="9"/>
  <c r="L76" i="9"/>
  <c r="K76" i="9"/>
  <c r="J76" i="9"/>
  <c r="M75" i="9"/>
  <c r="L75" i="9"/>
  <c r="K75" i="9"/>
  <c r="J75" i="9"/>
  <c r="M74" i="9"/>
  <c r="L74" i="9"/>
  <c r="K74" i="9"/>
  <c r="J74" i="9"/>
  <c r="M73" i="9"/>
  <c r="L73" i="9"/>
  <c r="K73" i="9"/>
  <c r="J73" i="9"/>
  <c r="M72" i="9"/>
  <c r="L72" i="9"/>
  <c r="K72" i="9"/>
  <c r="J72" i="9"/>
  <c r="M71" i="9"/>
  <c r="L71" i="9"/>
  <c r="K71" i="9"/>
  <c r="J71" i="9"/>
  <c r="M70" i="9"/>
  <c r="L70" i="9"/>
  <c r="K70" i="9"/>
  <c r="J70" i="9"/>
  <c r="M69" i="9"/>
  <c r="L69" i="9"/>
  <c r="K69" i="9"/>
  <c r="J69" i="9"/>
  <c r="M68" i="9"/>
  <c r="L68" i="9"/>
  <c r="K68" i="9"/>
  <c r="J68" i="9"/>
  <c r="M67" i="9"/>
  <c r="L67" i="9"/>
  <c r="K67" i="9"/>
  <c r="J67" i="9"/>
  <c r="M66" i="9"/>
  <c r="L66" i="9"/>
  <c r="K66" i="9"/>
  <c r="J66" i="9"/>
  <c r="M65" i="9"/>
  <c r="L65" i="9"/>
  <c r="K65" i="9"/>
  <c r="J65" i="9"/>
  <c r="M64" i="9"/>
  <c r="L64" i="9"/>
  <c r="K64" i="9"/>
  <c r="J64" i="9"/>
  <c r="M63" i="9"/>
  <c r="L63" i="9"/>
  <c r="K63" i="9"/>
  <c r="J63" i="9"/>
  <c r="M62" i="9"/>
  <c r="L62" i="9"/>
  <c r="K62" i="9"/>
  <c r="J62" i="9"/>
  <c r="M61" i="9"/>
  <c r="L61" i="9"/>
  <c r="K61" i="9"/>
  <c r="J61" i="9"/>
  <c r="M60" i="9"/>
  <c r="L60" i="9"/>
  <c r="K60" i="9"/>
  <c r="J60" i="9"/>
  <c r="M59" i="9"/>
  <c r="L59" i="9"/>
  <c r="K59" i="9"/>
  <c r="J59" i="9"/>
  <c r="M58" i="9"/>
  <c r="L58" i="9"/>
  <c r="K58" i="9"/>
  <c r="J58" i="9"/>
  <c r="M57" i="9"/>
  <c r="L57" i="9"/>
  <c r="K57" i="9"/>
  <c r="J57" i="9"/>
  <c r="M56" i="9"/>
  <c r="L56" i="9"/>
  <c r="K56" i="9"/>
  <c r="J56" i="9"/>
  <c r="M55" i="9"/>
  <c r="L55" i="9"/>
  <c r="K55" i="9"/>
  <c r="J55" i="9"/>
  <c r="M54" i="9"/>
  <c r="L54" i="9"/>
  <c r="K54" i="9"/>
  <c r="J54" i="9"/>
  <c r="M53" i="9"/>
  <c r="L53" i="9"/>
  <c r="K53" i="9"/>
  <c r="J53" i="9"/>
  <c r="M52" i="9"/>
  <c r="L52" i="9"/>
  <c r="K52" i="9"/>
  <c r="J52" i="9"/>
  <c r="M51" i="9"/>
  <c r="L51" i="9"/>
  <c r="K51" i="9"/>
  <c r="J51" i="9"/>
  <c r="M50" i="9"/>
  <c r="L50" i="9"/>
  <c r="K50" i="9"/>
  <c r="J50" i="9"/>
  <c r="M49" i="9"/>
  <c r="L49" i="9"/>
  <c r="K49" i="9"/>
  <c r="J49" i="9"/>
  <c r="M48" i="9"/>
  <c r="L48" i="9"/>
  <c r="K48" i="9"/>
  <c r="J48" i="9"/>
  <c r="M47" i="9"/>
  <c r="L47" i="9"/>
  <c r="K47" i="9"/>
  <c r="J47" i="9"/>
  <c r="M46" i="9"/>
  <c r="L46" i="9"/>
  <c r="K46" i="9"/>
  <c r="J46" i="9"/>
  <c r="M45" i="9"/>
  <c r="L45" i="9"/>
  <c r="K45" i="9"/>
  <c r="J45" i="9"/>
  <c r="M44" i="9"/>
  <c r="L44" i="9"/>
  <c r="K44" i="9"/>
  <c r="J44" i="9"/>
  <c r="M43" i="9"/>
  <c r="L43" i="9"/>
  <c r="K43" i="9"/>
  <c r="J43" i="9"/>
  <c r="M42" i="9"/>
  <c r="L42" i="9"/>
  <c r="K42" i="9"/>
  <c r="J42" i="9"/>
  <c r="M41" i="9"/>
  <c r="L41" i="9"/>
  <c r="K41" i="9"/>
  <c r="J41" i="9"/>
  <c r="M40" i="9"/>
  <c r="L40" i="9"/>
  <c r="K40" i="9"/>
  <c r="J40" i="9"/>
  <c r="Y40" i="9" s="1"/>
  <c r="M39" i="9"/>
  <c r="L39" i="9"/>
  <c r="K39" i="9"/>
  <c r="J39" i="9"/>
  <c r="Y39" i="9" s="1"/>
  <c r="AI39" i="9" s="1"/>
  <c r="M38" i="9"/>
  <c r="L38" i="9"/>
  <c r="K38" i="9"/>
  <c r="J38" i="9"/>
  <c r="Y38" i="9" s="1"/>
  <c r="M37" i="9"/>
  <c r="L37" i="9"/>
  <c r="K37" i="9"/>
  <c r="J37" i="9"/>
  <c r="Y37" i="9" s="1"/>
  <c r="M36" i="9"/>
  <c r="L36" i="9"/>
  <c r="K36" i="9"/>
  <c r="J36" i="9"/>
  <c r="Y36" i="9" s="1"/>
  <c r="AI36" i="9" s="1"/>
  <c r="M35" i="9"/>
  <c r="L35" i="9"/>
  <c r="K35" i="9"/>
  <c r="J35" i="9"/>
  <c r="Y35" i="9" s="1"/>
  <c r="AI35" i="9" s="1"/>
  <c r="M34" i="9"/>
  <c r="L34" i="9"/>
  <c r="K34" i="9"/>
  <c r="J34" i="9"/>
  <c r="Y34" i="9" s="1"/>
  <c r="AI34" i="9" s="1"/>
  <c r="M33" i="9"/>
  <c r="L33" i="9"/>
  <c r="K33" i="9"/>
  <c r="J33" i="9"/>
  <c r="Y33" i="9" s="1"/>
  <c r="AI33" i="9" s="1"/>
  <c r="M32" i="9"/>
  <c r="L32" i="9"/>
  <c r="K32" i="9"/>
  <c r="J32" i="9"/>
  <c r="Y32" i="9" s="1"/>
  <c r="AI32" i="9" s="1"/>
  <c r="M31" i="9"/>
  <c r="L31" i="9"/>
  <c r="K31" i="9"/>
  <c r="J31" i="9"/>
  <c r="Y31" i="9" s="1"/>
  <c r="AI31" i="9" s="1"/>
  <c r="M30" i="9"/>
  <c r="L30" i="9"/>
  <c r="K30" i="9"/>
  <c r="J30" i="9"/>
  <c r="Y30" i="9" s="1"/>
  <c r="Z30" i="9" s="1"/>
  <c r="AJ30" i="9" s="1"/>
  <c r="AM30" i="9" s="1"/>
  <c r="M29" i="9"/>
  <c r="L29" i="9"/>
  <c r="K29" i="9"/>
  <c r="J29" i="9"/>
  <c r="Y29" i="9" s="1"/>
  <c r="AI29" i="9" s="1"/>
  <c r="M28" i="9"/>
  <c r="L28" i="9"/>
  <c r="K28" i="9"/>
  <c r="J28" i="9"/>
  <c r="Y28" i="9" s="1"/>
  <c r="AI28" i="9" s="1"/>
  <c r="M27" i="9"/>
  <c r="L27" i="9"/>
  <c r="K27" i="9"/>
  <c r="J27" i="9"/>
  <c r="Y27" i="9" s="1"/>
  <c r="AI27" i="9" s="1"/>
  <c r="M26" i="9"/>
  <c r="L26" i="9"/>
  <c r="K26" i="9"/>
  <c r="J26" i="9"/>
  <c r="Y26" i="9" s="1"/>
  <c r="M25" i="9"/>
  <c r="L25" i="9"/>
  <c r="K25" i="9"/>
  <c r="J25" i="9"/>
  <c r="Y25" i="9" s="1"/>
  <c r="M24" i="9"/>
  <c r="L24" i="9"/>
  <c r="K24" i="9"/>
  <c r="J24" i="9"/>
  <c r="Y24" i="9" s="1"/>
  <c r="AI24" i="9" s="1"/>
  <c r="M23" i="9"/>
  <c r="L23" i="9"/>
  <c r="K23" i="9"/>
  <c r="J23" i="9"/>
  <c r="Y23" i="9" s="1"/>
  <c r="AI23" i="9" s="1"/>
  <c r="M22" i="9"/>
  <c r="L22" i="9"/>
  <c r="K22" i="9"/>
  <c r="J22" i="9"/>
  <c r="Y22" i="9" s="1"/>
  <c r="M21" i="9"/>
  <c r="L21" i="9"/>
  <c r="K21" i="9"/>
  <c r="J21" i="9"/>
  <c r="Y21" i="9" s="1"/>
  <c r="AI21" i="9" s="1"/>
  <c r="M20" i="9"/>
  <c r="L20" i="9"/>
  <c r="K20" i="9"/>
  <c r="J20" i="9"/>
  <c r="Y20" i="9" s="1"/>
  <c r="AI20" i="9" s="1"/>
  <c r="M19" i="9"/>
  <c r="L19" i="9"/>
  <c r="K19" i="9"/>
  <c r="J19" i="9"/>
  <c r="Y19" i="9" s="1"/>
  <c r="M18" i="9"/>
  <c r="L18" i="9"/>
  <c r="K18" i="9"/>
  <c r="J18" i="9"/>
  <c r="Y18" i="9" s="1"/>
  <c r="M17" i="9"/>
  <c r="L17" i="9"/>
  <c r="K17" i="9"/>
  <c r="J17" i="9"/>
  <c r="Y17" i="9" s="1"/>
  <c r="AI17" i="9" s="1"/>
  <c r="M16" i="9"/>
  <c r="L16" i="9"/>
  <c r="K16" i="9"/>
  <c r="J16" i="9"/>
  <c r="Y16" i="9" s="1"/>
  <c r="AI16" i="9" s="1"/>
  <c r="M15" i="9"/>
  <c r="L15" i="9"/>
  <c r="K15" i="9"/>
  <c r="J15" i="9"/>
  <c r="Y15" i="9" s="1"/>
  <c r="AI15" i="9" s="1"/>
  <c r="M14" i="9"/>
  <c r="L14" i="9"/>
  <c r="K14" i="9"/>
  <c r="J14" i="9"/>
  <c r="Y14" i="9" s="1"/>
  <c r="AI14" i="9" s="1"/>
  <c r="M13" i="9"/>
  <c r="L13" i="9"/>
  <c r="K13" i="9"/>
  <c r="J13" i="9"/>
  <c r="Y13" i="9" s="1"/>
  <c r="AI13" i="9" s="1"/>
  <c r="M12" i="9"/>
  <c r="L12" i="9"/>
  <c r="K12" i="9"/>
  <c r="J12" i="9"/>
  <c r="Y12" i="9" s="1"/>
  <c r="AI12" i="9" s="1"/>
  <c r="M11" i="9"/>
  <c r="L11" i="9"/>
  <c r="K11" i="9"/>
  <c r="J11" i="9"/>
  <c r="Y11" i="9" s="1"/>
  <c r="AI11" i="9" s="1"/>
  <c r="J10" i="9"/>
  <c r="Y10" i="9" s="1"/>
  <c r="K10" i="9"/>
  <c r="L10" i="9"/>
  <c r="M10" i="9"/>
  <c r="W9" i="9"/>
  <c r="M9" i="9"/>
  <c r="L9" i="9"/>
  <c r="K9" i="9"/>
  <c r="J9" i="9"/>
  <c r="Y9" i="9" s="1"/>
  <c r="AI9" i="9" s="1"/>
  <c r="BF9" i="9"/>
  <c r="BE9" i="9"/>
  <c r="BD9" i="9"/>
  <c r="V5" i="9"/>
  <c r="U5" i="9"/>
  <c r="T5" i="9"/>
  <c r="S5" i="9"/>
  <c r="C5" i="9"/>
  <c r="X41" i="9"/>
  <c r="Z41" i="9"/>
  <c r="AJ41" i="9" s="1"/>
  <c r="X43" i="9"/>
  <c r="Z43" i="9"/>
  <c r="AJ43" i="9" s="1"/>
  <c r="X44" i="9"/>
  <c r="Z44" i="9"/>
  <c r="AJ44" i="9" s="1"/>
  <c r="X45" i="9"/>
  <c r="Z45" i="9"/>
  <c r="AJ45" i="9" s="1"/>
  <c r="X46" i="9"/>
  <c r="Z46" i="9"/>
  <c r="AJ46" i="9" s="1"/>
  <c r="X47" i="9"/>
  <c r="Z47" i="9"/>
  <c r="AJ47" i="9" s="1"/>
  <c r="X48" i="9"/>
  <c r="Z48" i="9"/>
  <c r="AJ48" i="9" s="1"/>
  <c r="X49" i="9"/>
  <c r="Z49" i="9"/>
  <c r="AJ49" i="9" s="1"/>
  <c r="X50" i="9"/>
  <c r="Z50" i="9"/>
  <c r="AJ50" i="9" s="1"/>
  <c r="X51" i="9"/>
  <c r="Z51" i="9"/>
  <c r="AJ51" i="9" s="1"/>
  <c r="X52" i="9"/>
  <c r="Z52" i="9"/>
  <c r="AJ52" i="9" s="1"/>
  <c r="X53" i="9"/>
  <c r="Z53" i="9"/>
  <c r="AJ53" i="9" s="1"/>
  <c r="X54" i="9"/>
  <c r="Z54" i="9"/>
  <c r="AJ54" i="9" s="1"/>
  <c r="X55" i="9"/>
  <c r="Z55" i="9"/>
  <c r="AJ55" i="9" s="1"/>
  <c r="X56" i="9"/>
  <c r="Z56" i="9"/>
  <c r="AJ56" i="9" s="1"/>
  <c r="X57" i="9"/>
  <c r="Z57" i="9"/>
  <c r="AJ57" i="9" s="1"/>
  <c r="X58" i="9"/>
  <c r="Z58" i="9"/>
  <c r="AJ58" i="9" s="1"/>
  <c r="X59" i="9"/>
  <c r="Z59" i="9"/>
  <c r="AJ59" i="9" s="1"/>
  <c r="X60" i="9"/>
  <c r="Z60" i="9"/>
  <c r="AJ60" i="9" s="1"/>
  <c r="X61" i="9"/>
  <c r="Z61" i="9"/>
  <c r="AJ61" i="9" s="1"/>
  <c r="X62" i="9"/>
  <c r="Z62" i="9"/>
  <c r="AJ62" i="9" s="1"/>
  <c r="X63" i="9"/>
  <c r="Z63" i="9"/>
  <c r="AJ63" i="9" s="1"/>
  <c r="X64" i="9"/>
  <c r="Z64" i="9"/>
  <c r="AJ64" i="9" s="1"/>
  <c r="X65" i="9"/>
  <c r="Z65" i="9"/>
  <c r="AJ65" i="9" s="1"/>
  <c r="X66" i="9"/>
  <c r="Z66" i="9"/>
  <c r="AJ66" i="9" s="1"/>
  <c r="X67" i="9"/>
  <c r="Z67" i="9"/>
  <c r="AJ67" i="9" s="1"/>
  <c r="X68" i="9"/>
  <c r="Z68" i="9"/>
  <c r="AJ68" i="9" s="1"/>
  <c r="X69" i="9"/>
  <c r="Z69" i="9"/>
  <c r="AJ69" i="9" s="1"/>
  <c r="X70" i="9"/>
  <c r="Z70" i="9"/>
  <c r="AJ70" i="9" s="1"/>
  <c r="X71" i="9"/>
  <c r="Z71" i="9"/>
  <c r="AJ71" i="9" s="1"/>
  <c r="X72" i="9"/>
  <c r="Z72" i="9"/>
  <c r="AJ72" i="9" s="1"/>
  <c r="X73" i="9"/>
  <c r="Z73" i="9"/>
  <c r="AJ73" i="9" s="1"/>
  <c r="X74" i="9"/>
  <c r="Z74" i="9"/>
  <c r="AJ74" i="9" s="1"/>
  <c r="X75" i="9"/>
  <c r="Z75" i="9"/>
  <c r="AJ75" i="9" s="1"/>
  <c r="X76" i="9"/>
  <c r="Z76" i="9"/>
  <c r="AJ76" i="9" s="1"/>
  <c r="X77" i="9"/>
  <c r="Z77" i="9"/>
  <c r="AJ77" i="9" s="1"/>
  <c r="X78" i="9"/>
  <c r="Z78" i="9"/>
  <c r="AJ78" i="9" s="1"/>
  <c r="X79" i="9"/>
  <c r="Z79" i="9"/>
  <c r="AJ79" i="9" s="1"/>
  <c r="X80" i="9"/>
  <c r="Z80" i="9"/>
  <c r="AJ80" i="9" s="1"/>
  <c r="X81" i="9"/>
  <c r="Z81" i="9"/>
  <c r="AJ81" i="9" s="1"/>
  <c r="X82" i="9"/>
  <c r="Z82" i="9"/>
  <c r="AJ82" i="9" s="1"/>
  <c r="X83" i="9"/>
  <c r="Z83" i="9"/>
  <c r="AJ83" i="9" s="1"/>
  <c r="X84" i="9"/>
  <c r="Z84" i="9"/>
  <c r="AJ84" i="9" s="1"/>
  <c r="X85" i="9"/>
  <c r="Z85" i="9"/>
  <c r="AJ85" i="9" s="1"/>
  <c r="X86" i="9"/>
  <c r="Z86" i="9"/>
  <c r="AJ86" i="9" s="1"/>
  <c r="X87" i="9"/>
  <c r="Z87" i="9"/>
  <c r="AJ87" i="9" s="1"/>
  <c r="X88" i="9"/>
  <c r="Z88" i="9"/>
  <c r="AJ88" i="9" s="1"/>
  <c r="X89" i="9"/>
  <c r="Z89" i="9"/>
  <c r="AJ89" i="9" s="1"/>
  <c r="X90" i="9"/>
  <c r="Z90" i="9"/>
  <c r="AJ90" i="9" s="1"/>
  <c r="X91" i="9"/>
  <c r="Z91" i="9"/>
  <c r="AJ91" i="9" s="1"/>
  <c r="X92" i="9"/>
  <c r="Z92" i="9"/>
  <c r="AJ92" i="9" s="1"/>
  <c r="X93" i="9"/>
  <c r="Z93" i="9"/>
  <c r="AJ93" i="9" s="1"/>
  <c r="X94" i="9"/>
  <c r="Z94" i="9"/>
  <c r="AJ94" i="9" s="1"/>
  <c r="X95" i="9"/>
  <c r="Z95" i="9"/>
  <c r="AJ95" i="9" s="1"/>
  <c r="X96" i="9"/>
  <c r="Z96" i="9"/>
  <c r="AJ96" i="9" s="1"/>
  <c r="X97" i="9"/>
  <c r="Z97" i="9"/>
  <c r="AJ97" i="9" s="1"/>
  <c r="X98" i="9"/>
  <c r="Z98" i="9"/>
  <c r="AJ98" i="9" s="1"/>
  <c r="X99" i="9"/>
  <c r="Z99" i="9"/>
  <c r="AJ99" i="9" s="1"/>
  <c r="X100" i="9"/>
  <c r="Z100" i="9"/>
  <c r="AJ100" i="9" s="1"/>
  <c r="X101" i="9"/>
  <c r="Z101" i="9"/>
  <c r="AJ101" i="9" s="1"/>
  <c r="AF35" i="9"/>
  <c r="AW35" i="9" s="1"/>
  <c r="AF47" i="9"/>
  <c r="AW47" i="9" s="1"/>
  <c r="AF54" i="9"/>
  <c r="AW54" i="9" s="1"/>
  <c r="AF58" i="9"/>
  <c r="AW58" i="9" s="1"/>
  <c r="AF61" i="9"/>
  <c r="AW61" i="9" s="1"/>
  <c r="AF65" i="9"/>
  <c r="AW65" i="9" s="1"/>
  <c r="AF69" i="9"/>
  <c r="AW69" i="9" s="1"/>
  <c r="AF73" i="9"/>
  <c r="AW73" i="9" s="1"/>
  <c r="AF77" i="9"/>
  <c r="AW77" i="9" s="1"/>
  <c r="AF81" i="9"/>
  <c r="AW81" i="9" s="1"/>
  <c r="AF85" i="9"/>
  <c r="AW85" i="9" s="1"/>
  <c r="AF89" i="9"/>
  <c r="AW89" i="9" s="1"/>
  <c r="AF93" i="9"/>
  <c r="AW93" i="9" s="1"/>
  <c r="AF97" i="9"/>
  <c r="AW97" i="9" s="1"/>
  <c r="AF101" i="9"/>
  <c r="AW101" i="9" s="1"/>
  <c r="AF103" i="9"/>
  <c r="AW103" i="9" s="1"/>
  <c r="AW107" i="9"/>
  <c r="AF111" i="9"/>
  <c r="AW111" i="9" s="1"/>
  <c r="AW115" i="9"/>
  <c r="AF119" i="9"/>
  <c r="AW119" i="9" s="1"/>
  <c r="AW123" i="9"/>
  <c r="AF127" i="9"/>
  <c r="AW127" i="9" s="1"/>
  <c r="AW131" i="9"/>
  <c r="AF135" i="9"/>
  <c r="AW135" i="9" s="1"/>
  <c r="AW139" i="9"/>
  <c r="AF143" i="9"/>
  <c r="AW143" i="9"/>
  <c r="AW147" i="9"/>
  <c r="AF151" i="9"/>
  <c r="AW151" i="9" s="1"/>
  <c r="AW155" i="9"/>
  <c r="AF159" i="9"/>
  <c r="AW159" i="9" s="1"/>
  <c r="AW163" i="9"/>
  <c r="AF167" i="9"/>
  <c r="AW167" i="9" s="1"/>
  <c r="AW171" i="9"/>
  <c r="AF175" i="9"/>
  <c r="AW175" i="9" s="1"/>
  <c r="AW179" i="9"/>
  <c r="AF183" i="9"/>
  <c r="AW183" i="9" s="1"/>
  <c r="AW187" i="9"/>
  <c r="AF191" i="9"/>
  <c r="AW191" i="9" s="1"/>
  <c r="AW195" i="9"/>
  <c r="AF200" i="9"/>
  <c r="AW200" i="9" s="1"/>
  <c r="AF204" i="9"/>
  <c r="AW204" i="9" s="1"/>
  <c r="AF208" i="9"/>
  <c r="AW208" i="9" s="1"/>
  <c r="AF12" i="9"/>
  <c r="AW12" i="9" s="1"/>
  <c r="AF16" i="9"/>
  <c r="AW16" i="9" s="1"/>
  <c r="AW28" i="9"/>
  <c r="AF40" i="9"/>
  <c r="AW40" i="9"/>
  <c r="AF44" i="9"/>
  <c r="AW44" i="9" s="1"/>
  <c r="AF48" i="9"/>
  <c r="AW48" i="9" s="1"/>
  <c r="AF55" i="9"/>
  <c r="AW55" i="9" s="1"/>
  <c r="AW62" i="9"/>
  <c r="AF66" i="9"/>
  <c r="AW66" i="9" s="1"/>
  <c r="AW70" i="9"/>
  <c r="AF74" i="9"/>
  <c r="AW74" i="9" s="1"/>
  <c r="AW78" i="9"/>
  <c r="AF82" i="9"/>
  <c r="AW82" i="9"/>
  <c r="AW86" i="9"/>
  <c r="AF90" i="9"/>
  <c r="AW90" i="9" s="1"/>
  <c r="AW94" i="9"/>
  <c r="AF98" i="9"/>
  <c r="AW98" i="9" s="1"/>
  <c r="AW102" i="9"/>
  <c r="AF106" i="9"/>
  <c r="AW106" i="9" s="1"/>
  <c r="AW110" i="9"/>
  <c r="AF114" i="9"/>
  <c r="AW114" i="9" s="1"/>
  <c r="AW118" i="9"/>
  <c r="AF122" i="9"/>
  <c r="AW122" i="9" s="1"/>
  <c r="AW126" i="9"/>
  <c r="AF130" i="9"/>
  <c r="AW130" i="9" s="1"/>
  <c r="AW134" i="9"/>
  <c r="AF138" i="9"/>
  <c r="AW138" i="9" s="1"/>
  <c r="AW142" i="9"/>
  <c r="AF146" i="9"/>
  <c r="AW146" i="9"/>
  <c r="AW150" i="9"/>
  <c r="AF154" i="9"/>
  <c r="AW154" i="9" s="1"/>
  <c r="AW158" i="9"/>
  <c r="AF162" i="9"/>
  <c r="AW162" i="9" s="1"/>
  <c r="AW166" i="9"/>
  <c r="AF170" i="9"/>
  <c r="AW170" i="9" s="1"/>
  <c r="AW174" i="9"/>
  <c r="AF178" i="9"/>
  <c r="AW178" i="9" s="1"/>
  <c r="AW182" i="9"/>
  <c r="AF186" i="9"/>
  <c r="AW186" i="9" s="1"/>
  <c r="AW190" i="9"/>
  <c r="AF194" i="9"/>
  <c r="AW194" i="9" s="1"/>
  <c r="AF199" i="9"/>
  <c r="AW199" i="9" s="1"/>
  <c r="AF203" i="9"/>
  <c r="AW203" i="9" s="1"/>
  <c r="AF207" i="9"/>
  <c r="AW207" i="9" s="1"/>
  <c r="AF13" i="9"/>
  <c r="AW13" i="9" s="1"/>
  <c r="AF17" i="9"/>
  <c r="AW17" i="9" s="1"/>
  <c r="AF21" i="9"/>
  <c r="AW21" i="9" s="1"/>
  <c r="AF25" i="9"/>
  <c r="AW25" i="9" s="1"/>
  <c r="AF29" i="9"/>
  <c r="AW29" i="9" s="1"/>
  <c r="AF33" i="9"/>
  <c r="AW33" i="9" s="1"/>
  <c r="AF37" i="9"/>
  <c r="AW37" i="9" s="1"/>
  <c r="AF41" i="9"/>
  <c r="AW41" i="9" s="1"/>
  <c r="AF45" i="9"/>
  <c r="AW45" i="9" s="1"/>
  <c r="AF49" i="9"/>
  <c r="AW49" i="9" s="1"/>
  <c r="AF52" i="9"/>
  <c r="AW52" i="9" s="1"/>
  <c r="AW63" i="9"/>
  <c r="AF87" i="9"/>
  <c r="AW87" i="9" s="1"/>
  <c r="AW95" i="9"/>
  <c r="AF109" i="9"/>
  <c r="AW109" i="9" s="1"/>
  <c r="AW129" i="9"/>
  <c r="AF141" i="9"/>
  <c r="AW141" i="9" s="1"/>
  <c r="AF153" i="9"/>
  <c r="AW153" i="9" s="1"/>
  <c r="AF173" i="9"/>
  <c r="AW173" i="9" s="1"/>
  <c r="AF185" i="9"/>
  <c r="AW185" i="9" s="1"/>
  <c r="AW193" i="9"/>
  <c r="AF198" i="9"/>
  <c r="AW198" i="9" s="1"/>
  <c r="AF202" i="9"/>
  <c r="AW202" i="9"/>
  <c r="AF206" i="9"/>
  <c r="AW206" i="9" s="1"/>
  <c r="AF10" i="9"/>
  <c r="AW10" i="9" s="1"/>
  <c r="AF14" i="9"/>
  <c r="AW14" i="9" s="1"/>
  <c r="AF18" i="9"/>
  <c r="AW18" i="9" s="1"/>
  <c r="AF22" i="9"/>
  <c r="AW22" i="9" s="1"/>
  <c r="AF26" i="9"/>
  <c r="AW26" i="9" s="1"/>
  <c r="AF30" i="9"/>
  <c r="AW30" i="9" s="1"/>
  <c r="AF38" i="9"/>
  <c r="AW38" i="9" s="1"/>
  <c r="AF42" i="9"/>
  <c r="AW42" i="9" s="1"/>
  <c r="AF50" i="9"/>
  <c r="AW50" i="9" s="1"/>
  <c r="AF53" i="9"/>
  <c r="AW53" i="9" s="1"/>
  <c r="AF60" i="9"/>
  <c r="AW60" i="9" s="1"/>
  <c r="AF64" i="9"/>
  <c r="AW64" i="9" s="1"/>
  <c r="AF68" i="9"/>
  <c r="AW68" i="9"/>
  <c r="AF72" i="9"/>
  <c r="AW72" i="9" s="1"/>
  <c r="AF76" i="9"/>
  <c r="AW76" i="9" s="1"/>
  <c r="AF80" i="9"/>
  <c r="AW80" i="9" s="1"/>
  <c r="AF84" i="9"/>
  <c r="AW84" i="9" s="1"/>
  <c r="AF88" i="9"/>
  <c r="AW88" i="9" s="1"/>
  <c r="AF92" i="9"/>
  <c r="AW92" i="9" s="1"/>
  <c r="AF96" i="9"/>
  <c r="AW96" i="9" s="1"/>
  <c r="AF100" i="9"/>
  <c r="AW100" i="9" s="1"/>
  <c r="AF104" i="9"/>
  <c r="AW104" i="9" s="1"/>
  <c r="AF112" i="9"/>
  <c r="AW112" i="9" s="1"/>
  <c r="AF116" i="9"/>
  <c r="AW116" i="9" s="1"/>
  <c r="AF124" i="9"/>
  <c r="AW124" i="9" s="1"/>
  <c r="AF136" i="9"/>
  <c r="AW136" i="9" s="1"/>
  <c r="AF144" i="9"/>
  <c r="AW144" i="9" s="1"/>
  <c r="AF148" i="9"/>
  <c r="AW148" i="9" s="1"/>
  <c r="AF156" i="9"/>
  <c r="AW156" i="9"/>
  <c r="AF168" i="9"/>
  <c r="AW168" i="9" s="1"/>
  <c r="AF176" i="9"/>
  <c r="AW176" i="9" s="1"/>
  <c r="AF180" i="9"/>
  <c r="AW180" i="9" s="1"/>
  <c r="AF188" i="9"/>
  <c r="AW188" i="9" s="1"/>
  <c r="AF197" i="9"/>
  <c r="AW197" i="9" s="1"/>
  <c r="AF201" i="9"/>
  <c r="AW201" i="9" s="1"/>
  <c r="AF205" i="9"/>
  <c r="AW205" i="9" s="1"/>
  <c r="AW36" i="9"/>
  <c r="AN44" i="9" l="1"/>
  <c r="AO43" i="9"/>
  <c r="AP43" i="9" s="1"/>
  <c r="AQ43" i="9" s="1"/>
  <c r="AR43" i="9" s="1"/>
  <c r="AO42" i="9"/>
  <c r="AP42" i="9" s="1"/>
  <c r="AQ42" i="9" s="1"/>
  <c r="AR42" i="9" s="1"/>
  <c r="AA43" i="9"/>
  <c r="AK43" i="9" s="1"/>
  <c r="Z42" i="9"/>
  <c r="AA44" i="9"/>
  <c r="AK44" i="9" s="1"/>
  <c r="BL43" i="9"/>
  <c r="Z38" i="9"/>
  <c r="AJ38" i="9" s="1"/>
  <c r="AM38" i="9" s="1"/>
  <c r="Z19" i="9"/>
  <c r="AJ19" i="9" s="1"/>
  <c r="AM19" i="9" s="1"/>
  <c r="Q5" i="9"/>
  <c r="Z25" i="9"/>
  <c r="AJ25" i="9" s="1"/>
  <c r="Z22" i="9"/>
  <c r="AJ22" i="9" s="1"/>
  <c r="AM22" i="9" s="1"/>
  <c r="AG5" i="14"/>
  <c r="BL39" i="9" s="1"/>
  <c r="Z37" i="9"/>
  <c r="AJ37" i="9" s="1"/>
  <c r="AM37" i="9" s="1"/>
  <c r="AI37" i="9"/>
  <c r="Z34" i="9"/>
  <c r="AA34" i="9" s="1"/>
  <c r="AK34" i="9" s="1"/>
  <c r="BG37" i="9"/>
  <c r="BG39" i="9"/>
  <c r="BG36" i="9"/>
  <c r="AI25" i="9"/>
  <c r="Z32" i="9"/>
  <c r="AJ32" i="9" s="1"/>
  <c r="AM32" i="9" s="1"/>
  <c r="Z39" i="9"/>
  <c r="AJ39" i="9" s="1"/>
  <c r="AI38" i="9"/>
  <c r="BG38" i="9" s="1"/>
  <c r="Z17" i="9"/>
  <c r="AA17" i="9" s="1"/>
  <c r="AK17" i="9" s="1"/>
  <c r="Z28" i="9"/>
  <c r="AJ28" i="9" s="1"/>
  <c r="AM28" i="9" s="1"/>
  <c r="Z9" i="9"/>
  <c r="AA9" i="9" s="1"/>
  <c r="AK9" i="9" s="1"/>
  <c r="AI30" i="9"/>
  <c r="Z35" i="9"/>
  <c r="AJ35" i="9" s="1"/>
  <c r="AM35" i="9" s="1"/>
  <c r="AA38" i="9"/>
  <c r="AK38" i="9" s="1"/>
  <c r="AI19" i="9"/>
  <c r="Z11" i="9"/>
  <c r="AA11" i="9" s="1"/>
  <c r="AK11" i="9" s="1"/>
  <c r="AA19" i="9"/>
  <c r="AK19" i="9" s="1"/>
  <c r="Z13" i="9"/>
  <c r="AJ13" i="9" s="1"/>
  <c r="AM13" i="9" s="1"/>
  <c r="Z16" i="9"/>
  <c r="Z15" i="9"/>
  <c r="AJ15" i="9" s="1"/>
  <c r="AM15" i="9" s="1"/>
  <c r="D184" i="14"/>
  <c r="C184" i="14" s="1"/>
  <c r="D175" i="14"/>
  <c r="C175" i="14" s="1"/>
  <c r="D173" i="14"/>
  <c r="C173" i="14" s="1"/>
  <c r="D159" i="14"/>
  <c r="C159" i="14" s="1"/>
  <c r="D162" i="14"/>
  <c r="C162" i="14" s="1"/>
  <c r="D169" i="14"/>
  <c r="C169" i="14" s="1"/>
  <c r="D127" i="14"/>
  <c r="C127" i="14" s="1"/>
  <c r="D129" i="14"/>
  <c r="C129" i="14" s="1"/>
  <c r="D95" i="14"/>
  <c r="C95" i="14" s="1"/>
  <c r="D123" i="14"/>
  <c r="C123" i="14" s="1"/>
  <c r="D137" i="14"/>
  <c r="C137" i="14" s="1"/>
  <c r="D58" i="14"/>
  <c r="C58" i="14" s="1"/>
  <c r="D17" i="14"/>
  <c r="D186" i="14"/>
  <c r="C186" i="14" s="1"/>
  <c r="D140" i="14"/>
  <c r="C140" i="14" s="1"/>
  <c r="D75" i="14"/>
  <c r="C75" i="14" s="1"/>
  <c r="D67" i="14"/>
  <c r="C67" i="14" s="1"/>
  <c r="D59" i="14"/>
  <c r="C59" i="14" s="1"/>
  <c r="D43" i="14"/>
  <c r="C43" i="14" s="1"/>
  <c r="D105" i="14"/>
  <c r="C105" i="14" s="1"/>
  <c r="D49" i="14"/>
  <c r="C49" i="14" s="1"/>
  <c r="D92" i="14"/>
  <c r="C92" i="14" s="1"/>
  <c r="D15" i="14"/>
  <c r="D128" i="14"/>
  <c r="C128" i="14" s="1"/>
  <c r="D85" i="14"/>
  <c r="C85" i="14" s="1"/>
  <c r="D70" i="14"/>
  <c r="C70" i="14" s="1"/>
  <c r="D39" i="14"/>
  <c r="C39" i="14" s="1"/>
  <c r="D122" i="14"/>
  <c r="C122" i="14" s="1"/>
  <c r="D76" i="14"/>
  <c r="C76" i="14" s="1"/>
  <c r="D14" i="14"/>
  <c r="D161" i="14"/>
  <c r="C161" i="14" s="1"/>
  <c r="D102" i="14"/>
  <c r="C102" i="14" s="1"/>
  <c r="D47" i="14"/>
  <c r="C47" i="14" s="1"/>
  <c r="D118" i="14"/>
  <c r="C118" i="14" s="1"/>
  <c r="D185" i="14"/>
  <c r="C185" i="14" s="1"/>
  <c r="D138" i="14"/>
  <c r="C138" i="14" s="1"/>
  <c r="D113" i="14"/>
  <c r="C113" i="14" s="1"/>
  <c r="D87" i="14"/>
  <c r="C87" i="14" s="1"/>
  <c r="D94" i="14"/>
  <c r="C94" i="14" s="1"/>
  <c r="D109" i="14"/>
  <c r="C109" i="14" s="1"/>
  <c r="D86" i="14"/>
  <c r="C86" i="14" s="1"/>
  <c r="D63" i="14"/>
  <c r="C63" i="14" s="1"/>
  <c r="D20" i="14"/>
  <c r="D19" i="14"/>
  <c r="D51" i="14"/>
  <c r="C51" i="14" s="1"/>
  <c r="D78" i="14"/>
  <c r="C78" i="14" s="1"/>
  <c r="D18" i="14"/>
  <c r="D36" i="14"/>
  <c r="C36" i="14" s="1"/>
  <c r="D188" i="14"/>
  <c r="C188" i="14" s="1"/>
  <c r="D142" i="14"/>
  <c r="C142" i="14" s="1"/>
  <c r="D111" i="14"/>
  <c r="C111" i="14" s="1"/>
  <c r="D40" i="14"/>
  <c r="C40" i="14" s="1"/>
  <c r="D174" i="14"/>
  <c r="C174" i="14" s="1"/>
  <c r="D71" i="14"/>
  <c r="C71" i="14" s="1"/>
  <c r="D103" i="14"/>
  <c r="C103" i="14" s="1"/>
  <c r="D42" i="14"/>
  <c r="C42" i="14" s="1"/>
  <c r="D53" i="14"/>
  <c r="C53" i="14" s="1"/>
  <c r="D83" i="14"/>
  <c r="C83" i="14" s="1"/>
  <c r="AG10" i="14"/>
  <c r="AF10" i="14"/>
  <c r="Z23" i="9"/>
  <c r="D69" i="14"/>
  <c r="C69" i="14" s="1"/>
  <c r="D80" i="14"/>
  <c r="C80" i="14" s="1"/>
  <c r="D100" i="14"/>
  <c r="C100" i="14" s="1"/>
  <c r="D171" i="14"/>
  <c r="C171" i="14" s="1"/>
  <c r="D34" i="14"/>
  <c r="C34" i="14" s="1"/>
  <c r="D48" i="14"/>
  <c r="C48" i="14" s="1"/>
  <c r="D62" i="14"/>
  <c r="C62" i="14" s="1"/>
  <c r="D65" i="14"/>
  <c r="C65" i="14" s="1"/>
  <c r="D74" i="14"/>
  <c r="C74" i="14" s="1"/>
  <c r="D82" i="14"/>
  <c r="C82" i="14" s="1"/>
  <c r="D108" i="14"/>
  <c r="C108" i="14" s="1"/>
  <c r="D177" i="14"/>
  <c r="C177" i="14" s="1"/>
  <c r="D11" i="14"/>
  <c r="D37" i="14"/>
  <c r="C37" i="14" s="1"/>
  <c r="D55" i="14"/>
  <c r="C55" i="14" s="1"/>
  <c r="D61" i="14"/>
  <c r="C61" i="14" s="1"/>
  <c r="D12" i="14"/>
  <c r="D35" i="14"/>
  <c r="C35" i="14" s="1"/>
  <c r="D88" i="14"/>
  <c r="C88" i="14" s="1"/>
  <c r="D16" i="14"/>
  <c r="D45" i="14"/>
  <c r="C45" i="14" s="1"/>
  <c r="D50" i="14"/>
  <c r="C50" i="14" s="1"/>
  <c r="D60" i="14"/>
  <c r="C60" i="14" s="1"/>
  <c r="D64" i="14"/>
  <c r="C64" i="14" s="1"/>
  <c r="D68" i="14"/>
  <c r="C68" i="14" s="1"/>
  <c r="D73" i="14"/>
  <c r="C73" i="14" s="1"/>
  <c r="D77" i="14"/>
  <c r="C77" i="14" s="1"/>
  <c r="D81" i="14"/>
  <c r="C81" i="14" s="1"/>
  <c r="D131" i="14"/>
  <c r="C131" i="14" s="1"/>
  <c r="D157" i="14"/>
  <c r="C157" i="14" s="1"/>
  <c r="D180" i="14"/>
  <c r="C180" i="14" s="1"/>
  <c r="D13" i="14"/>
  <c r="D21" i="14"/>
  <c r="D54" i="14"/>
  <c r="C54" i="14" s="1"/>
  <c r="D84" i="14"/>
  <c r="C84" i="14" s="1"/>
  <c r="D104" i="14"/>
  <c r="C104" i="14" s="1"/>
  <c r="D150" i="14"/>
  <c r="C150" i="14" s="1"/>
  <c r="D119" i="14"/>
  <c r="C119" i="14" s="1"/>
  <c r="D141" i="14"/>
  <c r="C141" i="14" s="1"/>
  <c r="D91" i="14"/>
  <c r="C91" i="14" s="1"/>
  <c r="D99" i="14"/>
  <c r="C99" i="14" s="1"/>
  <c r="D117" i="14"/>
  <c r="C117" i="14" s="1"/>
  <c r="D110" i="14"/>
  <c r="C110" i="14" s="1"/>
  <c r="D116" i="14"/>
  <c r="C116" i="14" s="1"/>
  <c r="D135" i="14"/>
  <c r="C135" i="14" s="1"/>
  <c r="D149" i="14"/>
  <c r="C149" i="14" s="1"/>
  <c r="D130" i="14"/>
  <c r="C130" i="14" s="1"/>
  <c r="D155" i="14"/>
  <c r="C155" i="14" s="1"/>
  <c r="D153" i="14"/>
  <c r="C153" i="14" s="1"/>
  <c r="D151" i="14"/>
  <c r="C151" i="14" s="1"/>
  <c r="D170" i="14"/>
  <c r="C170" i="14" s="1"/>
  <c r="D165" i="14"/>
  <c r="C165" i="14" s="1"/>
  <c r="D179" i="14"/>
  <c r="C179" i="14" s="1"/>
  <c r="D166" i="14"/>
  <c r="C166" i="14" s="1"/>
  <c r="AI26" i="9"/>
  <c r="Z26" i="9"/>
  <c r="AJ26" i="9" s="1"/>
  <c r="Z31" i="9"/>
  <c r="Z27" i="9"/>
  <c r="Z36" i="9"/>
  <c r="AA36" i="9" s="1"/>
  <c r="AK36" i="9" s="1"/>
  <c r="Z33" i="9"/>
  <c r="AJ33" i="9" s="1"/>
  <c r="AS12" i="9"/>
  <c r="AB8" i="14"/>
  <c r="AC8" i="14" s="1"/>
  <c r="Y11" i="14"/>
  <c r="AB11" i="14"/>
  <c r="AC11" i="14" s="1"/>
  <c r="AG6" i="14"/>
  <c r="AT37" i="9" s="1"/>
  <c r="AG7" i="14"/>
  <c r="AT31" i="9" s="1"/>
  <c r="AG8" i="14"/>
  <c r="AG9" i="14"/>
  <c r="AG11" i="14"/>
  <c r="AA30" i="9"/>
  <c r="AB30" i="9" s="1"/>
  <c r="BK84" i="9"/>
  <c r="BL131" i="9"/>
  <c r="BK131" i="9"/>
  <c r="BL134" i="9"/>
  <c r="BK134" i="9"/>
  <c r="N5" i="9"/>
  <c r="AF15" i="9"/>
  <c r="AW15" i="9" s="1"/>
  <c r="X15" i="9"/>
  <c r="X23" i="9"/>
  <c r="AF23" i="9"/>
  <c r="AW23" i="9" s="1"/>
  <c r="AF31" i="9"/>
  <c r="AW31" i="9" s="1"/>
  <c r="X31" i="9"/>
  <c r="BL99" i="9"/>
  <c r="BK99" i="9"/>
  <c r="X19" i="9"/>
  <c r="X14" i="9"/>
  <c r="Z14" i="9"/>
  <c r="X21" i="9"/>
  <c r="Z21" i="9"/>
  <c r="BG11" i="9"/>
  <c r="BG12" i="9"/>
  <c r="BG14" i="9"/>
  <c r="BG15" i="9"/>
  <c r="BG16" i="9"/>
  <c r="BG17" i="9"/>
  <c r="BG19" i="9"/>
  <c r="BG20" i="9"/>
  <c r="BG21" i="9"/>
  <c r="BG23" i="9"/>
  <c r="BG24" i="9"/>
  <c r="BG25" i="9"/>
  <c r="BG26" i="9"/>
  <c r="BG27" i="9"/>
  <c r="BG28" i="9"/>
  <c r="BG29" i="9"/>
  <c r="BG30" i="9"/>
  <c r="BG31" i="9"/>
  <c r="BG32" i="9"/>
  <c r="BG33" i="9"/>
  <c r="BG34" i="9"/>
  <c r="BG35" i="9"/>
  <c r="AF9" i="9"/>
  <c r="W5" i="9"/>
  <c r="Y5" i="9"/>
  <c r="AI10" i="9"/>
  <c r="BG10" i="9" s="1"/>
  <c r="AF27" i="9"/>
  <c r="AW27" i="9" s="1"/>
  <c r="X27" i="9"/>
  <c r="BL96" i="9"/>
  <c r="BK96" i="9"/>
  <c r="BG9" i="9"/>
  <c r="AI40" i="9"/>
  <c r="BG40" i="9" s="1"/>
  <c r="X36" i="9"/>
  <c r="Z10" i="9"/>
  <c r="Z29" i="9"/>
  <c r="BG13" i="9"/>
  <c r="BL42" i="9"/>
  <c r="BK42" i="9"/>
  <c r="BK45" i="9"/>
  <c r="BL45" i="9"/>
  <c r="BL62" i="9"/>
  <c r="BK62" i="9"/>
  <c r="BK75" i="9"/>
  <c r="BL75" i="9"/>
  <c r="BK78" i="9"/>
  <c r="BL78" i="9"/>
  <c r="AI22" i="9"/>
  <c r="BG22" i="9" s="1"/>
  <c r="X32" i="9"/>
  <c r="X24" i="9"/>
  <c r="X9" i="9"/>
  <c r="BK17" i="9"/>
  <c r="BL25" i="9"/>
  <c r="BK10" i="9"/>
  <c r="AS18" i="9"/>
  <c r="AS14" i="9"/>
  <c r="AS10" i="9"/>
  <c r="BL23" i="9"/>
  <c r="AT33" i="9"/>
  <c r="AT29" i="9"/>
  <c r="AT21" i="9"/>
  <c r="AT17" i="9"/>
  <c r="AT13" i="9"/>
  <c r="BK20" i="9"/>
  <c r="BL15" i="9"/>
  <c r="AT35" i="9"/>
  <c r="AT19" i="9"/>
  <c r="AT11" i="9"/>
  <c r="AS16" i="9"/>
  <c r="BK11" i="9"/>
  <c r="AT23" i="9"/>
  <c r="AS20" i="9"/>
  <c r="AS28" i="9"/>
  <c r="V23" i="14"/>
  <c r="AT15" i="9"/>
  <c r="BK18" i="9"/>
  <c r="BK14" i="9"/>
  <c r="BL17" i="9"/>
  <c r="O5" i="9"/>
  <c r="X23" i="14"/>
  <c r="X24" i="14" s="1"/>
  <c r="X25" i="14" s="1"/>
  <c r="X26" i="14" s="1"/>
  <c r="X27" i="14" s="1"/>
  <c r="X28" i="14" s="1"/>
  <c r="X29" i="14" s="1"/>
  <c r="BL40" i="9"/>
  <c r="BK40" i="9"/>
  <c r="BL65" i="9"/>
  <c r="BK65" i="9"/>
  <c r="AA22" i="9"/>
  <c r="X28" i="9"/>
  <c r="AI18" i="9"/>
  <c r="BG18" i="9" s="1"/>
  <c r="Z18" i="9"/>
  <c r="X13" i="9"/>
  <c r="Z20" i="9"/>
  <c r="X20" i="9"/>
  <c r="Z24" i="9"/>
  <c r="R5" i="9"/>
  <c r="J123" i="14"/>
  <c r="I123" i="14" s="1"/>
  <c r="J106" i="14"/>
  <c r="I106" i="14" s="1"/>
  <c r="J161" i="14"/>
  <c r="I161" i="14" s="1"/>
  <c r="J80" i="14"/>
  <c r="I80" i="14" s="1"/>
  <c r="J79" i="14"/>
  <c r="I79" i="14" s="1"/>
  <c r="J184" i="14"/>
  <c r="I184" i="14" s="1"/>
  <c r="J174" i="14"/>
  <c r="I174" i="14" s="1"/>
  <c r="J175" i="14"/>
  <c r="I175" i="14" s="1"/>
  <c r="J162" i="14"/>
  <c r="I162" i="14" s="1"/>
  <c r="J180" i="14"/>
  <c r="I180" i="14" s="1"/>
  <c r="J169" i="14"/>
  <c r="I169" i="14" s="1"/>
  <c r="J188" i="14"/>
  <c r="I188" i="14" s="1"/>
  <c r="J179" i="14"/>
  <c r="I179" i="14" s="1"/>
  <c r="J148" i="14"/>
  <c r="I148" i="14" s="1"/>
  <c r="J135" i="14"/>
  <c r="I135" i="14" s="1"/>
  <c r="J145" i="14"/>
  <c r="I145" i="14" s="1"/>
  <c r="J132" i="14"/>
  <c r="I132" i="14" s="1"/>
  <c r="J111" i="14"/>
  <c r="I111" i="14" s="1"/>
  <c r="J107" i="14"/>
  <c r="I107" i="14" s="1"/>
  <c r="J131" i="14"/>
  <c r="I131" i="14" s="1"/>
  <c r="J114" i="14"/>
  <c r="I114" i="14" s="1"/>
  <c r="J92" i="14"/>
  <c r="I92" i="14" s="1"/>
  <c r="J86" i="14"/>
  <c r="I86" i="14" s="1"/>
  <c r="J128" i="14"/>
  <c r="I128" i="14" s="1"/>
  <c r="J118" i="14"/>
  <c r="I118" i="14" s="1"/>
  <c r="J152" i="14"/>
  <c r="I152" i="14" s="1"/>
  <c r="J183" i="14"/>
  <c r="I183" i="14" s="1"/>
  <c r="J168" i="14"/>
  <c r="I168" i="14" s="1"/>
  <c r="J186" i="14"/>
  <c r="I186" i="14" s="1"/>
  <c r="J171" i="14"/>
  <c r="I171" i="14" s="1"/>
  <c r="J153" i="14"/>
  <c r="I153" i="14" s="1"/>
  <c r="J173" i="14"/>
  <c r="I173" i="14" s="1"/>
  <c r="J141" i="14"/>
  <c r="I141" i="14" s="1"/>
  <c r="J130" i="14"/>
  <c r="I130" i="14" s="1"/>
  <c r="J112" i="14"/>
  <c r="I112" i="14" s="1"/>
  <c r="J108" i="14"/>
  <c r="I108" i="14" s="1"/>
  <c r="J140" i="14"/>
  <c r="I140" i="14" s="1"/>
  <c r="J98" i="14"/>
  <c r="I98" i="14" s="1"/>
  <c r="J90" i="14"/>
  <c r="I90" i="14" s="1"/>
  <c r="J149" i="14"/>
  <c r="I149" i="14" s="1"/>
  <c r="J101" i="14"/>
  <c r="I101" i="14" s="1"/>
  <c r="J126" i="14"/>
  <c r="I126" i="14" s="1"/>
  <c r="J95" i="14"/>
  <c r="I95" i="14" s="1"/>
  <c r="J59" i="14"/>
  <c r="I59" i="14" s="1"/>
  <c r="J133" i="14"/>
  <c r="I133" i="14" s="1"/>
  <c r="J83" i="14"/>
  <c r="I83" i="14" s="1"/>
  <c r="J70" i="14"/>
  <c r="I70" i="14" s="1"/>
  <c r="J63" i="14"/>
  <c r="I63" i="14" s="1"/>
  <c r="J147" i="14"/>
  <c r="I147" i="14" s="1"/>
  <c r="J61" i="14"/>
  <c r="I61" i="14" s="1"/>
  <c r="J82" i="14"/>
  <c r="I82" i="14" s="1"/>
  <c r="J71" i="14"/>
  <c r="I71" i="14" s="1"/>
  <c r="J55" i="14"/>
  <c r="I55" i="14" s="1"/>
  <c r="J97" i="14"/>
  <c r="I97" i="14" s="1"/>
  <c r="J57" i="14"/>
  <c r="I57" i="14" s="1"/>
  <c r="J65" i="14"/>
  <c r="I65" i="14" s="1"/>
  <c r="J160" i="14"/>
  <c r="I160" i="14" s="1"/>
  <c r="J165" i="14"/>
  <c r="I165" i="14" s="1"/>
  <c r="J166" i="14"/>
  <c r="I166" i="14" s="1"/>
  <c r="J185" i="14"/>
  <c r="I185" i="14" s="1"/>
  <c r="J170" i="14"/>
  <c r="I170" i="14" s="1"/>
  <c r="J138" i="14"/>
  <c r="I138" i="14" s="1"/>
  <c r="J154" i="14"/>
  <c r="I154" i="14" s="1"/>
  <c r="J129" i="14"/>
  <c r="I129" i="14" s="1"/>
  <c r="J110" i="14"/>
  <c r="I110" i="14" s="1"/>
  <c r="J155" i="14"/>
  <c r="I155" i="14" s="1"/>
  <c r="J116" i="14"/>
  <c r="I116" i="14" s="1"/>
  <c r="J94" i="14"/>
  <c r="I94" i="14" s="1"/>
  <c r="J125" i="14"/>
  <c r="I125" i="14" s="1"/>
  <c r="J103" i="14"/>
  <c r="I103" i="14" s="1"/>
  <c r="J81" i="14"/>
  <c r="I81" i="14" s="1"/>
  <c r="J76" i="14"/>
  <c r="I76" i="14" s="1"/>
  <c r="J67" i="14"/>
  <c r="I67" i="14" s="1"/>
  <c r="J62" i="14"/>
  <c r="I62" i="14" s="1"/>
  <c r="J73" i="14"/>
  <c r="I73" i="14" s="1"/>
  <c r="J69" i="14"/>
  <c r="I69" i="14" s="1"/>
  <c r="J178" i="14"/>
  <c r="I178" i="14" s="1"/>
  <c r="J181" i="14"/>
  <c r="I181" i="14" s="1"/>
  <c r="J159" i="14"/>
  <c r="I159" i="14" s="1"/>
  <c r="J177" i="14"/>
  <c r="I177" i="14" s="1"/>
  <c r="J158" i="14"/>
  <c r="I158" i="14" s="1"/>
  <c r="J182" i="14"/>
  <c r="I182" i="14" s="1"/>
  <c r="J164" i="14"/>
  <c r="I164" i="14" s="1"/>
  <c r="J142" i="14"/>
  <c r="I142" i="14" s="1"/>
  <c r="J124" i="14"/>
  <c r="I124" i="14" s="1"/>
  <c r="J134" i="14"/>
  <c r="I134" i="14" s="1"/>
  <c r="J146" i="14"/>
  <c r="I146" i="14" s="1"/>
  <c r="J102" i="14"/>
  <c r="I102" i="14" s="1"/>
  <c r="J117" i="14"/>
  <c r="I117" i="14" s="1"/>
  <c r="J91" i="14"/>
  <c r="I91" i="14" s="1"/>
  <c r="J119" i="14"/>
  <c r="I119" i="14" s="1"/>
  <c r="J109" i="14"/>
  <c r="I109" i="14" s="1"/>
  <c r="J74" i="14"/>
  <c r="I74" i="14" s="1"/>
  <c r="J60" i="14"/>
  <c r="I60" i="14" s="1"/>
  <c r="J115" i="14"/>
  <c r="I115" i="14" s="1"/>
  <c r="J93" i="14"/>
  <c r="I93" i="14" s="1"/>
  <c r="J68" i="14"/>
  <c r="I68" i="14" s="1"/>
  <c r="J89" i="14"/>
  <c r="I89" i="14" s="1"/>
  <c r="Z40" i="9"/>
  <c r="N87" i="14"/>
  <c r="M87" i="14" s="1"/>
  <c r="N99" i="14"/>
  <c r="M99" i="14" s="1"/>
  <c r="N74" i="14"/>
  <c r="M74" i="14" s="1"/>
  <c r="N139" i="14"/>
  <c r="M139" i="14" s="1"/>
  <c r="N88" i="14"/>
  <c r="M88" i="14" s="1"/>
  <c r="P53" i="14"/>
  <c r="P44" i="14"/>
  <c r="P63" i="14"/>
  <c r="P56" i="14"/>
  <c r="P65" i="14"/>
  <c r="P43" i="14"/>
  <c r="P61" i="14"/>
  <c r="I8" i="14"/>
  <c r="J48" i="14" s="1"/>
  <c r="I7" i="14"/>
  <c r="J14" i="14" s="1"/>
  <c r="Q7" i="14"/>
  <c r="R21" i="14" s="1"/>
  <c r="Q8" i="14"/>
  <c r="Z12" i="9"/>
  <c r="N179" i="14"/>
  <c r="M179" i="14" s="1"/>
  <c r="N170" i="14"/>
  <c r="M170" i="14" s="1"/>
  <c r="N166" i="14"/>
  <c r="M166" i="14" s="1"/>
  <c r="N186" i="14"/>
  <c r="M186" i="14" s="1"/>
  <c r="N180" i="14"/>
  <c r="M180" i="14" s="1"/>
  <c r="N174" i="14"/>
  <c r="M174" i="14" s="1"/>
  <c r="N168" i="14"/>
  <c r="M168" i="14" s="1"/>
  <c r="N160" i="14"/>
  <c r="M160" i="14" s="1"/>
  <c r="N154" i="14"/>
  <c r="M154" i="14" s="1"/>
  <c r="N185" i="14"/>
  <c r="M185" i="14" s="1"/>
  <c r="N176" i="14"/>
  <c r="M176" i="14" s="1"/>
  <c r="N161" i="14"/>
  <c r="M161" i="14" s="1"/>
  <c r="N163" i="14"/>
  <c r="M163" i="14" s="1"/>
  <c r="N167" i="14"/>
  <c r="M167" i="14" s="1"/>
  <c r="N159" i="14"/>
  <c r="M159" i="14" s="1"/>
  <c r="N151" i="14"/>
  <c r="M151" i="14" s="1"/>
  <c r="N165" i="14"/>
  <c r="M165" i="14" s="1"/>
  <c r="N147" i="14"/>
  <c r="M147" i="14" s="1"/>
  <c r="N140" i="14"/>
  <c r="M140" i="14" s="1"/>
  <c r="N136" i="14"/>
  <c r="M136" i="14" s="1"/>
  <c r="N128" i="14"/>
  <c r="M128" i="14" s="1"/>
  <c r="N120" i="14"/>
  <c r="M120" i="14" s="1"/>
  <c r="N114" i="14"/>
  <c r="M114" i="14" s="1"/>
  <c r="N152" i="14"/>
  <c r="M152" i="14" s="1"/>
  <c r="N138" i="14"/>
  <c r="M138" i="14" s="1"/>
  <c r="N130" i="14"/>
  <c r="M130" i="14" s="1"/>
  <c r="N122" i="14"/>
  <c r="M122" i="14" s="1"/>
  <c r="N109" i="14"/>
  <c r="M109" i="14" s="1"/>
  <c r="N184" i="14"/>
  <c r="M184" i="14" s="1"/>
  <c r="N175" i="14"/>
  <c r="M175" i="14" s="1"/>
  <c r="N150" i="14"/>
  <c r="M150" i="14" s="1"/>
  <c r="N129" i="14"/>
  <c r="M129" i="14" s="1"/>
  <c r="N106" i="14"/>
  <c r="M106" i="14" s="1"/>
  <c r="N98" i="14"/>
  <c r="M98" i="14" s="1"/>
  <c r="N94" i="14"/>
  <c r="M94" i="14" s="1"/>
  <c r="N90" i="14"/>
  <c r="M90" i="14" s="1"/>
  <c r="N86" i="14"/>
  <c r="M86" i="14" s="1"/>
  <c r="N172" i="14"/>
  <c r="M172" i="14" s="1"/>
  <c r="N142" i="14"/>
  <c r="M142" i="14" s="1"/>
  <c r="N126" i="14"/>
  <c r="M126" i="14" s="1"/>
  <c r="N119" i="14"/>
  <c r="M119" i="14" s="1"/>
  <c r="N115" i="14"/>
  <c r="M115" i="14" s="1"/>
  <c r="N145" i="14"/>
  <c r="M145" i="14" s="1"/>
  <c r="N110" i="14"/>
  <c r="M110" i="14" s="1"/>
  <c r="N102" i="14"/>
  <c r="M102" i="14" s="1"/>
  <c r="N93" i="14"/>
  <c r="M93" i="14" s="1"/>
  <c r="N82" i="14"/>
  <c r="M82" i="14" s="1"/>
  <c r="N80" i="14"/>
  <c r="M80" i="14" s="1"/>
  <c r="N173" i="14"/>
  <c r="M173" i="14" s="1"/>
  <c r="N157" i="14"/>
  <c r="M157" i="14" s="1"/>
  <c r="N182" i="14"/>
  <c r="M182" i="14" s="1"/>
  <c r="N164" i="14"/>
  <c r="M164" i="14" s="1"/>
  <c r="N146" i="14"/>
  <c r="M146" i="14" s="1"/>
  <c r="N118" i="14"/>
  <c r="M118" i="14" s="1"/>
  <c r="N127" i="14"/>
  <c r="M127" i="14" s="1"/>
  <c r="N162" i="14"/>
  <c r="M162" i="14" s="1"/>
  <c r="N96" i="14"/>
  <c r="M96" i="14" s="1"/>
  <c r="N144" i="14"/>
  <c r="M144" i="14" s="1"/>
  <c r="N113" i="14"/>
  <c r="M113" i="14" s="1"/>
  <c r="N89" i="14"/>
  <c r="M89" i="14" s="1"/>
  <c r="N124" i="14"/>
  <c r="M124" i="14" s="1"/>
  <c r="N104" i="14"/>
  <c r="M104" i="14" s="1"/>
  <c r="N72" i="14"/>
  <c r="M72" i="14" s="1"/>
  <c r="N105" i="14"/>
  <c r="M105" i="14" s="1"/>
  <c r="N71" i="14"/>
  <c r="M71" i="14" s="1"/>
  <c r="N85" i="14"/>
  <c r="M85" i="14" s="1"/>
  <c r="N95" i="14"/>
  <c r="M95" i="14" s="1"/>
  <c r="N177" i="14"/>
  <c r="M177" i="14" s="1"/>
  <c r="N158" i="14"/>
  <c r="M158" i="14" s="1"/>
  <c r="N125" i="14"/>
  <c r="M125" i="14" s="1"/>
  <c r="N135" i="14"/>
  <c r="M135" i="14" s="1"/>
  <c r="N178" i="14"/>
  <c r="M178" i="14" s="1"/>
  <c r="N100" i="14"/>
  <c r="M100" i="14" s="1"/>
  <c r="N181" i="14"/>
  <c r="M181" i="14" s="1"/>
  <c r="N117" i="14"/>
  <c r="M117" i="14" s="1"/>
  <c r="N97" i="14"/>
  <c r="M97" i="14" s="1"/>
  <c r="N183" i="14"/>
  <c r="M183" i="14" s="1"/>
  <c r="N137" i="14"/>
  <c r="M137" i="14" s="1"/>
  <c r="N121" i="14"/>
  <c r="M121" i="14" s="1"/>
  <c r="N92" i="14"/>
  <c r="M92" i="14" s="1"/>
  <c r="N141" i="14"/>
  <c r="M141" i="14" s="1"/>
  <c r="N107" i="14"/>
  <c r="M107" i="14" s="1"/>
  <c r="N76" i="14"/>
  <c r="M76" i="14" s="1"/>
  <c r="N153" i="14"/>
  <c r="M153" i="14" s="1"/>
  <c r="N101" i="14"/>
  <c r="M101" i="14" s="1"/>
  <c r="N75" i="14"/>
  <c r="M75" i="14" s="1"/>
  <c r="N83" i="14"/>
  <c r="M83" i="14" s="1"/>
  <c r="AS40" i="9"/>
  <c r="D187" i="14"/>
  <c r="C187" i="14" s="1"/>
  <c r="D181" i="14"/>
  <c r="C181" i="14" s="1"/>
  <c r="D172" i="14"/>
  <c r="C172" i="14" s="1"/>
  <c r="D163" i="14"/>
  <c r="C163" i="14" s="1"/>
  <c r="D182" i="14"/>
  <c r="C182" i="14" s="1"/>
  <c r="D178" i="14"/>
  <c r="C178" i="14" s="1"/>
  <c r="D168" i="14"/>
  <c r="C168" i="14" s="1"/>
  <c r="D160" i="14"/>
  <c r="C160" i="14" s="1"/>
  <c r="D176" i="14"/>
  <c r="C176" i="14" s="1"/>
  <c r="D167" i="14"/>
  <c r="C167" i="14" s="1"/>
  <c r="D154" i="14"/>
  <c r="C154" i="14" s="1"/>
  <c r="D164" i="14"/>
  <c r="C164" i="14" s="1"/>
  <c r="D156" i="14"/>
  <c r="C156" i="14" s="1"/>
  <c r="D148" i="14"/>
  <c r="C148" i="14" s="1"/>
  <c r="D158" i="14"/>
  <c r="C158" i="14" s="1"/>
  <c r="D146" i="14"/>
  <c r="C146" i="14" s="1"/>
  <c r="D133" i="14"/>
  <c r="C133" i="14" s="1"/>
  <c r="D125" i="14"/>
  <c r="C125" i="14" s="1"/>
  <c r="D152" i="14"/>
  <c r="C152" i="14" s="1"/>
  <c r="D145" i="14"/>
  <c r="C145" i="14" s="1"/>
  <c r="D139" i="14"/>
  <c r="C139" i="14" s="1"/>
  <c r="D132" i="14"/>
  <c r="C132" i="14" s="1"/>
  <c r="D124" i="14"/>
  <c r="C124" i="14" s="1"/>
  <c r="D114" i="14"/>
  <c r="C114" i="14" s="1"/>
  <c r="D112" i="14"/>
  <c r="C112" i="14" s="1"/>
  <c r="D147" i="14"/>
  <c r="C147" i="14" s="1"/>
  <c r="D126" i="14"/>
  <c r="C126" i="14" s="1"/>
  <c r="D115" i="14"/>
  <c r="C115" i="14" s="1"/>
  <c r="D107" i="14"/>
  <c r="C107" i="14" s="1"/>
  <c r="D97" i="14"/>
  <c r="C97" i="14" s="1"/>
  <c r="D93" i="14"/>
  <c r="C93" i="14" s="1"/>
  <c r="D89" i="14"/>
  <c r="C89" i="14" s="1"/>
  <c r="D144" i="14"/>
  <c r="C144" i="14" s="1"/>
  <c r="D136" i="14"/>
  <c r="C136" i="14" s="1"/>
  <c r="D121" i="14"/>
  <c r="C121" i="14" s="1"/>
  <c r="D106" i="14"/>
  <c r="C106" i="14" s="1"/>
  <c r="D101" i="14"/>
  <c r="C101" i="14" s="1"/>
  <c r="D143" i="14"/>
  <c r="C143" i="14" s="1"/>
  <c r="D120" i="14"/>
  <c r="C120" i="14" s="1"/>
  <c r="D98" i="14"/>
  <c r="C98" i="14" s="1"/>
  <c r="D90" i="14"/>
  <c r="C90" i="14" s="1"/>
  <c r="D79" i="14"/>
  <c r="C79" i="14" s="1"/>
  <c r="D56" i="14"/>
  <c r="C56" i="14" s="1"/>
  <c r="D52" i="14"/>
  <c r="C52" i="14" s="1"/>
  <c r="D38" i="14"/>
  <c r="C38" i="14" s="1"/>
  <c r="D10" i="14"/>
  <c r="C10" i="14" s="1"/>
  <c r="C11" i="14" s="1"/>
  <c r="C12" i="14" s="1"/>
  <c r="C13" i="14" s="1"/>
  <c r="C14" i="14" s="1"/>
  <c r="C15" i="14" s="1"/>
  <c r="C16" i="14" s="1"/>
  <c r="C17" i="14" s="1"/>
  <c r="C18" i="14" s="1"/>
  <c r="C19" i="14" s="1"/>
  <c r="C20" i="14" s="1"/>
  <c r="C21" i="14" s="1"/>
  <c r="D134" i="14"/>
  <c r="C134" i="14" s="1"/>
  <c r="D183" i="14"/>
  <c r="C183" i="14" s="1"/>
  <c r="D96" i="14"/>
  <c r="C96" i="14" s="1"/>
  <c r="D57" i="14"/>
  <c r="C57" i="14" s="1"/>
  <c r="D44" i="14"/>
  <c r="C44" i="14" s="1"/>
  <c r="D66" i="14"/>
  <c r="C66" i="14" s="1"/>
  <c r="D41" i="14"/>
  <c r="C41" i="14" s="1"/>
  <c r="D72" i="14"/>
  <c r="C72" i="14" s="1"/>
  <c r="D46" i="14"/>
  <c r="C46" i="14" s="1"/>
  <c r="BL44" i="9"/>
  <c r="BK44" i="9"/>
  <c r="R36" i="14"/>
  <c r="R24" i="14"/>
  <c r="R16" i="14"/>
  <c r="R30" i="14"/>
  <c r="R11" i="14"/>
  <c r="AT39" i="9"/>
  <c r="BL14" i="9"/>
  <c r="BL109" i="9"/>
  <c r="BK109" i="9"/>
  <c r="Y5" i="14"/>
  <c r="AB5" i="14"/>
  <c r="AC5" i="14" s="1"/>
  <c r="E7" i="14"/>
  <c r="O7" i="14"/>
  <c r="AF9" i="14"/>
  <c r="BK27" i="9" s="1"/>
  <c r="Y10" i="14"/>
  <c r="G8" i="14"/>
  <c r="M7" i="14"/>
  <c r="AF7" i="14"/>
  <c r="AS30" i="9" s="1"/>
  <c r="E8" i="14"/>
  <c r="C8" i="14"/>
  <c r="D25" i="14" s="1"/>
  <c r="K8" i="14"/>
  <c r="K7" i="14"/>
  <c r="S8" i="14"/>
  <c r="BL24" i="9"/>
  <c r="BL30" i="9"/>
  <c r="BK132" i="9"/>
  <c r="BL132" i="9"/>
  <c r="BL137" i="9"/>
  <c r="BK137" i="9"/>
  <c r="AG12" i="14"/>
  <c r="BL9" i="9" s="1"/>
  <c r="AC9" i="14"/>
  <c r="AC7" i="14"/>
  <c r="M8" i="14"/>
  <c r="Y8" i="14"/>
  <c r="Y9" i="14"/>
  <c r="Y12" i="14"/>
  <c r="Y13" i="14"/>
  <c r="AB13" i="14"/>
  <c r="AC13" i="14" s="1"/>
  <c r="S7" i="14"/>
  <c r="Y6" i="14"/>
  <c r="BL116" i="9"/>
  <c r="BK116" i="9"/>
  <c r="BK128" i="9"/>
  <c r="BL128" i="9"/>
  <c r="AF6" i="14"/>
  <c r="AS37" i="9" s="1"/>
  <c r="AF13" i="14"/>
  <c r="BL16" i="9"/>
  <c r="BK16" i="9"/>
  <c r="BL22" i="9"/>
  <c r="BL32" i="9"/>
  <c r="BK32" i="9"/>
  <c r="BL38" i="9"/>
  <c r="BK38" i="9"/>
  <c r="BL113" i="9"/>
  <c r="BK113" i="9"/>
  <c r="BK140" i="9"/>
  <c r="BL140" i="9"/>
  <c r="BL169" i="9"/>
  <c r="BK169" i="9"/>
  <c r="BL193" i="9"/>
  <c r="BK193" i="9"/>
  <c r="BL33" i="9"/>
  <c r="AB12" i="14"/>
  <c r="AC12" i="14" s="1"/>
  <c r="BK189" i="9"/>
  <c r="BK161" i="9"/>
  <c r="AT10" i="9"/>
  <c r="AT12" i="9"/>
  <c r="AT14" i="9"/>
  <c r="AT16" i="9"/>
  <c r="AT18" i="9"/>
  <c r="AT20" i="9"/>
  <c r="AT22" i="9"/>
  <c r="AT24" i="9"/>
  <c r="AT26" i="9"/>
  <c r="AT28" i="9"/>
  <c r="AT30" i="9"/>
  <c r="AT32" i="9"/>
  <c r="AT34" i="9"/>
  <c r="AT36" i="9"/>
  <c r="AT38" i="9"/>
  <c r="AT40" i="9"/>
  <c r="BL11" i="9"/>
  <c r="BL19" i="9"/>
  <c r="BK26" i="9"/>
  <c r="BL35" i="9"/>
  <c r="BL12" i="9"/>
  <c r="BK15" i="9"/>
  <c r="BL20" i="9"/>
  <c r="BK23" i="9"/>
  <c r="BL28" i="9"/>
  <c r="BK31" i="9"/>
  <c r="BK39" i="9"/>
  <c r="BK28" i="9"/>
  <c r="BK12" i="9"/>
  <c r="BK34" i="9"/>
  <c r="AS9" i="9"/>
  <c r="AS11" i="9"/>
  <c r="AS13" i="9"/>
  <c r="AS15" i="9"/>
  <c r="AS17" i="9"/>
  <c r="AS19" i="9"/>
  <c r="AS21" i="9"/>
  <c r="AS23" i="9"/>
  <c r="AS25" i="9"/>
  <c r="AS29" i="9"/>
  <c r="AS33" i="9"/>
  <c r="AS35" i="9"/>
  <c r="AS39" i="9"/>
  <c r="BK9" i="9"/>
  <c r="BL13" i="9"/>
  <c r="BL21" i="9"/>
  <c r="BL37" i="9"/>
  <c r="BL10" i="9"/>
  <c r="BK13" i="9"/>
  <c r="BL18" i="9"/>
  <c r="BK21" i="9"/>
  <c r="BL26" i="9"/>
  <c r="BK29" i="9"/>
  <c r="BL34" i="9"/>
  <c r="BK37" i="9"/>
  <c r="AO44" i="9" l="1"/>
  <c r="AP44" i="9" s="1"/>
  <c r="AQ44" i="9" s="1"/>
  <c r="AR44" i="9"/>
  <c r="BI43" i="9"/>
  <c r="BJ43" i="9" s="1"/>
  <c r="BM43" i="9" s="1"/>
  <c r="BN43" i="9" s="1"/>
  <c r="AU43" i="9"/>
  <c r="BI42" i="9"/>
  <c r="BJ42" i="9" s="1"/>
  <c r="AU42" i="9"/>
  <c r="AB44" i="9"/>
  <c r="AC44" i="9" s="1"/>
  <c r="AD44" i="9" s="1"/>
  <c r="AE44" i="9" s="1"/>
  <c r="AG44" i="9" s="1"/>
  <c r="AH44" i="9" s="1"/>
  <c r="AB43" i="9"/>
  <c r="AC43" i="9" s="1"/>
  <c r="AD43" i="9" s="1"/>
  <c r="AE43" i="9" s="1"/>
  <c r="AG43" i="9" s="1"/>
  <c r="AH43" i="9" s="1"/>
  <c r="AJ42" i="9"/>
  <c r="AA42" i="9"/>
  <c r="AK42" i="9" s="1"/>
  <c r="AJ34" i="9"/>
  <c r="AA37" i="9"/>
  <c r="AB37" i="9" s="1"/>
  <c r="AC37" i="9" s="1"/>
  <c r="AA25" i="9"/>
  <c r="AB25" i="9" s="1"/>
  <c r="AC25" i="9" s="1"/>
  <c r="AB19" i="9"/>
  <c r="AJ9" i="9"/>
  <c r="AM9" i="9" s="1"/>
  <c r="AN9" i="9" s="1"/>
  <c r="AO9" i="9" s="1"/>
  <c r="AP9" i="9" s="1"/>
  <c r="AB9" i="9"/>
  <c r="AC9" i="9" s="1"/>
  <c r="BG5" i="9"/>
  <c r="AA13" i="9"/>
  <c r="AK13" i="9" s="1"/>
  <c r="BK24" i="9"/>
  <c r="AN38" i="9"/>
  <c r="AO38" i="9" s="1"/>
  <c r="AP38" i="9" s="1"/>
  <c r="AQ38" i="9" s="1"/>
  <c r="AR38" i="9" s="1"/>
  <c r="AS31" i="9"/>
  <c r="BK19" i="9"/>
  <c r="AS34" i="9"/>
  <c r="AS24" i="9"/>
  <c r="BK22" i="9"/>
  <c r="BK35" i="9"/>
  <c r="AS38" i="9"/>
  <c r="AS32" i="9"/>
  <c r="AT25" i="9"/>
  <c r="BK30" i="9"/>
  <c r="AS22" i="9"/>
  <c r="BK33" i="9"/>
  <c r="AS26" i="9"/>
  <c r="AA15" i="9"/>
  <c r="AK15" i="9" s="1"/>
  <c r="AB34" i="9"/>
  <c r="AC34" i="9" s="1"/>
  <c r="AJ17" i="9"/>
  <c r="AM17" i="9" s="1"/>
  <c r="AA32" i="9"/>
  <c r="AK32" i="9" s="1"/>
  <c r="AA26" i="9"/>
  <c r="AK26" i="9" s="1"/>
  <c r="AN19" i="9"/>
  <c r="AO19" i="9" s="1"/>
  <c r="AP19" i="9" s="1"/>
  <c r="AQ19" i="9" s="1"/>
  <c r="AR19" i="9" s="1"/>
  <c r="AA39" i="9"/>
  <c r="AK39" i="9" s="1"/>
  <c r="AN15" i="9"/>
  <c r="AO15" i="9" s="1"/>
  <c r="AP15" i="9" s="1"/>
  <c r="AQ15" i="9" s="1"/>
  <c r="AR15" i="9" s="1"/>
  <c r="AA35" i="9"/>
  <c r="AK35" i="9" s="1"/>
  <c r="AK30" i="9"/>
  <c r="AA33" i="9"/>
  <c r="AK33" i="9" s="1"/>
  <c r="AA28" i="9"/>
  <c r="AB28" i="9" s="1"/>
  <c r="AC28" i="9" s="1"/>
  <c r="AJ36" i="9"/>
  <c r="AM36" i="9" s="1"/>
  <c r="AB38" i="9"/>
  <c r="AC38" i="9" s="1"/>
  <c r="AB11" i="9"/>
  <c r="AC11" i="9" s="1"/>
  <c r="AJ11" i="9"/>
  <c r="AM11" i="9" s="1"/>
  <c r="AN11" i="9" s="1"/>
  <c r="AO11" i="9" s="1"/>
  <c r="AP11" i="9" s="1"/>
  <c r="AQ11" i="9" s="1"/>
  <c r="AR11" i="9" s="1"/>
  <c r="AJ16" i="9"/>
  <c r="AM16" i="9" s="1"/>
  <c r="AN16" i="9" s="1"/>
  <c r="AA16" i="9"/>
  <c r="AB36" i="9"/>
  <c r="AC36" i="9" s="1"/>
  <c r="N111" i="14"/>
  <c r="M111" i="14" s="1"/>
  <c r="N188" i="14"/>
  <c r="M188" i="14" s="1"/>
  <c r="N171" i="14"/>
  <c r="M171" i="14" s="1"/>
  <c r="N156" i="14"/>
  <c r="M156" i="14" s="1"/>
  <c r="N133" i="14"/>
  <c r="M133" i="14" s="1"/>
  <c r="N143" i="14"/>
  <c r="M143" i="14" s="1"/>
  <c r="N132" i="14"/>
  <c r="M132" i="14" s="1"/>
  <c r="N108" i="14"/>
  <c r="M108" i="14" s="1"/>
  <c r="N134" i="14"/>
  <c r="M134" i="14" s="1"/>
  <c r="N81" i="14"/>
  <c r="M81" i="14" s="1"/>
  <c r="N112" i="14"/>
  <c r="M112" i="14" s="1"/>
  <c r="N78" i="14"/>
  <c r="M78" i="14" s="1"/>
  <c r="N73" i="14"/>
  <c r="M73" i="14" s="1"/>
  <c r="N116" i="14"/>
  <c r="M116" i="14" s="1"/>
  <c r="N149" i="14"/>
  <c r="M149" i="14" s="1"/>
  <c r="N123" i="14"/>
  <c r="M123" i="14" s="1"/>
  <c r="N91" i="14"/>
  <c r="M91" i="14" s="1"/>
  <c r="N169" i="14"/>
  <c r="M169" i="14" s="1"/>
  <c r="N148" i="14"/>
  <c r="M148" i="14" s="1"/>
  <c r="N187" i="14"/>
  <c r="M187" i="14" s="1"/>
  <c r="N79" i="14"/>
  <c r="M79" i="14" s="1"/>
  <c r="N70" i="14"/>
  <c r="M70" i="14" s="1"/>
  <c r="N77" i="14"/>
  <c r="M77" i="14" s="1"/>
  <c r="N103" i="14"/>
  <c r="M103" i="14" s="1"/>
  <c r="N155" i="14"/>
  <c r="M155" i="14" s="1"/>
  <c r="N84" i="14"/>
  <c r="M84" i="14" s="1"/>
  <c r="N131" i="14"/>
  <c r="M131" i="14" s="1"/>
  <c r="R64" i="14"/>
  <c r="R60" i="14"/>
  <c r="R169" i="14"/>
  <c r="Q169" i="14" s="1"/>
  <c r="R62" i="14"/>
  <c r="R185" i="14"/>
  <c r="Q185" i="14" s="1"/>
  <c r="R65" i="14"/>
  <c r="R139" i="14"/>
  <c r="Q139" i="14" s="1"/>
  <c r="BL27" i="9"/>
  <c r="AS27" i="9"/>
  <c r="BL36" i="9"/>
  <c r="R23" i="14"/>
  <c r="R29" i="14"/>
  <c r="R150" i="14"/>
  <c r="Q150" i="14" s="1"/>
  <c r="R132" i="14"/>
  <c r="Q132" i="14" s="1"/>
  <c r="R41" i="14"/>
  <c r="R125" i="14"/>
  <c r="Q125" i="14" s="1"/>
  <c r="R27" i="14"/>
  <c r="R33" i="14"/>
  <c r="R163" i="14"/>
  <c r="Q163" i="14" s="1"/>
  <c r="R155" i="14"/>
  <c r="Q155" i="14" s="1"/>
  <c r="R71" i="14"/>
  <c r="Q71" i="14" s="1"/>
  <c r="BL29" i="9"/>
  <c r="BL31" i="9"/>
  <c r="AT27" i="9"/>
  <c r="AJ23" i="9"/>
  <c r="AM23" i="9" s="1"/>
  <c r="AN23" i="9" s="1"/>
  <c r="AA23" i="9"/>
  <c r="R87" i="14"/>
  <c r="Q87" i="14" s="1"/>
  <c r="R103" i="14"/>
  <c r="Q103" i="14" s="1"/>
  <c r="R88" i="14"/>
  <c r="Q88" i="14" s="1"/>
  <c r="R105" i="14"/>
  <c r="Q105" i="14" s="1"/>
  <c r="R117" i="14"/>
  <c r="Q117" i="14" s="1"/>
  <c r="R146" i="14"/>
  <c r="Q146" i="14" s="1"/>
  <c r="R112" i="14"/>
  <c r="Q112" i="14" s="1"/>
  <c r="R141" i="14"/>
  <c r="Q141" i="14" s="1"/>
  <c r="R183" i="14"/>
  <c r="Q183" i="14" s="1"/>
  <c r="R168" i="14"/>
  <c r="Q168" i="14" s="1"/>
  <c r="R182" i="14"/>
  <c r="Q182" i="14" s="1"/>
  <c r="R181" i="14"/>
  <c r="Q181" i="14" s="1"/>
  <c r="D22" i="14"/>
  <c r="J44" i="14"/>
  <c r="J50" i="14"/>
  <c r="J18" i="14"/>
  <c r="J47" i="14"/>
  <c r="J53" i="14"/>
  <c r="J12" i="14"/>
  <c r="J43" i="14"/>
  <c r="BK25" i="9"/>
  <c r="AC30" i="9"/>
  <c r="AA31" i="9"/>
  <c r="AK31" i="9" s="1"/>
  <c r="AJ31" i="9"/>
  <c r="AM31" i="9" s="1"/>
  <c r="AN31" i="9" s="1"/>
  <c r="AO31" i="9" s="1"/>
  <c r="AP31" i="9" s="1"/>
  <c r="AQ31" i="9" s="1"/>
  <c r="AR31" i="9" s="1"/>
  <c r="AN37" i="9"/>
  <c r="AO37" i="9" s="1"/>
  <c r="AP37" i="9" s="1"/>
  <c r="AQ37" i="9" s="1"/>
  <c r="AR37" i="9" s="1"/>
  <c r="R84" i="14"/>
  <c r="Q84" i="14" s="1"/>
  <c r="R57" i="14"/>
  <c r="R76" i="14"/>
  <c r="Q76" i="14" s="1"/>
  <c r="R104" i="14"/>
  <c r="Q104" i="14" s="1"/>
  <c r="R186" i="14"/>
  <c r="Q186" i="14" s="1"/>
  <c r="R51" i="14"/>
  <c r="R58" i="14"/>
  <c r="R98" i="14"/>
  <c r="Q98" i="14" s="1"/>
  <c r="R157" i="14"/>
  <c r="Q157" i="14" s="1"/>
  <c r="R97" i="14"/>
  <c r="Q97" i="14" s="1"/>
  <c r="R52" i="14"/>
  <c r="R54" i="14"/>
  <c r="R86" i="14"/>
  <c r="Q86" i="14" s="1"/>
  <c r="R111" i="14"/>
  <c r="Q111" i="14" s="1"/>
  <c r="R176" i="14"/>
  <c r="Q176" i="14" s="1"/>
  <c r="R81" i="14"/>
  <c r="Q81" i="14" s="1"/>
  <c r="R83" i="14"/>
  <c r="Q83" i="14" s="1"/>
  <c r="R56" i="14"/>
  <c r="R95" i="14"/>
  <c r="Q95" i="14" s="1"/>
  <c r="R107" i="14"/>
  <c r="Q107" i="14" s="1"/>
  <c r="R92" i="14"/>
  <c r="Q92" i="14" s="1"/>
  <c r="R121" i="14"/>
  <c r="Q121" i="14" s="1"/>
  <c r="R119" i="14"/>
  <c r="Q119" i="14" s="1"/>
  <c r="R153" i="14"/>
  <c r="Q153" i="14" s="1"/>
  <c r="R115" i="14"/>
  <c r="Q115" i="14" s="1"/>
  <c r="R144" i="14"/>
  <c r="Q144" i="14" s="1"/>
  <c r="R154" i="14"/>
  <c r="Q154" i="14" s="1"/>
  <c r="R179" i="14"/>
  <c r="Q179" i="14" s="1"/>
  <c r="R188" i="14"/>
  <c r="Q188" i="14" s="1"/>
  <c r="R187" i="14"/>
  <c r="Q187" i="14" s="1"/>
  <c r="J28" i="14"/>
  <c r="J54" i="14"/>
  <c r="J39" i="14"/>
  <c r="J31" i="14"/>
  <c r="J25" i="14"/>
  <c r="J29" i="14"/>
  <c r="AS36" i="9"/>
  <c r="AN30" i="9"/>
  <c r="AO30" i="9" s="1"/>
  <c r="AP30" i="9" s="1"/>
  <c r="AQ30" i="9" s="1"/>
  <c r="AR30" i="9" s="1"/>
  <c r="AN28" i="9"/>
  <c r="AO28" i="9" s="1"/>
  <c r="AP28" i="9" s="1"/>
  <c r="AQ28" i="9" s="1"/>
  <c r="AR28" i="9" s="1"/>
  <c r="P180" i="14"/>
  <c r="O180" i="14" s="1"/>
  <c r="P174" i="14"/>
  <c r="O174" i="14" s="1"/>
  <c r="P168" i="14"/>
  <c r="O168" i="14" s="1"/>
  <c r="P160" i="14"/>
  <c r="O160" i="14" s="1"/>
  <c r="P184" i="14"/>
  <c r="O184" i="14" s="1"/>
  <c r="P178" i="14"/>
  <c r="O178" i="14" s="1"/>
  <c r="P167" i="14"/>
  <c r="O167" i="14" s="1"/>
  <c r="P185" i="14"/>
  <c r="O185" i="14" s="1"/>
  <c r="P176" i="14"/>
  <c r="O176" i="14" s="1"/>
  <c r="P164" i="14"/>
  <c r="O164" i="14" s="1"/>
  <c r="P156" i="14"/>
  <c r="O156" i="14" s="1"/>
  <c r="P188" i="14"/>
  <c r="O188" i="14" s="1"/>
  <c r="P170" i="14"/>
  <c r="O170" i="14" s="1"/>
  <c r="P155" i="14"/>
  <c r="O155" i="14" s="1"/>
  <c r="P147" i="14"/>
  <c r="O147" i="14" s="1"/>
  <c r="P149" i="14"/>
  <c r="O149" i="14" s="1"/>
  <c r="P138" i="14"/>
  <c r="O138" i="14" s="1"/>
  <c r="P132" i="14"/>
  <c r="O132" i="14" s="1"/>
  <c r="P124" i="14"/>
  <c r="O124" i="14" s="1"/>
  <c r="P183" i="14"/>
  <c r="O183" i="14" s="1"/>
  <c r="P159" i="14"/>
  <c r="O159" i="14" s="1"/>
  <c r="P141" i="14"/>
  <c r="O141" i="14" s="1"/>
  <c r="P129" i="14"/>
  <c r="O129" i="14" s="1"/>
  <c r="P55" i="14"/>
  <c r="P49" i="14"/>
  <c r="P42" i="14"/>
  <c r="P66" i="14"/>
  <c r="P60" i="14"/>
  <c r="P54" i="14"/>
  <c r="P41" i="14"/>
  <c r="P98" i="14"/>
  <c r="O98" i="14" s="1"/>
  <c r="P85" i="14"/>
  <c r="O85" i="14" s="1"/>
  <c r="P50" i="14"/>
  <c r="P47" i="14"/>
  <c r="P64" i="14"/>
  <c r="P137" i="14"/>
  <c r="O137" i="14" s="1"/>
  <c r="P72" i="14"/>
  <c r="O72" i="14" s="1"/>
  <c r="P68" i="14"/>
  <c r="P45" i="14"/>
  <c r="P86" i="14"/>
  <c r="O86" i="14" s="1"/>
  <c r="P52" i="14"/>
  <c r="P120" i="14"/>
  <c r="O120" i="14" s="1"/>
  <c r="P84" i="14"/>
  <c r="O84" i="14" s="1"/>
  <c r="P186" i="14"/>
  <c r="O186" i="14" s="1"/>
  <c r="P177" i="14"/>
  <c r="O177" i="14" s="1"/>
  <c r="P171" i="14"/>
  <c r="O171" i="14" s="1"/>
  <c r="P165" i="14"/>
  <c r="O165" i="14" s="1"/>
  <c r="P187" i="14"/>
  <c r="O187" i="14" s="1"/>
  <c r="P181" i="14"/>
  <c r="O181" i="14" s="1"/>
  <c r="P175" i="14"/>
  <c r="O175" i="14" s="1"/>
  <c r="P162" i="14"/>
  <c r="O162" i="14" s="1"/>
  <c r="P182" i="14"/>
  <c r="O182" i="14" s="1"/>
  <c r="P173" i="14"/>
  <c r="O173" i="14" s="1"/>
  <c r="P161" i="14"/>
  <c r="O161" i="14" s="1"/>
  <c r="P153" i="14"/>
  <c r="O153" i="14" s="1"/>
  <c r="P179" i="14"/>
  <c r="O179" i="14" s="1"/>
  <c r="P158" i="14"/>
  <c r="O158" i="14" s="1"/>
  <c r="P150" i="14"/>
  <c r="O150" i="14" s="1"/>
  <c r="P152" i="14"/>
  <c r="O152" i="14" s="1"/>
  <c r="P145" i="14"/>
  <c r="O145" i="14" s="1"/>
  <c r="P135" i="14"/>
  <c r="O135" i="14" s="1"/>
  <c r="P127" i="14"/>
  <c r="O127" i="14" s="1"/>
  <c r="P121" i="14"/>
  <c r="O121" i="14" s="1"/>
  <c r="P166" i="14"/>
  <c r="O166" i="14" s="1"/>
  <c r="P148" i="14"/>
  <c r="O148" i="14" s="1"/>
  <c r="P134" i="14"/>
  <c r="O134" i="14" s="1"/>
  <c r="P126" i="14"/>
  <c r="O126" i="14" s="1"/>
  <c r="P116" i="14"/>
  <c r="O116" i="14" s="1"/>
  <c r="P112" i="14"/>
  <c r="O112" i="14" s="1"/>
  <c r="P111" i="14"/>
  <c r="O111" i="14" s="1"/>
  <c r="P110" i="14"/>
  <c r="O110" i="14" s="1"/>
  <c r="P107" i="14"/>
  <c r="O107" i="14" s="1"/>
  <c r="P172" i="14"/>
  <c r="O172" i="14" s="1"/>
  <c r="P169" i="14"/>
  <c r="O169" i="14" s="1"/>
  <c r="P157" i="14"/>
  <c r="O157" i="14" s="1"/>
  <c r="P144" i="14"/>
  <c r="O144" i="14" s="1"/>
  <c r="P142" i="14"/>
  <c r="O142" i="14" s="1"/>
  <c r="P139" i="14"/>
  <c r="O139" i="14" s="1"/>
  <c r="P136" i="14"/>
  <c r="O136" i="14" s="1"/>
  <c r="P123" i="14"/>
  <c r="O123" i="14" s="1"/>
  <c r="P119" i="14"/>
  <c r="O119" i="14" s="1"/>
  <c r="P117" i="14"/>
  <c r="O117" i="14" s="1"/>
  <c r="P115" i="14"/>
  <c r="O115" i="14" s="1"/>
  <c r="P113" i="14"/>
  <c r="O113" i="14" s="1"/>
  <c r="P109" i="14"/>
  <c r="O109" i="14" s="1"/>
  <c r="P99" i="14"/>
  <c r="O99" i="14" s="1"/>
  <c r="P97" i="14"/>
  <c r="O97" i="14" s="1"/>
  <c r="P95" i="14"/>
  <c r="O95" i="14" s="1"/>
  <c r="P93" i="14"/>
  <c r="O93" i="14" s="1"/>
  <c r="P91" i="14"/>
  <c r="O91" i="14" s="1"/>
  <c r="P89" i="14"/>
  <c r="O89" i="14" s="1"/>
  <c r="P87" i="14"/>
  <c r="O87" i="14" s="1"/>
  <c r="P151" i="14"/>
  <c r="O151" i="14" s="1"/>
  <c r="P133" i="14"/>
  <c r="O133" i="14" s="1"/>
  <c r="P130" i="14"/>
  <c r="O130" i="14" s="1"/>
  <c r="P108" i="14"/>
  <c r="O108" i="14" s="1"/>
  <c r="P102" i="14"/>
  <c r="O102" i="14" s="1"/>
  <c r="P101" i="14"/>
  <c r="O101" i="14" s="1"/>
  <c r="P128" i="14"/>
  <c r="O128" i="14" s="1"/>
  <c r="P118" i="14"/>
  <c r="O118" i="14" s="1"/>
  <c r="P114" i="14"/>
  <c r="O114" i="14" s="1"/>
  <c r="P104" i="14"/>
  <c r="O104" i="14" s="1"/>
  <c r="P100" i="14"/>
  <c r="O100" i="14" s="1"/>
  <c r="P96" i="14"/>
  <c r="O96" i="14" s="1"/>
  <c r="P92" i="14"/>
  <c r="O92" i="14" s="1"/>
  <c r="P88" i="14"/>
  <c r="O88" i="14" s="1"/>
  <c r="P81" i="14"/>
  <c r="O81" i="14" s="1"/>
  <c r="P78" i="14"/>
  <c r="O78" i="14" s="1"/>
  <c r="P58" i="14"/>
  <c r="P51" i="14"/>
  <c r="P46" i="14"/>
  <c r="P105" i="14"/>
  <c r="O105" i="14" s="1"/>
  <c r="P103" i="14"/>
  <c r="O103" i="14" s="1"/>
  <c r="P163" i="14"/>
  <c r="O163" i="14" s="1"/>
  <c r="P154" i="14"/>
  <c r="O154" i="14" s="1"/>
  <c r="P146" i="14"/>
  <c r="O146" i="14" s="1"/>
  <c r="P122" i="14"/>
  <c r="O122" i="14" s="1"/>
  <c r="P106" i="14"/>
  <c r="O106" i="14" s="1"/>
  <c r="P83" i="14"/>
  <c r="O83" i="14" s="1"/>
  <c r="P80" i="14"/>
  <c r="O80" i="14" s="1"/>
  <c r="P77" i="14"/>
  <c r="O77" i="14" s="1"/>
  <c r="P75" i="14"/>
  <c r="O75" i="14" s="1"/>
  <c r="P73" i="14"/>
  <c r="O73" i="14" s="1"/>
  <c r="P71" i="14"/>
  <c r="O71" i="14" s="1"/>
  <c r="P67" i="14"/>
  <c r="P62" i="14"/>
  <c r="P59" i="14"/>
  <c r="P48" i="14"/>
  <c r="P131" i="14"/>
  <c r="O131" i="14" s="1"/>
  <c r="P90" i="14"/>
  <c r="O90" i="14" s="1"/>
  <c r="P82" i="14"/>
  <c r="O82" i="14" s="1"/>
  <c r="P40" i="14"/>
  <c r="P74" i="14"/>
  <c r="O74" i="14" s="1"/>
  <c r="P70" i="14"/>
  <c r="O70" i="14" s="1"/>
  <c r="P69" i="14"/>
  <c r="P143" i="14"/>
  <c r="O143" i="14" s="1"/>
  <c r="P79" i="14"/>
  <c r="O79" i="14" s="1"/>
  <c r="P76" i="14"/>
  <c r="O76" i="14" s="1"/>
  <c r="P57" i="14"/>
  <c r="P94" i="14"/>
  <c r="O94" i="14" s="1"/>
  <c r="P140" i="14"/>
  <c r="O140" i="14" s="1"/>
  <c r="P125" i="14"/>
  <c r="O125" i="14" s="1"/>
  <c r="J172" i="14"/>
  <c r="I172" i="14" s="1"/>
  <c r="J156" i="14"/>
  <c r="I156" i="14" s="1"/>
  <c r="J150" i="14"/>
  <c r="I150" i="14" s="1"/>
  <c r="J176" i="14"/>
  <c r="I176" i="14" s="1"/>
  <c r="J157" i="14"/>
  <c r="I157" i="14" s="1"/>
  <c r="J113" i="14"/>
  <c r="I113" i="14" s="1"/>
  <c r="J120" i="14"/>
  <c r="I120" i="14" s="1"/>
  <c r="J96" i="14"/>
  <c r="I96" i="14" s="1"/>
  <c r="J143" i="14"/>
  <c r="I143" i="14" s="1"/>
  <c r="J122" i="14"/>
  <c r="I122" i="14" s="1"/>
  <c r="J144" i="14"/>
  <c r="I144" i="14" s="1"/>
  <c r="J87" i="14"/>
  <c r="I87" i="14" s="1"/>
  <c r="J58" i="14"/>
  <c r="I58" i="14" s="1"/>
  <c r="J121" i="14"/>
  <c r="I121" i="14" s="1"/>
  <c r="J72" i="14"/>
  <c r="I72" i="14" s="1"/>
  <c r="J66" i="14"/>
  <c r="I66" i="14" s="1"/>
  <c r="J104" i="14"/>
  <c r="I104" i="14" s="1"/>
  <c r="J75" i="14"/>
  <c r="I75" i="14" s="1"/>
  <c r="J64" i="14"/>
  <c r="I64" i="14" s="1"/>
  <c r="J85" i="14"/>
  <c r="I85" i="14" s="1"/>
  <c r="J187" i="14"/>
  <c r="I187" i="14" s="1"/>
  <c r="J139" i="14"/>
  <c r="I139" i="14" s="1"/>
  <c r="J100" i="14"/>
  <c r="I100" i="14" s="1"/>
  <c r="J137" i="14"/>
  <c r="I137" i="14" s="1"/>
  <c r="J99" i="14"/>
  <c r="I99" i="14" s="1"/>
  <c r="J77" i="14"/>
  <c r="I77" i="14" s="1"/>
  <c r="J136" i="14"/>
  <c r="I136" i="14" s="1"/>
  <c r="J163" i="14"/>
  <c r="I163" i="14" s="1"/>
  <c r="J151" i="14"/>
  <c r="I151" i="14" s="1"/>
  <c r="J127" i="14"/>
  <c r="I127" i="14" s="1"/>
  <c r="J167" i="14"/>
  <c r="I167" i="14" s="1"/>
  <c r="J88" i="14"/>
  <c r="I88" i="14" s="1"/>
  <c r="J105" i="14"/>
  <c r="I105" i="14" s="1"/>
  <c r="J84" i="14"/>
  <c r="I84" i="14" s="1"/>
  <c r="J78" i="14"/>
  <c r="I78" i="14" s="1"/>
  <c r="J56" i="14"/>
  <c r="I56" i="14" s="1"/>
  <c r="AJ27" i="9"/>
  <c r="AM27" i="9" s="1"/>
  <c r="AA27" i="9"/>
  <c r="N58" i="14"/>
  <c r="N60" i="14"/>
  <c r="N63" i="14"/>
  <c r="N52" i="14"/>
  <c r="N43" i="14"/>
  <c r="N41" i="14"/>
  <c r="N48" i="14"/>
  <c r="N65" i="14"/>
  <c r="N49" i="14"/>
  <c r="N37" i="14"/>
  <c r="N27" i="14"/>
  <c r="N38" i="14"/>
  <c r="N29" i="14"/>
  <c r="N12" i="14"/>
  <c r="N39" i="14"/>
  <c r="N14" i="14"/>
  <c r="N18" i="14"/>
  <c r="N24" i="14"/>
  <c r="C22" i="14"/>
  <c r="N22" i="14"/>
  <c r="N57" i="14"/>
  <c r="N66" i="14"/>
  <c r="R18" i="14"/>
  <c r="R17" i="14"/>
  <c r="R25" i="14"/>
  <c r="R35" i="14"/>
  <c r="R28" i="14"/>
  <c r="R37" i="14"/>
  <c r="R43" i="14"/>
  <c r="R15" i="14"/>
  <c r="R26" i="14"/>
  <c r="R39" i="14"/>
  <c r="R19" i="14"/>
  <c r="N32" i="14"/>
  <c r="X5" i="9"/>
  <c r="AM39" i="9"/>
  <c r="AM26" i="9"/>
  <c r="AJ21" i="9"/>
  <c r="AA21" i="9"/>
  <c r="AK21" i="9" s="1"/>
  <c r="R40" i="14"/>
  <c r="R38" i="14"/>
  <c r="D27" i="14"/>
  <c r="N19" i="14"/>
  <c r="N33" i="14"/>
  <c r="N36" i="14"/>
  <c r="N61" i="14"/>
  <c r="J16" i="14"/>
  <c r="AJ20" i="9"/>
  <c r="AA20" i="9"/>
  <c r="AK20" i="9" s="1"/>
  <c r="AA29" i="9"/>
  <c r="AK29" i="9" s="1"/>
  <c r="AJ29" i="9"/>
  <c r="T185" i="14"/>
  <c r="S185" i="14" s="1"/>
  <c r="T176" i="14"/>
  <c r="S176" i="14" s="1"/>
  <c r="T180" i="14"/>
  <c r="S180" i="14" s="1"/>
  <c r="T170" i="14"/>
  <c r="S170" i="14" s="1"/>
  <c r="T181" i="14"/>
  <c r="S181" i="14" s="1"/>
  <c r="T154" i="14"/>
  <c r="S154" i="14" s="1"/>
  <c r="T172" i="14"/>
  <c r="S172" i="14" s="1"/>
  <c r="T153" i="14"/>
  <c r="S153" i="14" s="1"/>
  <c r="T150" i="14"/>
  <c r="S150" i="14" s="1"/>
  <c r="T143" i="14"/>
  <c r="S143" i="14" s="1"/>
  <c r="T122" i="14"/>
  <c r="S122" i="14" s="1"/>
  <c r="T118" i="14"/>
  <c r="S118" i="14" s="1"/>
  <c r="T140" i="14"/>
  <c r="S140" i="14" s="1"/>
  <c r="T132" i="14"/>
  <c r="S132" i="14" s="1"/>
  <c r="T124" i="14"/>
  <c r="S124" i="14" s="1"/>
  <c r="T108" i="14"/>
  <c r="S108" i="14" s="1"/>
  <c r="T158" i="14"/>
  <c r="S158" i="14" s="1"/>
  <c r="T138" i="14"/>
  <c r="S138" i="14" s="1"/>
  <c r="T112" i="14"/>
  <c r="S112" i="14" s="1"/>
  <c r="T103" i="14"/>
  <c r="S103" i="14" s="1"/>
  <c r="T97" i="14"/>
  <c r="S97" i="14" s="1"/>
  <c r="T93" i="14"/>
  <c r="S93" i="14" s="1"/>
  <c r="T89" i="14"/>
  <c r="S89" i="14" s="1"/>
  <c r="T164" i="14"/>
  <c r="S164" i="14" s="1"/>
  <c r="T131" i="14"/>
  <c r="S131" i="14" s="1"/>
  <c r="T116" i="14"/>
  <c r="S116" i="14" s="1"/>
  <c r="T110" i="14"/>
  <c r="S110" i="14" s="1"/>
  <c r="T101" i="14"/>
  <c r="S101" i="14" s="1"/>
  <c r="T94" i="14"/>
  <c r="S94" i="14" s="1"/>
  <c r="T86" i="14"/>
  <c r="S86" i="14" s="1"/>
  <c r="T79" i="14"/>
  <c r="S79" i="14" s="1"/>
  <c r="T47" i="14"/>
  <c r="T33" i="14"/>
  <c r="T17" i="14"/>
  <c r="T64" i="14"/>
  <c r="T37" i="14"/>
  <c r="T24" i="14"/>
  <c r="T155" i="14"/>
  <c r="S155" i="14" s="1"/>
  <c r="T109" i="14"/>
  <c r="S109" i="14" s="1"/>
  <c r="T113" i="14"/>
  <c r="S113" i="14" s="1"/>
  <c r="T88" i="14"/>
  <c r="S88" i="14" s="1"/>
  <c r="T80" i="14"/>
  <c r="S80" i="14" s="1"/>
  <c r="T44" i="14"/>
  <c r="T46" i="14"/>
  <c r="T15" i="14"/>
  <c r="T104" i="14"/>
  <c r="S104" i="14" s="1"/>
  <c r="T74" i="14"/>
  <c r="S74" i="14" s="1"/>
  <c r="T66" i="14"/>
  <c r="T48" i="14"/>
  <c r="T11" i="14"/>
  <c r="T85" i="14"/>
  <c r="S85" i="14" s="1"/>
  <c r="T76" i="14"/>
  <c r="S76" i="14" s="1"/>
  <c r="T67" i="14"/>
  <c r="T30" i="14"/>
  <c r="T182" i="14"/>
  <c r="S182" i="14" s="1"/>
  <c r="T163" i="14"/>
  <c r="S163" i="14" s="1"/>
  <c r="T174" i="14"/>
  <c r="S174" i="14" s="1"/>
  <c r="T160" i="14"/>
  <c r="S160" i="14" s="1"/>
  <c r="T162" i="14"/>
  <c r="S162" i="14" s="1"/>
  <c r="T178" i="14"/>
  <c r="S178" i="14" s="1"/>
  <c r="T169" i="14"/>
  <c r="S169" i="14" s="1"/>
  <c r="T177" i="14"/>
  <c r="S177" i="14" s="1"/>
  <c r="T147" i="14"/>
  <c r="S147" i="14" s="1"/>
  <c r="T130" i="14"/>
  <c r="S130" i="14" s="1"/>
  <c r="T120" i="14"/>
  <c r="S120" i="14" s="1"/>
  <c r="T157" i="14"/>
  <c r="S157" i="14" s="1"/>
  <c r="T137" i="14"/>
  <c r="S137" i="14" s="1"/>
  <c r="T43" i="14"/>
  <c r="T29" i="14"/>
  <c r="T13" i="14"/>
  <c r="T142" i="14"/>
  <c r="S142" i="14" s="1"/>
  <c r="T123" i="14"/>
  <c r="S123" i="14" s="1"/>
  <c r="T111" i="14"/>
  <c r="S111" i="14" s="1"/>
  <c r="T81" i="14"/>
  <c r="S81" i="14" s="1"/>
  <c r="T77" i="14"/>
  <c r="S77" i="14" s="1"/>
  <c r="T73" i="14"/>
  <c r="S73" i="14" s="1"/>
  <c r="T69" i="14"/>
  <c r="T61" i="14"/>
  <c r="T35" i="14"/>
  <c r="T20" i="14"/>
  <c r="T39" i="14"/>
  <c r="T42" i="14"/>
  <c r="T60" i="14"/>
  <c r="T63" i="14"/>
  <c r="T34" i="14"/>
  <c r="T100" i="14"/>
  <c r="S100" i="14" s="1"/>
  <c r="T58" i="14"/>
  <c r="T62" i="14"/>
  <c r="T14" i="14"/>
  <c r="T179" i="14"/>
  <c r="S179" i="14" s="1"/>
  <c r="T165" i="14"/>
  <c r="S165" i="14" s="1"/>
  <c r="T159" i="14"/>
  <c r="S159" i="14" s="1"/>
  <c r="T186" i="14"/>
  <c r="S186" i="14" s="1"/>
  <c r="T146" i="14"/>
  <c r="S146" i="14" s="1"/>
  <c r="T161" i="14"/>
  <c r="S161" i="14" s="1"/>
  <c r="T135" i="14"/>
  <c r="S135" i="14" s="1"/>
  <c r="T50" i="14"/>
  <c r="T21" i="14"/>
  <c r="T136" i="14"/>
  <c r="S136" i="14" s="1"/>
  <c r="T105" i="14"/>
  <c r="S105" i="14" s="1"/>
  <c r="T75" i="14"/>
  <c r="S75" i="14" s="1"/>
  <c r="T65" i="14"/>
  <c r="T28" i="14"/>
  <c r="T49" i="14"/>
  <c r="T23" i="14"/>
  <c r="T56" i="14"/>
  <c r="T92" i="14"/>
  <c r="S92" i="14" s="1"/>
  <c r="T41" i="14"/>
  <c r="T171" i="14"/>
  <c r="S171" i="14" s="1"/>
  <c r="T184" i="14"/>
  <c r="S184" i="14" s="1"/>
  <c r="T133" i="14"/>
  <c r="S133" i="14" s="1"/>
  <c r="T149" i="14"/>
  <c r="S149" i="14" s="1"/>
  <c r="T78" i="14"/>
  <c r="S78" i="14" s="1"/>
  <c r="T45" i="14"/>
  <c r="T22" i="14"/>
  <c r="T18" i="14"/>
  <c r="T188" i="14"/>
  <c r="S188" i="14" s="1"/>
  <c r="T173" i="14"/>
  <c r="S173" i="14" s="1"/>
  <c r="T187" i="14"/>
  <c r="S187" i="14" s="1"/>
  <c r="T151" i="14"/>
  <c r="S151" i="14" s="1"/>
  <c r="T167" i="14"/>
  <c r="S167" i="14" s="1"/>
  <c r="T139" i="14"/>
  <c r="S139" i="14" s="1"/>
  <c r="T145" i="14"/>
  <c r="S145" i="14" s="1"/>
  <c r="T127" i="14"/>
  <c r="S127" i="14" s="1"/>
  <c r="T106" i="14"/>
  <c r="S106" i="14" s="1"/>
  <c r="T134" i="14"/>
  <c r="S134" i="14" s="1"/>
  <c r="T99" i="14"/>
  <c r="S99" i="14" s="1"/>
  <c r="T91" i="14"/>
  <c r="S91" i="14" s="1"/>
  <c r="T152" i="14"/>
  <c r="S152" i="14" s="1"/>
  <c r="T114" i="14"/>
  <c r="S114" i="14" s="1"/>
  <c r="T98" i="14"/>
  <c r="S98" i="14" s="1"/>
  <c r="T84" i="14"/>
  <c r="S84" i="14" s="1"/>
  <c r="T40" i="14"/>
  <c r="T10" i="14"/>
  <c r="S10" i="14" s="1"/>
  <c r="T57" i="14"/>
  <c r="T16" i="14"/>
  <c r="T144" i="14"/>
  <c r="S144" i="14" s="1"/>
  <c r="T83" i="14"/>
  <c r="S83" i="14" s="1"/>
  <c r="T27" i="14"/>
  <c r="T36" i="14"/>
  <c r="T70" i="14"/>
  <c r="S70" i="14" s="1"/>
  <c r="T26" i="14"/>
  <c r="T55" i="14"/>
  <c r="T72" i="14"/>
  <c r="S72" i="14" s="1"/>
  <c r="T166" i="14"/>
  <c r="S166" i="14" s="1"/>
  <c r="T156" i="14"/>
  <c r="S156" i="14" s="1"/>
  <c r="T119" i="14"/>
  <c r="S119" i="14" s="1"/>
  <c r="T38" i="14"/>
  <c r="T115" i="14"/>
  <c r="S115" i="14" s="1"/>
  <c r="T71" i="14"/>
  <c r="S71" i="14" s="1"/>
  <c r="T12" i="14"/>
  <c r="T19" i="14"/>
  <c r="T51" i="14"/>
  <c r="T125" i="14"/>
  <c r="S125" i="14" s="1"/>
  <c r="T141" i="14"/>
  <c r="S141" i="14" s="1"/>
  <c r="T128" i="14"/>
  <c r="S128" i="14" s="1"/>
  <c r="T25" i="14"/>
  <c r="T68" i="14"/>
  <c r="T53" i="14"/>
  <c r="T148" i="14"/>
  <c r="S148" i="14" s="1"/>
  <c r="T126" i="14"/>
  <c r="S126" i="14" s="1"/>
  <c r="T168" i="14"/>
  <c r="S168" i="14" s="1"/>
  <c r="T87" i="14"/>
  <c r="S87" i="14" s="1"/>
  <c r="T52" i="14"/>
  <c r="T96" i="14"/>
  <c r="S96" i="14" s="1"/>
  <c r="T175" i="14"/>
  <c r="S175" i="14" s="1"/>
  <c r="T117" i="14"/>
  <c r="S117" i="14" s="1"/>
  <c r="T107" i="14"/>
  <c r="S107" i="14" s="1"/>
  <c r="T129" i="14"/>
  <c r="S129" i="14" s="1"/>
  <c r="T32" i="14"/>
  <c r="T31" i="14"/>
  <c r="T82" i="14"/>
  <c r="S82" i="14" s="1"/>
  <c r="T183" i="14"/>
  <c r="S183" i="14" s="1"/>
  <c r="T95" i="14"/>
  <c r="S95" i="14" s="1"/>
  <c r="T90" i="14"/>
  <c r="S90" i="14" s="1"/>
  <c r="T102" i="14"/>
  <c r="S102" i="14" s="1"/>
  <c r="T54" i="14"/>
  <c r="T121" i="14"/>
  <c r="S121" i="14" s="1"/>
  <c r="T59" i="14"/>
  <c r="R49" i="14"/>
  <c r="R120" i="14"/>
  <c r="Q120" i="14" s="1"/>
  <c r="R101" i="14"/>
  <c r="Q101" i="14" s="1"/>
  <c r="R145" i="14"/>
  <c r="Q145" i="14" s="1"/>
  <c r="R156" i="14"/>
  <c r="Q156" i="14" s="1"/>
  <c r="R32" i="14"/>
  <c r="R69" i="14"/>
  <c r="R70" i="14"/>
  <c r="Q70" i="14" s="1"/>
  <c r="R99" i="14"/>
  <c r="Q99" i="14" s="1"/>
  <c r="R113" i="14"/>
  <c r="Q113" i="14" s="1"/>
  <c r="R172" i="14"/>
  <c r="Q172" i="14" s="1"/>
  <c r="R78" i="14"/>
  <c r="Q78" i="14" s="1"/>
  <c r="R140" i="14"/>
  <c r="Q140" i="14" s="1"/>
  <c r="R79" i="14"/>
  <c r="Q79" i="14" s="1"/>
  <c r="R66" i="14"/>
  <c r="R102" i="14"/>
  <c r="Q102" i="14" s="1"/>
  <c r="R134" i="14"/>
  <c r="Q134" i="14" s="1"/>
  <c r="R178" i="14"/>
  <c r="Q178" i="14" s="1"/>
  <c r="R93" i="14"/>
  <c r="Q93" i="14" s="1"/>
  <c r="R148" i="14"/>
  <c r="Q148" i="14" s="1"/>
  <c r="R45" i="14"/>
  <c r="R50" i="14"/>
  <c r="R63" i="14"/>
  <c r="R106" i="14"/>
  <c r="Q106" i="14" s="1"/>
  <c r="R138" i="14"/>
  <c r="Q138" i="14" s="1"/>
  <c r="R96" i="14"/>
  <c r="Q96" i="14" s="1"/>
  <c r="R130" i="14"/>
  <c r="Q130" i="14" s="1"/>
  <c r="R128" i="14"/>
  <c r="Q128" i="14" s="1"/>
  <c r="R177" i="14"/>
  <c r="Q177" i="14" s="1"/>
  <c r="R123" i="14"/>
  <c r="Q123" i="14" s="1"/>
  <c r="R159" i="14"/>
  <c r="Q159" i="14" s="1"/>
  <c r="R162" i="14"/>
  <c r="Q162" i="14" s="1"/>
  <c r="R166" i="14"/>
  <c r="Q166" i="14" s="1"/>
  <c r="R167" i="14"/>
  <c r="Q167" i="14" s="1"/>
  <c r="N25" i="14"/>
  <c r="N16" i="14"/>
  <c r="N68" i="14"/>
  <c r="N13" i="14"/>
  <c r="N30" i="14"/>
  <c r="N42" i="14"/>
  <c r="N11" i="14"/>
  <c r="N62" i="14"/>
  <c r="N55" i="14"/>
  <c r="N69" i="14"/>
  <c r="AA12" i="9"/>
  <c r="AK12" i="9" s="1"/>
  <c r="AJ12" i="9"/>
  <c r="J38" i="14"/>
  <c r="J52" i="14"/>
  <c r="J34" i="14"/>
  <c r="J33" i="14"/>
  <c r="J45" i="14"/>
  <c r="N51" i="14"/>
  <c r="N56" i="14"/>
  <c r="AJ40" i="9"/>
  <c r="AA40" i="9"/>
  <c r="AK40" i="9" s="1"/>
  <c r="J32" i="14"/>
  <c r="J40" i="14"/>
  <c r="J49" i="14"/>
  <c r="J35" i="14"/>
  <c r="J22" i="14"/>
  <c r="J15" i="14"/>
  <c r="J37" i="14"/>
  <c r="AK22" i="9"/>
  <c r="AB22" i="9"/>
  <c r="AC22" i="9" s="1"/>
  <c r="AI5" i="9"/>
  <c r="AW9" i="9"/>
  <c r="AW5" i="9" s="1"/>
  <c r="AF5" i="9"/>
  <c r="AN22" i="9"/>
  <c r="AJ14" i="9"/>
  <c r="AA14" i="9"/>
  <c r="AK14" i="9" s="1"/>
  <c r="AN35" i="9"/>
  <c r="AN32" i="9"/>
  <c r="AN13" i="9"/>
  <c r="P27" i="14"/>
  <c r="P36" i="14"/>
  <c r="P22" i="14"/>
  <c r="P21" i="14"/>
  <c r="P33" i="14"/>
  <c r="P32" i="14"/>
  <c r="P28" i="14"/>
  <c r="P31" i="14"/>
  <c r="P26" i="14"/>
  <c r="P29" i="14"/>
  <c r="P17" i="14"/>
  <c r="P12" i="14"/>
  <c r="P37" i="14"/>
  <c r="P23" i="14"/>
  <c r="P18" i="14"/>
  <c r="P13" i="14"/>
  <c r="P38" i="14"/>
  <c r="P24" i="14"/>
  <c r="P39" i="14"/>
  <c r="P11" i="14"/>
  <c r="P15" i="14"/>
  <c r="P30" i="14"/>
  <c r="P19" i="14"/>
  <c r="P34" i="14"/>
  <c r="P35" i="14"/>
  <c r="P16" i="14"/>
  <c r="P20" i="14"/>
  <c r="P14" i="14"/>
  <c r="P10" i="14"/>
  <c r="O10" i="14" s="1"/>
  <c r="P25" i="14"/>
  <c r="N17" i="14"/>
  <c r="N10" i="14"/>
  <c r="M10" i="14" s="1"/>
  <c r="N31" i="14"/>
  <c r="N35" i="14"/>
  <c r="AJ10" i="9"/>
  <c r="AA10" i="9"/>
  <c r="AK10" i="9" s="1"/>
  <c r="Z5" i="9"/>
  <c r="D33" i="14"/>
  <c r="D32" i="14"/>
  <c r="D31" i="14"/>
  <c r="D29" i="14"/>
  <c r="D24" i="14"/>
  <c r="D26" i="14"/>
  <c r="D23" i="14"/>
  <c r="D30" i="14"/>
  <c r="R42" i="14"/>
  <c r="R12" i="14"/>
  <c r="N50" i="14"/>
  <c r="N45" i="14"/>
  <c r="N59" i="14"/>
  <c r="N40" i="14"/>
  <c r="N46" i="14"/>
  <c r="J10" i="14"/>
  <c r="I10" i="14" s="1"/>
  <c r="J19" i="14"/>
  <c r="J24" i="14"/>
  <c r="J23" i="14"/>
  <c r="J26" i="14"/>
  <c r="N54" i="14"/>
  <c r="N47" i="14"/>
  <c r="J20" i="14"/>
  <c r="J17" i="14"/>
  <c r="J11" i="14"/>
  <c r="F153" i="14"/>
  <c r="E153" i="14" s="1"/>
  <c r="F129" i="14"/>
  <c r="E129" i="14" s="1"/>
  <c r="F134" i="14"/>
  <c r="E134" i="14" s="1"/>
  <c r="F101" i="14"/>
  <c r="E101" i="14" s="1"/>
  <c r="F148" i="14"/>
  <c r="E148" i="14" s="1"/>
  <c r="F28" i="14"/>
  <c r="F11" i="14"/>
  <c r="F59" i="14"/>
  <c r="E59" i="14" s="1"/>
  <c r="F21" i="14"/>
  <c r="F20" i="14"/>
  <c r="F62" i="14"/>
  <c r="E62" i="14" s="1"/>
  <c r="F19" i="14"/>
  <c r="F118" i="14"/>
  <c r="E118" i="14" s="1"/>
  <c r="F18" i="14"/>
  <c r="F14" i="14"/>
  <c r="F10" i="14"/>
  <c r="E10" i="14" s="1"/>
  <c r="F40" i="14"/>
  <c r="E40" i="14" s="1"/>
  <c r="F87" i="14"/>
  <c r="E87" i="14" s="1"/>
  <c r="F177" i="14"/>
  <c r="E177" i="14" s="1"/>
  <c r="F109" i="14"/>
  <c r="E109" i="14" s="1"/>
  <c r="F144" i="14"/>
  <c r="E144" i="14" s="1"/>
  <c r="F167" i="14"/>
  <c r="E167" i="14" s="1"/>
  <c r="F183" i="14"/>
  <c r="E183" i="14" s="1"/>
  <c r="F89" i="14"/>
  <c r="E89" i="14" s="1"/>
  <c r="F121" i="14"/>
  <c r="E121" i="14" s="1"/>
  <c r="F181" i="14"/>
  <c r="E181" i="14" s="1"/>
  <c r="F168" i="14"/>
  <c r="E168" i="14" s="1"/>
  <c r="F154" i="14"/>
  <c r="E154" i="14" s="1"/>
  <c r="F63" i="14"/>
  <c r="E63" i="14" s="1"/>
  <c r="F17" i="14"/>
  <c r="F106" i="14"/>
  <c r="E106" i="14" s="1"/>
  <c r="F94" i="14"/>
  <c r="E94" i="14" s="1"/>
  <c r="F99" i="14"/>
  <c r="E99" i="14" s="1"/>
  <c r="F54" i="14"/>
  <c r="E54" i="14" s="1"/>
  <c r="F42" i="14"/>
  <c r="E42" i="14" s="1"/>
  <c r="F113" i="14"/>
  <c r="E113" i="14" s="1"/>
  <c r="F186" i="14"/>
  <c r="E186" i="14" s="1"/>
  <c r="F15" i="14"/>
  <c r="F13" i="14"/>
  <c r="F43" i="14"/>
  <c r="E43" i="14" s="1"/>
  <c r="F47" i="14"/>
  <c r="E47" i="14" s="1"/>
  <c r="F102" i="14"/>
  <c r="E102" i="14" s="1"/>
  <c r="F123" i="14"/>
  <c r="E123" i="14" s="1"/>
  <c r="F169" i="14"/>
  <c r="E169" i="14" s="1"/>
  <c r="F158" i="14"/>
  <c r="E158" i="14" s="1"/>
  <c r="F16" i="14"/>
  <c r="F12" i="14"/>
  <c r="F36" i="14"/>
  <c r="E36" i="14" s="1"/>
  <c r="F91" i="14"/>
  <c r="E91" i="14" s="1"/>
  <c r="F45" i="14"/>
  <c r="E45" i="14" s="1"/>
  <c r="F173" i="14"/>
  <c r="E173" i="14" s="1"/>
  <c r="F163" i="14"/>
  <c r="E163" i="14" s="1"/>
  <c r="F39" i="14"/>
  <c r="E39" i="14" s="1"/>
  <c r="F65" i="14"/>
  <c r="E65" i="14" s="1"/>
  <c r="F32" i="14"/>
  <c r="F96" i="14"/>
  <c r="E96" i="14" s="1"/>
  <c r="F117" i="14"/>
  <c r="E117" i="14" s="1"/>
  <c r="F115" i="14"/>
  <c r="E115" i="14" s="1"/>
  <c r="F162" i="14"/>
  <c r="E162" i="14" s="1"/>
  <c r="F46" i="14"/>
  <c r="E46" i="14" s="1"/>
  <c r="F33" i="14"/>
  <c r="F79" i="14"/>
  <c r="E79" i="14" s="1"/>
  <c r="F166" i="14"/>
  <c r="E166" i="14" s="1"/>
  <c r="F95" i="14"/>
  <c r="E95" i="14" s="1"/>
  <c r="F23" i="14"/>
  <c r="F85" i="14"/>
  <c r="E85" i="14" s="1"/>
  <c r="F66" i="14"/>
  <c r="E66" i="14" s="1"/>
  <c r="F127" i="14"/>
  <c r="E127" i="14" s="1"/>
  <c r="F176" i="14"/>
  <c r="E176" i="14" s="1"/>
  <c r="F107" i="14"/>
  <c r="E107" i="14" s="1"/>
  <c r="F73" i="14"/>
  <c r="E73" i="14" s="1"/>
  <c r="F27" i="14"/>
  <c r="F70" i="14"/>
  <c r="E70" i="14" s="1"/>
  <c r="F35" i="14"/>
  <c r="E35" i="14" s="1"/>
  <c r="F130" i="14"/>
  <c r="E130" i="14" s="1"/>
  <c r="F103" i="14"/>
  <c r="E103" i="14" s="1"/>
  <c r="F156" i="14"/>
  <c r="E156" i="14" s="1"/>
  <c r="F139" i="14"/>
  <c r="E139" i="14" s="1"/>
  <c r="F180" i="14"/>
  <c r="E180" i="14" s="1"/>
  <c r="F58" i="14"/>
  <c r="E58" i="14" s="1"/>
  <c r="F68" i="14"/>
  <c r="E68" i="14" s="1"/>
  <c r="F50" i="14"/>
  <c r="E50" i="14" s="1"/>
  <c r="F71" i="14"/>
  <c r="E71" i="14" s="1"/>
  <c r="F49" i="14"/>
  <c r="E49" i="14" s="1"/>
  <c r="F72" i="14"/>
  <c r="E72" i="14" s="1"/>
  <c r="F128" i="14"/>
  <c r="E128" i="14" s="1"/>
  <c r="F48" i="14"/>
  <c r="E48" i="14" s="1"/>
  <c r="F188" i="14"/>
  <c r="E188" i="14" s="1"/>
  <c r="F51" i="14"/>
  <c r="E51" i="14" s="1"/>
  <c r="F74" i="14"/>
  <c r="E74" i="14" s="1"/>
  <c r="F137" i="14"/>
  <c r="E137" i="14" s="1"/>
  <c r="F172" i="14"/>
  <c r="E172" i="14" s="1"/>
  <c r="F179" i="14"/>
  <c r="E179" i="14" s="1"/>
  <c r="F64" i="14"/>
  <c r="E64" i="14" s="1"/>
  <c r="F81" i="14"/>
  <c r="E81" i="14" s="1"/>
  <c r="F151" i="14"/>
  <c r="E151" i="14" s="1"/>
  <c r="F44" i="14"/>
  <c r="E44" i="14" s="1"/>
  <c r="F78" i="14"/>
  <c r="E78" i="14" s="1"/>
  <c r="F97" i="14"/>
  <c r="E97" i="14" s="1"/>
  <c r="F90" i="14"/>
  <c r="E90" i="14" s="1"/>
  <c r="F126" i="14"/>
  <c r="E126" i="14" s="1"/>
  <c r="F111" i="14"/>
  <c r="E111" i="14" s="1"/>
  <c r="F187" i="14"/>
  <c r="E187" i="14" s="1"/>
  <c r="F165" i="14"/>
  <c r="E165" i="14" s="1"/>
  <c r="F53" i="14"/>
  <c r="E53" i="14" s="1"/>
  <c r="F110" i="14"/>
  <c r="E110" i="14" s="1"/>
  <c r="F142" i="14"/>
  <c r="E142" i="14" s="1"/>
  <c r="F56" i="14"/>
  <c r="E56" i="14" s="1"/>
  <c r="F84" i="14"/>
  <c r="E84" i="14" s="1"/>
  <c r="F82" i="14"/>
  <c r="E82" i="14" s="1"/>
  <c r="F171" i="14"/>
  <c r="E171" i="14" s="1"/>
  <c r="F61" i="14"/>
  <c r="E61" i="14" s="1"/>
  <c r="F125" i="14"/>
  <c r="E125" i="14" s="1"/>
  <c r="F138" i="14"/>
  <c r="E138" i="14" s="1"/>
  <c r="F100" i="14"/>
  <c r="E100" i="14" s="1"/>
  <c r="F141" i="14"/>
  <c r="E141" i="14" s="1"/>
  <c r="F131" i="14"/>
  <c r="E131" i="14" s="1"/>
  <c r="F159" i="14"/>
  <c r="E159" i="14" s="1"/>
  <c r="F124" i="14"/>
  <c r="E124" i="14" s="1"/>
  <c r="F155" i="14"/>
  <c r="E155" i="14" s="1"/>
  <c r="F150" i="14"/>
  <c r="E150" i="14" s="1"/>
  <c r="F185" i="14"/>
  <c r="E185" i="14" s="1"/>
  <c r="F67" i="14"/>
  <c r="E67" i="14" s="1"/>
  <c r="F147" i="14"/>
  <c r="E147" i="14" s="1"/>
  <c r="F26" i="14"/>
  <c r="F83" i="14"/>
  <c r="E83" i="14" s="1"/>
  <c r="F98" i="14"/>
  <c r="E98" i="14" s="1"/>
  <c r="F175" i="14"/>
  <c r="E175" i="14" s="1"/>
  <c r="F182" i="14"/>
  <c r="E182" i="14" s="1"/>
  <c r="F146" i="14"/>
  <c r="E146" i="14" s="1"/>
  <c r="F88" i="14"/>
  <c r="E88" i="14" s="1"/>
  <c r="F69" i="14"/>
  <c r="E69" i="14" s="1"/>
  <c r="F77" i="14"/>
  <c r="E77" i="14" s="1"/>
  <c r="F108" i="14"/>
  <c r="E108" i="14" s="1"/>
  <c r="F37" i="14"/>
  <c r="E37" i="14" s="1"/>
  <c r="F104" i="14"/>
  <c r="E104" i="14" s="1"/>
  <c r="F105" i="14"/>
  <c r="E105" i="14" s="1"/>
  <c r="F143" i="14"/>
  <c r="E143" i="14" s="1"/>
  <c r="F145" i="14"/>
  <c r="E145" i="14" s="1"/>
  <c r="F164" i="14"/>
  <c r="E164" i="14" s="1"/>
  <c r="F133" i="14"/>
  <c r="E133" i="14" s="1"/>
  <c r="F184" i="14"/>
  <c r="E184" i="14" s="1"/>
  <c r="F122" i="14"/>
  <c r="E122" i="14" s="1"/>
  <c r="F119" i="14"/>
  <c r="E119" i="14" s="1"/>
  <c r="F25" i="14"/>
  <c r="F38" i="14"/>
  <c r="E38" i="14" s="1"/>
  <c r="F31" i="14"/>
  <c r="F86" i="14"/>
  <c r="E86" i="14" s="1"/>
  <c r="F120" i="14"/>
  <c r="E120" i="14" s="1"/>
  <c r="F170" i="14"/>
  <c r="E170" i="14" s="1"/>
  <c r="F22" i="14"/>
  <c r="F114" i="14"/>
  <c r="E114" i="14" s="1"/>
  <c r="F135" i="14"/>
  <c r="E135" i="14" s="1"/>
  <c r="F157" i="14"/>
  <c r="E157" i="14" s="1"/>
  <c r="F132" i="14"/>
  <c r="E132" i="14" s="1"/>
  <c r="F52" i="14"/>
  <c r="E52" i="14" s="1"/>
  <c r="F174" i="14"/>
  <c r="E174" i="14" s="1"/>
  <c r="F136" i="14"/>
  <c r="E136" i="14" s="1"/>
  <c r="F161" i="14"/>
  <c r="E161" i="14" s="1"/>
  <c r="F41" i="14"/>
  <c r="E41" i="14" s="1"/>
  <c r="F80" i="14"/>
  <c r="E80" i="14" s="1"/>
  <c r="F75" i="14"/>
  <c r="E75" i="14" s="1"/>
  <c r="F116" i="14"/>
  <c r="E116" i="14" s="1"/>
  <c r="F76" i="14"/>
  <c r="E76" i="14" s="1"/>
  <c r="F29" i="14"/>
  <c r="F34" i="14"/>
  <c r="E34" i="14" s="1"/>
  <c r="F92" i="14"/>
  <c r="E92" i="14" s="1"/>
  <c r="F112" i="14"/>
  <c r="E112" i="14" s="1"/>
  <c r="F178" i="14"/>
  <c r="E178" i="14" s="1"/>
  <c r="F160" i="14"/>
  <c r="E160" i="14" s="1"/>
  <c r="F149" i="14"/>
  <c r="E149" i="14" s="1"/>
  <c r="F140" i="14"/>
  <c r="E140" i="14" s="1"/>
  <c r="F93" i="14"/>
  <c r="E93" i="14" s="1"/>
  <c r="F24" i="14"/>
  <c r="F55" i="14"/>
  <c r="E55" i="14" s="1"/>
  <c r="F152" i="14"/>
  <c r="E152" i="14" s="1"/>
  <c r="F57" i="14"/>
  <c r="E57" i="14" s="1"/>
  <c r="F60" i="14"/>
  <c r="E60" i="14" s="1"/>
  <c r="F30" i="14"/>
  <c r="R184" i="14"/>
  <c r="Q184" i="14" s="1"/>
  <c r="R161" i="14"/>
  <c r="Q161" i="14" s="1"/>
  <c r="R160" i="14"/>
  <c r="Q160" i="14" s="1"/>
  <c r="R108" i="14"/>
  <c r="Q108" i="14" s="1"/>
  <c r="R124" i="14"/>
  <c r="Q124" i="14" s="1"/>
  <c r="R67" i="14"/>
  <c r="R72" i="14"/>
  <c r="Q72" i="14" s="1"/>
  <c r="R89" i="14"/>
  <c r="Q89" i="14" s="1"/>
  <c r="R61" i="14"/>
  <c r="R116" i="14"/>
  <c r="Q116" i="14" s="1"/>
  <c r="R171" i="14"/>
  <c r="Q171" i="14" s="1"/>
  <c r="R118" i="14"/>
  <c r="Q118" i="14" s="1"/>
  <c r="R122" i="14"/>
  <c r="Q122" i="14" s="1"/>
  <c r="R59" i="14"/>
  <c r="R82" i="14"/>
  <c r="Q82" i="14" s="1"/>
  <c r="R165" i="14"/>
  <c r="Q165" i="14" s="1"/>
  <c r="R91" i="14"/>
  <c r="Q91" i="14" s="1"/>
  <c r="R48" i="14"/>
  <c r="R74" i="14"/>
  <c r="Q74" i="14" s="1"/>
  <c r="R75" i="14"/>
  <c r="Q75" i="14" s="1"/>
  <c r="R77" i="14"/>
  <c r="Q77" i="14" s="1"/>
  <c r="R142" i="14"/>
  <c r="Q142" i="14" s="1"/>
  <c r="R133" i="14"/>
  <c r="Q133" i="14" s="1"/>
  <c r="R94" i="14"/>
  <c r="Q94" i="14" s="1"/>
  <c r="R47" i="14"/>
  <c r="R73" i="14"/>
  <c r="Q73" i="14" s="1"/>
  <c r="R147" i="14"/>
  <c r="Q147" i="14" s="1"/>
  <c r="R137" i="14"/>
  <c r="Q137" i="14" s="1"/>
  <c r="R149" i="14"/>
  <c r="Q149" i="14" s="1"/>
  <c r="R164" i="14"/>
  <c r="Q164" i="14" s="1"/>
  <c r="H180" i="14"/>
  <c r="G180" i="14" s="1"/>
  <c r="H176" i="14"/>
  <c r="G176" i="14" s="1"/>
  <c r="H169" i="14"/>
  <c r="G169" i="14" s="1"/>
  <c r="H161" i="14"/>
  <c r="G161" i="14" s="1"/>
  <c r="H183" i="14"/>
  <c r="G183" i="14" s="1"/>
  <c r="H166" i="14"/>
  <c r="G166" i="14" s="1"/>
  <c r="H184" i="14"/>
  <c r="G184" i="14" s="1"/>
  <c r="H178" i="14"/>
  <c r="G178" i="14" s="1"/>
  <c r="H172" i="14"/>
  <c r="G172" i="14" s="1"/>
  <c r="H165" i="14"/>
  <c r="G165" i="14" s="1"/>
  <c r="H152" i="14"/>
  <c r="G152" i="14" s="1"/>
  <c r="H162" i="14"/>
  <c r="G162" i="14" s="1"/>
  <c r="H154" i="14"/>
  <c r="G154" i="14" s="1"/>
  <c r="H156" i="14"/>
  <c r="G156" i="14" s="1"/>
  <c r="H144" i="14"/>
  <c r="G144" i="14" s="1"/>
  <c r="H140" i="14"/>
  <c r="G140" i="14" s="1"/>
  <c r="H136" i="14"/>
  <c r="G136" i="14" s="1"/>
  <c r="H128" i="14"/>
  <c r="G128" i="14" s="1"/>
  <c r="H122" i="14"/>
  <c r="G122" i="14" s="1"/>
  <c r="H119" i="14"/>
  <c r="G119" i="14" s="1"/>
  <c r="H117" i="14"/>
  <c r="G117" i="14" s="1"/>
  <c r="H185" i="14"/>
  <c r="G185" i="14" s="1"/>
  <c r="H179" i="14"/>
  <c r="G179" i="14" s="1"/>
  <c r="H170" i="14"/>
  <c r="G170" i="14" s="1"/>
  <c r="H148" i="14"/>
  <c r="G148" i="14" s="1"/>
  <c r="H141" i="14"/>
  <c r="G141" i="14" s="1"/>
  <c r="H130" i="14"/>
  <c r="G130" i="14" s="1"/>
  <c r="H160" i="14"/>
  <c r="G160" i="14" s="1"/>
  <c r="H138" i="14"/>
  <c r="G138" i="14" s="1"/>
  <c r="H124" i="14"/>
  <c r="G124" i="14" s="1"/>
  <c r="H110" i="14"/>
  <c r="G110" i="14" s="1"/>
  <c r="H99" i="14"/>
  <c r="G99" i="14" s="1"/>
  <c r="H95" i="14"/>
  <c r="G95" i="14" s="1"/>
  <c r="H91" i="14"/>
  <c r="G91" i="14" s="1"/>
  <c r="H87" i="14"/>
  <c r="G87" i="14" s="1"/>
  <c r="H155" i="14"/>
  <c r="G155" i="14" s="1"/>
  <c r="H120" i="14"/>
  <c r="G120" i="14" s="1"/>
  <c r="H114" i="14"/>
  <c r="G114" i="14" s="1"/>
  <c r="H132" i="14"/>
  <c r="G132" i="14" s="1"/>
  <c r="H100" i="14"/>
  <c r="G100" i="14" s="1"/>
  <c r="H92" i="14"/>
  <c r="G92" i="14" s="1"/>
  <c r="H85" i="14"/>
  <c r="G85" i="14" s="1"/>
  <c r="H69" i="14"/>
  <c r="G69" i="14" s="1"/>
  <c r="H57" i="14"/>
  <c r="G57" i="14" s="1"/>
  <c r="H53" i="14"/>
  <c r="G53" i="14" s="1"/>
  <c r="H49" i="14"/>
  <c r="G49" i="14" s="1"/>
  <c r="H44" i="14"/>
  <c r="H27" i="14"/>
  <c r="H12" i="14"/>
  <c r="H30" i="14"/>
  <c r="H14" i="14"/>
  <c r="H38" i="14"/>
  <c r="H40" i="14"/>
  <c r="H62" i="14"/>
  <c r="G62" i="14" s="1"/>
  <c r="H20" i="14"/>
  <c r="H32" i="14"/>
  <c r="H147" i="14"/>
  <c r="G147" i="14" s="1"/>
  <c r="H104" i="14"/>
  <c r="G104" i="14" s="1"/>
  <c r="H171" i="14"/>
  <c r="G171" i="14" s="1"/>
  <c r="H163" i="14"/>
  <c r="G163" i="14" s="1"/>
  <c r="H157" i="14"/>
  <c r="G157" i="14" s="1"/>
  <c r="H153" i="14"/>
  <c r="G153" i="14" s="1"/>
  <c r="H123" i="14"/>
  <c r="G123" i="14" s="1"/>
  <c r="H182" i="14"/>
  <c r="G182" i="14" s="1"/>
  <c r="H133" i="14"/>
  <c r="G133" i="14" s="1"/>
  <c r="H112" i="14"/>
  <c r="G112" i="14" s="1"/>
  <c r="H89" i="14"/>
  <c r="G89" i="14" s="1"/>
  <c r="H108" i="14"/>
  <c r="G108" i="14" s="1"/>
  <c r="H82" i="14"/>
  <c r="G82" i="14" s="1"/>
  <c r="H46" i="14"/>
  <c r="G46" i="14" s="1"/>
  <c r="H31" i="14"/>
  <c r="H107" i="14"/>
  <c r="G107" i="14" s="1"/>
  <c r="H84" i="14"/>
  <c r="G84" i="14" s="1"/>
  <c r="H75" i="14"/>
  <c r="G75" i="14" s="1"/>
  <c r="H58" i="14"/>
  <c r="G58" i="14" s="1"/>
  <c r="H41" i="14"/>
  <c r="H22" i="14"/>
  <c r="H139" i="14"/>
  <c r="G139" i="14" s="1"/>
  <c r="H94" i="14"/>
  <c r="G94" i="14" s="1"/>
  <c r="H52" i="14"/>
  <c r="G52" i="14" s="1"/>
  <c r="H33" i="14"/>
  <c r="H13" i="14"/>
  <c r="H28" i="14"/>
  <c r="H80" i="14"/>
  <c r="G80" i="14" s="1"/>
  <c r="H37" i="14"/>
  <c r="H102" i="14"/>
  <c r="G102" i="14" s="1"/>
  <c r="H90" i="14"/>
  <c r="G90" i="14" s="1"/>
  <c r="H67" i="14"/>
  <c r="G67" i="14" s="1"/>
  <c r="H50" i="14"/>
  <c r="G50" i="14" s="1"/>
  <c r="H187" i="14"/>
  <c r="G187" i="14" s="1"/>
  <c r="H149" i="14"/>
  <c r="G149" i="14" s="1"/>
  <c r="H151" i="14"/>
  <c r="G151" i="14" s="1"/>
  <c r="H118" i="14"/>
  <c r="G118" i="14" s="1"/>
  <c r="H125" i="14"/>
  <c r="G125" i="14" s="1"/>
  <c r="H127" i="14"/>
  <c r="G127" i="14" s="1"/>
  <c r="H134" i="14"/>
  <c r="G134" i="14" s="1"/>
  <c r="H65" i="14"/>
  <c r="G65" i="14" s="1"/>
  <c r="H51" i="14"/>
  <c r="G51" i="14" s="1"/>
  <c r="H42" i="14"/>
  <c r="H15" i="14"/>
  <c r="H103" i="14"/>
  <c r="G103" i="14" s="1"/>
  <c r="H71" i="14"/>
  <c r="G71" i="14" s="1"/>
  <c r="H54" i="14"/>
  <c r="G54" i="14" s="1"/>
  <c r="H34" i="14"/>
  <c r="H56" i="14"/>
  <c r="G56" i="14" s="1"/>
  <c r="H43" i="14"/>
  <c r="H10" i="14"/>
  <c r="G10" i="14" s="1"/>
  <c r="H72" i="14"/>
  <c r="G72" i="14" s="1"/>
  <c r="H24" i="14"/>
  <c r="H21" i="14"/>
  <c r="H78" i="14"/>
  <c r="G78" i="14" s="1"/>
  <c r="H35" i="14"/>
  <c r="H177" i="14"/>
  <c r="G177" i="14" s="1"/>
  <c r="H175" i="14"/>
  <c r="G175" i="14" s="1"/>
  <c r="H143" i="14"/>
  <c r="G143" i="14" s="1"/>
  <c r="H131" i="14"/>
  <c r="G131" i="14" s="1"/>
  <c r="H150" i="14"/>
  <c r="G150" i="14" s="1"/>
  <c r="H109" i="14"/>
  <c r="G109" i="14" s="1"/>
  <c r="H93" i="14"/>
  <c r="G93" i="14" s="1"/>
  <c r="H96" i="14"/>
  <c r="G96" i="14" s="1"/>
  <c r="H39" i="14"/>
  <c r="H101" i="14"/>
  <c r="G101" i="14" s="1"/>
  <c r="H77" i="14"/>
  <c r="G77" i="14" s="1"/>
  <c r="H68" i="14"/>
  <c r="G68" i="14" s="1"/>
  <c r="H26" i="14"/>
  <c r="H135" i="14"/>
  <c r="G135" i="14" s="1"/>
  <c r="H86" i="14"/>
  <c r="G86" i="14" s="1"/>
  <c r="H25" i="14"/>
  <c r="H83" i="14"/>
  <c r="G83" i="14" s="1"/>
  <c r="H66" i="14"/>
  <c r="G66" i="14" s="1"/>
  <c r="H16" i="14"/>
  <c r="H60" i="14"/>
  <c r="G60" i="14" s="1"/>
  <c r="H115" i="14"/>
  <c r="G115" i="14" s="1"/>
  <c r="H74" i="14"/>
  <c r="G74" i="14" s="1"/>
  <c r="H164" i="14"/>
  <c r="G164" i="14" s="1"/>
  <c r="H188" i="14"/>
  <c r="G188" i="14" s="1"/>
  <c r="H145" i="14"/>
  <c r="G145" i="14" s="1"/>
  <c r="H167" i="14"/>
  <c r="G167" i="14" s="1"/>
  <c r="H126" i="14"/>
  <c r="G126" i="14" s="1"/>
  <c r="H48" i="14"/>
  <c r="G48" i="14" s="1"/>
  <c r="H47" i="14"/>
  <c r="G47" i="14" s="1"/>
  <c r="H45" i="14"/>
  <c r="H61" i="14"/>
  <c r="G61" i="14" s="1"/>
  <c r="H174" i="14"/>
  <c r="G174" i="14" s="1"/>
  <c r="H159" i="14"/>
  <c r="G159" i="14" s="1"/>
  <c r="H121" i="14"/>
  <c r="G121" i="14" s="1"/>
  <c r="H23" i="14"/>
  <c r="H64" i="14"/>
  <c r="G64" i="14" s="1"/>
  <c r="H63" i="14"/>
  <c r="G63" i="14" s="1"/>
  <c r="H81" i="14"/>
  <c r="G81" i="14" s="1"/>
  <c r="H186" i="14"/>
  <c r="G186" i="14" s="1"/>
  <c r="H181" i="14"/>
  <c r="G181" i="14" s="1"/>
  <c r="H146" i="14"/>
  <c r="G146" i="14" s="1"/>
  <c r="H97" i="14"/>
  <c r="G97" i="14" s="1"/>
  <c r="H113" i="14"/>
  <c r="G113" i="14" s="1"/>
  <c r="H105" i="14"/>
  <c r="G105" i="14" s="1"/>
  <c r="H73" i="14"/>
  <c r="G73" i="14" s="1"/>
  <c r="H36" i="14"/>
  <c r="H129" i="14"/>
  <c r="G129" i="14" s="1"/>
  <c r="H158" i="14"/>
  <c r="G158" i="14" s="1"/>
  <c r="H98" i="14"/>
  <c r="G98" i="14" s="1"/>
  <c r="H70" i="14"/>
  <c r="G70" i="14" s="1"/>
  <c r="H116" i="14"/>
  <c r="G116" i="14" s="1"/>
  <c r="H55" i="14"/>
  <c r="G55" i="14" s="1"/>
  <c r="H18" i="14"/>
  <c r="H17" i="14"/>
  <c r="H11" i="14"/>
  <c r="H106" i="14"/>
  <c r="G106" i="14" s="1"/>
  <c r="H168" i="14"/>
  <c r="G168" i="14" s="1"/>
  <c r="H173" i="14"/>
  <c r="G173" i="14" s="1"/>
  <c r="H79" i="14"/>
  <c r="G79" i="14" s="1"/>
  <c r="H29" i="14"/>
  <c r="H137" i="14"/>
  <c r="G137" i="14" s="1"/>
  <c r="H142" i="14"/>
  <c r="G142" i="14" s="1"/>
  <c r="H111" i="14"/>
  <c r="G111" i="14" s="1"/>
  <c r="H59" i="14"/>
  <c r="G59" i="14" s="1"/>
  <c r="H88" i="14"/>
  <c r="G88" i="14" s="1"/>
  <c r="H76" i="14"/>
  <c r="G76" i="14" s="1"/>
  <c r="H19" i="14"/>
  <c r="L181" i="14"/>
  <c r="K181" i="14" s="1"/>
  <c r="L167" i="14"/>
  <c r="K167" i="14" s="1"/>
  <c r="L188" i="14"/>
  <c r="K188" i="14" s="1"/>
  <c r="L179" i="14"/>
  <c r="K179" i="14" s="1"/>
  <c r="L173" i="14"/>
  <c r="K173" i="14" s="1"/>
  <c r="L169" i="14"/>
  <c r="K169" i="14" s="1"/>
  <c r="L161" i="14"/>
  <c r="K161" i="14" s="1"/>
  <c r="L183" i="14"/>
  <c r="K183" i="14" s="1"/>
  <c r="L177" i="14"/>
  <c r="K177" i="14" s="1"/>
  <c r="L166" i="14"/>
  <c r="K166" i="14" s="1"/>
  <c r="L158" i="14"/>
  <c r="K158" i="14" s="1"/>
  <c r="L150" i="14"/>
  <c r="K150" i="14" s="1"/>
  <c r="L160" i="14"/>
  <c r="K160" i="14" s="1"/>
  <c r="L152" i="14"/>
  <c r="K152" i="14" s="1"/>
  <c r="L154" i="14"/>
  <c r="K154" i="14" s="1"/>
  <c r="L142" i="14"/>
  <c r="K142" i="14" s="1"/>
  <c r="L134" i="14"/>
  <c r="K134" i="14" s="1"/>
  <c r="L126" i="14"/>
  <c r="K126" i="14" s="1"/>
  <c r="L113" i="14"/>
  <c r="K113" i="14" s="1"/>
  <c r="L165" i="14"/>
  <c r="K165" i="14" s="1"/>
  <c r="L144" i="14"/>
  <c r="K144" i="14" s="1"/>
  <c r="L137" i="14"/>
  <c r="K137" i="14" s="1"/>
  <c r="L131" i="14"/>
  <c r="K131" i="14" s="1"/>
  <c r="L123" i="14"/>
  <c r="K123" i="14" s="1"/>
  <c r="L119" i="14"/>
  <c r="K119" i="14" s="1"/>
  <c r="L117" i="14"/>
  <c r="K117" i="14" s="1"/>
  <c r="L114" i="14"/>
  <c r="K114" i="14" s="1"/>
  <c r="L143" i="14"/>
  <c r="K143" i="14" s="1"/>
  <c r="L122" i="14"/>
  <c r="K122" i="14" s="1"/>
  <c r="L104" i="14"/>
  <c r="K104" i="14" s="1"/>
  <c r="L101" i="14"/>
  <c r="K101" i="14" s="1"/>
  <c r="L97" i="14"/>
  <c r="K97" i="14" s="1"/>
  <c r="L93" i="14"/>
  <c r="K93" i="14" s="1"/>
  <c r="L89" i="14"/>
  <c r="K89" i="14" s="1"/>
  <c r="L187" i="14"/>
  <c r="K187" i="14" s="1"/>
  <c r="L178" i="14"/>
  <c r="K178" i="14" s="1"/>
  <c r="L156" i="14"/>
  <c r="K156" i="14" s="1"/>
  <c r="L135" i="14"/>
  <c r="K135" i="14" s="1"/>
  <c r="L107" i="14"/>
  <c r="K107" i="14" s="1"/>
  <c r="L159" i="14"/>
  <c r="K159" i="14" s="1"/>
  <c r="L121" i="14"/>
  <c r="K121" i="14" s="1"/>
  <c r="L98" i="14"/>
  <c r="K98" i="14" s="1"/>
  <c r="L90" i="14"/>
  <c r="K90" i="14" s="1"/>
  <c r="L83" i="14"/>
  <c r="K83" i="14" s="1"/>
  <c r="L52" i="14"/>
  <c r="L40" i="14"/>
  <c r="L25" i="14"/>
  <c r="L11" i="14"/>
  <c r="L145" i="14"/>
  <c r="K145" i="14" s="1"/>
  <c r="L138" i="14"/>
  <c r="K138" i="14" s="1"/>
  <c r="L110" i="14"/>
  <c r="K110" i="14" s="1"/>
  <c r="L102" i="14"/>
  <c r="K102" i="14" s="1"/>
  <c r="L82" i="14"/>
  <c r="K82" i="14" s="1"/>
  <c r="L75" i="14"/>
  <c r="K75" i="14" s="1"/>
  <c r="L71" i="14"/>
  <c r="K71" i="14" s="1"/>
  <c r="L68" i="14"/>
  <c r="K68" i="14" s="1"/>
  <c r="L64" i="14"/>
  <c r="K64" i="14" s="1"/>
  <c r="L57" i="14"/>
  <c r="K57" i="14" s="1"/>
  <c r="L35" i="14"/>
  <c r="L20" i="14"/>
  <c r="L31" i="14"/>
  <c r="L49" i="14"/>
  <c r="L19" i="14"/>
  <c r="L112" i="14"/>
  <c r="K112" i="14" s="1"/>
  <c r="L78" i="14"/>
  <c r="K78" i="14" s="1"/>
  <c r="L70" i="14"/>
  <c r="K70" i="14" s="1"/>
  <c r="L62" i="14"/>
  <c r="K62" i="14" s="1"/>
  <c r="L54" i="14"/>
  <c r="L22" i="14"/>
  <c r="L88" i="14"/>
  <c r="K88" i="14" s="1"/>
  <c r="L66" i="14"/>
  <c r="K66" i="14" s="1"/>
  <c r="L56" i="14"/>
  <c r="K56" i="14" s="1"/>
  <c r="L50" i="14"/>
  <c r="L38" i="14"/>
  <c r="L21" i="14"/>
  <c r="L10" i="14"/>
  <c r="K10" i="14" s="1"/>
  <c r="L32" i="14"/>
  <c r="L16" i="14"/>
  <c r="L124" i="14"/>
  <c r="K124" i="14" s="1"/>
  <c r="L92" i="14"/>
  <c r="K92" i="14" s="1"/>
  <c r="L58" i="14"/>
  <c r="K58" i="14" s="1"/>
  <c r="L51" i="14"/>
  <c r="L23" i="14"/>
  <c r="L44" i="14"/>
  <c r="L153" i="14"/>
  <c r="K153" i="14" s="1"/>
  <c r="L72" i="14"/>
  <c r="K72" i="14" s="1"/>
  <c r="L48" i="14"/>
  <c r="L41" i="14"/>
  <c r="L14" i="14"/>
  <c r="L43" i="14"/>
  <c r="L13" i="14"/>
  <c r="L24" i="14"/>
  <c r="L100" i="14"/>
  <c r="K100" i="14" s="1"/>
  <c r="L55" i="14"/>
  <c r="K55" i="14" s="1"/>
  <c r="L53" i="14"/>
  <c r="L76" i="14"/>
  <c r="K76" i="14" s="1"/>
  <c r="L18" i="14"/>
  <c r="L130" i="14"/>
  <c r="K130" i="14" s="1"/>
  <c r="L42" i="14"/>
  <c r="L30" i="14"/>
  <c r="BK36" i="9"/>
  <c r="L185" i="14"/>
  <c r="K185" i="14" s="1"/>
  <c r="L162" i="14"/>
  <c r="K162" i="14" s="1"/>
  <c r="L176" i="14"/>
  <c r="K176" i="14" s="1"/>
  <c r="L164" i="14"/>
  <c r="K164" i="14" s="1"/>
  <c r="L180" i="14"/>
  <c r="K180" i="14" s="1"/>
  <c r="L163" i="14"/>
  <c r="K163" i="14" s="1"/>
  <c r="L174" i="14"/>
  <c r="K174" i="14" s="1"/>
  <c r="L149" i="14"/>
  <c r="K149" i="14" s="1"/>
  <c r="L139" i="14"/>
  <c r="K139" i="14" s="1"/>
  <c r="L116" i="14"/>
  <c r="K116" i="14" s="1"/>
  <c r="L147" i="14"/>
  <c r="K147" i="14" s="1"/>
  <c r="L136" i="14"/>
  <c r="K136" i="14" s="1"/>
  <c r="L120" i="14"/>
  <c r="K120" i="14" s="1"/>
  <c r="L115" i="14"/>
  <c r="K115" i="14" s="1"/>
  <c r="L125" i="14"/>
  <c r="K125" i="14" s="1"/>
  <c r="L103" i="14"/>
  <c r="K103" i="14" s="1"/>
  <c r="L95" i="14"/>
  <c r="K95" i="14" s="1"/>
  <c r="L87" i="14"/>
  <c r="K87" i="14" s="1"/>
  <c r="L175" i="14"/>
  <c r="K175" i="14" s="1"/>
  <c r="L132" i="14"/>
  <c r="K132" i="14" s="1"/>
  <c r="L133" i="14"/>
  <c r="K133" i="14" s="1"/>
  <c r="L94" i="14"/>
  <c r="K94" i="14" s="1"/>
  <c r="L80" i="14"/>
  <c r="K80" i="14" s="1"/>
  <c r="L33" i="14"/>
  <c r="L168" i="14"/>
  <c r="K168" i="14" s="1"/>
  <c r="L127" i="14"/>
  <c r="K127" i="14" s="1"/>
  <c r="L85" i="14"/>
  <c r="K85" i="14" s="1"/>
  <c r="L73" i="14"/>
  <c r="K73" i="14" s="1"/>
  <c r="L65" i="14"/>
  <c r="K65" i="14" s="1"/>
  <c r="L45" i="14"/>
  <c r="L12" i="14"/>
  <c r="L46" i="14"/>
  <c r="L39" i="14"/>
  <c r="L81" i="14"/>
  <c r="K81" i="14" s="1"/>
  <c r="L67" i="14"/>
  <c r="K67" i="14" s="1"/>
  <c r="L36" i="14"/>
  <c r="L79" i="14"/>
  <c r="K79" i="14" s="1"/>
  <c r="L26" i="14"/>
  <c r="L29" i="14"/>
  <c r="L37" i="14"/>
  <c r="L84" i="14"/>
  <c r="K84" i="14" s="1"/>
  <c r="L27" i="14"/>
  <c r="L63" i="14"/>
  <c r="K63" i="14" s="1"/>
  <c r="L182" i="14"/>
  <c r="K182" i="14" s="1"/>
  <c r="L155" i="14"/>
  <c r="K155" i="14" s="1"/>
  <c r="L111" i="14"/>
  <c r="K111" i="14" s="1"/>
  <c r="L146" i="14"/>
  <c r="K146" i="14" s="1"/>
  <c r="L184" i="14"/>
  <c r="K184" i="14" s="1"/>
  <c r="L86" i="14"/>
  <c r="K86" i="14" s="1"/>
  <c r="L108" i="14"/>
  <c r="K108" i="14" s="1"/>
  <c r="L28" i="14"/>
  <c r="L96" i="14"/>
  <c r="K96" i="14" s="1"/>
  <c r="L186" i="14"/>
  <c r="K186" i="14" s="1"/>
  <c r="L128" i="14"/>
  <c r="K128" i="14" s="1"/>
  <c r="L106" i="14"/>
  <c r="K106" i="14" s="1"/>
  <c r="L69" i="14"/>
  <c r="K69" i="14" s="1"/>
  <c r="L74" i="14"/>
  <c r="K74" i="14" s="1"/>
  <c r="L172" i="14"/>
  <c r="K172" i="14" s="1"/>
  <c r="L129" i="14"/>
  <c r="K129" i="14" s="1"/>
  <c r="L91" i="14"/>
  <c r="K91" i="14" s="1"/>
  <c r="L141" i="14"/>
  <c r="K141" i="14" s="1"/>
  <c r="L15" i="14"/>
  <c r="L170" i="14"/>
  <c r="K170" i="14" s="1"/>
  <c r="L157" i="14"/>
  <c r="K157" i="14" s="1"/>
  <c r="L140" i="14"/>
  <c r="K140" i="14" s="1"/>
  <c r="L105" i="14"/>
  <c r="K105" i="14" s="1"/>
  <c r="L148" i="14"/>
  <c r="K148" i="14" s="1"/>
  <c r="L47" i="14"/>
  <c r="L77" i="14"/>
  <c r="K77" i="14" s="1"/>
  <c r="L34" i="14"/>
  <c r="L59" i="14"/>
  <c r="K59" i="14" s="1"/>
  <c r="L151" i="14"/>
  <c r="K151" i="14" s="1"/>
  <c r="L99" i="14"/>
  <c r="K99" i="14" s="1"/>
  <c r="L17" i="14"/>
  <c r="L171" i="14"/>
  <c r="K171" i="14" s="1"/>
  <c r="L118" i="14"/>
  <c r="K118" i="14" s="1"/>
  <c r="L109" i="14"/>
  <c r="K109" i="14" s="1"/>
  <c r="L61" i="14"/>
  <c r="K61" i="14" s="1"/>
  <c r="L60" i="14"/>
  <c r="K60" i="14" s="1"/>
  <c r="R46" i="14"/>
  <c r="R143" i="14"/>
  <c r="Q143" i="14" s="1"/>
  <c r="R34" i="14"/>
  <c r="R127" i="14"/>
  <c r="Q127" i="14" s="1"/>
  <c r="R170" i="14"/>
  <c r="Q170" i="14" s="1"/>
  <c r="R53" i="14"/>
  <c r="R68" i="14"/>
  <c r="R14" i="14"/>
  <c r="R90" i="14"/>
  <c r="Q90" i="14" s="1"/>
  <c r="R126" i="14"/>
  <c r="Q126" i="14" s="1"/>
  <c r="R109" i="14"/>
  <c r="Q109" i="14" s="1"/>
  <c r="R20" i="14"/>
  <c r="R13" i="14"/>
  <c r="R129" i="14"/>
  <c r="Q129" i="14" s="1"/>
  <c r="R85" i="14"/>
  <c r="Q85" i="14" s="1"/>
  <c r="R114" i="14"/>
  <c r="Q114" i="14" s="1"/>
  <c r="R180" i="14"/>
  <c r="Q180" i="14" s="1"/>
  <c r="R31" i="14"/>
  <c r="R44" i="14"/>
  <c r="R55" i="14"/>
  <c r="R10" i="14"/>
  <c r="Q10" i="14" s="1"/>
  <c r="Q11" i="14" s="1"/>
  <c r="R22" i="14"/>
  <c r="R80" i="14"/>
  <c r="Q80" i="14" s="1"/>
  <c r="R135" i="14"/>
  <c r="Q135" i="14" s="1"/>
  <c r="R158" i="14"/>
  <c r="Q158" i="14" s="1"/>
  <c r="R100" i="14"/>
  <c r="Q100" i="14" s="1"/>
  <c r="R151" i="14"/>
  <c r="Q151" i="14" s="1"/>
  <c r="R136" i="14"/>
  <c r="Q136" i="14" s="1"/>
  <c r="R110" i="14"/>
  <c r="Q110" i="14" s="1"/>
  <c r="R131" i="14"/>
  <c r="Q131" i="14" s="1"/>
  <c r="R174" i="14"/>
  <c r="Q174" i="14" s="1"/>
  <c r="R152" i="14"/>
  <c r="Q152" i="14" s="1"/>
  <c r="R173" i="14"/>
  <c r="Q173" i="14" s="1"/>
  <c r="R175" i="14"/>
  <c r="Q175" i="14" s="1"/>
  <c r="D28" i="14"/>
  <c r="N44" i="14"/>
  <c r="N64" i="14"/>
  <c r="N67" i="14"/>
  <c r="N53" i="14"/>
  <c r="N28" i="14"/>
  <c r="N34" i="14"/>
  <c r="N26" i="14"/>
  <c r="N15" i="14"/>
  <c r="N20" i="14"/>
  <c r="N23" i="14"/>
  <c r="N21" i="14"/>
  <c r="J42" i="14"/>
  <c r="J36" i="14"/>
  <c r="J51" i="14"/>
  <c r="J21" i="14"/>
  <c r="J41" i="14"/>
  <c r="J27" i="14"/>
  <c r="J46" i="14"/>
  <c r="J13" i="14"/>
  <c r="J30" i="14"/>
  <c r="AA24" i="9"/>
  <c r="AK24" i="9" s="1"/>
  <c r="AJ24" i="9"/>
  <c r="AA18" i="9"/>
  <c r="AK18" i="9" s="1"/>
  <c r="AJ18" i="9"/>
  <c r="AT9" i="9"/>
  <c r="AC19" i="9"/>
  <c r="AM34" i="9"/>
  <c r="AM25" i="9"/>
  <c r="AM33" i="9"/>
  <c r="AB17" i="9"/>
  <c r="AC17" i="9" s="1"/>
  <c r="BI44" i="9" l="1"/>
  <c r="BJ44" i="9" s="1"/>
  <c r="BM44" i="9" s="1"/>
  <c r="BN44" i="9" s="1"/>
  <c r="AU44" i="9"/>
  <c r="AY43" i="9"/>
  <c r="AV43" i="9"/>
  <c r="AX43" i="9" s="1"/>
  <c r="AZ43" i="9" s="1"/>
  <c r="BA43" i="9" s="1"/>
  <c r="BM42" i="9"/>
  <c r="BN42" i="9" s="1"/>
  <c r="AY42" i="9"/>
  <c r="AV42" i="9"/>
  <c r="AX42" i="9" s="1"/>
  <c r="AZ42" i="9" s="1"/>
  <c r="BA42" i="9" s="1"/>
  <c r="AB42" i="9"/>
  <c r="AC42" i="9" s="1"/>
  <c r="AD42" i="9" s="1"/>
  <c r="AE42" i="9" s="1"/>
  <c r="AG42" i="9" s="1"/>
  <c r="AH42" i="9" s="1"/>
  <c r="AN27" i="9"/>
  <c r="AO27" i="9" s="1"/>
  <c r="AP27" i="9" s="1"/>
  <c r="AQ27" i="9" s="1"/>
  <c r="AR27" i="9" s="1"/>
  <c r="AK25" i="9"/>
  <c r="AK37" i="9"/>
  <c r="AB13" i="9"/>
  <c r="AC13" i="9" s="1"/>
  <c r="AB32" i="9"/>
  <c r="AC32" i="9" s="1"/>
  <c r="G11" i="14"/>
  <c r="AK28" i="9"/>
  <c r="AB15" i="9"/>
  <c r="AC15" i="9" s="1"/>
  <c r="AB26" i="9"/>
  <c r="AC26" i="9" s="1"/>
  <c r="AB39" i="9"/>
  <c r="AC39" i="9" s="1"/>
  <c r="AD39" i="9" s="1"/>
  <c r="AE39" i="9" s="1"/>
  <c r="AG39" i="9" s="1"/>
  <c r="AH39" i="9" s="1"/>
  <c r="AB35" i="9"/>
  <c r="AC35" i="9" s="1"/>
  <c r="AB33" i="9"/>
  <c r="AC33" i="9" s="1"/>
  <c r="AD37" i="9"/>
  <c r="AE37" i="9" s="1"/>
  <c r="AG37" i="9" s="1"/>
  <c r="AH37" i="9" s="1"/>
  <c r="AB21" i="9"/>
  <c r="AC21" i="9" s="1"/>
  <c r="AK16" i="9"/>
  <c r="AB16" i="9"/>
  <c r="AC16" i="9" s="1"/>
  <c r="AQ9" i="9"/>
  <c r="AR9" i="9" s="1"/>
  <c r="AU9" i="9" s="1"/>
  <c r="AK23" i="9"/>
  <c r="AB23" i="9"/>
  <c r="AC23" i="9" s="1"/>
  <c r="AB18" i="9"/>
  <c r="AC18" i="9" s="1"/>
  <c r="E11" i="14"/>
  <c r="E12" i="14" s="1"/>
  <c r="E13" i="14" s="1"/>
  <c r="E14" i="14" s="1"/>
  <c r="E15" i="14" s="1"/>
  <c r="E16" i="14" s="1"/>
  <c r="E17" i="14" s="1"/>
  <c r="E18" i="14" s="1"/>
  <c r="E19" i="14" s="1"/>
  <c r="G12" i="14"/>
  <c r="O11" i="14"/>
  <c r="AB14" i="9"/>
  <c r="AC14" i="9" s="1"/>
  <c r="AB40" i="9"/>
  <c r="AC40" i="9" s="1"/>
  <c r="AD40" i="9" s="1"/>
  <c r="AE40" i="9" s="1"/>
  <c r="AG40" i="9" s="1"/>
  <c r="AH40" i="9" s="1"/>
  <c r="AB31" i="9"/>
  <c r="AC31" i="9" s="1"/>
  <c r="G13" i="14"/>
  <c r="BG3" i="9"/>
  <c r="AK27" i="9"/>
  <c r="AB27" i="9"/>
  <c r="AC27" i="9" s="1"/>
  <c r="BI37" i="9"/>
  <c r="BJ37" i="9" s="1"/>
  <c r="BI15" i="9"/>
  <c r="BJ15" i="9" s="1"/>
  <c r="AU19" i="9"/>
  <c r="BI19" i="9"/>
  <c r="BJ19" i="9" s="1"/>
  <c r="BI11" i="9"/>
  <c r="BJ11" i="9" s="1"/>
  <c r="BI30" i="9"/>
  <c r="BJ30" i="9" s="1"/>
  <c r="BI38" i="9"/>
  <c r="BJ38" i="9" s="1"/>
  <c r="AM18" i="9"/>
  <c r="O12" i="14"/>
  <c r="AO35" i="9"/>
  <c r="AP35" i="9" s="1"/>
  <c r="AQ35" i="9" s="1"/>
  <c r="AR35" i="9" s="1"/>
  <c r="AO22" i="9"/>
  <c r="AP22" i="9" s="1"/>
  <c r="AQ22" i="9" s="1"/>
  <c r="AR22" i="9" s="1"/>
  <c r="AM12" i="9"/>
  <c r="S11" i="14"/>
  <c r="BI31" i="9"/>
  <c r="BJ31" i="9" s="1"/>
  <c r="AN33" i="9"/>
  <c r="AN25" i="9"/>
  <c r="AN34" i="9"/>
  <c r="AO23" i="9"/>
  <c r="AP23" i="9" s="1"/>
  <c r="AQ23" i="9" s="1"/>
  <c r="AR23" i="9" s="1"/>
  <c r="AB29" i="9"/>
  <c r="AC29" i="9" s="1"/>
  <c r="AM20" i="9"/>
  <c r="AN39" i="9"/>
  <c r="I11" i="14"/>
  <c r="I12" i="14" s="1"/>
  <c r="I13" i="14" s="1"/>
  <c r="Q12" i="14"/>
  <c r="Q13" i="14" s="1"/>
  <c r="Q14" i="14" s="1"/>
  <c r="Q15" i="14" s="1"/>
  <c r="Q16" i="14" s="1"/>
  <c r="Q17" i="14" s="1"/>
  <c r="Q18" i="14" s="1"/>
  <c r="Q19" i="14" s="1"/>
  <c r="Q20" i="14" s="1"/>
  <c r="Q21" i="14" s="1"/>
  <c r="Q22" i="14" s="1"/>
  <c r="Q23" i="14" s="1"/>
  <c r="Q24" i="14" s="1"/>
  <c r="Q25" i="14" s="1"/>
  <c r="Q26" i="14" s="1"/>
  <c r="Q27" i="14" s="1"/>
  <c r="Q28" i="14" s="1"/>
  <c r="Q29" i="14" s="1"/>
  <c r="Q30" i="14" s="1"/>
  <c r="Q31" i="14" s="1"/>
  <c r="Q32" i="14" s="1"/>
  <c r="Q33" i="14" s="1"/>
  <c r="Q34" i="14" s="1"/>
  <c r="Q35" i="14" s="1"/>
  <c r="Q36" i="14" s="1"/>
  <c r="Q37" i="14" s="1"/>
  <c r="Q38" i="14" s="1"/>
  <c r="Q39" i="14" s="1"/>
  <c r="Q40" i="14" s="1"/>
  <c r="Q41" i="14" s="1"/>
  <c r="Q42" i="14" s="1"/>
  <c r="Q43" i="14" s="1"/>
  <c r="Q44" i="14" s="1"/>
  <c r="Q45" i="14" s="1"/>
  <c r="Q46" i="14" s="1"/>
  <c r="Q47" i="14" s="1"/>
  <c r="Q48" i="14" s="1"/>
  <c r="Q49" i="14" s="1"/>
  <c r="Q50" i="14" s="1"/>
  <c r="Q51" i="14" s="1"/>
  <c r="Q52" i="14" s="1"/>
  <c r="Q53" i="14" s="1"/>
  <c r="Q54" i="14" s="1"/>
  <c r="Q55" i="14" s="1"/>
  <c r="Q56" i="14" s="1"/>
  <c r="Q57" i="14" s="1"/>
  <c r="Q58" i="14" s="1"/>
  <c r="Q59" i="14" s="1"/>
  <c r="Q60" i="14" s="1"/>
  <c r="Q61" i="14" s="1"/>
  <c r="Q62" i="14" s="1"/>
  <c r="Q63" i="14" s="1"/>
  <c r="Q64" i="14" s="1"/>
  <c r="Q65" i="14" s="1"/>
  <c r="Q66" i="14" s="1"/>
  <c r="Q67" i="14" s="1"/>
  <c r="Q68" i="14" s="1"/>
  <c r="Q69" i="14" s="1"/>
  <c r="C23" i="14"/>
  <c r="C24" i="14" s="1"/>
  <c r="C25" i="14" s="1"/>
  <c r="C26" i="14" s="1"/>
  <c r="C27" i="14" s="1"/>
  <c r="C28" i="14" s="1"/>
  <c r="C29" i="14" s="1"/>
  <c r="C30" i="14" s="1"/>
  <c r="C31" i="14" s="1"/>
  <c r="C32" i="14" s="1"/>
  <c r="C33" i="14" s="1"/>
  <c r="AM10" i="9"/>
  <c r="AJ5" i="9"/>
  <c r="AO13" i="9"/>
  <c r="AP13" i="9" s="1"/>
  <c r="AQ13" i="9" s="1"/>
  <c r="AR13" i="9" s="1"/>
  <c r="AM40" i="9"/>
  <c r="AB20" i="9"/>
  <c r="AC20" i="9" s="1"/>
  <c r="AM24" i="9"/>
  <c r="O13" i="14"/>
  <c r="O14" i="14" s="1"/>
  <c r="O15" i="14" s="1"/>
  <c r="O16" i="14" s="1"/>
  <c r="O17" i="14" s="1"/>
  <c r="AN17" i="9"/>
  <c r="AN26" i="9"/>
  <c r="M11" i="14"/>
  <c r="M12" i="14" s="1"/>
  <c r="M13" i="14" s="1"/>
  <c r="M14" i="14" s="1"/>
  <c r="M15" i="14" s="1"/>
  <c r="M16" i="14" s="1"/>
  <c r="M17" i="14" s="1"/>
  <c r="M18" i="14" s="1"/>
  <c r="AB24" i="9"/>
  <c r="AC24" i="9" s="1"/>
  <c r="K11" i="14"/>
  <c r="K12" i="14" s="1"/>
  <c r="K13" i="14" s="1"/>
  <c r="K14" i="14" s="1"/>
  <c r="K15" i="14" s="1"/>
  <c r="K16" i="14" s="1"/>
  <c r="K17" i="14" s="1"/>
  <c r="K18" i="14" s="1"/>
  <c r="K19" i="14" s="1"/>
  <c r="G14" i="14"/>
  <c r="G15" i="14" s="1"/>
  <c r="G16" i="14" s="1"/>
  <c r="G17" i="14" s="1"/>
  <c r="G18" i="14" s="1"/>
  <c r="G19" i="14" s="1"/>
  <c r="G20" i="14" s="1"/>
  <c r="AB10" i="9"/>
  <c r="AC10" i="9" s="1"/>
  <c r="AO32" i="9"/>
  <c r="AP32" i="9" s="1"/>
  <c r="AQ32" i="9" s="1"/>
  <c r="AR32" i="9" s="1"/>
  <c r="AM14" i="9"/>
  <c r="AO16" i="9"/>
  <c r="AP16" i="9" s="1"/>
  <c r="AQ16" i="9" s="1"/>
  <c r="AR16" i="9" s="1"/>
  <c r="AB12" i="9"/>
  <c r="AC12" i="9" s="1"/>
  <c r="S12" i="14"/>
  <c r="S13" i="14" s="1"/>
  <c r="S14" i="14" s="1"/>
  <c r="S15" i="14" s="1"/>
  <c r="S16" i="14" s="1"/>
  <c r="S17" i="14" s="1"/>
  <c r="S18" i="14" s="1"/>
  <c r="S19" i="14" s="1"/>
  <c r="S20" i="14" s="1"/>
  <c r="S21" i="14" s="1"/>
  <c r="S22" i="14" s="1"/>
  <c r="S23" i="14" s="1"/>
  <c r="S24" i="14" s="1"/>
  <c r="S25" i="14" s="1"/>
  <c r="S26" i="14" s="1"/>
  <c r="S27" i="14" s="1"/>
  <c r="S28" i="14" s="1"/>
  <c r="S29" i="14" s="1"/>
  <c r="S30" i="14" s="1"/>
  <c r="S31" i="14" s="1"/>
  <c r="S32" i="14" s="1"/>
  <c r="S33" i="14" s="1"/>
  <c r="S34" i="14" s="1"/>
  <c r="S35" i="14" s="1"/>
  <c r="S36" i="14" s="1"/>
  <c r="S37" i="14" s="1"/>
  <c r="S38" i="14" s="1"/>
  <c r="S39" i="14" s="1"/>
  <c r="S40" i="14" s="1"/>
  <c r="S41" i="14" s="1"/>
  <c r="S42" i="14" s="1"/>
  <c r="S43" i="14" s="1"/>
  <c r="S44" i="14" s="1"/>
  <c r="S45" i="14" s="1"/>
  <c r="S46" i="14" s="1"/>
  <c r="S47" i="14" s="1"/>
  <c r="S48" i="14" s="1"/>
  <c r="S49" i="14" s="1"/>
  <c r="S50" i="14" s="1"/>
  <c r="S51" i="14" s="1"/>
  <c r="S52" i="14" s="1"/>
  <c r="S53" i="14" s="1"/>
  <c r="S54" i="14" s="1"/>
  <c r="S55" i="14" s="1"/>
  <c r="S56" i="14" s="1"/>
  <c r="S57" i="14" s="1"/>
  <c r="S58" i="14" s="1"/>
  <c r="S59" i="14" s="1"/>
  <c r="S60" i="14" s="1"/>
  <c r="S61" i="14" s="1"/>
  <c r="S62" i="14" s="1"/>
  <c r="S63" i="14" s="1"/>
  <c r="S64" i="14" s="1"/>
  <c r="S65" i="14" s="1"/>
  <c r="S66" i="14" s="1"/>
  <c r="S67" i="14" s="1"/>
  <c r="S68" i="14" s="1"/>
  <c r="S69" i="14" s="1"/>
  <c r="AM29" i="9"/>
  <c r="AM21" i="9"/>
  <c r="AN36" i="9"/>
  <c r="BI28" i="9"/>
  <c r="BJ28" i="9" s="1"/>
  <c r="AV44" i="9" l="1"/>
  <c r="AX44" i="9" s="1"/>
  <c r="AY44" i="9"/>
  <c r="BI9" i="9"/>
  <c r="BJ9" i="9" s="1"/>
  <c r="BM9" i="9" s="1"/>
  <c r="AD30" i="9"/>
  <c r="AE30" i="9" s="1"/>
  <c r="AG30" i="9" s="1"/>
  <c r="AH30" i="9" s="1"/>
  <c r="AU30" i="9"/>
  <c r="AV30" i="9" s="1"/>
  <c r="AX30" i="9" s="1"/>
  <c r="O18" i="14"/>
  <c r="AU15" i="9"/>
  <c r="G21" i="14"/>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AU31" i="9"/>
  <c r="AU32" i="9"/>
  <c r="BI32" i="9"/>
  <c r="BJ32" i="9" s="1"/>
  <c r="AU37" i="9"/>
  <c r="E20" i="14"/>
  <c r="E21" i="14" s="1"/>
  <c r="E22" i="14" s="1"/>
  <c r="E23" i="14" s="1"/>
  <c r="E24" i="14" s="1"/>
  <c r="E25" i="14" s="1"/>
  <c r="E26" i="14" s="1"/>
  <c r="E27" i="14" s="1"/>
  <c r="E28" i="14" s="1"/>
  <c r="E29" i="14" s="1"/>
  <c r="E30" i="14" s="1"/>
  <c r="E31" i="14" s="1"/>
  <c r="E32" i="14" s="1"/>
  <c r="E33" i="14" s="1"/>
  <c r="AU23" i="9"/>
  <c r="BI23" i="9"/>
  <c r="BJ23" i="9" s="1"/>
  <c r="BM23" i="9" s="1"/>
  <c r="BN23" i="9" s="1"/>
  <c r="M19" i="14"/>
  <c r="K20" i="14"/>
  <c r="K21" i="14" s="1"/>
  <c r="K22" i="14" s="1"/>
  <c r="K23" i="14" s="1"/>
  <c r="BI27" i="9"/>
  <c r="BJ27" i="9" s="1"/>
  <c r="AD38" i="9"/>
  <c r="AE38" i="9" s="1"/>
  <c r="AG38" i="9" s="1"/>
  <c r="AH38" i="9" s="1"/>
  <c r="AD32" i="9"/>
  <c r="AE32" i="9" s="1"/>
  <c r="AG32" i="9" s="1"/>
  <c r="AH32" i="9" s="1"/>
  <c r="I14" i="14"/>
  <c r="I15" i="14" s="1"/>
  <c r="I16" i="14" s="1"/>
  <c r="AO33" i="9"/>
  <c r="AP33" i="9" s="1"/>
  <c r="AQ33" i="9" s="1"/>
  <c r="AR33" i="9" s="1"/>
  <c r="BI35" i="9"/>
  <c r="BJ35" i="9" s="1"/>
  <c r="AY19" i="9"/>
  <c r="AV19" i="9"/>
  <c r="AX19" i="9" s="1"/>
  <c r="AO36" i="9"/>
  <c r="AP36" i="9" s="1"/>
  <c r="AQ36" i="9" s="1"/>
  <c r="AR36" i="9" s="1"/>
  <c r="AD29" i="9"/>
  <c r="AE29" i="9" s="1"/>
  <c r="AG29" i="9" s="1"/>
  <c r="AH29" i="9" s="1"/>
  <c r="AV9" i="9"/>
  <c r="AY9" i="9"/>
  <c r="AO26" i="9"/>
  <c r="AP26" i="9" s="1"/>
  <c r="AQ26" i="9" s="1"/>
  <c r="AR26" i="9" s="1"/>
  <c r="AN40" i="9"/>
  <c r="AO25" i="9"/>
  <c r="AP25" i="9" s="1"/>
  <c r="AQ25" i="9" s="1"/>
  <c r="AR25" i="9" s="1"/>
  <c r="AN21" i="9"/>
  <c r="BI16" i="9"/>
  <c r="BJ16" i="9" s="1"/>
  <c r="AO17" i="9"/>
  <c r="AP17" i="9" s="1"/>
  <c r="AQ17" i="9" s="1"/>
  <c r="AR17" i="9" s="1"/>
  <c r="AN24" i="9"/>
  <c r="AN20" i="9"/>
  <c r="AN29" i="9"/>
  <c r="AD24" i="9"/>
  <c r="AE24" i="9" s="1"/>
  <c r="AG24" i="9" s="1"/>
  <c r="AH24" i="9" s="1"/>
  <c r="AO39" i="9"/>
  <c r="AP39" i="9" s="1"/>
  <c r="AQ39" i="9" s="1"/>
  <c r="AR39" i="9" s="1"/>
  <c r="BM31" i="9"/>
  <c r="BN31" i="9" s="1"/>
  <c r="AU38" i="9"/>
  <c r="AN14" i="9"/>
  <c r="BI13" i="9"/>
  <c r="BJ13" i="9" s="1"/>
  <c r="AN10" i="9"/>
  <c r="AO34" i="9"/>
  <c r="AP34" i="9" s="1"/>
  <c r="AQ34" i="9" s="1"/>
  <c r="AR34" i="9" s="1"/>
  <c r="AN12" i="9"/>
  <c r="BI22" i="9"/>
  <c r="BJ22" i="9" s="1"/>
  <c r="AN18" i="9"/>
  <c r="BM19" i="9"/>
  <c r="BN19" i="9" s="1"/>
  <c r="AZ44" i="9" l="1"/>
  <c r="BA44" i="9" s="1"/>
  <c r="AD15" i="9"/>
  <c r="AE15" i="9" s="1"/>
  <c r="AG15" i="9" s="1"/>
  <c r="AH15" i="9" s="1"/>
  <c r="AY30" i="9"/>
  <c r="AZ30" i="9" s="1"/>
  <c r="BA30" i="9" s="1"/>
  <c r="AD31" i="9"/>
  <c r="AE31" i="9" s="1"/>
  <c r="AG31" i="9" s="1"/>
  <c r="AH31" i="9" s="1"/>
  <c r="BM37" i="9"/>
  <c r="BN37" i="9" s="1"/>
  <c r="BI26" i="9"/>
  <c r="BJ26" i="9" s="1"/>
  <c r="AU26" i="9"/>
  <c r="BI34" i="9"/>
  <c r="BJ34" i="9" s="1"/>
  <c r="AU17" i="9"/>
  <c r="BI17" i="9"/>
  <c r="BJ17" i="9" s="1"/>
  <c r="AU36" i="9"/>
  <c r="BI36" i="9"/>
  <c r="BJ36" i="9" s="1"/>
  <c r="AO14" i="9"/>
  <c r="AP14" i="9" s="1"/>
  <c r="AQ14" i="9" s="1"/>
  <c r="AR14" i="9" s="1"/>
  <c r="AO24" i="9"/>
  <c r="AP24" i="9" s="1"/>
  <c r="AQ24" i="9" s="1"/>
  <c r="AR24" i="9" s="1"/>
  <c r="AO40" i="9"/>
  <c r="AP40" i="9" s="1"/>
  <c r="AQ40" i="9" s="1"/>
  <c r="AR40" i="9" s="1"/>
  <c r="AD35" i="9"/>
  <c r="AE35" i="9" s="1"/>
  <c r="AG35" i="9" s="1"/>
  <c r="AH35" i="9" s="1"/>
  <c r="I17" i="14"/>
  <c r="I18" i="14" s="1"/>
  <c r="AD19" i="9" s="1"/>
  <c r="AE19" i="9" s="1"/>
  <c r="AG19" i="9" s="1"/>
  <c r="AH19" i="9" s="1"/>
  <c r="M20" i="14"/>
  <c r="AV37" i="9"/>
  <c r="AX37" i="9" s="1"/>
  <c r="AY37" i="9"/>
  <c r="AU39" i="9"/>
  <c r="BI39" i="9"/>
  <c r="BJ39" i="9" s="1"/>
  <c r="BM39" i="9" s="1"/>
  <c r="BN39" i="9" s="1"/>
  <c r="AX9" i="9"/>
  <c r="BM32" i="9"/>
  <c r="BN32" i="9" s="1"/>
  <c r="AO18" i="9"/>
  <c r="AP18" i="9" s="1"/>
  <c r="AQ18" i="9" s="1"/>
  <c r="AR18" i="9" s="1"/>
  <c r="AO12" i="9"/>
  <c r="AP12" i="9" s="1"/>
  <c r="AQ12" i="9" s="1"/>
  <c r="AR12" i="9" s="1"/>
  <c r="AO20" i="9"/>
  <c r="AP20" i="9" s="1"/>
  <c r="AQ20" i="9" s="1"/>
  <c r="AR20" i="9" s="1"/>
  <c r="AZ19" i="9"/>
  <c r="BA19" i="9" s="1"/>
  <c r="AD36" i="9"/>
  <c r="AE36" i="9" s="1"/>
  <c r="AG36" i="9" s="1"/>
  <c r="AH36" i="9" s="1"/>
  <c r="K24" i="14"/>
  <c r="K25" i="14" s="1"/>
  <c r="AD26" i="9" s="1"/>
  <c r="AE26" i="9" s="1"/>
  <c r="AG26" i="9" s="1"/>
  <c r="AH26" i="9" s="1"/>
  <c r="AV23" i="9"/>
  <c r="AX23" i="9" s="1"/>
  <c r="AY23" i="9"/>
  <c r="AV32" i="9"/>
  <c r="AX32" i="9" s="1"/>
  <c r="AY32" i="9"/>
  <c r="AV15" i="9"/>
  <c r="AX15" i="9" s="1"/>
  <c r="AY15" i="9"/>
  <c r="BN9" i="9"/>
  <c r="AO21" i="9"/>
  <c r="AP21" i="9" s="1"/>
  <c r="AQ21" i="9" s="1"/>
  <c r="AR21" i="9" s="1"/>
  <c r="BM30" i="9"/>
  <c r="BN30" i="9" s="1"/>
  <c r="AO29" i="9"/>
  <c r="AP29" i="9" s="1"/>
  <c r="AQ29" i="9" s="1"/>
  <c r="AR29" i="9" s="1"/>
  <c r="BM38" i="9"/>
  <c r="BN38" i="9" s="1"/>
  <c r="AU35" i="9"/>
  <c r="AO10" i="9"/>
  <c r="AP10" i="9" s="1"/>
  <c r="AQ10" i="9" s="1"/>
  <c r="AR10" i="9" s="1"/>
  <c r="AV38" i="9"/>
  <c r="AX38" i="9" s="1"/>
  <c r="AY38" i="9"/>
  <c r="AU25" i="9"/>
  <c r="BI25" i="9"/>
  <c r="BJ25" i="9" s="1"/>
  <c r="BI33" i="9"/>
  <c r="BJ33" i="9" s="1"/>
  <c r="AY31" i="9"/>
  <c r="AV31" i="9"/>
  <c r="AX31" i="9" s="1"/>
  <c r="AD18" i="9"/>
  <c r="AE18" i="9" s="1"/>
  <c r="AG18" i="9" s="1"/>
  <c r="AH18" i="9" s="1"/>
  <c r="O19" i="14"/>
  <c r="O20" i="14" s="1"/>
  <c r="BM17" i="9" l="1"/>
  <c r="BN17" i="9" s="1"/>
  <c r="BM25" i="9"/>
  <c r="BN25" i="9" s="1"/>
  <c r="AZ15" i="9"/>
  <c r="BA15" i="9" s="1"/>
  <c r="AZ23" i="9"/>
  <c r="BA23" i="9" s="1"/>
  <c r="AZ31" i="9"/>
  <c r="BA31" i="9" s="1"/>
  <c r="AU29" i="9"/>
  <c r="BI29" i="9"/>
  <c r="BJ29" i="9" s="1"/>
  <c r="BM29" i="9" s="1"/>
  <c r="BN29" i="9" s="1"/>
  <c r="BI14" i="9"/>
  <c r="BJ14" i="9" s="1"/>
  <c r="AU18" i="9"/>
  <c r="BI18" i="9"/>
  <c r="BJ18" i="9" s="1"/>
  <c r="BI40" i="9"/>
  <c r="BJ40" i="9" s="1"/>
  <c r="AU40" i="9"/>
  <c r="BI20" i="9"/>
  <c r="BJ20" i="9" s="1"/>
  <c r="BI21" i="9"/>
  <c r="BJ21" i="9" s="1"/>
  <c r="AD22" i="9"/>
  <c r="AE22" i="9" s="1"/>
  <c r="AG22" i="9" s="1"/>
  <c r="AH22" i="9" s="1"/>
  <c r="AD21" i="9"/>
  <c r="AE21" i="9" s="1"/>
  <c r="AG21" i="9" s="1"/>
  <c r="AH21" i="9" s="1"/>
  <c r="M21" i="14"/>
  <c r="M22" i="14" s="1"/>
  <c r="AU20" i="9" s="1"/>
  <c r="AU22" i="9"/>
  <c r="AV17" i="9"/>
  <c r="AX17" i="9" s="1"/>
  <c r="AY17" i="9"/>
  <c r="AD33" i="9"/>
  <c r="AE33" i="9" s="1"/>
  <c r="AG33" i="9" s="1"/>
  <c r="AH33" i="9" s="1"/>
  <c r="I19" i="14"/>
  <c r="AU33" i="9"/>
  <c r="AZ38" i="9"/>
  <c r="BA38" i="9" s="1"/>
  <c r="AZ32" i="9"/>
  <c r="BA32" i="9" s="1"/>
  <c r="AU12" i="9"/>
  <c r="BI12" i="9"/>
  <c r="BJ12" i="9" s="1"/>
  <c r="AZ37" i="9"/>
  <c r="BA37" i="9" s="1"/>
  <c r="AV36" i="9"/>
  <c r="AX36" i="9" s="1"/>
  <c r="AY36" i="9"/>
  <c r="O21" i="14"/>
  <c r="AU14" i="9" s="1"/>
  <c r="BM15" i="9"/>
  <c r="BN15" i="9" s="1"/>
  <c r="AD12" i="9"/>
  <c r="AE12" i="9" s="1"/>
  <c r="AG12" i="9" s="1"/>
  <c r="AH12" i="9" s="1"/>
  <c r="AV25" i="9"/>
  <c r="AX25" i="9" s="1"/>
  <c r="AY25" i="9"/>
  <c r="BI10" i="9"/>
  <c r="BJ10" i="9" s="1"/>
  <c r="AU24" i="9"/>
  <c r="BI24" i="9"/>
  <c r="BJ24" i="9" s="1"/>
  <c r="BM26" i="9"/>
  <c r="BN26" i="9" s="1"/>
  <c r="AV35" i="9"/>
  <c r="AX35" i="9" s="1"/>
  <c r="AY35" i="9"/>
  <c r="AD23" i="9"/>
  <c r="AE23" i="9" s="1"/>
  <c r="AG23" i="9" s="1"/>
  <c r="AH23" i="9" s="1"/>
  <c r="K26" i="14"/>
  <c r="AZ9" i="9"/>
  <c r="AV39" i="9"/>
  <c r="AX39" i="9" s="1"/>
  <c r="AY39" i="9"/>
  <c r="AV26" i="9"/>
  <c r="AX26" i="9" s="1"/>
  <c r="AY26" i="9"/>
  <c r="BM24" i="9" l="1"/>
  <c r="BN24" i="9" s="1"/>
  <c r="BM40" i="9"/>
  <c r="BN40" i="9" s="1"/>
  <c r="AZ36" i="9"/>
  <c r="BA36" i="9" s="1"/>
  <c r="AZ26" i="9"/>
  <c r="BA26" i="9" s="1"/>
  <c r="AZ35" i="9"/>
  <c r="BA35" i="9" s="1"/>
  <c r="AZ25" i="9"/>
  <c r="BA25" i="9" s="1"/>
  <c r="AZ39" i="9"/>
  <c r="BA39" i="9" s="1"/>
  <c r="AZ17" i="9"/>
  <c r="BA17" i="9" s="1"/>
  <c r="AV18" i="9"/>
  <c r="AX18" i="9" s="1"/>
  <c r="AY18" i="9"/>
  <c r="AV14" i="9"/>
  <c r="AX14" i="9" s="1"/>
  <c r="AY14" i="9"/>
  <c r="O22" i="14"/>
  <c r="O23" i="14" s="1"/>
  <c r="O24" i="14" s="1"/>
  <c r="O25" i="14" s="1"/>
  <c r="O26" i="14" s="1"/>
  <c r="O27" i="14" s="1"/>
  <c r="O28" i="14" s="1"/>
  <c r="AD14" i="9"/>
  <c r="AE14" i="9" s="1"/>
  <c r="AG14" i="9" s="1"/>
  <c r="AH14" i="9" s="1"/>
  <c r="AV33" i="9"/>
  <c r="AX33" i="9" s="1"/>
  <c r="AY33" i="9"/>
  <c r="M23" i="14"/>
  <c r="AD20" i="9"/>
  <c r="AE20" i="9" s="1"/>
  <c r="AG20" i="9" s="1"/>
  <c r="AH20" i="9" s="1"/>
  <c r="AD27" i="9"/>
  <c r="AE27" i="9" s="1"/>
  <c r="AG27" i="9" s="1"/>
  <c r="AH27" i="9" s="1"/>
  <c r="K27" i="14"/>
  <c r="K28" i="14" s="1"/>
  <c r="K29" i="14" s="1"/>
  <c r="AU27" i="9"/>
  <c r="I20" i="14"/>
  <c r="I21" i="14" s="1"/>
  <c r="BM35" i="9"/>
  <c r="BN35" i="9" s="1"/>
  <c r="AV20" i="9"/>
  <c r="AX20" i="9" s="1"/>
  <c r="AY20" i="9"/>
  <c r="AV29" i="9"/>
  <c r="AX29" i="9" s="1"/>
  <c r="AY29" i="9"/>
  <c r="BA9" i="9"/>
  <c r="AY22" i="9"/>
  <c r="AV22" i="9"/>
  <c r="AX22" i="9" s="1"/>
  <c r="AV40" i="9"/>
  <c r="AX40" i="9" s="1"/>
  <c r="AY40" i="9"/>
  <c r="AV24" i="9"/>
  <c r="AX24" i="9" s="1"/>
  <c r="AY24" i="9"/>
  <c r="AV12" i="9"/>
  <c r="AX12" i="9" s="1"/>
  <c r="AY12" i="9"/>
  <c r="BM36" i="9"/>
  <c r="BN36" i="9" s="1"/>
  <c r="BM18" i="9"/>
  <c r="BN18" i="9" s="1"/>
  <c r="AZ12" i="9" l="1"/>
  <c r="BA12" i="9" s="1"/>
  <c r="AZ40" i="9"/>
  <c r="BA40" i="9" s="1"/>
  <c r="O29" i="14"/>
  <c r="O30" i="14" s="1"/>
  <c r="AD9" i="9"/>
  <c r="AE9" i="9" s="1"/>
  <c r="AG9" i="9" s="1"/>
  <c r="AH9" i="9" s="1"/>
  <c r="AZ14" i="9"/>
  <c r="BA14" i="9" s="1"/>
  <c r="AZ22" i="9"/>
  <c r="BA22" i="9" s="1"/>
  <c r="AZ20" i="9"/>
  <c r="BA20" i="9" s="1"/>
  <c r="AZ24" i="9"/>
  <c r="BA24" i="9" s="1"/>
  <c r="AZ29" i="9"/>
  <c r="BA29" i="9" s="1"/>
  <c r="AD34" i="9"/>
  <c r="AE34" i="9" s="1"/>
  <c r="AG34" i="9" s="1"/>
  <c r="AH34" i="9" s="1"/>
  <c r="I22" i="14"/>
  <c r="I23" i="14" s="1"/>
  <c r="AU34" i="9"/>
  <c r="BM33" i="9"/>
  <c r="BN33" i="9" s="1"/>
  <c r="BM14" i="9"/>
  <c r="BN14" i="9" s="1"/>
  <c r="AZ33" i="9"/>
  <c r="BA33" i="9" s="1"/>
  <c r="K30" i="14"/>
  <c r="K31" i="14" s="1"/>
  <c r="K32" i="14" s="1"/>
  <c r="K33" i="14" s="1"/>
  <c r="K34" i="14" s="1"/>
  <c r="K35" i="14" s="1"/>
  <c r="K36" i="14" s="1"/>
  <c r="K37" i="14" s="1"/>
  <c r="K38" i="14" s="1"/>
  <c r="K39" i="14" s="1"/>
  <c r="K40" i="14" s="1"/>
  <c r="K41" i="14" s="1"/>
  <c r="K42" i="14" s="1"/>
  <c r="K43" i="14" s="1"/>
  <c r="K44" i="14" s="1"/>
  <c r="BM27" i="9"/>
  <c r="BN27" i="9" s="1"/>
  <c r="M24" i="14"/>
  <c r="BM22" i="9"/>
  <c r="BN22" i="9" s="1"/>
  <c r="AD11" i="9"/>
  <c r="AE11" i="9" s="1"/>
  <c r="AG11" i="9" s="1"/>
  <c r="AH11" i="9" s="1"/>
  <c r="O31" i="14"/>
  <c r="O32" i="14" s="1"/>
  <c r="O33" i="14" s="1"/>
  <c r="AU11" i="9"/>
  <c r="AD10" i="9"/>
  <c r="AU10" i="9"/>
  <c r="AV27" i="9"/>
  <c r="AX27" i="9" s="1"/>
  <c r="AY27" i="9"/>
  <c r="BM12" i="9"/>
  <c r="BN12" i="9" s="1"/>
  <c r="AZ18" i="9"/>
  <c r="BA18" i="9" s="1"/>
  <c r="I24" i="14" l="1"/>
  <c r="AD25" i="9"/>
  <c r="AE25" i="9" s="1"/>
  <c r="AG25" i="9" s="1"/>
  <c r="AH25" i="9" s="1"/>
  <c r="AE10" i="9"/>
  <c r="I25" i="14"/>
  <c r="I26" i="14" s="1"/>
  <c r="I27" i="14" s="1"/>
  <c r="I28" i="14" s="1"/>
  <c r="I29" i="14" s="1"/>
  <c r="I30" i="14" s="1"/>
  <c r="I31" i="14" s="1"/>
  <c r="I32" i="14" s="1"/>
  <c r="I33" i="14" s="1"/>
  <c r="I34" i="14" s="1"/>
  <c r="I35" i="14" s="1"/>
  <c r="I36" i="14" s="1"/>
  <c r="I37" i="14" s="1"/>
  <c r="I38" i="14" s="1"/>
  <c r="I39" i="14" s="1"/>
  <c r="I40" i="14" s="1"/>
  <c r="I41" i="14" s="1"/>
  <c r="I42" i="14" s="1"/>
  <c r="I43" i="14" s="1"/>
  <c r="I44" i="14" s="1"/>
  <c r="I45" i="14" s="1"/>
  <c r="I46" i="14" s="1"/>
  <c r="I47" i="14" s="1"/>
  <c r="I48" i="14" s="1"/>
  <c r="I49" i="14" s="1"/>
  <c r="I50" i="14" s="1"/>
  <c r="I51" i="14" s="1"/>
  <c r="I52" i="14" s="1"/>
  <c r="I53" i="14" s="1"/>
  <c r="I54" i="14" s="1"/>
  <c r="BM34" i="9"/>
  <c r="BN34" i="9" s="1"/>
  <c r="AZ27" i="9"/>
  <c r="BA27" i="9" s="1"/>
  <c r="O34" i="14"/>
  <c r="O35" i="14" s="1"/>
  <c r="O36" i="14" s="1"/>
  <c r="O37" i="14" s="1"/>
  <c r="O38" i="14" s="1"/>
  <c r="O39" i="14" s="1"/>
  <c r="O40" i="14" s="1"/>
  <c r="O41" i="14" s="1"/>
  <c r="O42" i="14" s="1"/>
  <c r="O43" i="14" s="1"/>
  <c r="O44" i="14" s="1"/>
  <c r="O45" i="14" s="1"/>
  <c r="O46" i="14" s="1"/>
  <c r="O47" i="14" s="1"/>
  <c r="O48" i="14" s="1"/>
  <c r="O49" i="14" s="1"/>
  <c r="O50" i="14" s="1"/>
  <c r="O51" i="14" s="1"/>
  <c r="O52" i="14" s="1"/>
  <c r="O53" i="14" s="1"/>
  <c r="O54" i="14" s="1"/>
  <c r="O55" i="14" s="1"/>
  <c r="O56" i="14" s="1"/>
  <c r="O57" i="14" s="1"/>
  <c r="O58" i="14" s="1"/>
  <c r="O59" i="14" s="1"/>
  <c r="O60" i="14" s="1"/>
  <c r="O61" i="14" s="1"/>
  <c r="O62" i="14" s="1"/>
  <c r="O63" i="14" s="1"/>
  <c r="O64" i="14" s="1"/>
  <c r="O65" i="14" s="1"/>
  <c r="O66" i="14" s="1"/>
  <c r="O67" i="14" s="1"/>
  <c r="O68" i="14" s="1"/>
  <c r="O69" i="14" s="1"/>
  <c r="BM11" i="9"/>
  <c r="BN11" i="9" s="1"/>
  <c r="BM10" i="9"/>
  <c r="AV11" i="9"/>
  <c r="AX11" i="9" s="1"/>
  <c r="AY11" i="9"/>
  <c r="M25" i="14"/>
  <c r="AD28" i="9"/>
  <c r="AE28" i="9" s="1"/>
  <c r="AG28" i="9" s="1"/>
  <c r="AH28" i="9" s="1"/>
  <c r="AU28" i="9"/>
  <c r="AV10" i="9"/>
  <c r="AY10" i="9"/>
  <c r="K45" i="14"/>
  <c r="K46" i="14" s="1"/>
  <c r="K47" i="14" s="1"/>
  <c r="AU21" i="9"/>
  <c r="AV34" i="9"/>
  <c r="AX34" i="9" s="1"/>
  <c r="AY34" i="9"/>
  <c r="AZ11" i="9" l="1"/>
  <c r="BA11" i="9" s="1"/>
  <c r="K48" i="14"/>
  <c r="K49" i="14" s="1"/>
  <c r="K50" i="14" s="1"/>
  <c r="K51" i="14" s="1"/>
  <c r="K52" i="14" s="1"/>
  <c r="K53" i="14" s="1"/>
  <c r="K54" i="14" s="1"/>
  <c r="BM21" i="9"/>
  <c r="BN21" i="9" s="1"/>
  <c r="AG10" i="9"/>
  <c r="BN10" i="9"/>
  <c r="AZ34" i="9"/>
  <c r="BA34" i="9" s="1"/>
  <c r="M26" i="14"/>
  <c r="BM20" i="9"/>
  <c r="BN20" i="9" s="1"/>
  <c r="AV28" i="9"/>
  <c r="AX28" i="9" s="1"/>
  <c r="AY28" i="9"/>
  <c r="AV21" i="9"/>
  <c r="AX21" i="9" s="1"/>
  <c r="AY21" i="9"/>
  <c r="AX10" i="9"/>
  <c r="AZ21" i="9" l="1"/>
  <c r="BA21" i="9" s="1"/>
  <c r="M27" i="14"/>
  <c r="AD17" i="9" s="1"/>
  <c r="AE17" i="9" s="1"/>
  <c r="AG17" i="9" s="1"/>
  <c r="AH17" i="9" s="1"/>
  <c r="AD16" i="9"/>
  <c r="AE16" i="9" s="1"/>
  <c r="AG16" i="9" s="1"/>
  <c r="AH16" i="9" s="1"/>
  <c r="M28" i="14"/>
  <c r="BM28" i="9"/>
  <c r="BN28" i="9" s="1"/>
  <c r="AZ10" i="9"/>
  <c r="AZ28" i="9"/>
  <c r="BA28" i="9" s="1"/>
  <c r="AH10" i="9"/>
  <c r="AD13" i="9" l="1"/>
  <c r="M29" i="14"/>
  <c r="M30" i="14" s="1"/>
  <c r="M31" i="14" s="1"/>
  <c r="AU13" i="9"/>
  <c r="BA10" i="9"/>
  <c r="AV13" i="9" l="1"/>
  <c r="AY13" i="9"/>
  <c r="AE13" i="9"/>
  <c r="AD5" i="9"/>
  <c r="M32" i="14"/>
  <c r="M33" i="14" s="1"/>
  <c r="M34" i="14" s="1"/>
  <c r="M35" i="14" s="1"/>
  <c r="BM13" i="9"/>
  <c r="AX13" i="9" l="1"/>
  <c r="M36" i="14"/>
  <c r="M37" i="14" s="1"/>
  <c r="M38" i="14" s="1"/>
  <c r="AU16" i="9"/>
  <c r="BN13" i="9"/>
  <c r="AG13" i="9"/>
  <c r="AE5" i="9"/>
  <c r="M39" i="14" l="1"/>
  <c r="M40" i="14" s="1"/>
  <c r="M41" i="14" s="1"/>
  <c r="M42" i="14" s="1"/>
  <c r="M43" i="14" s="1"/>
  <c r="M44" i="14" s="1"/>
  <c r="M45" i="14" s="1"/>
  <c r="M46" i="14" s="1"/>
  <c r="M47" i="14" s="1"/>
  <c r="M48" i="14" s="1"/>
  <c r="M49" i="14" s="1"/>
  <c r="M50" i="14" s="1"/>
  <c r="M51" i="14" s="1"/>
  <c r="M52" i="14" s="1"/>
  <c r="M53" i="14" s="1"/>
  <c r="M54" i="14" s="1"/>
  <c r="M55" i="14" s="1"/>
  <c r="M56" i="14" s="1"/>
  <c r="M57" i="14" s="1"/>
  <c r="M58" i="14" s="1"/>
  <c r="M59" i="14" s="1"/>
  <c r="M60" i="14" s="1"/>
  <c r="M61" i="14" s="1"/>
  <c r="M62" i="14" s="1"/>
  <c r="M63" i="14" s="1"/>
  <c r="M64" i="14" s="1"/>
  <c r="M65" i="14" s="1"/>
  <c r="M66" i="14" s="1"/>
  <c r="M67" i="14" s="1"/>
  <c r="M68" i="14" s="1"/>
  <c r="M69" i="14" s="1"/>
  <c r="BM16" i="9"/>
  <c r="AZ13" i="9"/>
  <c r="AV16" i="9"/>
  <c r="AY16" i="9"/>
  <c r="AY5" i="9" s="1"/>
  <c r="AU5" i="9"/>
  <c r="AH13" i="9"/>
  <c r="AH5" i="9" s="1"/>
  <c r="AG5" i="9"/>
  <c r="BA13" i="9" l="1"/>
  <c r="AX16" i="9"/>
  <c r="AV5" i="9"/>
  <c r="BN16" i="9"/>
  <c r="BN5" i="9" s="1"/>
  <c r="BM5" i="9"/>
  <c r="BM3" i="9" s="1"/>
  <c r="BN3" i="9" l="1"/>
  <c r="AZ16" i="9"/>
  <c r="AX5" i="9"/>
  <c r="BA16" i="9" l="1"/>
  <c r="BA5" i="9" s="1"/>
  <c r="AZ5" i="9"/>
</calcChain>
</file>

<file path=xl/sharedStrings.xml><?xml version="1.0" encoding="utf-8"?>
<sst xmlns="http://schemas.openxmlformats.org/spreadsheetml/2006/main" count="351" uniqueCount="208">
  <si>
    <t>年齢給</t>
    <rPh sb="0" eb="2">
      <t>ネンレイ</t>
    </rPh>
    <rPh sb="2" eb="3">
      <t>キュウ</t>
    </rPh>
    <phoneticPr fontId="2"/>
  </si>
  <si>
    <t>昇格昇給</t>
    <rPh sb="0" eb="2">
      <t>ショウカク</t>
    </rPh>
    <rPh sb="2" eb="4">
      <t>ショウキュウ</t>
    </rPh>
    <phoneticPr fontId="2"/>
  </si>
  <si>
    <t>年齢</t>
    <rPh sb="0" eb="2">
      <t>ネンレイ</t>
    </rPh>
    <phoneticPr fontId="2"/>
  </si>
  <si>
    <t>上限年数</t>
    <rPh sb="0" eb="2">
      <t>ジョウゲン</t>
    </rPh>
    <rPh sb="2" eb="4">
      <t>ネンスウ</t>
    </rPh>
    <phoneticPr fontId="2"/>
  </si>
  <si>
    <t>年齢給</t>
    <rPh sb="0" eb="3">
      <t>ネンレイキュウ</t>
    </rPh>
    <phoneticPr fontId="2"/>
  </si>
  <si>
    <t>張り出し
年数</t>
    <rPh sb="0" eb="1">
      <t>ハ</t>
    </rPh>
    <rPh sb="2" eb="3">
      <t>ダ</t>
    </rPh>
    <rPh sb="5" eb="7">
      <t>ネンスウ</t>
    </rPh>
    <phoneticPr fontId="2"/>
  </si>
  <si>
    <t>張り出し
上限金額</t>
    <rPh sb="0" eb="1">
      <t>ハ</t>
    </rPh>
    <rPh sb="2" eb="3">
      <t>ダ</t>
    </rPh>
    <phoneticPr fontId="2"/>
  </si>
  <si>
    <t>等級</t>
    <rPh sb="0" eb="2">
      <t>トウキュウ</t>
    </rPh>
    <phoneticPr fontId="2"/>
  </si>
  <si>
    <t>年</t>
    <rPh sb="0" eb="1">
      <t>ネン</t>
    </rPh>
    <phoneticPr fontId="2"/>
  </si>
  <si>
    <t>習熟昇給
ピッチ</t>
    <rPh sb="0" eb="2">
      <t>シュウジュク</t>
    </rPh>
    <rPh sb="2" eb="4">
      <t>ショウキュウ</t>
    </rPh>
    <phoneticPr fontId="15"/>
  </si>
  <si>
    <t>号俸
ピッチ</t>
    <rPh sb="0" eb="2">
      <t>ゴウホウ</t>
    </rPh>
    <phoneticPr fontId="15"/>
  </si>
  <si>
    <t>円</t>
    <rPh sb="0" eb="1">
      <t>エン</t>
    </rPh>
    <phoneticPr fontId="2"/>
  </si>
  <si>
    <t>標準
滞留年数</t>
    <rPh sb="0" eb="2">
      <t>ヒョウジュン</t>
    </rPh>
    <rPh sb="3" eb="5">
      <t>タイリュウ</t>
    </rPh>
    <rPh sb="5" eb="7">
      <t>ネンスウ</t>
    </rPh>
    <phoneticPr fontId="2"/>
  </si>
  <si>
    <t>作成日</t>
  </si>
  <si>
    <t>算定基準日▼</t>
    <phoneticPr fontId="2"/>
  </si>
  <si>
    <t>No.</t>
    <phoneticPr fontId="2"/>
  </si>
  <si>
    <t>男=1</t>
  </si>
  <si>
    <t>職種</t>
    <rPh sb="0" eb="2">
      <t>ショクシュ</t>
    </rPh>
    <phoneticPr fontId="2"/>
  </si>
  <si>
    <t>号数</t>
    <rPh sb="0" eb="2">
      <t>ゴウスウ</t>
    </rPh>
    <phoneticPr fontId="2"/>
  </si>
  <si>
    <t>役職</t>
    <rPh sb="0" eb="1">
      <t>エキ</t>
    </rPh>
    <rPh sb="1" eb="2">
      <t>ショク</t>
    </rPh>
    <phoneticPr fontId="2"/>
  </si>
  <si>
    <t>勤続</t>
    <rPh sb="0" eb="2">
      <t>キンゾク</t>
    </rPh>
    <phoneticPr fontId="2"/>
  </si>
  <si>
    <t>賃金合計</t>
    <rPh sb="0" eb="2">
      <t>チンギン</t>
    </rPh>
    <rPh sb="2" eb="4">
      <t>ゴウケイ</t>
    </rPh>
    <phoneticPr fontId="2"/>
  </si>
  <si>
    <t>女=2</t>
  </si>
  <si>
    <t>月</t>
    <rPh sb="0" eb="1">
      <t>ツキ</t>
    </rPh>
    <phoneticPr fontId="2"/>
  </si>
  <si>
    <t>勤続給</t>
    <rPh sb="0" eb="2">
      <t>キンゾク</t>
    </rPh>
    <rPh sb="2" eb="3">
      <t>キュウ</t>
    </rPh>
    <phoneticPr fontId="2"/>
  </si>
  <si>
    <t>基本給計</t>
    <rPh sb="0" eb="3">
      <t>キホンキュウ</t>
    </rPh>
    <rPh sb="3" eb="4">
      <t>ケイ</t>
    </rPh>
    <phoneticPr fontId="2"/>
  </si>
  <si>
    <t>役職手当</t>
    <rPh sb="0" eb="2">
      <t>ヤクショク</t>
    </rPh>
    <rPh sb="2" eb="4">
      <t>テアテ</t>
    </rPh>
    <phoneticPr fontId="2"/>
  </si>
  <si>
    <t>家族手当</t>
    <rPh sb="0" eb="2">
      <t>カゾク</t>
    </rPh>
    <rPh sb="2" eb="4">
      <t>テアテ</t>
    </rPh>
    <phoneticPr fontId="2"/>
  </si>
  <si>
    <t>手当計</t>
    <rPh sb="0" eb="2">
      <t>テアテ</t>
    </rPh>
    <rPh sb="2" eb="3">
      <t>ケイ</t>
    </rPh>
    <phoneticPr fontId="2"/>
  </si>
  <si>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</si>
  <si>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</si>
  <si>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</si>
  <si>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</si>
  <si>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</si>
  <si>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</si>
  <si>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</si>
  <si>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</si>
  <si>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</si>
  <si>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</si>
  <si>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</si>
  <si>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</si>
  <si>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</si>
  <si>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</si>
  <si>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</si>
  <si>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</si>
  <si>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</si>
  <si>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</si>
  <si>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</si>
  <si>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</si>
  <si>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</si>
  <si>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</si>
  <si>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</si>
  <si>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</si>
  <si>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</si>
  <si>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</si>
  <si>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</si>
  <si>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</si>
  <si>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</si>
  <si>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</si>
  <si>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DE</t>
  </si>
  <si>
    <t>BF</t>
  </si>
  <si>
    <t>基 本 給</t>
    <rPh sb="0" eb="1">
      <t>モト</t>
    </rPh>
    <rPh sb="2" eb="3">
      <t>ホン</t>
    </rPh>
    <rPh sb="4" eb="5">
      <t>キュウ</t>
    </rPh>
    <phoneticPr fontId="2"/>
  </si>
  <si>
    <t>新年齢給</t>
    <rPh sb="0" eb="1">
      <t>シン</t>
    </rPh>
    <rPh sb="1" eb="4">
      <t>ネンレイキュウ</t>
    </rPh>
    <phoneticPr fontId="2"/>
  </si>
  <si>
    <t>新基本給</t>
    <rPh sb="0" eb="1">
      <t>シン</t>
    </rPh>
    <rPh sb="1" eb="4">
      <t>キホンキュウ</t>
    </rPh>
    <phoneticPr fontId="2"/>
  </si>
  <si>
    <t>移行原資</t>
    <rPh sb="0" eb="2">
      <t>イコウ</t>
    </rPh>
    <rPh sb="2" eb="4">
      <t>ゲンシ</t>
    </rPh>
    <phoneticPr fontId="2"/>
  </si>
  <si>
    <t>職能給原資</t>
    <rPh sb="0" eb="3">
      <t>ショクノウキュウ</t>
    </rPh>
    <rPh sb="3" eb="5">
      <t>ゲンシ</t>
    </rPh>
    <phoneticPr fontId="2"/>
  </si>
  <si>
    <t>初号金額</t>
    <rPh sb="0" eb="2">
      <t>ショゴウ</t>
    </rPh>
    <rPh sb="2" eb="4">
      <t>キンガク</t>
    </rPh>
    <phoneticPr fontId="2"/>
  </si>
  <si>
    <t>新職能給</t>
    <rPh sb="0" eb="1">
      <t>シン</t>
    </rPh>
    <rPh sb="1" eb="4">
      <t>ショクノウキュウ</t>
    </rPh>
    <phoneticPr fontId="2"/>
  </si>
  <si>
    <t>新賃金表移行シミュレーション</t>
    <rPh sb="0" eb="3">
      <t>シンチンギン</t>
    </rPh>
    <rPh sb="3" eb="4">
      <t>ヒョウ</t>
    </rPh>
    <rPh sb="4" eb="6">
      <t>イコウ</t>
    </rPh>
    <phoneticPr fontId="2"/>
  </si>
  <si>
    <t>仮格付</t>
    <rPh sb="0" eb="1">
      <t>カリ</t>
    </rPh>
    <rPh sb="1" eb="3">
      <t>カクヅケ</t>
    </rPh>
    <phoneticPr fontId="2"/>
  </si>
  <si>
    <t>仮号俸</t>
    <rPh sb="0" eb="1">
      <t>カリ</t>
    </rPh>
    <rPh sb="1" eb="3">
      <t>ゴウホウ</t>
    </rPh>
    <phoneticPr fontId="2"/>
  </si>
  <si>
    <t>決定号俸</t>
    <rPh sb="0" eb="2">
      <t>ケッテイ</t>
    </rPh>
    <rPh sb="2" eb="4">
      <t>ゴウホウ</t>
    </rPh>
    <phoneticPr fontId="2"/>
  </si>
  <si>
    <t>調整前計</t>
    <rPh sb="0" eb="3">
      <t>チョウセイマエ</t>
    </rPh>
    <rPh sb="3" eb="4">
      <t>ケイ</t>
    </rPh>
    <phoneticPr fontId="2"/>
  </si>
  <si>
    <t>← 現行データ入力ゾーン →</t>
    <rPh sb="2" eb="4">
      <t>ゲンコウ</t>
    </rPh>
    <rPh sb="7" eb="9">
      <t>ニュウリョク</t>
    </rPh>
    <phoneticPr fontId="2"/>
  </si>
  <si>
    <t>新賃金表移行ゾーン →</t>
    <rPh sb="0" eb="3">
      <t>シンチンギン</t>
    </rPh>
    <rPh sb="3" eb="4">
      <t>ヒョウ</t>
    </rPh>
    <rPh sb="4" eb="6">
      <t>イコウ</t>
    </rPh>
    <phoneticPr fontId="2"/>
  </si>
  <si>
    <t>格付修正ゾーン　→</t>
    <rPh sb="0" eb="2">
      <t>カクヅケ</t>
    </rPh>
    <rPh sb="2" eb="4">
      <t>シュウセイ</t>
    </rPh>
    <phoneticPr fontId="2"/>
  </si>
  <si>
    <t>調整給1</t>
    <rPh sb="0" eb="2">
      <t>チョウセイ</t>
    </rPh>
    <rPh sb="2" eb="3">
      <t>キュウ</t>
    </rPh>
    <phoneticPr fontId="2"/>
  </si>
  <si>
    <t>青字＝入力セル</t>
    <rPh sb="0" eb="1">
      <t>アオ</t>
    </rPh>
    <rPh sb="1" eb="2">
      <t>ジ</t>
    </rPh>
    <rPh sb="3" eb="5">
      <t>ニュウリョク</t>
    </rPh>
    <phoneticPr fontId="2"/>
  </si>
  <si>
    <t>黒字＝自動計算セル</t>
    <rPh sb="0" eb="2">
      <t>クロジ</t>
    </rPh>
    <rPh sb="3" eb="5">
      <t>ジドウ</t>
    </rPh>
    <rPh sb="5" eb="7">
      <t>ケイサン</t>
    </rPh>
    <phoneticPr fontId="2"/>
  </si>
  <si>
    <t>　</t>
    <phoneticPr fontId="2"/>
  </si>
  <si>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2"/>
  </si>
  <si>
    <t>１．免責について</t>
    <rPh sb="2" eb="4">
      <t>メンセキ</t>
    </rPh>
    <phoneticPr fontId="2"/>
  </si>
  <si>
    <t>　あなたがこのソフトウェアをご利用になることで生じたいかなる損害に対しても、</t>
    <rPh sb="23" eb="24">
      <t>ショウ</t>
    </rPh>
    <rPh sb="30" eb="32">
      <t>ソンガイ</t>
    </rPh>
    <rPh sb="33" eb="34">
      <t>タイ</t>
    </rPh>
    <phoneticPr fontId="2"/>
  </si>
  <si>
    <t>当方は一切の補償はいたしません。</t>
    <rPh sb="0" eb="2">
      <t>トウホウ</t>
    </rPh>
    <rPh sb="3" eb="5">
      <t>イッサイ</t>
    </rPh>
    <rPh sb="6" eb="8">
      <t>ホショウ</t>
    </rPh>
    <phoneticPr fontId="2"/>
  </si>
  <si>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2"/>
  </si>
  <si>
    <t>２．解析・改造について</t>
    <rPh sb="2" eb="4">
      <t>カイセキ</t>
    </rPh>
    <rPh sb="5" eb="7">
      <t>カイゾウ</t>
    </rPh>
    <phoneticPr fontId="2"/>
  </si>
  <si>
    <t>　このソフトウェアはクライアントのニーズに合わせて自由に設計変更して</t>
    <rPh sb="21" eb="22">
      <t>ア</t>
    </rPh>
    <rPh sb="25" eb="27">
      <t>ジユウ</t>
    </rPh>
    <rPh sb="28" eb="30">
      <t>セッケイ</t>
    </rPh>
    <rPh sb="30" eb="32">
      <t>ヘンコウ</t>
    </rPh>
    <phoneticPr fontId="2"/>
  </si>
  <si>
    <t>ご使用下さい。</t>
    <rPh sb="1" eb="3">
      <t>シヨウ</t>
    </rPh>
    <rPh sb="3" eb="4">
      <t>クダ</t>
    </rPh>
    <phoneticPr fontId="2"/>
  </si>
  <si>
    <t>３．第三者への配布禁止</t>
    <rPh sb="2" eb="5">
      <t>ダイサンシャ</t>
    </rPh>
    <rPh sb="7" eb="9">
      <t>ハイフ</t>
    </rPh>
    <rPh sb="9" eb="11">
      <t>キンシ</t>
    </rPh>
    <phoneticPr fontId="2"/>
  </si>
  <si>
    <t>　このソフトウェアを複製して第三者に配布することは禁止いたします。</t>
    <rPh sb="10" eb="12">
      <t>フクセイ</t>
    </rPh>
    <rPh sb="14" eb="17">
      <t>ダイサンシャ</t>
    </rPh>
    <rPh sb="18" eb="20">
      <t>ハイフ</t>
    </rPh>
    <rPh sb="25" eb="27">
      <t>キンシ</t>
    </rPh>
    <phoneticPr fontId="2"/>
  </si>
  <si>
    <t>横井人事労務サポート事務所</t>
    <rPh sb="0" eb="2">
      <t>ヨコイ</t>
    </rPh>
    <rPh sb="2" eb="4">
      <t>ジンジ</t>
    </rPh>
    <rPh sb="4" eb="6">
      <t>ロウム</t>
    </rPh>
    <rPh sb="10" eb="13">
      <t>ジムショ</t>
    </rPh>
    <phoneticPr fontId="2"/>
  </si>
  <si>
    <t>　　横　井　明　徳</t>
    <rPh sb="2" eb="3">
      <t>ヨコ</t>
    </rPh>
    <rPh sb="4" eb="5">
      <t>セイ</t>
    </rPh>
    <rPh sb="6" eb="7">
      <t>メイ</t>
    </rPh>
    <rPh sb="8" eb="9">
      <t>トク</t>
    </rPh>
    <phoneticPr fontId="2"/>
  </si>
  <si>
    <t xml:space="preserve">  青字＝入力セル</t>
    <rPh sb="2" eb="3">
      <t>アオ</t>
    </rPh>
    <rPh sb="3" eb="4">
      <t>ジ</t>
    </rPh>
    <rPh sb="5" eb="7">
      <t>ニュウリョク</t>
    </rPh>
    <phoneticPr fontId="2"/>
  </si>
  <si>
    <t>現行</t>
    <rPh sb="0" eb="2">
      <t>ゲンコウ</t>
    </rPh>
    <phoneticPr fontId="2"/>
  </si>
  <si>
    <t>手　当</t>
    <rPh sb="0" eb="1">
      <t>テ</t>
    </rPh>
    <rPh sb="2" eb="3">
      <t>トウ</t>
    </rPh>
    <phoneticPr fontId="2"/>
  </si>
  <si>
    <t>自動計算セル</t>
    <rPh sb="0" eb="2">
      <t>ジドウ</t>
    </rPh>
    <rPh sb="2" eb="4">
      <t>ケイサン</t>
    </rPh>
    <phoneticPr fontId="2"/>
  </si>
  <si>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2"/>
  </si>
  <si>
    <t>張り出し上限号俸</t>
    <rPh sb="0" eb="1">
      <t>ハ</t>
    </rPh>
    <rPh sb="2" eb="3">
      <t>ダ</t>
    </rPh>
    <rPh sb="4" eb="6">
      <t>ジョウゲン</t>
    </rPh>
    <rPh sb="6" eb="8">
      <t>ゴウホウ</t>
    </rPh>
    <phoneticPr fontId="2"/>
  </si>
  <si>
    <t>上限号俸</t>
    <rPh sb="0" eb="2">
      <t>ジョウゲン</t>
    </rPh>
    <rPh sb="2" eb="4">
      <t>ゴウホウ</t>
    </rPh>
    <phoneticPr fontId="2"/>
  </si>
  <si>
    <t>張り出し</t>
    <rPh sb="0" eb="1">
      <t>ハ</t>
    </rPh>
    <rPh sb="2" eb="3">
      <t>ダ</t>
    </rPh>
    <phoneticPr fontId="2"/>
  </si>
  <si>
    <t>上限年数の設定状況により調整給が発生する！</t>
    <rPh sb="0" eb="2">
      <t>ジョウゲン</t>
    </rPh>
    <rPh sb="2" eb="4">
      <t>ネンスウ</t>
    </rPh>
    <rPh sb="5" eb="7">
      <t>セッテイ</t>
    </rPh>
    <rPh sb="7" eb="9">
      <t>ジョウキョウ</t>
    </rPh>
    <rPh sb="12" eb="14">
      <t>チョウセイ</t>
    </rPh>
    <rPh sb="14" eb="15">
      <t>キュウ</t>
    </rPh>
    <rPh sb="16" eb="18">
      <t>ハッセイ</t>
    </rPh>
    <phoneticPr fontId="2"/>
  </si>
  <si>
    <t>メインシート</t>
    <phoneticPr fontId="2"/>
  </si>
  <si>
    <t>職種給</t>
    <rPh sb="0" eb="2">
      <t>ショクシュ</t>
    </rPh>
    <rPh sb="2" eb="3">
      <t>キュウ</t>
    </rPh>
    <phoneticPr fontId="2"/>
  </si>
  <si>
    <t>賃金体系（職能給）設計ソフト</t>
    <rPh sb="0" eb="2">
      <t>チンギン</t>
    </rPh>
    <rPh sb="2" eb="4">
      <t>タイケイ</t>
    </rPh>
    <rPh sb="5" eb="8">
      <t>ショクノウキュウ</t>
    </rPh>
    <rPh sb="9" eb="11">
      <t>セッケイ</t>
    </rPh>
    <phoneticPr fontId="2"/>
  </si>
  <si>
    <t>定年年齢▼</t>
    <rPh sb="0" eb="2">
      <t>テイネン</t>
    </rPh>
    <rPh sb="2" eb="4">
      <t>ネンレイ</t>
    </rPh>
    <phoneticPr fontId="2"/>
  </si>
  <si>
    <t>参照セル</t>
    <rPh sb="0" eb="2">
      <t>サンショウ</t>
    </rPh>
    <phoneticPr fontId="2"/>
  </si>
  <si>
    <t>標準昇号</t>
    <rPh sb="0" eb="2">
      <t>ヒョウジュン</t>
    </rPh>
    <rPh sb="2" eb="3">
      <t>ショウ</t>
    </rPh>
    <rPh sb="3" eb="4">
      <t>ゴウ</t>
    </rPh>
    <phoneticPr fontId="2"/>
  </si>
  <si>
    <t>昇給後</t>
    <rPh sb="0" eb="2">
      <t>ショウキュウ</t>
    </rPh>
    <rPh sb="2" eb="3">
      <t>ゴ</t>
    </rPh>
    <phoneticPr fontId="2"/>
  </si>
  <si>
    <t>必ずお読み下さい。</t>
    <rPh sb="0" eb="1">
      <t>カナラ</t>
    </rPh>
    <rPh sb="3" eb="4">
      <t>ヨ</t>
    </rPh>
    <rPh sb="5" eb="6">
      <t>クダ</t>
    </rPh>
    <phoneticPr fontId="2"/>
  </si>
  <si>
    <t/>
  </si>
  <si>
    <t>社員データをコピー＆貼付又は手入力</t>
    <rPh sb="0" eb="2">
      <t>シャイン</t>
    </rPh>
    <rPh sb="10" eb="12">
      <t>ハリツケ</t>
    </rPh>
    <rPh sb="12" eb="13">
      <t>マタ</t>
    </rPh>
    <rPh sb="14" eb="15">
      <t>テ</t>
    </rPh>
    <rPh sb="15" eb="17">
      <t>ニュウリョク</t>
    </rPh>
    <phoneticPr fontId="2"/>
  </si>
  <si>
    <t>（入力必須）</t>
    <phoneticPr fontId="2"/>
  </si>
  <si>
    <t>張り出し
号俸ピッチ</t>
    <rPh sb="0" eb="1">
      <t>ハ</t>
    </rPh>
    <rPh sb="2" eb="3">
      <t>ダ</t>
    </rPh>
    <rPh sb="5" eb="7">
      <t>ゴウホウ</t>
    </rPh>
    <phoneticPr fontId="17"/>
  </si>
  <si>
    <t>　張り出し昇給支給割合</t>
    <rPh sb="1" eb="2">
      <t>ハ</t>
    </rPh>
    <rPh sb="3" eb="4">
      <t>ダ</t>
    </rPh>
    <rPh sb="5" eb="7">
      <t>ショウキュウ</t>
    </rPh>
    <rPh sb="7" eb="9">
      <t>シキュウ</t>
    </rPh>
    <rPh sb="9" eb="11">
      <t>ワリアイ</t>
    </rPh>
    <phoneticPr fontId="2"/>
  </si>
  <si>
    <t>定昇後職能給</t>
    <rPh sb="0" eb="2">
      <t>テイショウ</t>
    </rPh>
    <rPh sb="2" eb="3">
      <t>ゴ</t>
    </rPh>
    <rPh sb="3" eb="6">
      <t>ショクノウキュウ</t>
    </rPh>
    <phoneticPr fontId="2"/>
  </si>
  <si>
    <t>定昇後基本給</t>
    <rPh sb="0" eb="2">
      <t>テイショウ</t>
    </rPh>
    <rPh sb="2" eb="3">
      <t>ゴ</t>
    </rPh>
    <rPh sb="3" eb="6">
      <t>キホンキュウ</t>
    </rPh>
    <phoneticPr fontId="2"/>
  </si>
  <si>
    <t>（標準昇給号数）</t>
    <rPh sb="1" eb="3">
      <t>ヒョウジュン</t>
    </rPh>
    <rPh sb="3" eb="5">
      <t>ショウキュウ</t>
    </rPh>
    <rPh sb="5" eb="7">
      <t>ゴウスウ</t>
    </rPh>
    <phoneticPr fontId="2"/>
  </si>
  <si>
    <t>入力</t>
    <rPh sb="0" eb="2">
      <t>ニュウリョク</t>
    </rPh>
    <phoneticPr fontId="2"/>
  </si>
  <si>
    <t>１．年齢給シート</t>
    <rPh sb="2" eb="5">
      <t>ネンレイキュウ</t>
    </rPh>
    <phoneticPr fontId="2"/>
  </si>
  <si>
    <t>　又は手入力）します。</t>
    <phoneticPr fontId="2"/>
  </si>
  <si>
    <r>
      <t>年齢給をコピー＆貼付け</t>
    </r>
    <r>
      <rPr>
        <b/>
        <sz val="11"/>
        <color indexed="12"/>
        <rFont val="ＭＳ Ｐゴシック"/>
        <family val="3"/>
        <charset val="128"/>
      </rPr>
      <t>（値のみ）</t>
    </r>
    <r>
      <rPr>
        <sz val="11"/>
        <rFont val="ＭＳ Ｐゴシック"/>
        <family val="3"/>
        <charset val="128"/>
      </rPr>
      <t>します。</t>
    </r>
    <phoneticPr fontId="2"/>
  </si>
  <si>
    <t>（張り出し昇給支給率）</t>
    <rPh sb="1" eb="2">
      <t>ハ</t>
    </rPh>
    <rPh sb="3" eb="4">
      <t>ダ</t>
    </rPh>
    <rPh sb="5" eb="7">
      <t>ショウキュウ</t>
    </rPh>
    <rPh sb="7" eb="9">
      <t>シキュウ</t>
    </rPh>
    <rPh sb="9" eb="10">
      <t>リツ</t>
    </rPh>
    <phoneticPr fontId="2"/>
  </si>
  <si>
    <t>職能給体系設計-「移行シミュレーション」(Ver.２-2）2.02　 説明</t>
    <rPh sb="0" eb="3">
      <t>ショクノウキュウ</t>
    </rPh>
    <rPh sb="3" eb="5">
      <t>タイケイ</t>
    </rPh>
    <rPh sb="5" eb="7">
      <t>セッケイ</t>
    </rPh>
    <rPh sb="9" eb="11">
      <t>イコウ</t>
    </rPh>
    <rPh sb="35" eb="37">
      <t>セツメイ</t>
    </rPh>
    <phoneticPr fontId="2"/>
  </si>
  <si>
    <t>◇職能資格等級制度への移行シミュレーション</t>
    <rPh sb="1" eb="3">
      <t>ショクノウ</t>
    </rPh>
    <rPh sb="3" eb="5">
      <t>シカク</t>
    </rPh>
    <rPh sb="5" eb="8">
      <t>トウキュウセイ</t>
    </rPh>
    <rPh sb="8" eb="9">
      <t>ド</t>
    </rPh>
    <rPh sb="11" eb="13">
      <t>イコウ</t>
    </rPh>
    <phoneticPr fontId="2"/>
  </si>
  <si>
    <r>
      <t>　　</t>
    </r>
    <r>
      <rPr>
        <u/>
        <sz val="11"/>
        <color indexed="12"/>
        <rFont val="ＭＳ Ｐゴシック"/>
        <family val="3"/>
        <charset val="128"/>
      </rPr>
      <t>現行賃金から資格等級への格付け、職能給段階号俸表への移行処理をおこないます。</t>
    </r>
    <rPh sb="2" eb="4">
      <t>ゲンコウ</t>
    </rPh>
    <rPh sb="4" eb="6">
      <t>チンギン</t>
    </rPh>
    <rPh sb="8" eb="10">
      <t>シカク</t>
    </rPh>
    <rPh sb="10" eb="12">
      <t>トウキュウ</t>
    </rPh>
    <rPh sb="14" eb="15">
      <t>カク</t>
    </rPh>
    <rPh sb="15" eb="16">
      <t>ヅ</t>
    </rPh>
    <rPh sb="18" eb="21">
      <t>ショクノウキュウ</t>
    </rPh>
    <rPh sb="21" eb="23">
      <t>ダンカイ</t>
    </rPh>
    <rPh sb="23" eb="25">
      <t>ゴウホウ</t>
    </rPh>
    <rPh sb="25" eb="26">
      <t>ヒョウ</t>
    </rPh>
    <rPh sb="28" eb="30">
      <t>イコウ</t>
    </rPh>
    <rPh sb="30" eb="32">
      <t>ショリ</t>
    </rPh>
    <phoneticPr fontId="2"/>
  </si>
  <si>
    <t>(1)氏名、生年月日、入社年月日、基本給等、現行の社員の基本データを入力（コピー＆貼付け</t>
    <rPh sb="3" eb="5">
      <t>シメイ</t>
    </rPh>
    <rPh sb="6" eb="8">
      <t>セイネン</t>
    </rPh>
    <rPh sb="8" eb="10">
      <t>ガッピ</t>
    </rPh>
    <rPh sb="11" eb="13">
      <t>ニュウシャ</t>
    </rPh>
    <rPh sb="13" eb="16">
      <t>ネンガッピ</t>
    </rPh>
    <rPh sb="17" eb="20">
      <t>キホンキュウ</t>
    </rPh>
    <rPh sb="20" eb="21">
      <t>トウ</t>
    </rPh>
    <rPh sb="22" eb="24">
      <t>ゲンコウ</t>
    </rPh>
    <rPh sb="25" eb="27">
      <t>シャイン</t>
    </rPh>
    <rPh sb="28" eb="30">
      <t>キホン</t>
    </rPh>
    <rPh sb="41" eb="43">
      <t>ハリツ</t>
    </rPh>
    <phoneticPr fontId="2"/>
  </si>
  <si>
    <r>
      <t>(2)次に、</t>
    </r>
    <r>
      <rPr>
        <u/>
        <sz val="11"/>
        <color indexed="12"/>
        <rFont val="ＭＳ Ｐゴシック"/>
        <family val="3"/>
        <charset val="128"/>
      </rPr>
      <t>等級格付修正をするだけ</t>
    </r>
    <r>
      <rPr>
        <sz val="11"/>
        <rFont val="ＭＳ Ｐゴシック"/>
        <family val="3"/>
        <charset val="128"/>
      </rPr>
      <t>で新設計賃金への移行処理ができます。</t>
    </r>
    <rPh sb="3" eb="4">
      <t>ツギ</t>
    </rPh>
    <rPh sb="6" eb="8">
      <t>トウキュウ</t>
    </rPh>
    <rPh sb="8" eb="10">
      <t>カクヅケ</t>
    </rPh>
    <rPh sb="10" eb="12">
      <t>シュウセイ</t>
    </rPh>
    <rPh sb="18" eb="19">
      <t>シン</t>
    </rPh>
    <rPh sb="19" eb="21">
      <t>セッケイ</t>
    </rPh>
    <rPh sb="21" eb="23">
      <t>チンギン</t>
    </rPh>
    <rPh sb="25" eb="27">
      <t>イコウ</t>
    </rPh>
    <rPh sb="27" eb="29">
      <t>ショリ</t>
    </rPh>
    <phoneticPr fontId="2"/>
  </si>
  <si>
    <t>(3)次年度の定昇率を検証して下さい。</t>
    <rPh sb="3" eb="6">
      <t>ジネンド</t>
    </rPh>
    <rPh sb="7" eb="9">
      <t>テイショウ</t>
    </rPh>
    <rPh sb="9" eb="10">
      <t>リツ</t>
    </rPh>
    <rPh sb="11" eb="13">
      <t>ケンショウ</t>
    </rPh>
    <rPh sb="15" eb="16">
      <t>クダ</t>
    </rPh>
    <phoneticPr fontId="2"/>
  </si>
  <si>
    <t>　定昇率が高くなりすぎるようであれば、再度基本設計を見直す必要があります。</t>
    <phoneticPr fontId="2"/>
  </si>
  <si>
    <t>等　級</t>
  </si>
  <si>
    <t>初号金額</t>
  </si>
  <si>
    <t>ﾓﾃﾞﾙ年数</t>
    <phoneticPr fontId="2"/>
  </si>
  <si>
    <t>モデル年齢</t>
    <rPh sb="3" eb="5">
      <t>ネンレイ</t>
    </rPh>
    <phoneticPr fontId="2"/>
  </si>
  <si>
    <t>習熟昇給額</t>
    <phoneticPr fontId="2"/>
  </si>
  <si>
    <t>昇格昇給額</t>
    <phoneticPr fontId="2"/>
  </si>
  <si>
    <t>①初号金額</t>
    <phoneticPr fontId="2"/>
  </si>
  <si>
    <t>②上限金額</t>
    <phoneticPr fontId="2"/>
  </si>
  <si>
    <t>③張り出し
上限金額</t>
    <rPh sb="1" eb="2">
      <t>ハ</t>
    </rPh>
    <rPh sb="3" eb="4">
      <t>ダ</t>
    </rPh>
    <phoneticPr fontId="2"/>
  </si>
  <si>
    <r>
      <rPr>
        <sz val="12"/>
        <color indexed="12"/>
        <rFont val="ＭＳ ゴシック"/>
        <family val="3"/>
        <charset val="128"/>
      </rPr>
      <t xml:space="preserve">■ </t>
    </r>
    <r>
      <rPr>
        <u/>
        <sz val="12"/>
        <color indexed="12"/>
        <rFont val="ＭＳ ゴシック"/>
        <family val="3"/>
        <charset val="128"/>
      </rPr>
      <t>張り出し昇給支給率を設計します（習熟昇給額に対する割合）</t>
    </r>
    <rPh sb="2" eb="3">
      <t>ハ</t>
    </rPh>
    <rPh sb="4" eb="5">
      <t>ダ</t>
    </rPh>
    <rPh sb="6" eb="8">
      <t>ショウキュウ</t>
    </rPh>
    <rPh sb="8" eb="10">
      <t>シキュウ</t>
    </rPh>
    <rPh sb="10" eb="11">
      <t>リツ</t>
    </rPh>
    <rPh sb="12" eb="14">
      <t>セッケイ</t>
    </rPh>
    <rPh sb="18" eb="20">
      <t>シュウジュク</t>
    </rPh>
    <rPh sb="20" eb="22">
      <t>ショウキュウ</t>
    </rPh>
    <rPh sb="22" eb="23">
      <t>ガク</t>
    </rPh>
    <rPh sb="24" eb="25">
      <t>タイ</t>
    </rPh>
    <rPh sb="27" eb="29">
      <t>ワリアイ</t>
    </rPh>
    <phoneticPr fontId="2"/>
  </si>
  <si>
    <r>
      <t>　　</t>
    </r>
    <r>
      <rPr>
        <u/>
        <sz val="12"/>
        <color indexed="10"/>
        <rFont val="ＭＳ ゴシック"/>
        <family val="3"/>
        <charset val="128"/>
      </rPr>
      <t>支給率を手入力</t>
    </r>
    <rPh sb="2" eb="4">
      <t>シキュウ</t>
    </rPh>
    <rPh sb="4" eb="5">
      <t>リツ</t>
    </rPh>
    <rPh sb="6" eb="7">
      <t>テ</t>
    </rPh>
    <rPh sb="7" eb="9">
      <t>ニュウリョク</t>
    </rPh>
    <phoneticPr fontId="2"/>
  </si>
  <si>
    <t>「張り出し昇給支給割合」も入力します。</t>
    <rPh sb="13" eb="15">
      <t>ニュウリョク</t>
    </rPh>
    <phoneticPr fontId="2"/>
  </si>
  <si>
    <t>　いただいてもＯＫですが、フォームは崩さないでください。</t>
    <rPh sb="18" eb="19">
      <t>クズ</t>
    </rPh>
    <phoneticPr fontId="2"/>
  </si>
  <si>
    <t>このシートはすべて自動処理です！</t>
    <rPh sb="9" eb="11">
      <t>ジドウ</t>
    </rPh>
    <rPh sb="11" eb="13">
      <t>ショリ</t>
    </rPh>
    <phoneticPr fontId="2"/>
  </si>
  <si>
    <t>号俸設計は青天井にならないように設計します！</t>
    <rPh sb="0" eb="2">
      <t>ゴウホウ</t>
    </rPh>
    <rPh sb="2" eb="4">
      <t>セッケイ</t>
    </rPh>
    <rPh sb="5" eb="8">
      <t>アオテンジョウ</t>
    </rPh>
    <rPh sb="16" eb="18">
      <t>セッケイ</t>
    </rPh>
    <phoneticPr fontId="2"/>
  </si>
  <si>
    <t>【サラリースケール参照表】</t>
    <rPh sb="9" eb="11">
      <t>サンショウ</t>
    </rPh>
    <rPh sb="11" eb="12">
      <t>ヒョウ</t>
    </rPh>
    <phoneticPr fontId="2"/>
  </si>
  <si>
    <t>習熟昇給</t>
    <rPh sb="0" eb="2">
      <t>シュウジュク</t>
    </rPh>
    <rPh sb="2" eb="4">
      <t>ショウキュウ</t>
    </rPh>
    <phoneticPr fontId="2"/>
  </si>
  <si>
    <t>上限金額</t>
    <phoneticPr fontId="2"/>
  </si>
  <si>
    <t>張り出し昇給</t>
    <rPh sb="0" eb="1">
      <t>ハ</t>
    </rPh>
    <rPh sb="2" eb="3">
      <t>ダ</t>
    </rPh>
    <rPh sb="4" eb="6">
      <t>ショウキュウ</t>
    </rPh>
    <phoneticPr fontId="15"/>
  </si>
  <si>
    <t>(注)号俸ﾋﾟｯﾁの四捨五入の関係で</t>
    <rPh sb="1" eb="2">
      <t>チュウ</t>
    </rPh>
    <rPh sb="3" eb="5">
      <t>ゴウホウ</t>
    </rPh>
    <rPh sb="10" eb="14">
      <t>シシャゴニュウ</t>
    </rPh>
    <rPh sb="15" eb="17">
      <t>カンケイ</t>
    </rPh>
    <phoneticPr fontId="2"/>
  </si>
  <si>
    <t>号俸表と、一致しない場合があります。</t>
    <rPh sb="5" eb="7">
      <t>イッチ</t>
    </rPh>
    <rPh sb="10" eb="12">
      <t>バアイ</t>
    </rPh>
    <phoneticPr fontId="2"/>
  </si>
  <si>
    <t>＜昇格昇給額参照表＞</t>
    <rPh sb="1" eb="3">
      <t>ショウカク</t>
    </rPh>
    <rPh sb="3" eb="5">
      <t>ショウキュウ</t>
    </rPh>
    <rPh sb="5" eb="6">
      <t>ガク</t>
    </rPh>
    <rPh sb="6" eb="8">
      <t>サンショウ</t>
    </rPh>
    <rPh sb="8" eb="9">
      <t>ヒョウ</t>
    </rPh>
    <phoneticPr fontId="2"/>
  </si>
  <si>
    <t>昇格昇給額</t>
  </si>
  <si>
    <t>計算値</t>
    <rPh sb="0" eb="3">
      <t>ケイサンチ</t>
    </rPh>
    <phoneticPr fontId="2"/>
  </si>
  <si>
    <t>(1)サラリースケール</t>
    <phoneticPr fontId="2"/>
  </si>
  <si>
    <t>　　　　引き続き、下欄の「張り出し昇給支給割合」もフォームに合わせて入力（支給割合は変更可）。</t>
    <rPh sb="4" eb="5">
      <t>ヒ</t>
    </rPh>
    <rPh sb="6" eb="7">
      <t>ツヅ</t>
    </rPh>
    <rPh sb="9" eb="11">
      <t>カラン</t>
    </rPh>
    <rPh sb="13" eb="14">
      <t>ハ</t>
    </rPh>
    <rPh sb="15" eb="16">
      <t>ダ</t>
    </rPh>
    <rPh sb="17" eb="19">
      <t>ショウキュウ</t>
    </rPh>
    <rPh sb="19" eb="21">
      <t>シキュウ</t>
    </rPh>
    <rPh sb="21" eb="23">
      <t>ワリアイ</t>
    </rPh>
    <rPh sb="37" eb="39">
      <t>シキュウ</t>
    </rPh>
    <rPh sb="39" eb="41">
      <t>ワリアイ</t>
    </rPh>
    <rPh sb="42" eb="44">
      <t>ヘンコウ</t>
    </rPh>
    <rPh sb="44" eb="45">
      <t>カ</t>
    </rPh>
    <phoneticPr fontId="2"/>
  </si>
  <si>
    <t>(2)考課評語別昇号数</t>
    <rPh sb="3" eb="5">
      <t>コウカ</t>
    </rPh>
    <rPh sb="5" eb="7">
      <t>ヒョウゴ</t>
    </rPh>
    <rPh sb="7" eb="8">
      <t>ベツ</t>
    </rPh>
    <rPh sb="8" eb="9">
      <t>ノボル</t>
    </rPh>
    <rPh sb="9" eb="10">
      <t>ゴウ</t>
    </rPh>
    <rPh sb="10" eb="11">
      <t>スウ</t>
    </rPh>
    <phoneticPr fontId="2"/>
  </si>
  <si>
    <t>　標準</t>
    <rPh sb="1" eb="3">
      <t>ヒョウジュン</t>
    </rPh>
    <phoneticPr fontId="2"/>
  </si>
  <si>
    <t>号俸ピッチ</t>
    <phoneticPr fontId="2"/>
  </si>
  <si>
    <t>張り出し
号俸ピッチ</t>
    <phoneticPr fontId="2"/>
  </si>
  <si>
    <t>全員の格付等級を入力する（昇格昇給ではない）</t>
    <rPh sb="0" eb="2">
      <t>ゼンイン</t>
    </rPh>
    <rPh sb="3" eb="5">
      <t>カクヅケ</t>
    </rPh>
    <rPh sb="5" eb="7">
      <t>トウキュウ</t>
    </rPh>
    <rPh sb="8" eb="10">
      <t>ニュウリョク</t>
    </rPh>
    <rPh sb="13" eb="15">
      <t>ショウカク</t>
    </rPh>
    <rPh sb="15" eb="17">
      <t>ショウキュウ</t>
    </rPh>
    <phoneticPr fontId="2"/>
  </si>
  <si>
    <t>格付等級</t>
    <rPh sb="0" eb="1">
      <t>カク</t>
    </rPh>
    <rPh sb="1" eb="2">
      <t>ヅ</t>
    </rPh>
    <rPh sb="2" eb="4">
      <t>トウキュウ</t>
    </rPh>
    <phoneticPr fontId="2"/>
  </si>
  <si>
    <t>定昇率検証ゾーン　→</t>
    <rPh sb="0" eb="1">
      <t>テイ</t>
    </rPh>
    <rPh sb="1" eb="2">
      <t>ノボル</t>
    </rPh>
    <rPh sb="2" eb="3">
      <t>リツ</t>
    </rPh>
    <rPh sb="3" eb="5">
      <t>ケンショウ</t>
    </rPh>
    <phoneticPr fontId="2"/>
  </si>
  <si>
    <t>年齢給定昇率</t>
    <rPh sb="0" eb="3">
      <t>ネンレイキュウ</t>
    </rPh>
    <rPh sb="3" eb="5">
      <t>テイショウ</t>
    </rPh>
    <rPh sb="5" eb="6">
      <t>リツ</t>
    </rPh>
    <phoneticPr fontId="2"/>
  </si>
  <si>
    <t>職能給定昇率</t>
    <rPh sb="0" eb="3">
      <t>ショクノウキュウ</t>
    </rPh>
    <rPh sb="3" eb="5">
      <t>テイショウ</t>
    </rPh>
    <rPh sb="5" eb="6">
      <t>リツ</t>
    </rPh>
    <phoneticPr fontId="2"/>
  </si>
  <si>
    <t>基本給定昇率</t>
    <rPh sb="0" eb="3">
      <t>キホンキュウ</t>
    </rPh>
    <rPh sb="3" eb="5">
      <t>テイショウ</t>
    </rPh>
    <rPh sb="5" eb="6">
      <t>リツ</t>
    </rPh>
    <phoneticPr fontId="2"/>
  </si>
  <si>
    <r>
      <t>　　</t>
    </r>
    <r>
      <rPr>
        <u/>
        <sz val="10"/>
        <color indexed="12"/>
        <rFont val="ＭＳ ゴシック"/>
        <family val="3"/>
        <charset val="128"/>
      </rPr>
      <t>年齢給がある場合は昇給基準日を入力</t>
    </r>
    <rPh sb="2" eb="5">
      <t>ネンレイキュウ</t>
    </rPh>
    <rPh sb="8" eb="10">
      <t>バアイ</t>
    </rPh>
    <rPh sb="11" eb="13">
      <t>ショウキュウ</t>
    </rPh>
    <rPh sb="13" eb="16">
      <t>キジュンビ</t>
    </rPh>
    <rPh sb="17" eb="19">
      <t>ニュウリョク</t>
    </rPh>
    <phoneticPr fontId="2"/>
  </si>
  <si>
    <r>
      <t xml:space="preserve">氏　　名
</t>
    </r>
    <r>
      <rPr>
        <sz val="9"/>
        <color indexed="10"/>
        <rFont val="ＭＳ ゴシック"/>
        <family val="3"/>
        <charset val="128"/>
      </rPr>
      <t>（入力必須）</t>
    </r>
    <rPh sb="0" eb="1">
      <t>シ</t>
    </rPh>
    <rPh sb="3" eb="4">
      <t>メイ</t>
    </rPh>
    <rPh sb="6" eb="8">
      <t>ニュウリョク</t>
    </rPh>
    <rPh sb="8" eb="10">
      <t>ヒッス</t>
    </rPh>
    <phoneticPr fontId="2"/>
  </si>
  <si>
    <r>
      <t xml:space="preserve">生年月日
</t>
    </r>
    <r>
      <rPr>
        <sz val="9"/>
        <color indexed="10"/>
        <rFont val="ＭＳ ゴシック"/>
        <family val="3"/>
        <charset val="128"/>
      </rPr>
      <t>（入力必須）</t>
    </r>
    <rPh sb="0" eb="2">
      <t>セイネン</t>
    </rPh>
    <rPh sb="2" eb="4">
      <t>ガッピ</t>
    </rPh>
    <phoneticPr fontId="2"/>
  </si>
  <si>
    <r>
      <t xml:space="preserve">入社年月日
</t>
    </r>
    <r>
      <rPr>
        <sz val="9"/>
        <color indexed="10"/>
        <rFont val="ＭＳ ゴシック"/>
        <family val="3"/>
        <charset val="128"/>
      </rPr>
      <t>（入力必須）</t>
    </r>
    <rPh sb="0" eb="2">
      <t>ニュウシャ</t>
    </rPh>
    <rPh sb="2" eb="5">
      <t>ネンガッピ</t>
    </rPh>
    <phoneticPr fontId="2"/>
  </si>
  <si>
    <t>格付修正</t>
    <rPh sb="0" eb="2">
      <t>カクヅケ</t>
    </rPh>
    <rPh sb="2" eb="4">
      <t>シュウセイ</t>
    </rPh>
    <phoneticPr fontId="2"/>
  </si>
  <si>
    <t>１．年齢給表</t>
    <rPh sb="2" eb="4">
      <t>ネンレイ</t>
    </rPh>
    <rPh sb="4" eb="5">
      <t>キュウ</t>
    </rPh>
    <rPh sb="5" eb="6">
      <t>ヒョウ</t>
    </rPh>
    <phoneticPr fontId="2"/>
  </si>
  <si>
    <t>２．サラリースケール</t>
    <phoneticPr fontId="2"/>
  </si>
  <si>
    <t>３．号俸表設計</t>
    <rPh sb="2" eb="4">
      <t>ゴウホウ</t>
    </rPh>
    <rPh sb="4" eb="5">
      <t>ヒョウ</t>
    </rPh>
    <rPh sb="5" eb="7">
      <t>セッケイ</t>
    </rPh>
    <phoneticPr fontId="2"/>
  </si>
  <si>
    <t>メインシート（賃金表移行シミュレーション）</t>
    <rPh sb="7" eb="10">
      <t>チンギンヒョウ</t>
    </rPh>
    <rPh sb="10" eb="12">
      <t>イコウ</t>
    </rPh>
    <phoneticPr fontId="2"/>
  </si>
  <si>
    <t>　　コピー＆貼付け又は手入力）しておきます）</t>
    <phoneticPr fontId="2"/>
  </si>
  <si>
    <t>　（先ず、「１．年齢給シート」および「２．サラリースケールシート」にデータを入力</t>
    <rPh sb="2" eb="3">
      <t>マ</t>
    </rPh>
    <rPh sb="8" eb="10">
      <t>ネンレイ</t>
    </rPh>
    <rPh sb="10" eb="11">
      <t>キュウ</t>
    </rPh>
    <phoneticPr fontId="2"/>
  </si>
  <si>
    <t>２．サラリースケールシート</t>
    <phoneticPr fontId="2"/>
  </si>
  <si>
    <t>３．段階号俸表・参照表シート</t>
    <rPh sb="2" eb="4">
      <t>ダンカイ</t>
    </rPh>
    <rPh sb="4" eb="6">
      <t>ゴウホウ</t>
    </rPh>
    <rPh sb="6" eb="7">
      <t>ヒョウ</t>
    </rPh>
    <rPh sb="8" eb="10">
      <t>サンショウ</t>
    </rPh>
    <rPh sb="10" eb="11">
      <t>ヒョウ</t>
    </rPh>
    <phoneticPr fontId="2"/>
  </si>
  <si>
    <t>自動的に「段階号俸表（職能給表）」と参照表が作成されます。</t>
    <rPh sb="0" eb="3">
      <t>ジドウテキ</t>
    </rPh>
    <rPh sb="5" eb="7">
      <t>ダンカイ</t>
    </rPh>
    <rPh sb="7" eb="9">
      <t>ゴウホウ</t>
    </rPh>
    <rPh sb="9" eb="10">
      <t>ヒョウ</t>
    </rPh>
    <rPh sb="11" eb="14">
      <t>ショクノウキュウ</t>
    </rPh>
    <rPh sb="14" eb="15">
      <t>ヒョウ</t>
    </rPh>
    <rPh sb="18" eb="20">
      <t>サンショウ</t>
    </rPh>
    <rPh sb="20" eb="21">
      <t>ヒョウ</t>
    </rPh>
    <phoneticPr fontId="2"/>
  </si>
  <si>
    <t>４．使用上の注意</t>
    <rPh sb="2" eb="5">
      <t>シヨウジョウ</t>
    </rPh>
    <rPh sb="6" eb="8">
      <t>チュウイ</t>
    </rPh>
    <phoneticPr fontId="2"/>
  </si>
  <si>
    <t>S</t>
    <phoneticPr fontId="2"/>
  </si>
  <si>
    <t>A</t>
    <phoneticPr fontId="2"/>
  </si>
  <si>
    <t>B</t>
    <phoneticPr fontId="2"/>
  </si>
  <si>
    <t>C</t>
    <phoneticPr fontId="2"/>
  </si>
  <si>
    <t>D</t>
    <phoneticPr fontId="2"/>
  </si>
  <si>
    <t>（半角で入力！）</t>
    <rPh sb="1" eb="3">
      <t>ハンカク</t>
    </rPh>
    <rPh sb="4" eb="6">
      <t>ニュウリョク</t>
    </rPh>
    <phoneticPr fontId="2"/>
  </si>
  <si>
    <r>
      <t>◇このソフトは</t>
    </r>
    <r>
      <rPr>
        <b/>
        <u/>
        <sz val="11"/>
        <color indexed="12"/>
        <rFont val="ＭＳ Ｐゴシック"/>
        <family val="3"/>
        <charset val="128"/>
      </rPr>
      <t>「職能給体系設計-「賃金表」（Ver.1-6)1.06とセット</t>
    </r>
    <r>
      <rPr>
        <u/>
        <sz val="11"/>
        <color indexed="12"/>
        <rFont val="ＭＳ Ｐゴシック"/>
        <family val="3"/>
        <charset val="128"/>
      </rPr>
      <t>でお使い下さい。</t>
    </r>
    <rPh sb="8" eb="10">
      <t>ショクノウ</t>
    </rPh>
    <rPh sb="10" eb="11">
      <t>キュウ</t>
    </rPh>
    <rPh sb="11" eb="13">
      <t>タイケイ</t>
    </rPh>
    <rPh sb="13" eb="15">
      <t>セッケイ</t>
    </rPh>
    <rPh sb="17" eb="19">
      <t>チンギン</t>
    </rPh>
    <rPh sb="19" eb="20">
      <t>ヒョウ</t>
    </rPh>
    <rPh sb="40" eb="41">
      <t>ツカ</t>
    </rPh>
    <rPh sb="42" eb="43">
      <t>クダ</t>
    </rPh>
    <phoneticPr fontId="2"/>
  </si>
  <si>
    <r>
      <rPr>
        <sz val="11"/>
        <color indexed="12"/>
        <rFont val="ＭＳ Ｐゴシック"/>
        <family val="3"/>
        <charset val="128"/>
      </rPr>
      <t>　　</t>
    </r>
    <r>
      <rPr>
        <u/>
        <sz val="11"/>
        <color indexed="12"/>
        <rFont val="ＭＳ Ｐゴシック"/>
        <family val="3"/>
        <charset val="128"/>
      </rPr>
      <t>職能給体系設計-「賃金表」（Ver.1-6)1.06で賃金表等の基本設計</t>
    </r>
    <r>
      <rPr>
        <b/>
        <sz val="11"/>
        <color indexed="10"/>
        <rFont val="ＭＳ Ｐゴシック"/>
        <family val="3"/>
        <charset val="128"/>
      </rPr>
      <t>→</t>
    </r>
    <r>
      <rPr>
        <u/>
        <sz val="11"/>
        <color indexed="12"/>
        <rFont val="ＭＳ Ｐゴシック"/>
        <family val="3"/>
        <charset val="128"/>
      </rPr>
      <t>本ソフトで移行シミュレーション</t>
    </r>
    <rPh sb="11" eb="13">
      <t>チンギン</t>
    </rPh>
    <rPh sb="13" eb="14">
      <t>ヒョウ</t>
    </rPh>
    <rPh sb="29" eb="31">
      <t>チンギン</t>
    </rPh>
    <rPh sb="31" eb="32">
      <t>ヒョウ</t>
    </rPh>
    <rPh sb="32" eb="33">
      <t>トウ</t>
    </rPh>
    <rPh sb="34" eb="36">
      <t>キホン</t>
    </rPh>
    <rPh sb="36" eb="38">
      <t>セッケイ</t>
    </rPh>
    <rPh sb="39" eb="40">
      <t>ホン</t>
    </rPh>
    <rPh sb="44" eb="46">
      <t>イコウ</t>
    </rPh>
    <phoneticPr fontId="2"/>
  </si>
  <si>
    <t>ここでは、職能給体系設計‐「賃金表」（Ver.1-6)1.06の「２．年齢給設計シート」から、フォームに沿って</t>
    <rPh sb="5" eb="8">
      <t>ショクノウキュウ</t>
    </rPh>
    <rPh sb="8" eb="10">
      <t>タイケイ</t>
    </rPh>
    <rPh sb="10" eb="12">
      <t>セッケイ</t>
    </rPh>
    <rPh sb="14" eb="16">
      <t>チンギン</t>
    </rPh>
    <rPh sb="16" eb="17">
      <t>ヒョウ</t>
    </rPh>
    <rPh sb="35" eb="37">
      <t>ネンレイ</t>
    </rPh>
    <rPh sb="37" eb="38">
      <t>キュウ</t>
    </rPh>
    <rPh sb="38" eb="40">
      <t>セッケイ</t>
    </rPh>
    <rPh sb="52" eb="53">
      <t>ソ</t>
    </rPh>
    <phoneticPr fontId="2"/>
  </si>
  <si>
    <t>※職能給体系設計‐「賃金表」（Ver.1-6)1.06を使用しないで、年齢給を入力することもできます。</t>
    <rPh sb="1" eb="4">
      <t>ショクノウキュウ</t>
    </rPh>
    <rPh sb="4" eb="6">
      <t>タイケイ</t>
    </rPh>
    <rPh sb="6" eb="8">
      <t>セッケイ</t>
    </rPh>
    <rPh sb="10" eb="12">
      <t>チンギン</t>
    </rPh>
    <rPh sb="12" eb="13">
      <t>ヒョウ</t>
    </rPh>
    <rPh sb="28" eb="30">
      <t>シヨウ</t>
    </rPh>
    <rPh sb="35" eb="37">
      <t>ネンレイ</t>
    </rPh>
    <rPh sb="37" eb="38">
      <t>キュウ</t>
    </rPh>
    <rPh sb="39" eb="41">
      <t>ニュウリョク</t>
    </rPh>
    <phoneticPr fontId="2"/>
  </si>
  <si>
    <t>※職能給体系設計－「賃金表」ソフト（Ver.1-6）1.06を使用しないで、サラリースケールを設計して入力して</t>
    <rPh sb="31" eb="33">
      <t>シヨウ</t>
    </rPh>
    <rPh sb="47" eb="49">
      <t>セッケイ</t>
    </rPh>
    <rPh sb="51" eb="53">
      <t>ニュウリョク</t>
    </rPh>
    <phoneticPr fontId="2"/>
  </si>
  <si>
    <t>職能給体系設計－「賃金表」ソフト（Ver.1-6）1.06で設計した「７．昇給上限年数の設計」シートの</t>
    <rPh sb="30" eb="32">
      <t>セッケイ</t>
    </rPh>
    <rPh sb="37" eb="39">
      <t>ショウキュウ</t>
    </rPh>
    <rPh sb="39" eb="41">
      <t>ジョウゲン</t>
    </rPh>
    <rPh sb="41" eb="43">
      <t>ネンスウ</t>
    </rPh>
    <rPh sb="44" eb="46">
      <t>セッケイ</t>
    </rPh>
    <phoneticPr fontId="2"/>
  </si>
  <si>
    <r>
      <t>「（5)サラリースケールの全体表」を</t>
    </r>
    <r>
      <rPr>
        <u/>
        <sz val="11"/>
        <rFont val="ＭＳ Ｐゴシック"/>
        <family val="3"/>
        <charset val="128"/>
      </rPr>
      <t>フォーム（9等級設計まで）に沿って</t>
    </r>
    <r>
      <rPr>
        <sz val="11"/>
        <rFont val="ＭＳ Ｐゴシック"/>
        <family val="3"/>
        <charset val="128"/>
      </rPr>
      <t>コピー＆貼付け</t>
    </r>
    <r>
      <rPr>
        <b/>
        <sz val="11"/>
        <color indexed="12"/>
        <rFont val="ＭＳ Ｐゴシック"/>
        <family val="3"/>
        <charset val="128"/>
      </rPr>
      <t>（値のみ）</t>
    </r>
    <r>
      <rPr>
        <sz val="11"/>
        <rFont val="ＭＳ Ｐゴシック"/>
        <family val="3"/>
        <charset val="128"/>
      </rPr>
      <t>します。</t>
    </r>
    <rPh sb="24" eb="26">
      <t>トウキュウ</t>
    </rPh>
    <rPh sb="26" eb="28">
      <t>セッケイ</t>
    </rPh>
    <rPh sb="32" eb="33">
      <t>ソ</t>
    </rPh>
    <rPh sb="39" eb="41">
      <t>ハリツ</t>
    </rPh>
    <rPh sb="43" eb="44">
      <t>アタイ</t>
    </rPh>
    <phoneticPr fontId="2"/>
  </si>
  <si>
    <r>
      <rPr>
        <sz val="12"/>
        <color indexed="12"/>
        <rFont val="ＭＳ ゴシック"/>
        <family val="3"/>
        <charset val="128"/>
      </rPr>
      <t xml:space="preserve">■ </t>
    </r>
    <r>
      <rPr>
        <u/>
        <sz val="12"/>
        <color indexed="12"/>
        <rFont val="ＭＳ ゴシック"/>
        <family val="3"/>
        <charset val="128"/>
      </rPr>
      <t>職能給体系設計－「賃金表」ソフト（Ver.1-6）1.06から、</t>
    </r>
    <phoneticPr fontId="2"/>
  </si>
  <si>
    <r>
      <rPr>
        <sz val="12"/>
        <color indexed="12"/>
        <rFont val="ＭＳ ゴシック"/>
        <family val="3"/>
        <charset val="128"/>
      </rPr>
      <t>　</t>
    </r>
    <r>
      <rPr>
        <u/>
        <sz val="12"/>
        <color indexed="10"/>
        <rFont val="ＭＳ ゴシック"/>
        <family val="3"/>
        <charset val="128"/>
      </rPr>
      <t>「3.年齢給設計」シート</t>
    </r>
    <r>
      <rPr>
        <u/>
        <sz val="12"/>
        <color indexed="12"/>
        <rFont val="ＭＳ ゴシック"/>
        <family val="3"/>
        <charset val="128"/>
      </rPr>
      <t>のデータをコピー＆貼付（値のみ）又は別途設計の年齢給をフォームに合わせて入力</t>
    </r>
    <rPh sb="4" eb="6">
      <t>ネンレイ</t>
    </rPh>
    <rPh sb="6" eb="7">
      <t>キュウ</t>
    </rPh>
    <rPh sb="7" eb="9">
      <t>セッケイ</t>
    </rPh>
    <rPh sb="22" eb="24">
      <t>チョウフ</t>
    </rPh>
    <rPh sb="25" eb="26">
      <t>アタイ</t>
    </rPh>
    <rPh sb="29" eb="30">
      <t>マタ</t>
    </rPh>
    <rPh sb="31" eb="33">
      <t>ベット</t>
    </rPh>
    <rPh sb="33" eb="35">
      <t>セッケイ</t>
    </rPh>
    <rPh sb="36" eb="38">
      <t>ネンレイ</t>
    </rPh>
    <rPh sb="38" eb="39">
      <t>キュウ</t>
    </rPh>
    <rPh sb="45" eb="46">
      <t>ア</t>
    </rPh>
    <rPh sb="49" eb="51">
      <t>ニュウリョク</t>
    </rPh>
    <phoneticPr fontId="2"/>
  </si>
  <si>
    <r>
      <rPr>
        <sz val="12"/>
        <color indexed="12"/>
        <rFont val="ＭＳ Ｐゴシック"/>
        <family val="3"/>
        <charset val="128"/>
      </rPr>
      <t xml:space="preserve">　　■ </t>
    </r>
    <r>
      <rPr>
        <b/>
        <u/>
        <sz val="12"/>
        <color indexed="12"/>
        <rFont val="ＭＳ Ｐゴシック"/>
        <family val="3"/>
        <charset val="128"/>
      </rPr>
      <t>職能給体系設計－「賃金表」ソフト（Ver.1-6）1.06で設計した「７．昇格上限年数の設計」シートの</t>
    </r>
    <rPh sb="41" eb="43">
      <t>ショウカク</t>
    </rPh>
    <rPh sb="43" eb="47">
      <t>ジョウゲンネンスウ</t>
    </rPh>
    <phoneticPr fontId="2"/>
  </si>
  <si>
    <r>
      <rPr>
        <sz val="12"/>
        <color indexed="12"/>
        <rFont val="ＭＳ Ｐゴシック"/>
        <family val="3"/>
        <charset val="128"/>
      </rPr>
      <t>　　　　</t>
    </r>
    <r>
      <rPr>
        <u/>
        <sz val="12"/>
        <color indexed="10"/>
        <rFont val="ＭＳ Ｐゴシック"/>
        <family val="3"/>
        <charset val="128"/>
      </rPr>
      <t>(1)</t>
    </r>
    <r>
      <rPr>
        <b/>
        <u/>
        <sz val="12"/>
        <color indexed="10"/>
        <rFont val="ＭＳ Ｐゴシック"/>
        <family val="3"/>
        <charset val="128"/>
      </rPr>
      <t>「サラリースケールの全体表」</t>
    </r>
    <r>
      <rPr>
        <u/>
        <sz val="12"/>
        <color indexed="12"/>
        <rFont val="ＭＳ Ｐゴシック"/>
        <family val="3"/>
        <charset val="128"/>
      </rPr>
      <t>をコピー＆貼付</t>
    </r>
    <r>
      <rPr>
        <b/>
        <u/>
        <sz val="12"/>
        <color indexed="12"/>
        <rFont val="ＭＳ Ｐゴシック"/>
        <family val="3"/>
        <charset val="128"/>
      </rPr>
      <t>（値のみ）</t>
    </r>
    <r>
      <rPr>
        <u/>
        <sz val="12"/>
        <color indexed="12"/>
        <rFont val="ＭＳ Ｐゴシック"/>
        <family val="3"/>
        <charset val="128"/>
      </rPr>
      <t>又は別途 設計してフォームに合わせて入力</t>
    </r>
    <rPh sb="26" eb="28">
      <t>チョウフ</t>
    </rPh>
    <rPh sb="29" eb="30">
      <t>アタイ</t>
    </rPh>
    <rPh sb="33" eb="34">
      <t>マタ</t>
    </rPh>
    <rPh sb="35" eb="37">
      <t>ベット</t>
    </rPh>
    <rPh sb="38" eb="40">
      <t>セッケイ</t>
    </rPh>
    <rPh sb="47" eb="48">
      <t>ア</t>
    </rPh>
    <rPh sb="51" eb="53">
      <t>ニュウリョク</t>
    </rPh>
    <phoneticPr fontId="2"/>
  </si>
  <si>
    <r>
      <rPr>
        <sz val="12"/>
        <color indexed="12"/>
        <rFont val="ＭＳ Ｐゴシック"/>
        <family val="3"/>
        <charset val="128"/>
      </rPr>
      <t xml:space="preserve">　　■ </t>
    </r>
    <r>
      <rPr>
        <b/>
        <u/>
        <sz val="12"/>
        <color indexed="12"/>
        <rFont val="ＭＳ Ｐゴシック"/>
        <family val="3"/>
        <charset val="128"/>
      </rPr>
      <t>職能給体系設計－「賃金表」ソフト（Ver.1-6）1.06の「(2)基本給設計と配分」シート</t>
    </r>
    <r>
      <rPr>
        <u/>
        <sz val="12"/>
        <color indexed="12"/>
        <rFont val="ＭＳ Ｐゴシック"/>
        <family val="3"/>
        <charset val="128"/>
      </rPr>
      <t>の、</t>
    </r>
    <rPh sb="4" eb="7">
      <t>ショクノウキュウ</t>
    </rPh>
    <rPh sb="7" eb="9">
      <t>タイケイ</t>
    </rPh>
    <rPh sb="9" eb="11">
      <t>セッケイ</t>
    </rPh>
    <rPh sb="13" eb="15">
      <t>チンギン</t>
    </rPh>
    <rPh sb="15" eb="16">
      <t>ヒョウ</t>
    </rPh>
    <rPh sb="38" eb="41">
      <t>キホンキュウ</t>
    </rPh>
    <rPh sb="41" eb="43">
      <t>セッケイ</t>
    </rPh>
    <rPh sb="44" eb="46">
      <t>ハイブン</t>
    </rPh>
    <phoneticPr fontId="2"/>
  </si>
  <si>
    <r>
      <rPr>
        <sz val="12"/>
        <color indexed="12"/>
        <rFont val="ＭＳ Ｐゴシック"/>
        <family val="3"/>
        <charset val="128"/>
      </rPr>
      <t>　　　</t>
    </r>
    <r>
      <rPr>
        <b/>
        <u/>
        <sz val="12"/>
        <color indexed="10"/>
        <rFont val="ＭＳ Ｐゴシック"/>
        <family val="3"/>
        <charset val="128"/>
      </rPr>
      <t>(3)「考課別標語と昇号数の設計</t>
    </r>
    <r>
      <rPr>
        <u/>
        <sz val="12"/>
        <color indexed="12"/>
        <rFont val="ＭＳ Ｐゴシック"/>
        <family val="3"/>
        <charset val="128"/>
      </rPr>
      <t>をコピー＆貼付</t>
    </r>
    <r>
      <rPr>
        <b/>
        <u/>
        <sz val="12"/>
        <color indexed="12"/>
        <rFont val="ＭＳ Ｐゴシック"/>
        <family val="3"/>
        <charset val="128"/>
      </rPr>
      <t>（値のみ）</t>
    </r>
    <r>
      <rPr>
        <u/>
        <sz val="12"/>
        <color indexed="12"/>
        <rFont val="ＭＳ Ｐゴシック"/>
        <family val="3"/>
        <charset val="128"/>
      </rPr>
      <t>又は別途 設計してフォームに合わせて入力</t>
    </r>
    <rPh sb="24" eb="26">
      <t>チョウフ</t>
    </rPh>
    <rPh sb="27" eb="28">
      <t>アタイ</t>
    </rPh>
    <rPh sb="31" eb="32">
      <t>マタ</t>
    </rPh>
    <rPh sb="33" eb="35">
      <t>ベット</t>
    </rPh>
    <rPh sb="36" eb="38">
      <t>セッケイ</t>
    </rPh>
    <rPh sb="45" eb="46">
      <t>ア</t>
    </rPh>
    <rPh sb="49" eb="51">
      <t>ニュウリョク</t>
    </rPh>
    <phoneticPr fontId="2"/>
  </si>
  <si>
    <t>「考課別標語と昇号数」も入力します。</t>
    <rPh sb="12" eb="14">
      <t>ニュウリョク</t>
    </rPh>
    <phoneticPr fontId="2"/>
  </si>
  <si>
    <t>―</t>
  </si>
  <si>
    <t>翌年算定基準日▼</t>
    <rPh sb="0" eb="2">
      <t>ヨクネン</t>
    </rPh>
    <phoneticPr fontId="2"/>
  </si>
  <si>
    <t>C</t>
  </si>
  <si>
    <t>継続２年目</t>
    <rPh sb="0" eb="2">
      <t>ケイゾク</t>
    </rPh>
    <rPh sb="3" eb="5">
      <t>ネンメ</t>
    </rPh>
    <phoneticPr fontId="3"/>
  </si>
  <si>
    <t>D</t>
  </si>
  <si>
    <t>継続１年目</t>
    <rPh sb="0" eb="2">
      <t>ケイゾク</t>
    </rPh>
    <rPh sb="3" eb="5">
      <t>ネンメ</t>
    </rPh>
    <phoneticPr fontId="3"/>
  </si>
  <si>
    <t>E</t>
  </si>
  <si>
    <t>継続希望</t>
    <rPh sb="0" eb="2">
      <t>ケイゾク</t>
    </rPh>
    <rPh sb="2" eb="4">
      <t>キボウ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</si>
</sst>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ee\.mm\.dd"/>
    <numFmt numFmtId="178" formatCode="[$-411]ggge&quot;年&quot;m&quot;月&quot;d&quot;日&quot;;@"/>
  </numFmts>
  <fonts count="85" x14ac:knownFonts="1">
    <font>
      <sz val="11"/>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1"/>
      <color indexed="12"/>
      <name val="ＭＳ ゴシック"/>
      <family val="3"/>
      <charset val="128"/>
    </font>
    <font>
      <b/>
      <sz val="11"/>
      <color indexed="12"/>
      <name val="ＭＳ ゴシック"/>
      <family val="3"/>
      <charset val="128"/>
    </font>
    <font>
      <b/>
      <sz val="11"/>
      <name val="ＭＳ ゴシック"/>
      <family val="3"/>
      <charset val="128"/>
    </font>
    <font>
      <sz val="11"/>
      <color indexed="8"/>
      <name val="ＭＳ ゴシック"/>
      <family val="3"/>
      <charset val="128"/>
    </font>
    <font>
      <b/>
      <sz val="11"/>
      <color indexed="8"/>
      <name val="ＭＳ ゴシック"/>
      <family val="3"/>
      <charset val="128"/>
    </font>
    <font>
      <sz val="12"/>
      <name val="ＭＳ ゴシック"/>
      <family val="3"/>
      <charset val="128"/>
    </font>
    <font>
      <b/>
      <sz val="14"/>
      <name val="ＭＳ ゴシック"/>
      <family val="3"/>
      <charset val="128"/>
    </font>
    <font>
      <sz val="10"/>
      <name val="ＭＳ ゴシック"/>
      <family val="3"/>
      <charset val="128"/>
    </font>
    <font>
      <sz val="10"/>
      <color indexed="8"/>
      <name val="ＭＳ ゴシック"/>
      <family val="3"/>
      <charset val="128"/>
    </font>
    <font>
      <b/>
      <sz val="16"/>
      <name val="ＭＳ Ｐゴシック"/>
      <family val="3"/>
      <charset val="128"/>
    </font>
    <font>
      <b/>
      <u/>
      <sz val="16"/>
      <name val="ＭＳ ゴシック"/>
      <family val="3"/>
      <charset val="128"/>
    </font>
    <font>
      <sz val="9"/>
      <name val="ＭＳ ゴシック"/>
      <family val="3"/>
      <charset val="128"/>
    </font>
    <font>
      <u/>
      <sz val="11"/>
      <name val="ＭＳ ゴシック"/>
      <family val="3"/>
      <charset val="128"/>
    </font>
    <font>
      <b/>
      <sz val="10"/>
      <name val="ＭＳ ゴシック"/>
      <family val="3"/>
      <charset val="128"/>
    </font>
    <font>
      <b/>
      <sz val="14"/>
      <color indexed="12"/>
      <name val="ＭＳ ゴシック"/>
      <family val="3"/>
      <charset val="128"/>
    </font>
    <font>
      <b/>
      <sz val="14"/>
      <color indexed="11"/>
      <name val="ＭＳ ゴシック"/>
      <family val="3"/>
      <charset val="128"/>
    </font>
    <font>
      <b/>
      <sz val="11"/>
      <color indexed="10"/>
      <name val="ＭＳ Ｐゴシック"/>
      <family val="3"/>
      <charset val="128"/>
    </font>
    <font>
      <b/>
      <u/>
      <sz val="12"/>
      <name val="ＭＳ Ｐゴシック"/>
      <family val="3"/>
      <charset val="128"/>
    </font>
    <font>
      <sz val="11"/>
      <color indexed="12"/>
      <name val="ＭＳ Ｐゴシック"/>
      <family val="3"/>
      <charset val="128"/>
    </font>
    <font>
      <b/>
      <sz val="11"/>
      <name val="ＭＳ Ｐゴシック"/>
      <family val="3"/>
      <charset val="128"/>
    </font>
    <font>
      <b/>
      <u/>
      <sz val="12"/>
      <color indexed="10"/>
      <name val="ＭＳ Ｐゴシック"/>
      <family val="3"/>
      <charset val="128"/>
    </font>
    <font>
      <b/>
      <u/>
      <sz val="11"/>
      <color indexed="10"/>
      <name val="ＭＳ Ｐゴシック"/>
      <family val="3"/>
      <charset val="128"/>
    </font>
    <font>
      <b/>
      <sz val="11"/>
      <color indexed="10"/>
      <name val="ＭＳ ゴシック"/>
      <family val="3"/>
      <charset val="128"/>
    </font>
    <font>
      <b/>
      <sz val="11"/>
      <color indexed="12"/>
      <name val="ＭＳ Ｐゴシック"/>
      <family val="3"/>
      <charset val="128"/>
    </font>
    <font>
      <sz val="11"/>
      <color indexed="10"/>
      <name val="ＭＳ ゴシック"/>
      <family val="3"/>
      <charset val="128"/>
    </font>
    <font>
      <b/>
      <sz val="12"/>
      <color indexed="10"/>
      <name val="ＭＳ ゴシック"/>
      <family val="3"/>
      <charset val="128"/>
    </font>
    <font>
      <u/>
      <sz val="12"/>
      <color indexed="12"/>
      <name val="ＭＳ ゴシック"/>
      <family val="3"/>
      <charset val="128"/>
    </font>
    <font>
      <b/>
      <u/>
      <sz val="11"/>
      <color indexed="8"/>
      <name val="ＭＳ ゴシック"/>
      <family val="3"/>
      <charset val="128"/>
    </font>
    <font>
      <u/>
      <sz val="11"/>
      <color indexed="12"/>
      <name val="ＭＳ Ｐゴシック"/>
      <family val="3"/>
      <charset val="128"/>
    </font>
    <font>
      <b/>
      <u/>
      <sz val="11"/>
      <color indexed="12"/>
      <name val="ＭＳ Ｐゴシック"/>
      <family val="3"/>
      <charset val="128"/>
    </font>
    <font>
      <sz val="10"/>
      <name val="ＭＳ Ｐゴシック"/>
      <family val="3"/>
      <charset val="128"/>
    </font>
    <font>
      <u/>
      <sz val="12"/>
      <color indexed="10"/>
      <name val="ＭＳ ゴシック"/>
      <family val="3"/>
      <charset val="128"/>
    </font>
    <font>
      <u/>
      <sz val="12"/>
      <color indexed="10"/>
      <name val="ＭＳ Ｐゴシック"/>
      <family val="3"/>
      <charset val="128"/>
    </font>
    <font>
      <b/>
      <u/>
      <sz val="14"/>
      <name val="ＭＳ ゴシック"/>
      <family val="3"/>
      <charset val="128"/>
    </font>
    <font>
      <u/>
      <sz val="12"/>
      <color indexed="12"/>
      <name val="ＭＳ Ｐゴシック"/>
      <family val="3"/>
      <charset val="128"/>
    </font>
    <font>
      <sz val="12"/>
      <color indexed="12"/>
      <name val="ＭＳ Ｐゴシック"/>
      <family val="3"/>
      <charset val="128"/>
    </font>
    <font>
      <b/>
      <u/>
      <sz val="12"/>
      <color indexed="12"/>
      <name val="ＭＳ Ｐゴシック"/>
      <family val="3"/>
      <charset val="128"/>
    </font>
    <font>
      <sz val="12"/>
      <color indexed="12"/>
      <name val="ＭＳ ゴシック"/>
      <family val="3"/>
      <charset val="128"/>
    </font>
    <font>
      <b/>
      <sz val="12"/>
      <color indexed="12"/>
      <name val="ＭＳ ゴシック"/>
      <family val="3"/>
      <charset val="128"/>
    </font>
    <font>
      <sz val="11"/>
      <color indexed="8"/>
      <name val="ＭＳ Ｐゴシック"/>
      <family val="3"/>
      <charset val="128"/>
    </font>
    <font>
      <u/>
      <sz val="11"/>
      <name val="ＭＳ Ｐゴシック"/>
      <family val="3"/>
      <charset val="128"/>
    </font>
    <font>
      <b/>
      <u/>
      <sz val="12"/>
      <name val="ＭＳ ゴシック"/>
      <family val="3"/>
      <charset val="128"/>
    </font>
    <font>
      <sz val="10.5"/>
      <color indexed="8"/>
      <name val="ＭＳ ゴシック"/>
      <family val="3"/>
      <charset val="128"/>
    </font>
    <font>
      <b/>
      <sz val="10.5"/>
      <color indexed="8"/>
      <name val="ＭＳ ゴシック"/>
      <family val="3"/>
      <charset val="128"/>
    </font>
    <font>
      <b/>
      <sz val="12"/>
      <name val="ＭＳ ゴシック"/>
      <family val="3"/>
      <charset val="128"/>
    </font>
    <font>
      <b/>
      <u/>
      <sz val="14"/>
      <color indexed="12"/>
      <name val="ＭＳ ゴシック"/>
      <family val="3"/>
      <charset val="128"/>
    </font>
    <font>
      <u/>
      <sz val="10"/>
      <color indexed="12"/>
      <name val="ＭＳ ゴシック"/>
      <family val="3"/>
      <charset val="128"/>
    </font>
    <font>
      <sz val="9"/>
      <color indexed="10"/>
      <name val="ＭＳ ゴシック"/>
      <family val="3"/>
      <charset val="128"/>
    </font>
    <font>
      <sz val="10"/>
      <color rgb="FF0000FF"/>
      <name val="ＭＳ ゴシック"/>
      <family val="3"/>
      <charset val="128"/>
    </font>
    <font>
      <sz val="10"/>
      <color rgb="FF0033CC"/>
      <name val="ＭＳ ゴシック"/>
      <family val="3"/>
      <charset val="128"/>
    </font>
    <font>
      <b/>
      <sz val="12"/>
      <color rgb="FF0000FF"/>
      <name val="ＭＳ ゴシック"/>
      <family val="3"/>
      <charset val="128"/>
    </font>
    <font>
      <sz val="11"/>
      <color rgb="FF0000FF"/>
      <name val="ＭＳ ゴシック"/>
      <family val="3"/>
      <charset val="128"/>
    </font>
    <font>
      <sz val="11"/>
      <color rgb="FF0033CC"/>
      <name val="ＭＳ ゴシック"/>
      <family val="3"/>
      <charset val="128"/>
    </font>
    <font>
      <u/>
      <sz val="12"/>
      <color rgb="FF0000CC"/>
      <name val="ＭＳ Ｐゴシック"/>
      <family val="3"/>
      <charset val="128"/>
    </font>
    <font>
      <u/>
      <sz val="12"/>
      <color rgb="FFFF0000"/>
      <name val="ＭＳ Ｐゴシック"/>
      <family val="3"/>
      <charset val="128"/>
    </font>
    <font>
      <sz val="12"/>
      <color rgb="FF0000CC"/>
      <name val="ＭＳ Ｐゴシック"/>
      <family val="3"/>
      <charset val="128"/>
    </font>
    <font>
      <sz val="11"/>
      <color rgb="FF0000CC"/>
      <name val="ＭＳ ゴシック"/>
      <family val="3"/>
      <charset val="128"/>
    </font>
    <font>
      <sz val="10"/>
      <color rgb="FF0000CC"/>
      <name val="ＭＳ ゴシック"/>
      <family val="3"/>
      <charset val="128"/>
    </font>
    <font>
      <u/>
      <sz val="12"/>
      <color rgb="FF0000FF"/>
      <name val="ＭＳ ゴシック"/>
      <family val="3"/>
      <charset val="128"/>
    </font>
    <font>
      <u/>
      <sz val="10"/>
      <color theme="1"/>
      <name val="ＭＳ ゴシック"/>
      <family val="3"/>
      <charset val="128"/>
    </font>
    <font>
      <b/>
      <sz val="11"/>
      <color theme="1"/>
      <name val="ＭＳ ゴシック"/>
      <family val="3"/>
      <charset val="128"/>
    </font>
    <font>
      <sz val="9"/>
      <color theme="1"/>
      <name val="ＭＳ ゴシック"/>
      <family val="3"/>
      <charset val="128"/>
    </font>
    <font>
      <b/>
      <sz val="14"/>
      <color rgb="FF0000CC"/>
      <name val="ＭＳ ゴシック"/>
      <family val="3"/>
      <charset val="128"/>
    </font>
    <font>
      <b/>
      <u/>
      <sz val="11"/>
      <color rgb="FF0000CC"/>
      <name val="ＭＳ ゴシック"/>
      <family val="3"/>
      <charset val="128"/>
    </font>
    <font>
      <sz val="11"/>
      <color theme="1"/>
      <name val="ＭＳ ゴシック"/>
      <family val="3"/>
      <charset val="128"/>
    </font>
    <font>
      <u/>
      <sz val="10"/>
      <color rgb="FF0000CC"/>
      <name val="ＭＳ ゴシック"/>
      <family val="3"/>
      <charset val="128"/>
    </font>
    <font>
      <sz val="11"/>
      <color rgb="FF0000CC"/>
      <name val="ＭＳ Ｐゴシック"/>
      <family val="3"/>
      <charset val="128"/>
    </font>
    <font>
      <u/>
      <sz val="11"/>
      <color rgb="FF0000CC"/>
      <name val="ＭＳ ゴシック"/>
      <family val="3"/>
      <charset val="128"/>
    </font>
    <font>
      <b/>
      <sz val="10"/>
      <color rgb="FF0000CC"/>
      <name val="ＭＳ ゴシック"/>
      <family val="3"/>
      <charset val="128"/>
    </font>
    <font>
      <b/>
      <u/>
      <sz val="14"/>
      <color rgb="FF0000CC"/>
      <name val="ＭＳ ゴシック"/>
      <family val="3"/>
      <charset val="128"/>
    </font>
    <font>
      <sz val="10"/>
      <color rgb="FFFF0000"/>
      <name val="ＭＳ ゴシック"/>
      <family val="3"/>
      <charset val="128"/>
    </font>
    <font>
      <u/>
      <sz val="12"/>
      <color rgb="FF0000CC"/>
      <name val="ＭＳ ゴシック"/>
      <family val="3"/>
      <charset val="128"/>
    </font>
    <font>
      <b/>
      <u/>
      <sz val="12"/>
      <color theme="1"/>
      <name val="ＭＳ ゴシック"/>
      <family val="3"/>
      <charset val="128"/>
    </font>
    <font>
      <u/>
      <sz val="11"/>
      <color rgb="FF0000FF"/>
      <name val="ＭＳ Ｐゴシック"/>
      <family val="3"/>
      <charset val="128"/>
    </font>
    <font>
      <b/>
      <sz val="11"/>
      <color rgb="FF0000FF"/>
      <name val="ＭＳ ゴシック"/>
      <family val="3"/>
      <charset val="128"/>
    </font>
    <font>
      <sz val="11"/>
      <color rgb="FFFF0000"/>
      <name val="ＭＳ ゴシック"/>
      <family val="3"/>
      <charset val="128"/>
    </font>
    <font>
      <b/>
      <u/>
      <sz val="16"/>
      <color rgb="FF0000CC"/>
      <name val="ＭＳ ゴシック"/>
      <family val="3"/>
      <charset val="128"/>
    </font>
    <font>
      <sz val="10"/>
      <color theme="1"/>
      <name val="ＭＳ ゴシック"/>
      <family val="3"/>
      <charset val="128"/>
    </font>
    <font>
      <sz val="11"/>
      <color rgb="FFFF0000"/>
      <name val="ＭＳ Ｐゴシック"/>
      <family val="3"/>
      <charset val="128"/>
    </font>
  </fonts>
  <fills count="15">
    <fill>
      <patternFill patternType="none"/>
    </fill>
    <fill>
      <patternFill patternType="gray125"/>
    </fill>
    <fill>
      <patternFill patternType="solid">
        <fgColor indexed="15"/>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3F3F3"/>
        <bgColor indexed="64"/>
      </patternFill>
    </fill>
    <fill>
      <patternFill patternType="solid">
        <fgColor rgb="FF00B0F0"/>
        <bgColor indexed="64"/>
      </patternFill>
    </fill>
  </fills>
  <borders count="7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medium">
        <color indexed="64"/>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37" fontId="5" fillId="0" borderId="0"/>
  </cellStyleXfs>
  <cellXfs count="465">
    <xf numFmtId="0" fontId="0" fillId="0" borderId="0" xfId="0">
      <alignment vertical="center"/>
    </xf>
    <xf numFmtId="0" fontId="4" fillId="0" borderId="0" xfId="0" applyFont="1" applyProtection="1">
      <alignment vertical="center"/>
      <protection hidden="1"/>
    </xf>
    <xf numFmtId="0" fontId="4"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4" fillId="2" borderId="1" xfId="0" applyFont="1" applyFill="1" applyBorder="1" applyProtection="1">
      <alignment vertical="center"/>
      <protection hidden="1"/>
    </xf>
    <xf numFmtId="0" fontId="12" fillId="0" borderId="0" xfId="0" applyFont="1" applyProtection="1">
      <alignment vertical="center"/>
      <protection hidden="1"/>
    </xf>
    <xf numFmtId="0" fontId="3" fillId="0" borderId="0" xfId="0" applyFont="1" applyProtection="1">
      <alignment vertical="center"/>
      <protection hidden="1"/>
    </xf>
    <xf numFmtId="0" fontId="4" fillId="2" borderId="2" xfId="0" applyFont="1" applyFill="1" applyBorder="1" applyAlignment="1" applyProtection="1">
      <alignment horizontal="center" vertic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29" fillId="0" borderId="0" xfId="0" applyFont="1" applyAlignment="1" applyProtection="1">
      <alignment horizontal="left"/>
      <protection hidden="1"/>
    </xf>
    <xf numFmtId="0" fontId="0" fillId="0" borderId="0" xfId="0" applyProtection="1">
      <alignment vertical="center"/>
      <protection hidden="1"/>
    </xf>
    <xf numFmtId="0" fontId="13" fillId="0" borderId="0" xfId="0" applyFont="1" applyProtection="1">
      <alignment vertical="center"/>
      <protection hidden="1"/>
    </xf>
    <xf numFmtId="38" fontId="4" fillId="0" borderId="0" xfId="2" applyFont="1" applyProtection="1">
      <alignment vertical="center"/>
      <protection hidden="1"/>
    </xf>
    <xf numFmtId="0" fontId="17" fillId="0" borderId="0" xfId="0" applyFont="1" applyAlignment="1" applyProtection="1">
      <alignment horizontal="center" vertical="center"/>
      <protection hidden="1"/>
    </xf>
    <xf numFmtId="0" fontId="16" fillId="0" borderId="0" xfId="0" applyFont="1" applyAlignment="1" applyProtection="1">
      <alignment horizontal="left"/>
      <protection hidden="1"/>
    </xf>
    <xf numFmtId="0" fontId="8" fillId="0" borderId="0" xfId="0" applyFont="1" applyProtection="1">
      <alignment vertical="center"/>
      <protection hidden="1"/>
    </xf>
    <xf numFmtId="0" fontId="4" fillId="0" borderId="0" xfId="0" applyFont="1" applyAlignment="1" applyProtection="1">
      <protection hidden="1"/>
    </xf>
    <xf numFmtId="0" fontId="17" fillId="0" borderId="0" xfId="0" applyFont="1" applyAlignment="1" applyProtection="1">
      <alignment horizontal="center"/>
      <protection hidden="1"/>
    </xf>
    <xf numFmtId="38" fontId="17" fillId="0" borderId="0" xfId="2" applyFont="1" applyBorder="1" applyAlignment="1" applyProtection="1">
      <alignment horizontal="center"/>
      <protection hidden="1"/>
    </xf>
    <xf numFmtId="0" fontId="4" fillId="0" borderId="0" xfId="3" applyFont="1" applyAlignment="1" applyProtection="1">
      <alignment horizontal="left"/>
      <protection hidden="1"/>
    </xf>
    <xf numFmtId="0" fontId="4" fillId="0" borderId="0" xfId="3" applyFont="1" applyAlignment="1" applyProtection="1">
      <alignment horizontal="center" vertical="center"/>
      <protection hidden="1"/>
    </xf>
    <xf numFmtId="0" fontId="7" fillId="0" borderId="0" xfId="3" applyFont="1" applyAlignment="1" applyProtection="1">
      <alignment horizontal="center" vertical="center"/>
      <protection hidden="1"/>
    </xf>
    <xf numFmtId="0" fontId="4" fillId="0" borderId="0" xfId="0" applyFont="1" applyAlignment="1" applyProtection="1">
      <alignment horizontal="center"/>
      <protection hidden="1"/>
    </xf>
    <xf numFmtId="0" fontId="4" fillId="3" borderId="2" xfId="0" applyFont="1" applyFill="1" applyBorder="1" applyAlignment="1" applyProtection="1">
      <alignment horizontal="center"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18" fillId="0" borderId="0" xfId="0" applyFont="1" applyProtection="1">
      <alignment vertical="center"/>
      <protection hidden="1"/>
    </xf>
    <xf numFmtId="38" fontId="11" fillId="0" borderId="5" xfId="2" applyFont="1" applyBorder="1" applyProtection="1">
      <alignment vertical="center"/>
      <protection hidden="1"/>
    </xf>
    <xf numFmtId="38" fontId="4" fillId="0" borderId="0" xfId="2" applyFont="1" applyAlignment="1" applyProtection="1">
      <alignment horizontal="center" vertical="center"/>
      <protection hidden="1"/>
    </xf>
    <xf numFmtId="38" fontId="4" fillId="0" borderId="5" xfId="2" applyFont="1" applyBorder="1" applyProtection="1">
      <alignment vertical="center"/>
      <protection hidden="1"/>
    </xf>
    <xf numFmtId="0" fontId="4" fillId="0" borderId="6" xfId="0" applyFont="1" applyBorder="1" applyProtection="1">
      <alignment vertical="center"/>
      <protection hidden="1"/>
    </xf>
    <xf numFmtId="0" fontId="0" fillId="0" borderId="0" xfId="0" applyAlignment="1" applyProtection="1">
      <alignment vertical="top"/>
      <protection hidden="1"/>
    </xf>
    <xf numFmtId="38" fontId="20" fillId="0" borderId="5" xfId="2" applyFont="1" applyBorder="1" applyProtection="1">
      <alignment vertical="center"/>
      <protection hidden="1"/>
    </xf>
    <xf numFmtId="38" fontId="4" fillId="0" borderId="0" xfId="2" applyFont="1" applyFill="1" applyBorder="1" applyProtection="1">
      <alignment vertical="center"/>
      <protection hidden="1"/>
    </xf>
    <xf numFmtId="0" fontId="4" fillId="4" borderId="7"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38" fontId="4" fillId="5" borderId="7" xfId="0" applyNumberFormat="1" applyFont="1" applyFill="1" applyBorder="1" applyProtection="1">
      <alignment vertical="center"/>
      <protection hidden="1"/>
    </xf>
    <xf numFmtId="38" fontId="4" fillId="5" borderId="2" xfId="0" applyNumberFormat="1" applyFont="1" applyFill="1" applyBorder="1" applyProtection="1">
      <alignment vertical="center"/>
      <protection hidden="1"/>
    </xf>
    <xf numFmtId="0" fontId="4" fillId="2" borderId="1" xfId="0" applyFont="1" applyFill="1" applyBorder="1" applyAlignment="1" applyProtection="1">
      <alignment horizontal="center" vertical="center"/>
      <protection hidden="1"/>
    </xf>
    <xf numFmtId="38" fontId="4" fillId="4" borderId="9" xfId="2" applyFont="1" applyFill="1" applyBorder="1" applyProtection="1">
      <alignment vertical="center"/>
      <protection hidden="1"/>
    </xf>
    <xf numFmtId="38" fontId="4" fillId="4" borderId="1" xfId="2" applyFont="1" applyFill="1" applyBorder="1" applyProtection="1">
      <alignment vertical="center"/>
      <protection hidden="1"/>
    </xf>
    <xf numFmtId="38" fontId="4" fillId="4" borderId="1" xfId="2" applyFont="1" applyFill="1" applyBorder="1" applyAlignment="1" applyProtection="1">
      <alignment horizontal="center" vertical="center"/>
      <protection hidden="1"/>
    </xf>
    <xf numFmtId="0" fontId="4" fillId="4" borderId="1" xfId="0" applyFont="1" applyFill="1" applyBorder="1" applyProtection="1">
      <alignment vertical="center"/>
      <protection hidden="1"/>
    </xf>
    <xf numFmtId="0" fontId="13" fillId="3" borderId="10" xfId="0" applyFont="1" applyFill="1" applyBorder="1" applyAlignment="1" applyProtection="1">
      <alignment horizontal="center" vertical="center"/>
      <protection hidden="1"/>
    </xf>
    <xf numFmtId="0" fontId="4" fillId="2" borderId="11" xfId="0" applyFont="1" applyFill="1" applyBorder="1" applyProtection="1">
      <alignment vertical="center"/>
      <protection hidden="1"/>
    </xf>
    <xf numFmtId="0" fontId="4" fillId="2" borderId="12" xfId="0" applyFont="1" applyFill="1" applyBorder="1" applyProtection="1">
      <alignment vertical="center"/>
      <protection hidden="1"/>
    </xf>
    <xf numFmtId="0" fontId="4" fillId="2" borderId="12" xfId="0" applyFont="1" applyFill="1" applyBorder="1" applyAlignment="1" applyProtection="1">
      <alignment horizontal="center" vertical="center"/>
      <protection hidden="1"/>
    </xf>
    <xf numFmtId="38" fontId="4" fillId="4" borderId="5" xfId="2" applyFont="1" applyFill="1" applyBorder="1" applyProtection="1">
      <alignment vertical="center"/>
      <protection hidden="1"/>
    </xf>
    <xf numFmtId="38" fontId="4" fillId="4" borderId="0" xfId="2" applyFont="1" applyFill="1" applyProtection="1">
      <alignment vertical="center"/>
      <protection hidden="1"/>
    </xf>
    <xf numFmtId="38" fontId="4" fillId="4" borderId="0" xfId="2" applyFont="1" applyFill="1" applyAlignment="1" applyProtection="1">
      <alignment horizontal="center" vertical="center"/>
      <protection hidden="1"/>
    </xf>
    <xf numFmtId="0" fontId="4" fillId="4" borderId="0" xfId="0" applyFont="1" applyFill="1" applyProtection="1">
      <alignment vertical="center"/>
      <protection hidden="1"/>
    </xf>
    <xf numFmtId="0" fontId="13" fillId="3" borderId="4" xfId="0" applyFont="1" applyFill="1" applyBorder="1" applyProtection="1">
      <alignment vertical="center"/>
      <protection hidden="1"/>
    </xf>
    <xf numFmtId="38" fontId="4" fillId="4" borderId="7" xfId="2" applyFont="1" applyFill="1" applyBorder="1" applyAlignment="1" applyProtection="1">
      <alignment horizontal="center" vertical="center"/>
      <protection hidden="1"/>
    </xf>
    <xf numFmtId="38" fontId="4" fillId="4" borderId="2" xfId="2" applyFont="1" applyFill="1" applyBorder="1" applyAlignment="1" applyProtection="1">
      <alignment horizontal="center" vertical="center"/>
      <protection hidden="1"/>
    </xf>
    <xf numFmtId="38" fontId="13" fillId="5" borderId="13" xfId="2" applyFont="1" applyFill="1" applyBorder="1" applyProtection="1">
      <alignment vertical="center"/>
      <protection hidden="1"/>
    </xf>
    <xf numFmtId="38" fontId="13" fillId="5" borderId="14" xfId="2" applyFont="1" applyFill="1" applyBorder="1" applyProtection="1">
      <alignment vertical="center"/>
      <protection hidden="1"/>
    </xf>
    <xf numFmtId="38" fontId="13" fillId="5" borderId="14" xfId="2" applyFont="1" applyFill="1" applyBorder="1" applyAlignment="1" applyProtection="1">
      <alignment horizontal="center" vertical="center"/>
      <protection hidden="1"/>
    </xf>
    <xf numFmtId="38" fontId="13" fillId="5" borderId="15" xfId="2" applyFont="1" applyFill="1" applyBorder="1" applyAlignment="1" applyProtection="1">
      <protection hidden="1"/>
    </xf>
    <xf numFmtId="38" fontId="13" fillId="5" borderId="16" xfId="2" applyFont="1" applyFill="1" applyBorder="1" applyProtection="1">
      <alignment vertical="center"/>
      <protection hidden="1"/>
    </xf>
    <xf numFmtId="38" fontId="13" fillId="5" borderId="17" xfId="2" applyFont="1" applyFill="1" applyBorder="1" applyProtection="1">
      <alignment vertical="center"/>
      <protection hidden="1"/>
    </xf>
    <xf numFmtId="0" fontId="13" fillId="3" borderId="18" xfId="0" applyFont="1" applyFill="1" applyBorder="1" applyAlignment="1" applyProtection="1">
      <alignment horizontal="center" vertical="center"/>
      <protection hidden="1"/>
    </xf>
    <xf numFmtId="38" fontId="13" fillId="5" borderId="19" xfId="2" applyFont="1" applyFill="1" applyBorder="1" applyProtection="1">
      <alignment vertical="center"/>
      <protection hidden="1"/>
    </xf>
    <xf numFmtId="38" fontId="13" fillId="5" borderId="18" xfId="2" applyFont="1" applyFill="1" applyBorder="1" applyProtection="1">
      <alignment vertical="center"/>
      <protection hidden="1"/>
    </xf>
    <xf numFmtId="38" fontId="13" fillId="5" borderId="18" xfId="2" applyFont="1" applyFill="1" applyBorder="1" applyAlignment="1" applyProtection="1">
      <alignment horizontal="center" vertical="center"/>
      <protection hidden="1"/>
    </xf>
    <xf numFmtId="38" fontId="13" fillId="5" borderId="16" xfId="2" applyFont="1" applyFill="1" applyBorder="1" applyAlignment="1" applyProtection="1">
      <protection hidden="1"/>
    </xf>
    <xf numFmtId="38" fontId="13" fillId="5" borderId="20" xfId="2" applyFont="1" applyFill="1" applyBorder="1" applyProtection="1">
      <alignment vertical="center"/>
      <protection hidden="1"/>
    </xf>
    <xf numFmtId="38" fontId="13" fillId="5" borderId="18" xfId="2" applyFont="1" applyFill="1" applyBorder="1" applyAlignment="1" applyProtection="1">
      <protection hidden="1"/>
    </xf>
    <xf numFmtId="0" fontId="13" fillId="3" borderId="21" xfId="0" applyFont="1" applyFill="1" applyBorder="1" applyAlignment="1" applyProtection="1">
      <alignment horizontal="center" vertical="center"/>
      <protection hidden="1"/>
    </xf>
    <xf numFmtId="38" fontId="13" fillId="5" borderId="22" xfId="2" applyFont="1" applyFill="1" applyBorder="1" applyProtection="1">
      <alignment vertical="center"/>
      <protection hidden="1"/>
    </xf>
    <xf numFmtId="38" fontId="13" fillId="5" borderId="21" xfId="2" applyFont="1" applyFill="1" applyBorder="1" applyProtection="1">
      <alignment vertical="center"/>
      <protection hidden="1"/>
    </xf>
    <xf numFmtId="38" fontId="13" fillId="5" borderId="21" xfId="2" applyFont="1" applyFill="1" applyBorder="1" applyAlignment="1" applyProtection="1">
      <alignment horizontal="center" vertical="center"/>
      <protection hidden="1"/>
    </xf>
    <xf numFmtId="38" fontId="13" fillId="5" borderId="23" xfId="2" applyFont="1" applyFill="1" applyBorder="1" applyProtection="1">
      <alignment vertical="center"/>
      <protection hidden="1"/>
    </xf>
    <xf numFmtId="38" fontId="4" fillId="0" borderId="0" xfId="2" applyFont="1" applyFill="1" applyProtection="1">
      <alignment vertical="center"/>
      <protection hidden="1"/>
    </xf>
    <xf numFmtId="38" fontId="4" fillId="0" borderId="0" xfId="2" applyFont="1" applyFill="1" applyAlignment="1" applyProtection="1">
      <alignment horizontal="center" vertical="center"/>
      <protection hidden="1"/>
    </xf>
    <xf numFmtId="0" fontId="4" fillId="0" borderId="0" xfId="0" quotePrefix="1" applyFont="1" applyAlignment="1" applyProtection="1">
      <alignment horizontal="left"/>
      <protection hidden="1"/>
    </xf>
    <xf numFmtId="55" fontId="0" fillId="0" borderId="0" xfId="0" applyNumberFormat="1" applyProtection="1">
      <alignment vertical="center"/>
      <protection hidden="1"/>
    </xf>
    <xf numFmtId="38" fontId="9" fillId="0" borderId="0" xfId="2" applyFont="1" applyProtection="1">
      <alignment vertical="center"/>
      <protection hidden="1"/>
    </xf>
    <xf numFmtId="38" fontId="9" fillId="0" borderId="0" xfId="2" applyFont="1" applyFill="1" applyBorder="1" applyProtection="1">
      <alignment vertical="center"/>
      <protection hidden="1"/>
    </xf>
    <xf numFmtId="38" fontId="9" fillId="0" borderId="0" xfId="2" applyFont="1" applyFill="1" applyProtection="1">
      <alignment vertical="center"/>
      <protection hidden="1"/>
    </xf>
    <xf numFmtId="0" fontId="24" fillId="0" borderId="0" xfId="0" applyFont="1" applyAlignment="1" applyProtection="1">
      <protection hidden="1"/>
    </xf>
    <xf numFmtId="38" fontId="9" fillId="0" borderId="0" xfId="2" applyFont="1" applyAlignment="1" applyProtection="1">
      <alignment horizontal="center" vertical="center"/>
      <protection hidden="1"/>
    </xf>
    <xf numFmtId="38" fontId="33" fillId="0" borderId="0" xfId="2" applyFont="1" applyAlignment="1" applyProtection="1">
      <alignment horizontal="left" vertical="center"/>
      <protection hidden="1"/>
    </xf>
    <xf numFmtId="38" fontId="9" fillId="0" borderId="0" xfId="2" applyFont="1" applyFill="1" applyAlignment="1" applyProtection="1">
      <alignment horizontal="center" vertical="center"/>
      <protection hidden="1"/>
    </xf>
    <xf numFmtId="38" fontId="8" fillId="0" borderId="0" xfId="2" applyFont="1" applyFill="1" applyBorder="1" applyProtection="1">
      <alignment vertical="center"/>
      <protection hidden="1"/>
    </xf>
    <xf numFmtId="0" fontId="32" fillId="0" borderId="0" xfId="0" applyFont="1" applyProtection="1">
      <alignment vertical="center"/>
      <protection hidden="1"/>
    </xf>
    <xf numFmtId="0" fontId="4" fillId="2" borderId="8" xfId="0" applyFont="1" applyFill="1" applyBorder="1" applyAlignment="1" applyProtection="1">
      <alignment horizontal="center" vertical="center"/>
      <protection hidden="1"/>
    </xf>
    <xf numFmtId="0" fontId="4" fillId="2" borderId="32" xfId="0" applyFont="1" applyFill="1" applyBorder="1" applyAlignment="1" applyProtection="1">
      <alignment horizontal="center" vertical="center"/>
      <protection hidden="1"/>
    </xf>
    <xf numFmtId="0" fontId="4" fillId="2" borderId="1" xfId="0" applyFont="1" applyFill="1" applyBorder="1" applyAlignment="1" applyProtection="1">
      <alignment horizontal="right" vertical="center"/>
      <protection hidden="1"/>
    </xf>
    <xf numFmtId="38" fontId="54" fillId="6" borderId="18" xfId="2" applyFont="1" applyFill="1" applyBorder="1" applyProtection="1">
      <alignment vertical="center"/>
      <protection locked="0"/>
    </xf>
    <xf numFmtId="0" fontId="54" fillId="0" borderId="14" xfId="0" applyFont="1" applyBorder="1" applyAlignment="1" applyProtection="1">
      <alignment horizontal="center" vertical="center"/>
      <protection locked="0"/>
    </xf>
    <xf numFmtId="0" fontId="54" fillId="0" borderId="18" xfId="0" applyFont="1" applyBorder="1" applyAlignment="1" applyProtection="1">
      <alignment horizontal="center" vertical="center"/>
      <protection locked="0"/>
    </xf>
    <xf numFmtId="38" fontId="4" fillId="0" borderId="0" xfId="2" applyFont="1" applyBorder="1" applyAlignment="1" applyProtection="1">
      <protection hidden="1"/>
    </xf>
    <xf numFmtId="0" fontId="4" fillId="0" borderId="0" xfId="3" applyFont="1" applyAlignment="1" applyProtection="1">
      <alignment horizontal="center"/>
      <protection hidden="1"/>
    </xf>
    <xf numFmtId="38" fontId="57" fillId="6" borderId="2" xfId="2" applyFont="1" applyFill="1" applyBorder="1" applyAlignment="1" applyProtection="1">
      <protection locked="0"/>
    </xf>
    <xf numFmtId="0" fontId="4" fillId="3" borderId="10" xfId="0" applyFont="1" applyFill="1" applyBorder="1" applyAlignment="1" applyProtection="1">
      <alignment horizontal="center"/>
      <protection hidden="1"/>
    </xf>
    <xf numFmtId="0" fontId="58" fillId="2" borderId="2" xfId="0" applyFont="1" applyFill="1" applyBorder="1" applyAlignment="1" applyProtection="1">
      <alignment horizontal="center" vertical="center"/>
      <protection hidden="1"/>
    </xf>
    <xf numFmtId="0" fontId="58" fillId="2" borderId="2" xfId="0" applyFont="1" applyFill="1" applyBorder="1" applyProtection="1">
      <alignment vertical="center"/>
      <protection hidden="1"/>
    </xf>
    <xf numFmtId="0" fontId="25" fillId="7" borderId="0" xfId="0" applyFont="1" applyFill="1" applyProtection="1">
      <alignment vertical="center"/>
      <protection hidden="1"/>
    </xf>
    <xf numFmtId="0" fontId="0" fillId="7" borderId="0" xfId="0" applyFill="1" applyProtection="1">
      <alignment vertical="center"/>
      <protection hidden="1"/>
    </xf>
    <xf numFmtId="0" fontId="25" fillId="7" borderId="0" xfId="0" applyFont="1" applyFill="1" applyAlignment="1" applyProtection="1">
      <alignment horizontal="left" vertical="center"/>
      <protection hidden="1"/>
    </xf>
    <xf numFmtId="38" fontId="62" fillId="6" borderId="35" xfId="2" applyFont="1" applyFill="1" applyBorder="1" applyAlignment="1" applyProtection="1">
      <alignment horizontal="center" vertical="center" wrapText="1"/>
      <protection locked="0"/>
    </xf>
    <xf numFmtId="38" fontId="62" fillId="6" borderId="14" xfId="2" applyFont="1" applyFill="1" applyBorder="1" applyAlignment="1" applyProtection="1">
      <alignment horizontal="center" vertical="center" wrapText="1"/>
      <protection locked="0"/>
    </xf>
    <xf numFmtId="38" fontId="62" fillId="6" borderId="18" xfId="2" applyFont="1" applyFill="1" applyBorder="1" applyAlignment="1" applyProtection="1">
      <alignment horizontal="center" vertical="center" wrapText="1"/>
      <protection locked="0"/>
    </xf>
    <xf numFmtId="0" fontId="0" fillId="9" borderId="0" xfId="0" applyFill="1" applyProtection="1">
      <alignment vertical="center"/>
      <protection hidden="1"/>
    </xf>
    <xf numFmtId="0" fontId="25" fillId="9" borderId="0" xfId="0" applyFont="1" applyFill="1" applyProtection="1">
      <alignment vertical="center"/>
      <protection hidden="1"/>
    </xf>
    <xf numFmtId="0" fontId="36" fillId="9" borderId="0" xfId="0" applyFont="1" applyFill="1" applyProtection="1">
      <alignment vertical="center"/>
      <protection hidden="1"/>
    </xf>
    <xf numFmtId="0" fontId="46" fillId="9" borderId="0" xfId="0" applyFont="1" applyFill="1" applyProtection="1">
      <alignment vertical="center"/>
      <protection hidden="1"/>
    </xf>
    <xf numFmtId="0" fontId="16" fillId="0" borderId="0" xfId="0" applyFont="1" applyAlignment="1" applyProtection="1">
      <protection hidden="1"/>
    </xf>
    <xf numFmtId="0" fontId="65" fillId="0" borderId="0" xfId="0" applyFont="1" applyAlignment="1" applyProtection="1">
      <alignment horizontal="right" vertical="center"/>
      <protection hidden="1"/>
    </xf>
    <xf numFmtId="0" fontId="8" fillId="10" borderId="2" xfId="0" applyFont="1" applyFill="1" applyBorder="1" applyAlignment="1" applyProtection="1">
      <alignment horizontal="center" vertical="center"/>
      <protection hidden="1"/>
    </xf>
    <xf numFmtId="0" fontId="8" fillId="10" borderId="8" xfId="0" applyFont="1" applyFill="1" applyBorder="1" applyProtection="1">
      <alignment vertical="center"/>
      <protection hidden="1"/>
    </xf>
    <xf numFmtId="0" fontId="8" fillId="10" borderId="32" xfId="0" applyFont="1" applyFill="1" applyBorder="1" applyProtection="1">
      <alignment vertical="center"/>
      <protection hidden="1"/>
    </xf>
    <xf numFmtId="0" fontId="47" fillId="0" borderId="0" xfId="0" applyFont="1" applyAlignment="1" applyProtection="1">
      <alignment horizontal="left" vertical="center"/>
      <protection hidden="1"/>
    </xf>
    <xf numFmtId="0" fontId="17" fillId="10" borderId="2" xfId="0" applyFont="1" applyFill="1" applyBorder="1" applyAlignment="1" applyProtection="1">
      <alignment horizontal="center" vertical="center" wrapText="1"/>
      <protection hidden="1"/>
    </xf>
    <xf numFmtId="0" fontId="13" fillId="10" borderId="2" xfId="0" applyFont="1" applyFill="1" applyBorder="1" applyAlignment="1" applyProtection="1">
      <alignment horizontal="center" vertical="center" wrapText="1"/>
      <protection hidden="1"/>
    </xf>
    <xf numFmtId="0" fontId="14" fillId="10" borderId="2" xfId="0" applyFont="1" applyFill="1" applyBorder="1" applyAlignment="1" applyProtection="1">
      <alignment horizontal="center" vertical="center" wrapText="1"/>
      <protection hidden="1"/>
    </xf>
    <xf numFmtId="38" fontId="48" fillId="9" borderId="14" xfId="2" applyFont="1" applyFill="1" applyBorder="1" applyAlignment="1" applyProtection="1">
      <alignment horizontal="center" vertical="center" wrapText="1"/>
      <protection hidden="1"/>
    </xf>
    <xf numFmtId="38" fontId="48" fillId="9" borderId="18" xfId="2"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protection hidden="1"/>
    </xf>
    <xf numFmtId="38" fontId="8" fillId="9" borderId="38" xfId="0" applyNumberFormat="1" applyFont="1" applyFill="1" applyBorder="1" applyProtection="1">
      <alignment vertical="center"/>
      <protection hidden="1"/>
    </xf>
    <xf numFmtId="38" fontId="4" fillId="9" borderId="38" xfId="0" applyNumberFormat="1" applyFont="1" applyFill="1" applyBorder="1" applyProtection="1">
      <alignment vertical="center"/>
      <protection hidden="1"/>
    </xf>
    <xf numFmtId="0" fontId="4" fillId="9" borderId="39" xfId="0" applyFont="1" applyFill="1" applyBorder="1" applyAlignment="1" applyProtection="1">
      <alignment horizontal="center" vertical="center"/>
      <protection hidden="1"/>
    </xf>
    <xf numFmtId="38" fontId="4" fillId="9" borderId="40" xfId="0" applyNumberFormat="1" applyFont="1" applyFill="1" applyBorder="1" applyProtection="1">
      <alignment vertical="center"/>
      <protection hidden="1"/>
    </xf>
    <xf numFmtId="38" fontId="48" fillId="9" borderId="21" xfId="2" applyFont="1" applyFill="1" applyBorder="1" applyAlignment="1" applyProtection="1">
      <alignment horizontal="center" vertical="center" wrapText="1"/>
      <protection hidden="1"/>
    </xf>
    <xf numFmtId="0" fontId="65" fillId="0" borderId="0" xfId="0" applyFont="1" applyAlignment="1" applyProtection="1">
      <alignment horizontal="center" vertical="center"/>
      <protection hidden="1"/>
    </xf>
    <xf numFmtId="38" fontId="65" fillId="0" borderId="0" xfId="2" applyFont="1" applyAlignment="1" applyProtection="1">
      <alignment horizontal="center" vertical="center"/>
      <protection hidden="1"/>
    </xf>
    <xf numFmtId="0" fontId="50" fillId="0" borderId="0" xfId="0" applyFont="1" applyProtection="1">
      <alignment vertical="center"/>
      <protection hidden="1"/>
    </xf>
    <xf numFmtId="38" fontId="9" fillId="9" borderId="2" xfId="0" applyNumberFormat="1" applyFont="1" applyFill="1" applyBorder="1" applyAlignment="1" applyProtection="1">
      <alignment horizontal="center" vertical="center"/>
      <protection hidden="1"/>
    </xf>
    <xf numFmtId="38" fontId="4" fillId="9" borderId="2" xfId="2" applyFont="1" applyFill="1" applyBorder="1" applyAlignment="1" applyProtection="1">
      <alignment vertical="center"/>
      <protection hidden="1"/>
    </xf>
    <xf numFmtId="38" fontId="9" fillId="9" borderId="2" xfId="2" applyFont="1" applyFill="1" applyBorder="1" applyAlignment="1" applyProtection="1">
      <alignment vertical="center"/>
      <protection hidden="1"/>
    </xf>
    <xf numFmtId="0" fontId="13" fillId="0" borderId="0" xfId="0" applyFont="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9" fillId="9" borderId="2" xfId="0" applyFont="1" applyFill="1" applyBorder="1" applyAlignment="1" applyProtection="1">
      <alignment horizontal="center" vertical="center"/>
      <protection hidden="1"/>
    </xf>
    <xf numFmtId="38" fontId="4" fillId="9" borderId="2" xfId="2" applyFont="1" applyFill="1" applyBorder="1" applyProtection="1">
      <alignment vertical="center"/>
      <protection hidden="1"/>
    </xf>
    <xf numFmtId="0" fontId="4" fillId="4" borderId="2" xfId="0" applyFont="1" applyFill="1" applyBorder="1" applyAlignment="1" applyProtection="1">
      <alignment horizontal="center" vertical="center"/>
      <protection hidden="1"/>
    </xf>
    <xf numFmtId="0" fontId="66" fillId="10" borderId="46" xfId="3" applyFont="1" applyFill="1" applyBorder="1" applyAlignment="1" applyProtection="1">
      <alignment horizontal="center" vertical="center"/>
      <protection hidden="1"/>
    </xf>
    <xf numFmtId="0" fontId="66" fillId="9" borderId="46" xfId="3" applyFont="1" applyFill="1" applyBorder="1" applyAlignment="1" applyProtection="1">
      <alignment horizontal="center" vertical="center"/>
      <protection hidden="1"/>
    </xf>
    <xf numFmtId="0" fontId="67" fillId="10" borderId="2" xfId="0" applyFont="1" applyFill="1" applyBorder="1" applyAlignment="1" applyProtection="1">
      <alignment horizontal="center" vertical="center" wrapText="1"/>
      <protection hidden="1"/>
    </xf>
    <xf numFmtId="37" fontId="19" fillId="10" borderId="51" xfId="4" applyFont="1" applyFill="1" applyBorder="1" applyAlignment="1" applyProtection="1">
      <alignment horizontal="center" vertical="center"/>
      <protection hidden="1"/>
    </xf>
    <xf numFmtId="177" fontId="4" fillId="9" borderId="52" xfId="4" applyNumberFormat="1" applyFont="1" applyFill="1" applyBorder="1" applyAlignment="1" applyProtection="1">
      <alignment horizontal="center" vertical="center"/>
      <protection hidden="1"/>
    </xf>
    <xf numFmtId="0" fontId="13" fillId="9" borderId="18" xfId="0" applyFont="1" applyFill="1" applyBorder="1" applyAlignment="1" applyProtection="1">
      <alignment horizontal="right" vertical="center"/>
      <protection hidden="1"/>
    </xf>
    <xf numFmtId="0" fontId="13" fillId="9" borderId="21" xfId="0" applyFont="1" applyFill="1" applyBorder="1" applyAlignment="1" applyProtection="1">
      <alignment horizontal="right" vertical="center"/>
      <protection hidden="1"/>
    </xf>
    <xf numFmtId="38" fontId="13" fillId="9" borderId="14" xfId="2" applyFont="1" applyFill="1" applyBorder="1" applyProtection="1">
      <alignment vertical="center"/>
      <protection hidden="1"/>
    </xf>
    <xf numFmtId="38" fontId="13" fillId="9" borderId="18" xfId="2" applyFont="1" applyFill="1" applyBorder="1" applyProtection="1">
      <alignment vertical="center"/>
      <protection hidden="1"/>
    </xf>
    <xf numFmtId="38" fontId="13" fillId="9" borderId="21" xfId="2" applyFont="1" applyFill="1" applyBorder="1" applyProtection="1">
      <alignment vertical="center"/>
      <protection hidden="1"/>
    </xf>
    <xf numFmtId="0" fontId="13" fillId="9" borderId="14" xfId="0" applyFont="1" applyFill="1" applyBorder="1" applyProtection="1">
      <alignment vertical="center"/>
      <protection hidden="1"/>
    </xf>
    <xf numFmtId="38" fontId="13" fillId="9" borderId="17" xfId="0" applyNumberFormat="1" applyFont="1" applyFill="1" applyBorder="1" applyProtection="1">
      <alignment vertical="center"/>
      <protection hidden="1"/>
    </xf>
    <xf numFmtId="0" fontId="13" fillId="9" borderId="18" xfId="0" applyFont="1" applyFill="1" applyBorder="1" applyProtection="1">
      <alignment vertical="center"/>
      <protection hidden="1"/>
    </xf>
    <xf numFmtId="38" fontId="13" fillId="9" borderId="20" xfId="0" applyNumberFormat="1" applyFont="1" applyFill="1" applyBorder="1" applyProtection="1">
      <alignment vertical="center"/>
      <protection hidden="1"/>
    </xf>
    <xf numFmtId="38" fontId="13" fillId="9" borderId="20" xfId="2" applyFont="1" applyFill="1" applyBorder="1" applyProtection="1">
      <alignment vertical="center"/>
      <protection hidden="1"/>
    </xf>
    <xf numFmtId="14" fontId="4" fillId="10" borderId="53" xfId="0" applyNumberFormat="1" applyFont="1" applyFill="1" applyBorder="1" applyAlignment="1" applyProtection="1">
      <alignment horizontal="center" vertical="center"/>
      <protection hidden="1"/>
    </xf>
    <xf numFmtId="0" fontId="4" fillId="10" borderId="0" xfId="0" applyFont="1" applyFill="1" applyProtection="1">
      <alignment vertical="center"/>
      <protection hidden="1"/>
    </xf>
    <xf numFmtId="38" fontId="4" fillId="9" borderId="2" xfId="0" applyNumberFormat="1" applyFont="1" applyFill="1" applyBorder="1" applyProtection="1">
      <alignment vertical="center"/>
      <protection hidden="1"/>
    </xf>
    <xf numFmtId="38" fontId="4" fillId="5" borderId="2" xfId="0" applyNumberFormat="1" applyFont="1" applyFill="1" applyBorder="1" applyAlignment="1" applyProtection="1">
      <alignment horizontal="center" vertical="center"/>
      <protection hidden="1"/>
    </xf>
    <xf numFmtId="38" fontId="68" fillId="0" borderId="54" xfId="2" applyFont="1" applyBorder="1" applyProtection="1">
      <alignment vertical="center"/>
      <protection hidden="1"/>
    </xf>
    <xf numFmtId="38" fontId="68" fillId="0" borderId="0" xfId="2" applyFont="1" applyBorder="1" applyProtection="1">
      <alignment vertical="center"/>
      <protection hidden="1"/>
    </xf>
    <xf numFmtId="38" fontId="69" fillId="0" borderId="0" xfId="2" applyFont="1" applyAlignment="1" applyProtection="1">
      <alignment horizontal="left" vertical="center"/>
      <protection hidden="1"/>
    </xf>
    <xf numFmtId="38" fontId="4" fillId="9" borderId="7" xfId="0" applyNumberFormat="1" applyFont="1" applyFill="1" applyBorder="1" applyProtection="1">
      <alignment vertical="center"/>
      <protection hidden="1"/>
    </xf>
    <xf numFmtId="38" fontId="4" fillId="9" borderId="4" xfId="0" applyNumberFormat="1" applyFont="1" applyFill="1" applyBorder="1" applyProtection="1">
      <alignment vertical="center"/>
      <protection hidden="1"/>
    </xf>
    <xf numFmtId="38" fontId="4" fillId="9" borderId="55" xfId="0" applyNumberFormat="1" applyFont="1" applyFill="1" applyBorder="1" applyProtection="1">
      <alignment vertical="center"/>
      <protection hidden="1"/>
    </xf>
    <xf numFmtId="0" fontId="4" fillId="10" borderId="7"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38" fontId="4" fillId="10" borderId="9" xfId="2" applyFont="1" applyFill="1" applyBorder="1" applyProtection="1">
      <alignment vertical="center"/>
      <protection hidden="1"/>
    </xf>
    <xf numFmtId="38" fontId="4" fillId="10" borderId="1" xfId="2" applyFont="1" applyFill="1" applyBorder="1" applyProtection="1">
      <alignment vertical="center"/>
      <protection hidden="1"/>
    </xf>
    <xf numFmtId="38" fontId="4" fillId="10" borderId="1" xfId="2" applyFont="1" applyFill="1" applyBorder="1" applyAlignment="1" applyProtection="1">
      <alignment horizontal="center" vertical="center"/>
      <protection hidden="1"/>
    </xf>
    <xf numFmtId="38" fontId="9" fillId="10" borderId="1" xfId="2" applyFont="1" applyFill="1" applyBorder="1" applyProtection="1">
      <alignment vertical="center"/>
      <protection hidden="1"/>
    </xf>
    <xf numFmtId="38" fontId="10" fillId="10" borderId="1" xfId="2" applyFont="1" applyFill="1" applyBorder="1" applyAlignment="1" applyProtection="1">
      <alignment horizontal="center" vertical="center"/>
      <protection hidden="1"/>
    </xf>
    <xf numFmtId="0" fontId="4" fillId="10" borderId="1" xfId="0" applyFont="1" applyFill="1" applyBorder="1" applyProtection="1">
      <alignment vertical="center"/>
      <protection hidden="1"/>
    </xf>
    <xf numFmtId="0" fontId="4" fillId="10" borderId="56" xfId="0" applyFont="1" applyFill="1" applyBorder="1" applyProtection="1">
      <alignment vertical="center"/>
      <protection hidden="1"/>
    </xf>
    <xf numFmtId="38" fontId="4" fillId="10" borderId="5" xfId="2" applyFont="1" applyFill="1" applyBorder="1" applyProtection="1">
      <alignment vertical="center"/>
      <protection hidden="1"/>
    </xf>
    <xf numFmtId="38" fontId="4" fillId="10" borderId="0" xfId="2" applyFont="1" applyFill="1" applyProtection="1">
      <alignment vertical="center"/>
      <protection hidden="1"/>
    </xf>
    <xf numFmtId="38" fontId="4" fillId="10" borderId="0" xfId="2" applyFont="1" applyFill="1" applyAlignment="1" applyProtection="1">
      <alignment horizontal="center" vertical="center"/>
      <protection hidden="1"/>
    </xf>
    <xf numFmtId="38" fontId="9" fillId="10" borderId="0" xfId="2" applyFont="1" applyFill="1" applyProtection="1">
      <alignment vertical="center"/>
      <protection hidden="1"/>
    </xf>
    <xf numFmtId="38" fontId="4" fillId="10" borderId="2" xfId="2" applyFont="1" applyFill="1" applyBorder="1" applyAlignment="1" applyProtection="1">
      <alignment horizontal="center" vertical="center"/>
      <protection hidden="1"/>
    </xf>
    <xf numFmtId="0" fontId="13" fillId="10" borderId="1" xfId="0" applyFont="1" applyFill="1" applyBorder="1" applyAlignment="1" applyProtection="1">
      <alignment vertical="center" wrapText="1"/>
      <protection hidden="1"/>
    </xf>
    <xf numFmtId="0" fontId="13" fillId="10" borderId="57" xfId="0" applyFont="1" applyFill="1" applyBorder="1" applyAlignment="1" applyProtection="1">
      <alignment horizontal="center" vertical="center" wrapText="1"/>
      <protection hidden="1"/>
    </xf>
    <xf numFmtId="38" fontId="4" fillId="10" borderId="7" xfId="2" applyFont="1" applyFill="1" applyBorder="1" applyAlignment="1" applyProtection="1">
      <alignment horizontal="center" vertical="center"/>
      <protection hidden="1"/>
    </xf>
    <xf numFmtId="38" fontId="70" fillId="10" borderId="2" xfId="2" applyFont="1" applyFill="1" applyBorder="1" applyAlignment="1" applyProtection="1">
      <alignment horizontal="center" vertical="center"/>
      <protection hidden="1"/>
    </xf>
    <xf numFmtId="38" fontId="9" fillId="10" borderId="2" xfId="2" applyFont="1" applyFill="1" applyBorder="1" applyAlignment="1" applyProtection="1">
      <alignment horizontal="center" vertical="center"/>
      <protection hidden="1"/>
    </xf>
    <xf numFmtId="38" fontId="4" fillId="10" borderId="8" xfId="2" applyFont="1" applyFill="1" applyBorder="1" applyAlignment="1" applyProtection="1">
      <alignment horizontal="center" vertical="center"/>
      <protection hidden="1"/>
    </xf>
    <xf numFmtId="38" fontId="4" fillId="10" borderId="58" xfId="2" applyFont="1" applyFill="1" applyBorder="1" applyProtection="1">
      <alignment vertical="center"/>
      <protection hidden="1"/>
    </xf>
    <xf numFmtId="38" fontId="4" fillId="10" borderId="10" xfId="2" applyFont="1" applyFill="1" applyBorder="1" applyAlignment="1" applyProtection="1">
      <alignment horizontal="center" vertical="center"/>
      <protection hidden="1"/>
    </xf>
    <xf numFmtId="38" fontId="4" fillId="10" borderId="4" xfId="2" applyFont="1" applyFill="1" applyBorder="1" applyAlignment="1" applyProtection="1">
      <alignment horizontal="center" vertical="center"/>
      <protection hidden="1"/>
    </xf>
    <xf numFmtId="38" fontId="13" fillId="9" borderId="13" xfId="2" applyFont="1" applyFill="1" applyBorder="1" applyProtection="1">
      <alignment vertical="center"/>
      <protection hidden="1"/>
    </xf>
    <xf numFmtId="38" fontId="13" fillId="9" borderId="14" xfId="2" applyFont="1" applyFill="1" applyBorder="1" applyAlignment="1" applyProtection="1">
      <alignment horizontal="center" vertical="center"/>
      <protection hidden="1"/>
    </xf>
    <xf numFmtId="38" fontId="13" fillId="9" borderId="19" xfId="2" applyFont="1" applyFill="1" applyBorder="1" applyProtection="1">
      <alignment vertical="center"/>
      <protection hidden="1"/>
    </xf>
    <xf numFmtId="38" fontId="13" fillId="9" borderId="18" xfId="2" applyFont="1" applyFill="1" applyBorder="1" applyAlignment="1" applyProtection="1">
      <alignment horizontal="center" vertical="center"/>
      <protection hidden="1"/>
    </xf>
    <xf numFmtId="38" fontId="13" fillId="9" borderId="22" xfId="2" applyFont="1" applyFill="1" applyBorder="1" applyProtection="1">
      <alignment vertical="center"/>
      <protection hidden="1"/>
    </xf>
    <xf numFmtId="38" fontId="13" fillId="9" borderId="21" xfId="2" applyFont="1" applyFill="1" applyBorder="1" applyAlignment="1" applyProtection="1">
      <alignment horizontal="center" vertical="center"/>
      <protection hidden="1"/>
    </xf>
    <xf numFmtId="38" fontId="13" fillId="9" borderId="14" xfId="2" applyFont="1" applyFill="1" applyBorder="1" applyAlignment="1" applyProtection="1">
      <alignment horizontal="right" vertical="center"/>
      <protection hidden="1"/>
    </xf>
    <xf numFmtId="38" fontId="13" fillId="9" borderId="10" xfId="2" applyFont="1" applyFill="1" applyBorder="1" applyAlignment="1" applyProtection="1">
      <alignment horizontal="center" vertical="center"/>
      <protection hidden="1"/>
    </xf>
    <xf numFmtId="38" fontId="14" fillId="9" borderId="10" xfId="2" applyFont="1" applyFill="1" applyBorder="1" applyAlignment="1" applyProtection="1">
      <alignment horizontal="center" vertical="center"/>
      <protection hidden="1"/>
    </xf>
    <xf numFmtId="38" fontId="13" fillId="9" borderId="16" xfId="2" applyFont="1" applyFill="1" applyBorder="1" applyAlignment="1" applyProtection="1">
      <alignment horizontal="center" vertical="center"/>
      <protection hidden="1"/>
    </xf>
    <xf numFmtId="38" fontId="13" fillId="9" borderId="15" xfId="2" applyFont="1" applyFill="1" applyBorder="1" applyAlignment="1" applyProtection="1">
      <protection hidden="1"/>
    </xf>
    <xf numFmtId="38" fontId="13" fillId="9" borderId="16" xfId="2" applyFont="1" applyFill="1" applyBorder="1" applyProtection="1">
      <alignment vertical="center"/>
      <protection hidden="1"/>
    </xf>
    <xf numFmtId="38" fontId="13" fillId="9" borderId="59" xfId="2" applyFont="1" applyFill="1" applyBorder="1" applyProtection="1">
      <alignment vertical="center"/>
      <protection hidden="1"/>
    </xf>
    <xf numFmtId="38" fontId="13" fillId="9" borderId="18" xfId="2" applyFont="1" applyFill="1" applyBorder="1" applyAlignment="1" applyProtection="1">
      <alignment horizontal="right" vertical="center"/>
      <protection hidden="1"/>
    </xf>
    <xf numFmtId="38" fontId="14" fillId="9" borderId="18" xfId="2" applyFont="1" applyFill="1" applyBorder="1" applyAlignment="1" applyProtection="1">
      <alignment horizontal="center" vertical="center"/>
      <protection hidden="1"/>
    </xf>
    <xf numFmtId="38" fontId="13" fillId="9" borderId="16" xfId="2" applyFont="1" applyFill="1" applyBorder="1" applyAlignment="1" applyProtection="1">
      <protection hidden="1"/>
    </xf>
    <xf numFmtId="38" fontId="13" fillId="9" borderId="60" xfId="2" applyFont="1" applyFill="1" applyBorder="1" applyProtection="1">
      <alignment vertical="center"/>
      <protection hidden="1"/>
    </xf>
    <xf numFmtId="38" fontId="13" fillId="9" borderId="18" xfId="2" applyFont="1" applyFill="1" applyBorder="1" applyAlignment="1" applyProtection="1">
      <protection hidden="1"/>
    </xf>
    <xf numFmtId="38" fontId="13" fillId="9" borderId="21" xfId="2" applyFont="1" applyFill="1" applyBorder="1" applyAlignment="1" applyProtection="1">
      <alignment horizontal="right" vertical="center"/>
      <protection hidden="1"/>
    </xf>
    <xf numFmtId="38" fontId="14" fillId="9" borderId="21" xfId="2" applyFont="1" applyFill="1" applyBorder="1" applyAlignment="1" applyProtection="1">
      <alignment horizontal="center" vertical="center"/>
      <protection hidden="1"/>
    </xf>
    <xf numFmtId="38" fontId="13" fillId="9" borderId="61" xfId="2" applyFont="1" applyFill="1" applyBorder="1" applyProtection="1">
      <alignment vertical="center"/>
      <protection hidden="1"/>
    </xf>
    <xf numFmtId="0" fontId="18" fillId="11" borderId="9" xfId="0" applyFont="1" applyFill="1" applyBorder="1" applyAlignment="1" applyProtection="1">
      <alignment horizontal="center" vertical="center"/>
      <protection hidden="1"/>
    </xf>
    <xf numFmtId="0" fontId="18" fillId="11" borderId="1" xfId="0" applyFont="1" applyFill="1" applyBorder="1" applyAlignment="1" applyProtection="1">
      <alignment horizontal="center" vertical="center"/>
      <protection hidden="1"/>
    </xf>
    <xf numFmtId="0" fontId="18" fillId="11" borderId="32" xfId="0" applyFont="1" applyFill="1" applyBorder="1" applyProtection="1">
      <alignment vertical="center"/>
      <protection hidden="1"/>
    </xf>
    <xf numFmtId="0" fontId="4" fillId="11" borderId="2" xfId="0" applyFont="1" applyFill="1" applyBorder="1" applyProtection="1">
      <alignment vertical="center"/>
      <protection hidden="1"/>
    </xf>
    <xf numFmtId="38" fontId="9" fillId="11" borderId="1" xfId="2" applyFont="1" applyFill="1" applyBorder="1" applyAlignment="1" applyProtection="1">
      <alignment horizontal="center" vertical="center"/>
      <protection hidden="1"/>
    </xf>
    <xf numFmtId="38" fontId="4" fillId="11" borderId="12" xfId="2" applyFont="1" applyFill="1" applyBorder="1" applyProtection="1">
      <alignment vertical="center"/>
      <protection hidden="1"/>
    </xf>
    <xf numFmtId="38" fontId="4" fillId="11" borderId="1" xfId="2" applyFont="1" applyFill="1" applyBorder="1" applyProtection="1">
      <alignment vertical="center"/>
      <protection hidden="1"/>
    </xf>
    <xf numFmtId="38" fontId="4" fillId="11" borderId="58" xfId="2" applyFont="1" applyFill="1" applyBorder="1" applyProtection="1">
      <alignment vertical="center"/>
      <protection hidden="1"/>
    </xf>
    <xf numFmtId="0" fontId="4" fillId="11" borderId="1" xfId="0" applyFont="1" applyFill="1" applyBorder="1" applyProtection="1">
      <alignment vertical="center"/>
      <protection hidden="1"/>
    </xf>
    <xf numFmtId="0" fontId="4" fillId="11" borderId="56" xfId="0" applyFont="1" applyFill="1" applyBorder="1" applyProtection="1">
      <alignment vertical="center"/>
      <protection hidden="1"/>
    </xf>
    <xf numFmtId="38" fontId="9" fillId="11" borderId="0" xfId="2" applyFont="1" applyFill="1" applyAlignment="1" applyProtection="1">
      <alignment horizontal="center" vertical="center"/>
      <protection hidden="1"/>
    </xf>
    <xf numFmtId="38" fontId="4" fillId="11" borderId="0" xfId="2" applyFont="1" applyFill="1" applyProtection="1">
      <alignment vertical="center"/>
      <protection hidden="1"/>
    </xf>
    <xf numFmtId="38" fontId="4" fillId="11" borderId="10" xfId="2" applyFont="1" applyFill="1" applyBorder="1" applyAlignment="1" applyProtection="1">
      <alignment horizontal="center" vertical="center"/>
      <protection hidden="1"/>
    </xf>
    <xf numFmtId="0" fontId="4" fillId="11" borderId="0" xfId="0" applyFont="1" applyFill="1" applyAlignment="1" applyProtection="1">
      <alignment horizontal="center" vertical="center"/>
      <protection hidden="1"/>
    </xf>
    <xf numFmtId="38" fontId="10" fillId="11" borderId="2" xfId="2" applyFont="1" applyFill="1" applyBorder="1" applyAlignment="1" applyProtection="1">
      <alignment horizontal="center" vertical="center"/>
      <protection hidden="1"/>
    </xf>
    <xf numFmtId="38" fontId="4" fillId="11" borderId="2" xfId="2" applyFont="1" applyFill="1" applyBorder="1" applyAlignment="1" applyProtection="1">
      <alignment horizontal="center" vertical="center"/>
      <protection hidden="1"/>
    </xf>
    <xf numFmtId="38" fontId="9" fillId="11" borderId="2" xfId="2" applyFont="1" applyFill="1" applyBorder="1" applyAlignment="1" applyProtection="1">
      <alignment horizontal="center" vertical="center"/>
      <protection hidden="1"/>
    </xf>
    <xf numFmtId="38" fontId="4" fillId="11" borderId="8" xfId="2" applyFont="1" applyFill="1" applyBorder="1" applyAlignment="1" applyProtection="1">
      <alignment horizontal="center" vertical="center"/>
      <protection hidden="1"/>
    </xf>
    <xf numFmtId="38" fontId="4" fillId="11" borderId="4" xfId="2" applyFont="1" applyFill="1" applyBorder="1" applyAlignment="1" applyProtection="1">
      <alignment horizontal="center" vertical="center"/>
      <protection hidden="1"/>
    </xf>
    <xf numFmtId="0" fontId="4" fillId="11" borderId="32" xfId="0" applyFont="1" applyFill="1" applyBorder="1" applyAlignment="1" applyProtection="1">
      <alignment horizontal="center" vertical="center"/>
      <protection hidden="1"/>
    </xf>
    <xf numFmtId="0" fontId="13" fillId="12" borderId="16" xfId="0" applyFont="1" applyFill="1" applyBorder="1" applyAlignment="1" applyProtection="1">
      <alignment horizontal="right" vertical="center"/>
      <protection hidden="1"/>
    </xf>
    <xf numFmtId="38" fontId="13" fillId="12" borderId="14" xfId="2" applyFont="1" applyFill="1" applyBorder="1" applyProtection="1">
      <alignment vertical="center"/>
      <protection hidden="1"/>
    </xf>
    <xf numFmtId="38" fontId="9" fillId="12" borderId="14" xfId="2" applyFont="1" applyFill="1" applyBorder="1" applyAlignment="1" applyProtection="1">
      <alignment horizontal="center" vertical="center"/>
      <protection hidden="1"/>
    </xf>
    <xf numFmtId="38" fontId="13" fillId="12" borderId="10" xfId="2" applyFont="1" applyFill="1" applyBorder="1" applyAlignment="1" applyProtection="1">
      <alignment horizontal="center" vertical="center"/>
      <protection hidden="1"/>
    </xf>
    <xf numFmtId="38" fontId="13" fillId="12" borderId="18" xfId="2" applyFont="1" applyFill="1" applyBorder="1" applyAlignment="1" applyProtection="1">
      <alignment horizontal="center" vertical="center"/>
      <protection hidden="1"/>
    </xf>
    <xf numFmtId="38" fontId="13" fillId="12" borderId="16" xfId="2" applyFont="1" applyFill="1" applyBorder="1" applyAlignment="1" applyProtection="1">
      <alignment horizontal="center" vertical="center"/>
      <protection hidden="1"/>
    </xf>
    <xf numFmtId="38" fontId="13" fillId="12" borderId="15" xfId="2" applyFont="1" applyFill="1" applyBorder="1" applyAlignment="1" applyProtection="1">
      <protection hidden="1"/>
    </xf>
    <xf numFmtId="38" fontId="13" fillId="12" borderId="62" xfId="2" applyFont="1" applyFill="1" applyBorder="1" applyAlignment="1" applyProtection="1">
      <protection hidden="1"/>
    </xf>
    <xf numFmtId="0" fontId="13" fillId="12" borderId="19" xfId="0" applyFont="1" applyFill="1" applyBorder="1" applyAlignment="1" applyProtection="1">
      <alignment horizontal="right" vertical="center"/>
      <protection hidden="1"/>
    </xf>
    <xf numFmtId="38" fontId="13" fillId="12" borderId="18" xfId="2" applyFont="1" applyFill="1" applyBorder="1" applyProtection="1">
      <alignment vertical="center"/>
      <protection hidden="1"/>
    </xf>
    <xf numFmtId="38" fontId="9" fillId="12" borderId="18" xfId="2" applyFont="1" applyFill="1" applyBorder="1" applyAlignment="1" applyProtection="1">
      <alignment horizontal="center" vertical="center"/>
      <protection hidden="1"/>
    </xf>
    <xf numFmtId="38" fontId="13" fillId="12" borderId="16" xfId="2" applyFont="1" applyFill="1" applyBorder="1" applyAlignment="1" applyProtection="1">
      <protection hidden="1"/>
    </xf>
    <xf numFmtId="38" fontId="13" fillId="12" borderId="60" xfId="2" applyFont="1" applyFill="1" applyBorder="1" applyProtection="1">
      <alignment vertical="center"/>
      <protection hidden="1"/>
    </xf>
    <xf numFmtId="38" fontId="13" fillId="12" borderId="18" xfId="2" applyFont="1" applyFill="1" applyBorder="1" applyAlignment="1" applyProtection="1">
      <protection hidden="1"/>
    </xf>
    <xf numFmtId="38" fontId="14" fillId="12" borderId="18" xfId="2" applyFont="1" applyFill="1" applyBorder="1" applyAlignment="1" applyProtection="1">
      <alignment horizontal="center" vertical="center"/>
      <protection hidden="1"/>
    </xf>
    <xf numFmtId="0" fontId="13" fillId="12" borderId="22" xfId="0" applyFont="1" applyFill="1" applyBorder="1" applyAlignment="1" applyProtection="1">
      <alignment horizontal="right" vertical="center"/>
      <protection hidden="1"/>
    </xf>
    <xf numFmtId="0" fontId="13" fillId="12" borderId="21" xfId="0" applyFont="1" applyFill="1" applyBorder="1" applyAlignment="1" applyProtection="1">
      <alignment horizontal="right" vertical="center"/>
      <protection hidden="1"/>
    </xf>
    <xf numFmtId="38" fontId="13" fillId="12" borderId="21" xfId="2" applyFont="1" applyFill="1" applyBorder="1" applyProtection="1">
      <alignment vertical="center"/>
      <protection hidden="1"/>
    </xf>
    <xf numFmtId="38" fontId="14" fillId="12" borderId="21" xfId="2" applyFont="1" applyFill="1" applyBorder="1" applyAlignment="1" applyProtection="1">
      <alignment horizontal="center" vertical="center"/>
      <protection hidden="1"/>
    </xf>
    <xf numFmtId="38" fontId="13" fillId="12" borderId="21" xfId="2" applyFont="1" applyFill="1" applyBorder="1" applyAlignment="1" applyProtection="1">
      <alignment horizontal="center" vertical="center"/>
      <protection hidden="1"/>
    </xf>
    <xf numFmtId="38" fontId="13" fillId="12" borderId="61" xfId="2" applyFont="1" applyFill="1" applyBorder="1" applyProtection="1">
      <alignment vertical="center"/>
      <protection hidden="1"/>
    </xf>
    <xf numFmtId="0" fontId="9" fillId="11" borderId="8" xfId="0" applyFont="1" applyFill="1" applyBorder="1" applyAlignment="1" applyProtection="1">
      <alignment horizontal="center" vertical="center"/>
      <protection hidden="1"/>
    </xf>
    <xf numFmtId="0" fontId="4" fillId="11" borderId="63" xfId="0" applyFont="1" applyFill="1" applyBorder="1" applyAlignment="1" applyProtection="1">
      <alignment horizontal="center" vertical="center"/>
      <protection hidden="1"/>
    </xf>
    <xf numFmtId="0" fontId="4" fillId="11" borderId="55" xfId="0" applyFont="1" applyFill="1" applyBorder="1" applyAlignment="1" applyProtection="1">
      <alignment horizontal="center" vertical="center"/>
      <protection hidden="1"/>
    </xf>
    <xf numFmtId="38" fontId="4" fillId="12" borderId="2" xfId="0" applyNumberFormat="1" applyFont="1" applyFill="1" applyBorder="1" applyProtection="1">
      <alignment vertical="center"/>
      <protection hidden="1"/>
    </xf>
    <xf numFmtId="38" fontId="9" fillId="12" borderId="8" xfId="0" applyNumberFormat="1" applyFont="1" applyFill="1" applyBorder="1" applyProtection="1">
      <alignment vertical="center"/>
      <protection hidden="1"/>
    </xf>
    <xf numFmtId="0" fontId="4" fillId="12" borderId="46" xfId="0" applyFont="1" applyFill="1" applyBorder="1" applyAlignment="1" applyProtection="1">
      <alignment horizontal="center" vertical="center"/>
      <protection hidden="1"/>
    </xf>
    <xf numFmtId="38" fontId="4" fillId="12" borderId="64" xfId="0" applyNumberFormat="1" applyFont="1" applyFill="1" applyBorder="1" applyProtection="1">
      <alignment vertical="center"/>
      <protection hidden="1"/>
    </xf>
    <xf numFmtId="38" fontId="4" fillId="12" borderId="4" xfId="0" applyNumberFormat="1" applyFont="1" applyFill="1" applyBorder="1" applyProtection="1">
      <alignment vertical="center"/>
      <protection hidden="1"/>
    </xf>
    <xf numFmtId="38" fontId="4" fillId="12" borderId="55" xfId="0" applyNumberFormat="1" applyFont="1" applyFill="1" applyBorder="1" applyProtection="1">
      <alignment vertical="center"/>
      <protection hidden="1"/>
    </xf>
    <xf numFmtId="10" fontId="9" fillId="12" borderId="2" xfId="1" applyNumberFormat="1" applyFont="1" applyFill="1" applyBorder="1" applyAlignment="1" applyProtection="1">
      <alignment horizontal="center" vertical="center"/>
      <protection hidden="1"/>
    </xf>
    <xf numFmtId="10" fontId="9" fillId="12" borderId="55" xfId="1" applyNumberFormat="1" applyFont="1" applyFill="1" applyBorder="1" applyAlignment="1" applyProtection="1">
      <alignment horizontal="center" vertical="center"/>
      <protection hidden="1"/>
    </xf>
    <xf numFmtId="38" fontId="4" fillId="11" borderId="65" xfId="2" applyFont="1" applyFill="1" applyBorder="1" applyAlignment="1" applyProtection="1">
      <alignment horizontal="center" vertical="center"/>
      <protection hidden="1"/>
    </xf>
    <xf numFmtId="0" fontId="51" fillId="0" borderId="5" xfId="0" applyFont="1" applyBorder="1" applyProtection="1">
      <alignment vertical="center"/>
      <protection hidden="1"/>
    </xf>
    <xf numFmtId="0" fontId="71" fillId="0" borderId="0" xfId="0" applyFont="1" applyProtection="1">
      <alignment vertical="center"/>
      <protection hidden="1"/>
    </xf>
    <xf numFmtId="38" fontId="72" fillId="0" borderId="0" xfId="2" applyFont="1" applyProtection="1">
      <alignment vertical="center"/>
      <protection hidden="1"/>
    </xf>
    <xf numFmtId="38" fontId="4" fillId="6" borderId="0" xfId="2" applyFont="1" applyFill="1" applyProtection="1">
      <alignment vertical="center"/>
      <protection hidden="1"/>
    </xf>
    <xf numFmtId="38" fontId="28" fillId="6" borderId="0" xfId="2" applyFont="1" applyFill="1" applyBorder="1" applyAlignment="1" applyProtection="1">
      <alignment horizontal="center"/>
      <protection hidden="1"/>
    </xf>
    <xf numFmtId="0" fontId="73" fillId="0" borderId="0" xfId="0" applyFont="1" applyAlignment="1" applyProtection="1">
      <protection hidden="1"/>
    </xf>
    <xf numFmtId="0" fontId="4" fillId="7" borderId="2" xfId="0" applyFont="1" applyFill="1" applyBorder="1" applyAlignment="1" applyProtection="1">
      <alignment horizontal="center" vertical="center"/>
      <protection hidden="1"/>
    </xf>
    <xf numFmtId="0" fontId="4" fillId="7" borderId="55" xfId="0" applyFont="1" applyFill="1" applyBorder="1" applyAlignment="1" applyProtection="1">
      <alignment horizontal="center" vertical="center"/>
      <protection hidden="1"/>
    </xf>
    <xf numFmtId="0" fontId="0" fillId="11" borderId="2" xfId="0" applyFill="1" applyBorder="1" applyAlignment="1" applyProtection="1">
      <alignment horizontal="center" vertical="center"/>
      <protection hidden="1"/>
    </xf>
    <xf numFmtId="0" fontId="0" fillId="11" borderId="55" xfId="0" applyFill="1" applyBorder="1" applyAlignment="1" applyProtection="1">
      <alignment horizontal="center" vertical="center"/>
      <protection hidden="1"/>
    </xf>
    <xf numFmtId="0" fontId="74" fillId="2" borderId="2" xfId="0" applyFont="1" applyFill="1" applyBorder="1" applyAlignment="1" applyProtection="1">
      <alignment horizontal="center" vertical="center"/>
      <protection hidden="1"/>
    </xf>
    <xf numFmtId="38" fontId="75" fillId="0" borderId="5" xfId="2" applyFont="1" applyBorder="1" applyProtection="1">
      <alignment vertical="center"/>
      <protection hidden="1"/>
    </xf>
    <xf numFmtId="38" fontId="51" fillId="0" borderId="5" xfId="2" applyFont="1" applyBorder="1" applyProtection="1">
      <alignment vertical="center"/>
      <protection hidden="1"/>
    </xf>
    <xf numFmtId="0" fontId="74" fillId="0" borderId="0" xfId="0" applyFont="1" applyAlignment="1" applyProtection="1">
      <alignment horizontal="center" vertical="center"/>
      <protection hidden="1"/>
    </xf>
    <xf numFmtId="0" fontId="63" fillId="0" borderId="0" xfId="0" applyFont="1" applyAlignment="1" applyProtection="1">
      <alignment horizontal="left" vertical="center"/>
      <protection hidden="1"/>
    </xf>
    <xf numFmtId="0" fontId="34" fillId="0" borderId="0" xfId="0" applyFont="1" applyAlignment="1" applyProtection="1">
      <protection hidden="1"/>
    </xf>
    <xf numFmtId="0" fontId="62" fillId="0" borderId="0" xfId="0" applyFont="1" applyProtection="1">
      <alignment vertical="center"/>
      <protection hidden="1"/>
    </xf>
    <xf numFmtId="38" fontId="75" fillId="0" borderId="0" xfId="2" applyFont="1" applyBorder="1" applyProtection="1">
      <alignment vertical="center"/>
      <protection hidden="1"/>
    </xf>
    <xf numFmtId="38" fontId="21" fillId="0" borderId="0" xfId="2" applyFont="1" applyFill="1" applyBorder="1" applyProtection="1">
      <alignment vertical="center"/>
      <protection hidden="1"/>
    </xf>
    <xf numFmtId="0" fontId="28" fillId="0" borderId="0" xfId="0" applyFont="1" applyAlignment="1" applyProtection="1">
      <alignment horizontal="center" vertical="center"/>
      <protection hidden="1"/>
    </xf>
    <xf numFmtId="0" fontId="13" fillId="5" borderId="0" xfId="0" applyFont="1" applyFill="1" applyAlignment="1" applyProtection="1">
      <alignment horizontal="left" vertical="center"/>
      <protection hidden="1"/>
    </xf>
    <xf numFmtId="0" fontId="76" fillId="2" borderId="1" xfId="0" applyFont="1" applyFill="1" applyBorder="1" applyAlignment="1" applyProtection="1">
      <alignment horizontal="left" vertical="center"/>
      <protection hidden="1"/>
    </xf>
    <xf numFmtId="0" fontId="45" fillId="9" borderId="0" xfId="0" applyFont="1" applyFill="1" applyAlignment="1" applyProtection="1">
      <alignment horizontal="left" vertical="center"/>
      <protection hidden="1"/>
    </xf>
    <xf numFmtId="0" fontId="35" fillId="0" borderId="0" xfId="0" applyFont="1" applyAlignment="1" applyProtection="1">
      <alignment horizontal="left" vertical="center"/>
      <protection hidden="1"/>
    </xf>
    <xf numFmtId="0" fontId="77" fillId="0" borderId="0" xfId="0" applyFont="1" applyProtection="1">
      <alignment vertical="center"/>
      <protection hidden="1"/>
    </xf>
    <xf numFmtId="0" fontId="78" fillId="0" borderId="0" xfId="0" applyFont="1" applyAlignment="1" applyProtection="1">
      <protection hidden="1"/>
    </xf>
    <xf numFmtId="0" fontId="0" fillId="13" borderId="24" xfId="0" applyFill="1" applyBorder="1" applyProtection="1">
      <alignment vertical="center"/>
      <protection hidden="1"/>
    </xf>
    <xf numFmtId="0" fontId="0" fillId="13" borderId="25" xfId="0" applyFill="1" applyBorder="1" applyProtection="1">
      <alignment vertical="center"/>
      <protection hidden="1"/>
    </xf>
    <xf numFmtId="0" fontId="0" fillId="13" borderId="26" xfId="0" applyFill="1" applyBorder="1" applyProtection="1">
      <alignment vertical="center"/>
      <protection hidden="1"/>
    </xf>
    <xf numFmtId="0" fontId="0" fillId="13" borderId="27" xfId="0" applyFill="1" applyBorder="1" applyProtection="1">
      <alignment vertical="center"/>
      <protection hidden="1"/>
    </xf>
    <xf numFmtId="0" fontId="22" fillId="13" borderId="0" xfId="0" applyFont="1" applyFill="1" applyProtection="1">
      <alignment vertical="center"/>
      <protection hidden="1"/>
    </xf>
    <xf numFmtId="0" fontId="0" fillId="13" borderId="0" xfId="0" applyFill="1" applyProtection="1">
      <alignment vertical="center"/>
      <protection hidden="1"/>
    </xf>
    <xf numFmtId="0" fontId="0" fillId="13" borderId="28" xfId="0" applyFill="1" applyBorder="1" applyProtection="1">
      <alignment vertical="center"/>
      <protection hidden="1"/>
    </xf>
    <xf numFmtId="0" fontId="23" fillId="13" borderId="0" xfId="0" applyFont="1" applyFill="1" applyProtection="1">
      <alignment vertical="center"/>
      <protection hidden="1"/>
    </xf>
    <xf numFmtId="0" fontId="79" fillId="13" borderId="0" xfId="0" applyFont="1" applyFill="1" applyProtection="1">
      <alignment vertical="center"/>
      <protection hidden="1"/>
    </xf>
    <xf numFmtId="0" fontId="24" fillId="13" borderId="0" xfId="0" applyFont="1" applyFill="1" applyProtection="1">
      <alignment vertical="center"/>
      <protection hidden="1"/>
    </xf>
    <xf numFmtId="0" fontId="25" fillId="13" borderId="0" xfId="0" applyFont="1" applyFill="1" applyProtection="1">
      <alignment vertical="center"/>
      <protection hidden="1"/>
    </xf>
    <xf numFmtId="0" fontId="36" fillId="13" borderId="0" xfId="0" applyFont="1" applyFill="1" applyProtection="1">
      <alignment vertical="center"/>
      <protection hidden="1"/>
    </xf>
    <xf numFmtId="0" fontId="0" fillId="13" borderId="29" xfId="0" applyFill="1" applyBorder="1" applyProtection="1">
      <alignment vertical="center"/>
      <protection hidden="1"/>
    </xf>
    <xf numFmtId="0" fontId="0" fillId="13" borderId="30" xfId="0" applyFill="1" applyBorder="1" applyProtection="1">
      <alignment vertical="center"/>
      <protection hidden="1"/>
    </xf>
    <xf numFmtId="0" fontId="0" fillId="13" borderId="31" xfId="0" applyFill="1" applyBorder="1" applyProtection="1">
      <alignment vertical="center"/>
      <protection hidden="1"/>
    </xf>
    <xf numFmtId="177" fontId="54" fillId="0" borderId="18" xfId="0" applyNumberFormat="1" applyFont="1" applyBorder="1" applyAlignment="1" applyProtection="1">
      <alignment horizontal="center" wrapText="1"/>
      <protection locked="0"/>
    </xf>
    <xf numFmtId="38" fontId="56" fillId="0" borderId="14" xfId="2" applyFont="1" applyFill="1" applyBorder="1" applyAlignment="1" applyProtection="1">
      <alignment horizontal="center" vertical="center"/>
      <protection locked="0"/>
    </xf>
    <xf numFmtId="38" fontId="56" fillId="0" borderId="18" xfId="2" applyFont="1" applyFill="1" applyBorder="1" applyAlignment="1" applyProtection="1">
      <alignment horizontal="center" vertical="center"/>
      <protection locked="0"/>
    </xf>
    <xf numFmtId="0" fontId="63" fillId="6" borderId="68" xfId="0" applyFont="1" applyFill="1" applyBorder="1" applyAlignment="1" applyProtection="1">
      <alignment horizontal="center" vertical="center" wrapText="1"/>
      <protection locked="0"/>
    </xf>
    <xf numFmtId="3" fontId="62" fillId="6" borderId="69" xfId="0" applyNumberFormat="1" applyFont="1" applyFill="1" applyBorder="1" applyAlignment="1" applyProtection="1">
      <alignment horizontal="center" vertical="center" wrapText="1"/>
      <protection locked="0"/>
    </xf>
    <xf numFmtId="0" fontId="62" fillId="6" borderId="70" xfId="0" applyFont="1" applyFill="1" applyBorder="1" applyAlignment="1" applyProtection="1">
      <alignment horizontal="center" vertical="center" wrapText="1"/>
      <protection locked="0"/>
    </xf>
    <xf numFmtId="0" fontId="62" fillId="6" borderId="68" xfId="0" applyFont="1" applyFill="1" applyBorder="1" applyAlignment="1" applyProtection="1">
      <alignment horizontal="center" vertical="center" wrapText="1"/>
      <protection locked="0"/>
    </xf>
    <xf numFmtId="0" fontId="62" fillId="6" borderId="14" xfId="0" applyFont="1" applyFill="1" applyBorder="1" applyAlignment="1" applyProtection="1">
      <alignment horizontal="center" vertical="center" wrapText="1"/>
      <protection locked="0"/>
    </xf>
    <xf numFmtId="0" fontId="63" fillId="6" borderId="18" xfId="0" applyFont="1" applyFill="1" applyBorder="1" applyAlignment="1" applyProtection="1">
      <alignment horizontal="center" vertical="center" wrapText="1"/>
      <protection locked="0"/>
    </xf>
    <xf numFmtId="0" fontId="62" fillId="6" borderId="71" xfId="0" applyFont="1" applyFill="1" applyBorder="1" applyAlignment="1" applyProtection="1">
      <alignment horizontal="center" vertical="center" wrapText="1"/>
      <protection locked="0"/>
    </xf>
    <xf numFmtId="0" fontId="62" fillId="6" borderId="18" xfId="0" applyFont="1" applyFill="1" applyBorder="1" applyAlignment="1" applyProtection="1">
      <alignment horizontal="center" vertical="center" wrapText="1"/>
      <protection locked="0"/>
    </xf>
    <xf numFmtId="0" fontId="62" fillId="6" borderId="20" xfId="0" applyFont="1" applyFill="1" applyBorder="1" applyAlignment="1" applyProtection="1">
      <alignment horizontal="center" vertical="center" wrapText="1"/>
      <protection locked="0"/>
    </xf>
    <xf numFmtId="0" fontId="63" fillId="6" borderId="20" xfId="0" applyFont="1" applyFill="1" applyBorder="1" applyAlignment="1" applyProtection="1">
      <alignment horizontal="center" vertical="center" wrapText="1"/>
      <protection locked="0"/>
    </xf>
    <xf numFmtId="0" fontId="62" fillId="6" borderId="35" xfId="0" applyFont="1" applyFill="1" applyBorder="1" applyAlignment="1" applyProtection="1">
      <alignment horizontal="center" vertical="center" wrapText="1"/>
      <protection locked="0"/>
    </xf>
    <xf numFmtId="0" fontId="62" fillId="6" borderId="16" xfId="0" applyFont="1" applyFill="1" applyBorder="1" applyAlignment="1" applyProtection="1">
      <alignment horizontal="center" vertical="center" wrapText="1"/>
      <protection locked="0"/>
    </xf>
    <xf numFmtId="38" fontId="4" fillId="9" borderId="8" xfId="2" applyFont="1" applyFill="1" applyBorder="1" applyAlignment="1" applyProtection="1">
      <alignment vertical="center"/>
      <protection hidden="1"/>
    </xf>
    <xf numFmtId="38" fontId="4" fillId="9" borderId="32" xfId="2" applyFont="1" applyFill="1" applyBorder="1" applyAlignment="1" applyProtection="1">
      <alignment horizontal="left" vertical="center"/>
      <protection hidden="1"/>
    </xf>
    <xf numFmtId="38" fontId="12" fillId="9" borderId="8" xfId="2" applyFont="1" applyFill="1" applyBorder="1" applyAlignment="1" applyProtection="1">
      <alignment vertical="center"/>
      <protection hidden="1"/>
    </xf>
    <xf numFmtId="38" fontId="12" fillId="9" borderId="32" xfId="2" applyFont="1" applyFill="1" applyBorder="1" applyAlignment="1" applyProtection="1">
      <alignment vertical="center"/>
      <protection hidden="1"/>
    </xf>
    <xf numFmtId="38" fontId="4" fillId="9" borderId="32" xfId="2" applyFont="1" applyFill="1" applyBorder="1" applyAlignment="1" applyProtection="1">
      <alignment vertical="center"/>
      <protection hidden="1"/>
    </xf>
    <xf numFmtId="38" fontId="70" fillId="9" borderId="8" xfId="2" applyFont="1" applyFill="1" applyBorder="1" applyAlignment="1" applyProtection="1">
      <alignment vertical="center" wrapText="1"/>
      <protection hidden="1"/>
    </xf>
    <xf numFmtId="38" fontId="70" fillId="9" borderId="32" xfId="2" applyFont="1" applyFill="1" applyBorder="1" applyAlignment="1" applyProtection="1">
      <alignment vertical="center"/>
      <protection hidden="1"/>
    </xf>
    <xf numFmtId="0" fontId="82" fillId="0" borderId="0" xfId="3" applyFont="1" applyProtection="1">
      <protection hidden="1"/>
    </xf>
    <xf numFmtId="38" fontId="4" fillId="0" borderId="0" xfId="0" applyNumberFormat="1" applyFont="1" applyProtection="1">
      <alignment vertical="center"/>
      <protection hidden="1"/>
    </xf>
    <xf numFmtId="0" fontId="81" fillId="3" borderId="41" xfId="0" applyFont="1" applyFill="1" applyBorder="1" applyAlignment="1" applyProtection="1">
      <alignment horizontal="center"/>
      <protection hidden="1"/>
    </xf>
    <xf numFmtId="0" fontId="81" fillId="3" borderId="72" xfId="0" applyFont="1" applyFill="1" applyBorder="1" applyAlignment="1" applyProtection="1">
      <alignment horizontal="center"/>
      <protection hidden="1"/>
    </xf>
    <xf numFmtId="0" fontId="81" fillId="3" borderId="47" xfId="0" applyFont="1" applyFill="1" applyBorder="1" applyAlignment="1" applyProtection="1">
      <alignment horizontal="center"/>
      <protection hidden="1"/>
    </xf>
    <xf numFmtId="0" fontId="83" fillId="9" borderId="18" xfId="0" applyFont="1" applyFill="1" applyBorder="1" applyAlignment="1" applyProtection="1">
      <alignment horizontal="right" vertical="center"/>
      <protection hidden="1"/>
    </xf>
    <xf numFmtId="0" fontId="84" fillId="11" borderId="64" xfId="0" applyFont="1" applyFill="1" applyBorder="1" applyAlignment="1" applyProtection="1">
      <alignment horizontal="center" vertical="center"/>
      <protection hidden="1"/>
    </xf>
    <xf numFmtId="0" fontId="81" fillId="11" borderId="2" xfId="0" applyFont="1" applyFill="1" applyBorder="1" applyAlignment="1" applyProtection="1">
      <alignment horizontal="center" vertical="center"/>
      <protection hidden="1"/>
    </xf>
    <xf numFmtId="10" fontId="4" fillId="12" borderId="2" xfId="1" applyNumberFormat="1" applyFont="1" applyFill="1" applyBorder="1" applyAlignment="1" applyProtection="1">
      <alignment horizontal="left" vertical="center"/>
      <protection hidden="1"/>
    </xf>
    <xf numFmtId="0" fontId="4" fillId="10" borderId="32" xfId="0" applyFont="1" applyFill="1" applyBorder="1" applyAlignment="1" applyProtection="1">
      <alignment horizontal="center" vertical="center"/>
      <protection hidden="1"/>
    </xf>
    <xf numFmtId="0" fontId="4" fillId="10" borderId="2" xfId="0" applyFont="1" applyFill="1" applyBorder="1" applyAlignment="1" applyProtection="1">
      <alignment horizontal="center" vertical="center"/>
      <protection hidden="1"/>
    </xf>
    <xf numFmtId="0" fontId="4" fillId="10" borderId="8" xfId="0" applyFont="1" applyFill="1" applyBorder="1" applyAlignment="1" applyProtection="1">
      <alignment horizontal="center" vertical="center"/>
      <protection hidden="1"/>
    </xf>
    <xf numFmtId="0" fontId="4" fillId="11" borderId="7" xfId="0" applyFont="1" applyFill="1" applyBorder="1" applyAlignment="1" applyProtection="1">
      <alignment horizontal="center" vertical="center"/>
      <protection hidden="1"/>
    </xf>
    <xf numFmtId="0" fontId="4" fillId="11" borderId="2" xfId="0" applyFont="1" applyFill="1" applyBorder="1" applyAlignment="1" applyProtection="1">
      <alignment horizontal="center" vertical="center"/>
      <protection hidden="1"/>
    </xf>
    <xf numFmtId="38" fontId="4" fillId="0" borderId="0" xfId="2" applyFont="1" applyBorder="1" applyAlignment="1" applyProtection="1">
      <alignment horizontal="center"/>
      <protection hidden="1"/>
    </xf>
    <xf numFmtId="0" fontId="63" fillId="2" borderId="66" xfId="0" applyFont="1" applyFill="1" applyBorder="1" applyAlignment="1" applyProtection="1">
      <alignment horizontal="center" vertical="center"/>
      <protection hidden="1"/>
    </xf>
    <xf numFmtId="0" fontId="63" fillId="2" borderId="67" xfId="0" applyFont="1" applyFill="1" applyBorder="1" applyAlignment="1" applyProtection="1">
      <alignment horizontal="center" vertical="center"/>
      <protection hidden="1"/>
    </xf>
    <xf numFmtId="0" fontId="80" fillId="2" borderId="2" xfId="0" applyFont="1" applyFill="1" applyBorder="1" applyAlignment="1" applyProtection="1">
      <alignment horizontal="center" vertical="center"/>
      <protection hidden="1"/>
    </xf>
    <xf numFmtId="0" fontId="55" fillId="0" borderId="14" xfId="0" applyFont="1" applyBorder="1" applyProtection="1">
      <alignment vertical="center"/>
      <protection locked="0"/>
    </xf>
    <xf numFmtId="0" fontId="55" fillId="0" borderId="18" xfId="0" applyFont="1" applyBorder="1" applyProtection="1">
      <alignment vertical="center"/>
      <protection locked="0"/>
    </xf>
    <xf numFmtId="38" fontId="57" fillId="6" borderId="3" xfId="2" applyFont="1" applyFill="1" applyBorder="1" applyAlignment="1" applyProtection="1">
      <protection locked="0"/>
    </xf>
    <xf numFmtId="38" fontId="57" fillId="6" borderId="4" xfId="2" applyFont="1" applyFill="1" applyBorder="1" applyAlignment="1" applyProtection="1">
      <protection locked="0"/>
    </xf>
    <xf numFmtId="38" fontId="57" fillId="6" borderId="10" xfId="2" applyFont="1" applyFill="1" applyBorder="1" applyAlignment="1" applyProtection="1">
      <protection locked="0"/>
    </xf>
    <xf numFmtId="38" fontId="81" fillId="6" borderId="45" xfId="2" applyFont="1" applyFill="1" applyBorder="1" applyAlignment="1" applyProtection="1">
      <protection locked="0"/>
    </xf>
    <xf numFmtId="0" fontId="81" fillId="0" borderId="73" xfId="0" applyFont="1" applyBorder="1" applyProtection="1">
      <alignment vertical="center"/>
      <protection locked="0"/>
    </xf>
    <xf numFmtId="0" fontId="81" fillId="0" borderId="50" xfId="0" applyFont="1" applyBorder="1" applyProtection="1">
      <alignment vertical="center"/>
      <protection locked="0"/>
    </xf>
    <xf numFmtId="0" fontId="4" fillId="0" borderId="0" xfId="0" applyFont="1" applyProtection="1">
      <alignment vertical="center"/>
      <protection locked="0"/>
    </xf>
    <xf numFmtId="0" fontId="3" fillId="0" borderId="0" xfId="0" applyFont="1" applyProtection="1">
      <alignment vertical="center"/>
      <protection locked="0"/>
    </xf>
    <xf numFmtId="0" fontId="29" fillId="0" borderId="33" xfId="0" applyFont="1" applyBorder="1" applyAlignment="1" applyProtection="1">
      <alignment horizontal="left" vertical="center"/>
      <protection locked="0"/>
    </xf>
    <xf numFmtId="0" fontId="4" fillId="0" borderId="34" xfId="0" applyFont="1" applyBorder="1" applyProtection="1">
      <alignment vertical="center"/>
      <protection locked="0"/>
    </xf>
    <xf numFmtId="0" fontId="29" fillId="0" borderId="0" xfId="0" applyFont="1" applyAlignment="1" applyProtection="1">
      <alignment horizontal="left" vertical="center"/>
      <protection locked="0"/>
    </xf>
    <xf numFmtId="0" fontId="39" fillId="0" borderId="0" xfId="0" applyFont="1" applyAlignment="1" applyProtection="1">
      <alignment horizontal="left" vertical="center"/>
      <protection locked="0"/>
    </xf>
    <xf numFmtId="0" fontId="40" fillId="0" borderId="0" xfId="0" applyFont="1" applyProtection="1">
      <alignment vertical="center"/>
      <protection locked="0"/>
    </xf>
    <xf numFmtId="0" fontId="4" fillId="0" borderId="0" xfId="0" applyFont="1" applyAlignment="1" applyProtection="1">
      <alignment horizontal="center" vertical="center"/>
      <protection locked="0"/>
    </xf>
    <xf numFmtId="0" fontId="60" fillId="0" borderId="0" xfId="0" applyFont="1" applyProtection="1">
      <alignment vertical="center"/>
      <protection locked="0"/>
    </xf>
    <xf numFmtId="0" fontId="29" fillId="0" borderId="0" xfId="0" applyFont="1" applyAlignment="1" applyProtection="1">
      <alignment horizontal="left"/>
      <protection locked="0"/>
    </xf>
    <xf numFmtId="0" fontId="59" fillId="0" borderId="0" xfId="0" applyFont="1" applyProtection="1">
      <alignment vertical="center"/>
      <protection locked="0"/>
    </xf>
    <xf numFmtId="0" fontId="61" fillId="0" borderId="0" xfId="0" applyFont="1" applyProtection="1">
      <alignment vertical="center"/>
      <protection locked="0"/>
    </xf>
    <xf numFmtId="0" fontId="13" fillId="8" borderId="2" xfId="0" applyFont="1" applyFill="1" applyBorder="1" applyAlignment="1" applyProtection="1">
      <alignment horizontal="center" vertical="center" wrapText="1"/>
      <protection locked="0"/>
    </xf>
    <xf numFmtId="0" fontId="13" fillId="8" borderId="10"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0" fillId="9" borderId="24" xfId="0" applyFill="1" applyBorder="1" applyProtection="1">
      <alignment vertical="center"/>
      <protection hidden="1"/>
    </xf>
    <xf numFmtId="0" fontId="4" fillId="9" borderId="25" xfId="0" applyFont="1" applyFill="1" applyBorder="1" applyProtection="1">
      <alignment vertical="center"/>
      <protection hidden="1"/>
    </xf>
    <xf numFmtId="0" fontId="0" fillId="9" borderId="26" xfId="0" applyFill="1" applyBorder="1" applyProtection="1">
      <alignment vertical="center"/>
      <protection hidden="1"/>
    </xf>
    <xf numFmtId="0" fontId="0" fillId="9" borderId="27" xfId="0" applyFill="1" applyBorder="1" applyProtection="1">
      <alignment vertical="center"/>
      <protection hidden="1"/>
    </xf>
    <xf numFmtId="0" fontId="26" fillId="9" borderId="0" xfId="0" applyFont="1" applyFill="1" applyProtection="1">
      <alignment vertical="center"/>
      <protection hidden="1"/>
    </xf>
    <xf numFmtId="0" fontId="4" fillId="9" borderId="0" xfId="0" applyFont="1" applyFill="1" applyProtection="1">
      <alignment vertical="center"/>
      <protection hidden="1"/>
    </xf>
    <xf numFmtId="0" fontId="0" fillId="9" borderId="28" xfId="0" applyFill="1" applyBorder="1" applyProtection="1">
      <alignment vertical="center"/>
      <protection hidden="1"/>
    </xf>
    <xf numFmtId="0" fontId="27" fillId="9" borderId="0" xfId="0" applyFont="1" applyFill="1" applyProtection="1">
      <alignment vertical="center"/>
      <protection hidden="1"/>
    </xf>
    <xf numFmtId="0" fontId="0" fillId="9" borderId="29" xfId="0" applyFill="1" applyBorder="1" applyProtection="1">
      <alignment vertical="center"/>
      <protection hidden="1"/>
    </xf>
    <xf numFmtId="0" fontId="4" fillId="9" borderId="30" xfId="0" applyFont="1" applyFill="1" applyBorder="1" applyProtection="1">
      <alignment vertical="center"/>
      <protection hidden="1"/>
    </xf>
    <xf numFmtId="0" fontId="0" fillId="9" borderId="31" xfId="0" applyFill="1" applyBorder="1" applyProtection="1">
      <alignment vertical="center"/>
      <protection hidden="1"/>
    </xf>
    <xf numFmtId="38" fontId="54" fillId="0" borderId="18" xfId="0" applyNumberFormat="1" applyFont="1" applyBorder="1" applyAlignment="1" applyProtection="1">
      <alignment horizontal="center" vertical="center"/>
      <protection locked="0"/>
    </xf>
    <xf numFmtId="0" fontId="57" fillId="0" borderId="2" xfId="0" applyFont="1" applyBorder="1" applyAlignment="1" applyProtection="1">
      <alignment horizontal="center" vertical="center"/>
      <protection hidden="1"/>
    </xf>
    <xf numFmtId="37" fontId="13" fillId="2" borderId="7" xfId="4" applyFont="1" applyFill="1" applyBorder="1" applyAlignment="1" applyProtection="1">
      <alignment horizontal="center" vertical="center"/>
      <protection hidden="1"/>
    </xf>
    <xf numFmtId="37" fontId="13" fillId="2" borderId="2" xfId="4" applyFont="1" applyFill="1" applyBorder="1" applyAlignment="1" applyProtection="1">
      <alignment horizontal="center" vertical="center"/>
      <protection hidden="1"/>
    </xf>
    <xf numFmtId="177" fontId="80" fillId="0" borderId="7" xfId="4" applyNumberFormat="1" applyFont="1" applyBorder="1" applyAlignment="1" applyProtection="1">
      <alignment horizontal="center" vertical="center"/>
      <protection locked="0"/>
    </xf>
    <xf numFmtId="177" fontId="80" fillId="0" borderId="2" xfId="4" applyNumberFormat="1" applyFont="1" applyBorder="1" applyAlignment="1" applyProtection="1">
      <alignment horizontal="center" vertical="center"/>
      <protection locked="0"/>
    </xf>
    <xf numFmtId="0" fontId="4" fillId="11" borderId="7" xfId="0" applyFont="1" applyFill="1" applyBorder="1" applyAlignment="1" applyProtection="1">
      <alignment horizontal="center" vertical="center"/>
      <protection hidden="1"/>
    </xf>
    <xf numFmtId="0" fontId="4" fillId="11" borderId="2" xfId="0" applyFont="1" applyFill="1" applyBorder="1" applyAlignment="1" applyProtection="1">
      <alignment horizontal="center" vertical="center"/>
      <protection hidden="1"/>
    </xf>
    <xf numFmtId="0" fontId="4" fillId="11" borderId="74" xfId="0" applyFont="1" applyFill="1" applyBorder="1" applyAlignment="1" applyProtection="1">
      <alignment horizontal="center" vertical="center"/>
      <protection hidden="1"/>
    </xf>
    <xf numFmtId="0" fontId="4" fillId="11" borderId="75" xfId="0" applyFont="1" applyFill="1" applyBorder="1" applyAlignment="1" applyProtection="1">
      <alignment horizontal="center" vertical="center"/>
      <protection hidden="1"/>
    </xf>
    <xf numFmtId="0" fontId="4" fillId="10" borderId="2" xfId="0" applyFont="1" applyFill="1" applyBorder="1" applyAlignment="1" applyProtection="1">
      <alignment horizontal="center" vertical="center"/>
      <protection hidden="1"/>
    </xf>
    <xf numFmtId="0" fontId="4" fillId="10" borderId="11" xfId="0" applyFont="1" applyFill="1" applyBorder="1" applyAlignment="1" applyProtection="1">
      <alignment horizontal="center" vertical="center"/>
      <protection hidden="1"/>
    </xf>
    <xf numFmtId="0" fontId="4" fillId="10" borderId="8" xfId="0" applyFont="1" applyFill="1" applyBorder="1" applyAlignment="1" applyProtection="1">
      <alignment horizontal="center" vertical="center"/>
      <protection hidden="1"/>
    </xf>
    <xf numFmtId="37" fontId="63" fillId="2" borderId="2" xfId="4" applyFont="1" applyFill="1" applyBorder="1" applyAlignment="1" applyProtection="1">
      <alignment horizontal="center" vertical="center"/>
      <protection hidden="1"/>
    </xf>
    <xf numFmtId="177" fontId="6" fillId="0" borderId="8" xfId="4" applyNumberFormat="1" applyFont="1" applyBorder="1" applyAlignment="1" applyProtection="1">
      <alignment horizontal="center" vertical="center"/>
      <protection locked="0"/>
    </xf>
    <xf numFmtId="177" fontId="6" fillId="0" borderId="1" xfId="4" applyNumberFormat="1" applyFont="1" applyBorder="1" applyAlignment="1" applyProtection="1">
      <alignment horizontal="center" vertical="center"/>
      <protection locked="0"/>
    </xf>
    <xf numFmtId="177" fontId="6" fillId="0" borderId="32" xfId="4" applyNumberFormat="1" applyFont="1" applyBorder="1" applyAlignment="1" applyProtection="1">
      <alignment horizontal="center" vertical="center"/>
      <protection locked="0"/>
    </xf>
    <xf numFmtId="0" fontId="80" fillId="0" borderId="9" xfId="4" applyNumberFormat="1" applyFont="1" applyBorder="1" applyAlignment="1" applyProtection="1">
      <alignment horizontal="center" vertical="center"/>
      <protection locked="0"/>
    </xf>
    <xf numFmtId="0" fontId="80" fillId="0" borderId="1" xfId="4" applyNumberFormat="1" applyFont="1" applyBorder="1" applyAlignment="1" applyProtection="1">
      <alignment horizontal="center" vertical="center"/>
      <protection locked="0"/>
    </xf>
    <xf numFmtId="0" fontId="80" fillId="0" borderId="32" xfId="4" applyNumberFormat="1" applyFont="1" applyBorder="1" applyAlignment="1" applyProtection="1">
      <alignment horizontal="center" vertical="center"/>
      <protection locked="0"/>
    </xf>
    <xf numFmtId="0" fontId="4" fillId="7" borderId="10" xfId="0" applyFont="1" applyFill="1" applyBorder="1" applyAlignment="1" applyProtection="1">
      <alignment horizontal="center" vertical="center"/>
      <protection hidden="1"/>
    </xf>
    <xf numFmtId="0" fontId="4" fillId="7" borderId="4" xfId="0" applyFont="1" applyFill="1" applyBorder="1" applyAlignment="1" applyProtection="1">
      <alignment horizontal="center" vertical="center"/>
      <protection hidden="1"/>
    </xf>
    <xf numFmtId="0" fontId="62" fillId="2" borderId="43" xfId="0" applyFont="1" applyFill="1" applyBorder="1" applyAlignment="1" applyProtection="1">
      <alignment horizontal="center" vertical="center" wrapText="1"/>
      <protection hidden="1"/>
    </xf>
    <xf numFmtId="0" fontId="62" fillId="2" borderId="46" xfId="0" applyFont="1" applyFill="1" applyBorder="1" applyAlignment="1" applyProtection="1">
      <alignment horizontal="center" vertical="center"/>
      <protection hidden="1"/>
    </xf>
    <xf numFmtId="0" fontId="4" fillId="10" borderId="32" xfId="0" applyFont="1" applyFill="1" applyBorder="1" applyAlignment="1" applyProtection="1">
      <alignment horizontal="center" vertical="center"/>
      <protection hidden="1"/>
    </xf>
    <xf numFmtId="0" fontId="62" fillId="2" borderId="32" xfId="0" applyFont="1" applyFill="1" applyBorder="1" applyAlignment="1" applyProtection="1">
      <alignment horizontal="center" vertical="center"/>
      <protection hidden="1"/>
    </xf>
    <xf numFmtId="0" fontId="62" fillId="2" borderId="8" xfId="0" applyFont="1" applyFill="1" applyBorder="1" applyAlignment="1" applyProtection="1">
      <alignment horizontal="center" vertical="center"/>
      <protection hidden="1"/>
    </xf>
    <xf numFmtId="0" fontId="62" fillId="2" borderId="10" xfId="0" applyFont="1" applyFill="1" applyBorder="1" applyAlignment="1" applyProtection="1">
      <alignment horizontal="center" vertical="center"/>
      <protection hidden="1"/>
    </xf>
    <xf numFmtId="0" fontId="62" fillId="2" borderId="4" xfId="0" applyFont="1" applyFill="1" applyBorder="1" applyAlignment="1" applyProtection="1">
      <alignment horizontal="center" vertical="center"/>
      <protection hidden="1"/>
    </xf>
    <xf numFmtId="0" fontId="31" fillId="0" borderId="12" xfId="0" applyFont="1" applyBorder="1" applyAlignment="1" applyProtection="1">
      <alignment horizontal="center" vertical="center"/>
      <protection hidden="1"/>
    </xf>
    <xf numFmtId="0" fontId="31" fillId="0" borderId="76" xfId="0" applyFont="1" applyBorder="1" applyAlignment="1" applyProtection="1">
      <alignment horizontal="center" vertical="center"/>
      <protection hidden="1"/>
    </xf>
    <xf numFmtId="0" fontId="4" fillId="14" borderId="10" xfId="0" applyFont="1" applyFill="1" applyBorder="1" applyAlignment="1" applyProtection="1">
      <alignment horizontal="center" vertical="center"/>
      <protection hidden="1"/>
    </xf>
    <xf numFmtId="0" fontId="4" fillId="14" borderId="4" xfId="0" applyFont="1" applyFill="1" applyBorder="1" applyAlignment="1" applyProtection="1">
      <alignment horizontal="center" vertical="center"/>
      <protection hidden="1"/>
    </xf>
    <xf numFmtId="0" fontId="4" fillId="14" borderId="58" xfId="0" applyFont="1" applyFill="1" applyBorder="1" applyAlignment="1" applyProtection="1">
      <alignment horizontal="center" vertical="center"/>
      <protection hidden="1"/>
    </xf>
    <xf numFmtId="0" fontId="4" fillId="14" borderId="12" xfId="0" applyFont="1" applyFill="1" applyBorder="1" applyAlignment="1" applyProtection="1">
      <alignment horizontal="center" vertical="center"/>
      <protection hidden="1"/>
    </xf>
    <xf numFmtId="0" fontId="4" fillId="7" borderId="77" xfId="0" applyFont="1" applyFill="1" applyBorder="1" applyAlignment="1" applyProtection="1">
      <alignment horizontal="center" vertical="center"/>
      <protection hidden="1"/>
    </xf>
    <xf numFmtId="0" fontId="4" fillId="7" borderId="76" xfId="0" applyFont="1" applyFill="1" applyBorder="1" applyAlignment="1" applyProtection="1">
      <alignment horizontal="center" vertical="center"/>
      <protection hidden="1"/>
    </xf>
    <xf numFmtId="38" fontId="4" fillId="0" borderId="0" xfId="2" applyFont="1" applyBorder="1" applyAlignment="1" applyProtection="1">
      <alignment horizontal="center"/>
      <protection hidden="1"/>
    </xf>
    <xf numFmtId="0" fontId="8" fillId="10" borderId="41" xfId="0" applyFont="1" applyFill="1" applyBorder="1" applyAlignment="1" applyProtection="1">
      <alignment horizontal="center" vertical="center" wrapText="1"/>
      <protection hidden="1"/>
    </xf>
    <xf numFmtId="0" fontId="8" fillId="10" borderId="78" xfId="0" applyFont="1" applyFill="1" applyBorder="1" applyAlignment="1" applyProtection="1">
      <alignment horizontal="center" vertical="center" wrapText="1"/>
      <protection hidden="1"/>
    </xf>
    <xf numFmtId="0" fontId="8" fillId="10" borderId="45" xfId="0" applyFont="1" applyFill="1" applyBorder="1" applyAlignment="1" applyProtection="1">
      <alignment horizontal="center" vertical="center" wrapText="1"/>
      <protection hidden="1"/>
    </xf>
    <xf numFmtId="176" fontId="49" fillId="9" borderId="47" xfId="1" applyNumberFormat="1" applyFont="1" applyFill="1" applyBorder="1" applyAlignment="1" applyProtection="1">
      <alignment horizontal="center" vertical="center" wrapText="1"/>
      <protection hidden="1"/>
    </xf>
    <xf numFmtId="176" fontId="49" fillId="9" borderId="3" xfId="1" applyNumberFormat="1" applyFont="1" applyFill="1" applyBorder="1" applyAlignment="1" applyProtection="1">
      <alignment horizontal="center" vertical="center" wrapText="1"/>
      <protection hidden="1"/>
    </xf>
    <xf numFmtId="176" fontId="49" fillId="9" borderId="50" xfId="1" applyNumberFormat="1" applyFont="1" applyFill="1" applyBorder="1" applyAlignment="1" applyProtection="1">
      <alignment horizontal="center" vertical="center" wrapText="1"/>
      <protection hidden="1"/>
    </xf>
    <xf numFmtId="178" fontId="4" fillId="9" borderId="0" xfId="0" applyNumberFormat="1" applyFont="1" applyFill="1" applyAlignment="1" applyProtection="1">
      <alignment horizontal="center" vertical="center"/>
      <protection hidden="1"/>
    </xf>
    <xf numFmtId="0" fontId="54" fillId="0" borderId="18" xfId="0" applyFont="1" applyBorder="1" applyAlignment="1" applyProtection="1">
      <alignment horizontal="center" vertical="center"/>
      <protection hidden="1"/>
    </xf>
    <xf numFmtId="177" fontId="54" fillId="0" borderId="18" xfId="0" applyNumberFormat="1" applyFont="1" applyBorder="1" applyAlignment="1" applyProtection="1">
      <alignment horizontal="center" wrapText="1"/>
      <protection hidden="1"/>
    </xf>
    <xf numFmtId="38" fontId="54" fillId="6" borderId="18" xfId="2" applyFont="1" applyFill="1" applyBorder="1" applyProtection="1">
      <alignment vertical="center"/>
      <protection hidden="1"/>
    </xf>
    <xf numFmtId="0" fontId="55" fillId="0" borderId="18" xfId="0" applyFont="1" applyBorder="1" applyProtection="1">
      <alignment vertical="center"/>
      <protection hidden="1"/>
    </xf>
    <xf numFmtId="38" fontId="56" fillId="0" borderId="18" xfId="2" applyFont="1" applyFill="1" applyBorder="1" applyAlignment="1" applyProtection="1">
      <alignment horizontal="center" vertical="center"/>
      <protection hidden="1"/>
    </xf>
    <xf numFmtId="0" fontId="63" fillId="0" borderId="18" xfId="0" applyFont="1" applyBorder="1" applyAlignment="1" applyProtection="1">
      <alignment horizontal="center" vertical="center"/>
      <protection hidden="1"/>
    </xf>
    <xf numFmtId="0" fontId="54" fillId="0" borderId="18" xfId="0" applyFont="1" applyBorder="1" applyAlignment="1" applyProtection="1">
      <alignment horizontal="center" wrapText="1"/>
      <protection hidden="1"/>
    </xf>
    <xf numFmtId="0" fontId="76" fillId="0" borderId="18" xfId="0" applyFont="1" applyBorder="1" applyAlignment="1" applyProtection="1">
      <alignment horizontal="center" wrapText="1"/>
      <protection hidden="1"/>
    </xf>
    <xf numFmtId="0" fontId="54" fillId="0" borderId="18" xfId="0" applyFont="1" applyBorder="1" applyProtection="1">
      <alignment vertical="center"/>
      <protection hidden="1"/>
    </xf>
    <xf numFmtId="0" fontId="54" fillId="0" borderId="21" xfId="0" applyFont="1" applyBorder="1" applyAlignment="1" applyProtection="1">
      <alignment horizontal="center" vertical="center"/>
      <protection hidden="1"/>
    </xf>
    <xf numFmtId="0" fontId="54" fillId="0" borderId="21" xfId="0" applyFont="1" applyBorder="1" applyProtection="1">
      <alignment vertical="center"/>
      <protection hidden="1"/>
    </xf>
    <xf numFmtId="177" fontId="54" fillId="0" borderId="21" xfId="0" applyNumberFormat="1" applyFont="1" applyBorder="1" applyAlignment="1" applyProtection="1">
      <alignment horizontal="center" wrapText="1"/>
      <protection hidden="1"/>
    </xf>
    <xf numFmtId="38" fontId="54" fillId="6" borderId="21" xfId="2" applyFont="1" applyFill="1" applyBorder="1" applyProtection="1">
      <alignment vertical="center"/>
      <protection hidden="1"/>
    </xf>
    <xf numFmtId="0" fontId="55" fillId="0" borderId="21" xfId="0" applyFont="1" applyBorder="1" applyProtection="1">
      <alignment vertical="center"/>
      <protection hidden="1"/>
    </xf>
    <xf numFmtId="38" fontId="56" fillId="0" borderId="21" xfId="2" applyFont="1" applyFill="1" applyBorder="1" applyAlignment="1" applyProtection="1">
      <alignment horizontal="center" vertical="center"/>
      <protection hidden="1"/>
    </xf>
    <xf numFmtId="0" fontId="63" fillId="6" borderId="18" xfId="0" applyFont="1" applyFill="1" applyBorder="1" applyAlignment="1" applyProtection="1">
      <alignment horizontal="center" vertical="center" wrapText="1"/>
      <protection hidden="1"/>
    </xf>
    <xf numFmtId="0" fontId="62" fillId="6" borderId="18" xfId="0" applyFont="1" applyFill="1" applyBorder="1" applyAlignment="1" applyProtection="1">
      <alignment horizontal="center" vertical="center" wrapText="1"/>
      <protection hidden="1"/>
    </xf>
    <xf numFmtId="0" fontId="62" fillId="6" borderId="20" xfId="0" applyFont="1" applyFill="1" applyBorder="1" applyAlignment="1" applyProtection="1">
      <alignment horizontal="center" vertical="center" wrapText="1"/>
      <protection hidden="1"/>
    </xf>
    <xf numFmtId="38" fontId="62" fillId="6" borderId="18" xfId="2" applyFont="1" applyFill="1" applyBorder="1" applyAlignment="1" applyProtection="1">
      <alignment horizontal="center" vertical="center" wrapText="1"/>
      <protection hidden="1"/>
    </xf>
    <xf numFmtId="38" fontId="62" fillId="6" borderId="35" xfId="2" applyFont="1" applyFill="1" applyBorder="1" applyAlignment="1" applyProtection="1">
      <alignment horizontal="center" vertical="center" wrapText="1"/>
      <protection hidden="1"/>
    </xf>
    <xf numFmtId="0" fontId="63" fillId="6" borderId="21" xfId="0" applyFont="1" applyFill="1" applyBorder="1" applyAlignment="1" applyProtection="1">
      <alignment horizontal="center" vertical="center" wrapText="1"/>
      <protection hidden="1"/>
    </xf>
    <xf numFmtId="0" fontId="62" fillId="6" borderId="21" xfId="0" applyFont="1" applyFill="1" applyBorder="1" applyAlignment="1" applyProtection="1">
      <alignment horizontal="center" vertical="center" wrapText="1"/>
      <protection hidden="1"/>
    </xf>
    <xf numFmtId="0" fontId="62" fillId="6" borderId="23" xfId="0" applyFont="1" applyFill="1" applyBorder="1" applyAlignment="1" applyProtection="1">
      <alignment horizontal="center" vertical="center" wrapText="1"/>
      <protection hidden="1"/>
    </xf>
    <xf numFmtId="38" fontId="62" fillId="6" borderId="21" xfId="2" applyFont="1" applyFill="1" applyBorder="1" applyAlignment="1" applyProtection="1">
      <alignment horizontal="center" vertical="center" wrapText="1"/>
      <protection hidden="1"/>
    </xf>
    <xf numFmtId="38" fontId="62" fillId="6" borderId="36" xfId="2" applyFont="1" applyFill="1" applyBorder="1" applyAlignment="1" applyProtection="1">
      <alignment horizontal="center" vertical="center" wrapText="1"/>
      <protection hidden="1"/>
    </xf>
    <xf numFmtId="0" fontId="64" fillId="0" borderId="0" xfId="0" applyFont="1" applyProtection="1">
      <alignment vertical="center"/>
      <protection hidden="1"/>
    </xf>
    <xf numFmtId="0" fontId="8" fillId="8" borderId="33" xfId="0" applyFont="1" applyFill="1" applyBorder="1" applyAlignment="1" applyProtection="1">
      <alignment horizontal="center" vertical="center" wrapText="1"/>
      <protection hidden="1"/>
    </xf>
    <xf numFmtId="0" fontId="8" fillId="8" borderId="34" xfId="0" applyFont="1" applyFill="1" applyBorder="1" applyAlignment="1" applyProtection="1">
      <alignment horizontal="center" vertical="center" wrapText="1"/>
      <protection hidden="1"/>
    </xf>
    <xf numFmtId="176" fontId="44" fillId="0" borderId="69" xfId="1" applyNumberFormat="1" applyFont="1" applyBorder="1" applyAlignment="1" applyProtection="1">
      <alignment horizontal="center" vertical="center" wrapText="1"/>
      <protection hidden="1"/>
    </xf>
    <xf numFmtId="0" fontId="11" fillId="0" borderId="0" xfId="0" applyFont="1" applyProtection="1">
      <alignment vertical="center"/>
      <protection hidden="1"/>
    </xf>
    <xf numFmtId="0" fontId="39" fillId="0" borderId="0" xfId="0" applyFont="1" applyAlignment="1" applyProtection="1">
      <alignment horizontal="left" vertical="center"/>
      <protection hidden="1"/>
    </xf>
    <xf numFmtId="0" fontId="40" fillId="0" borderId="0" xfId="0" applyFont="1" applyProtection="1">
      <alignment vertical="center"/>
      <protection hidden="1"/>
    </xf>
    <xf numFmtId="0" fontId="4" fillId="0" borderId="0" xfId="3" applyFont="1" applyProtection="1">
      <protection hidden="1"/>
    </xf>
    <xf numFmtId="0" fontId="59" fillId="0" borderId="0" xfId="0" applyFont="1" applyProtection="1">
      <alignment vertical="center"/>
      <protection hidden="1"/>
    </xf>
    <xf numFmtId="0" fontId="30" fillId="0" borderId="0" xfId="3" applyFont="1" applyAlignment="1" applyProtection="1">
      <alignment horizontal="center"/>
      <protection hidden="1"/>
    </xf>
    <xf numFmtId="0" fontId="81" fillId="0" borderId="0" xfId="3" applyFont="1" applyProtection="1">
      <protection hidden="1"/>
    </xf>
    <xf numFmtId="0" fontId="7" fillId="6" borderId="41" xfId="3" applyFont="1" applyFill="1" applyBorder="1" applyAlignment="1" applyProtection="1">
      <alignment horizontal="center" vertical="center"/>
      <protection hidden="1"/>
    </xf>
    <xf numFmtId="0" fontId="7" fillId="6" borderId="42" xfId="3" applyFont="1" applyFill="1" applyBorder="1" applyAlignment="1" applyProtection="1">
      <alignment horizontal="center" vertical="center"/>
      <protection hidden="1"/>
    </xf>
    <xf numFmtId="0" fontId="7" fillId="6" borderId="43" xfId="3" applyFont="1" applyFill="1" applyBorder="1" applyAlignment="1" applyProtection="1">
      <alignment horizontal="center" vertical="center"/>
      <protection hidden="1"/>
    </xf>
    <xf numFmtId="0" fontId="7" fillId="6" borderId="44" xfId="3" applyFont="1" applyFill="1" applyBorder="1" applyAlignment="1" applyProtection="1">
      <alignment horizontal="center" vertical="center"/>
      <protection hidden="1"/>
    </xf>
    <xf numFmtId="0" fontId="7" fillId="6" borderId="45" xfId="3" applyFont="1" applyFill="1" applyBorder="1" applyAlignment="1" applyProtection="1">
      <alignment horizontal="center" vertical="center"/>
      <protection hidden="1"/>
    </xf>
    <xf numFmtId="0" fontId="44" fillId="0" borderId="47" xfId="3" applyFont="1" applyBorder="1" applyAlignment="1" applyProtection="1">
      <alignment horizontal="center" vertical="center"/>
      <protection hidden="1"/>
    </xf>
    <xf numFmtId="0" fontId="44" fillId="0" borderId="48" xfId="3" applyFont="1" applyBorder="1" applyAlignment="1" applyProtection="1">
      <alignment horizontal="center" vertical="center"/>
      <protection hidden="1"/>
    </xf>
    <xf numFmtId="0" fontId="44" fillId="0" borderId="46" xfId="3" applyFont="1" applyBorder="1" applyAlignment="1" applyProtection="1">
      <alignment horizontal="center" vertical="center"/>
      <protection hidden="1"/>
    </xf>
    <xf numFmtId="0" fontId="44" fillId="0" borderId="49" xfId="3" applyFont="1" applyBorder="1" applyAlignment="1" applyProtection="1">
      <alignment horizontal="center" vertical="center"/>
      <protection hidden="1"/>
    </xf>
    <xf numFmtId="0" fontId="44" fillId="0" borderId="50" xfId="3" applyFont="1" applyBorder="1" applyAlignment="1" applyProtection="1">
      <alignment horizontal="center" vertical="center"/>
      <protection hidden="1"/>
    </xf>
  </cellXfs>
  <cellStyles count="5">
    <cellStyle name="パーセント" xfId="1" builtinId="5"/>
    <cellStyle name="桁区切り" xfId="2" builtinId="6"/>
    <cellStyle name="標準" xfId="0" builtinId="0"/>
    <cellStyle name="標準_Sheet1" xfId="3" xr:uid="{00000000-0005-0000-0000-000003000000}"/>
    <cellStyle name="標準_退職金制度診断システム1_0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15</xdr:row>
      <xdr:rowOff>0</xdr:rowOff>
    </xdr:from>
    <xdr:to>
      <xdr:col>17</xdr:col>
      <xdr:colOff>228600</xdr:colOff>
      <xdr:row>20</xdr:row>
      <xdr:rowOff>0</xdr:rowOff>
    </xdr:to>
    <xdr:sp macro="" textlink="">
      <xdr:nvSpPr>
        <xdr:cNvPr id="4" name="四角形吹き出し 3">
          <a:extLst>
            <a:ext uri="{FF2B5EF4-FFF2-40B4-BE49-F238E27FC236}">
              <a16:creationId xmlns:a16="http://schemas.microsoft.com/office/drawing/2014/main" id="{C7B56727-F97B-CA84-2282-C079FCD09DAE}"/>
            </a:ext>
          </a:extLst>
        </xdr:cNvPr>
        <xdr:cNvSpPr/>
      </xdr:nvSpPr>
      <xdr:spPr>
        <a:xfrm>
          <a:off x="7452360" y="2240280"/>
          <a:ext cx="331470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342900</xdr:colOff>
      <xdr:row>5</xdr:row>
      <xdr:rowOff>0</xdr:rowOff>
    </xdr:from>
    <xdr:to>
      <xdr:col>5</xdr:col>
      <xdr:colOff>0</xdr:colOff>
      <xdr:row>5</xdr:row>
      <xdr:rowOff>219075</xdr:rowOff>
    </xdr:to>
    <xdr:sp macro="" textlink="">
      <xdr:nvSpPr>
        <xdr:cNvPr id="1187" name="AutoShape 2">
          <a:extLst>
            <a:ext uri="{FF2B5EF4-FFF2-40B4-BE49-F238E27FC236}">
              <a16:creationId xmlns:a16="http://schemas.microsoft.com/office/drawing/2014/main" id="{00000000-0008-0000-0100-0000A3040000}"/>
            </a:ext>
          </a:extLst>
        </xdr:cNvPr>
        <xdr:cNvSpPr>
          <a:spLocks noChangeArrowheads="1"/>
        </xdr:cNvSpPr>
      </xdr:nvSpPr>
      <xdr:spPr bwMode="auto">
        <a:xfrm>
          <a:off x="2914650" y="1533525"/>
          <a:ext cx="295275" cy="219075"/>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9</xdr:col>
      <xdr:colOff>47625</xdr:colOff>
      <xdr:row>2</xdr:row>
      <xdr:rowOff>19050</xdr:rowOff>
    </xdr:from>
    <xdr:to>
      <xdr:col>9</xdr:col>
      <xdr:colOff>247650</xdr:colOff>
      <xdr:row>2</xdr:row>
      <xdr:rowOff>209550</xdr:rowOff>
    </xdr:to>
    <xdr:sp macro="" textlink="">
      <xdr:nvSpPr>
        <xdr:cNvPr id="1188" name="AutoShape 3">
          <a:extLst>
            <a:ext uri="{FF2B5EF4-FFF2-40B4-BE49-F238E27FC236}">
              <a16:creationId xmlns:a16="http://schemas.microsoft.com/office/drawing/2014/main" id="{00000000-0008-0000-0100-0000A4040000}"/>
            </a:ext>
          </a:extLst>
        </xdr:cNvPr>
        <xdr:cNvSpPr>
          <a:spLocks noChangeArrowheads="1"/>
        </xdr:cNvSpPr>
      </xdr:nvSpPr>
      <xdr:spPr bwMode="auto">
        <a:xfrm>
          <a:off x="6591300" y="866775"/>
          <a:ext cx="200025" cy="190500"/>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37</xdr:col>
      <xdr:colOff>104775</xdr:colOff>
      <xdr:row>3</xdr:row>
      <xdr:rowOff>28575</xdr:rowOff>
    </xdr:from>
    <xdr:to>
      <xdr:col>37</xdr:col>
      <xdr:colOff>295275</xdr:colOff>
      <xdr:row>6</xdr:row>
      <xdr:rowOff>19050</xdr:rowOff>
    </xdr:to>
    <xdr:sp macro="" textlink="">
      <xdr:nvSpPr>
        <xdr:cNvPr id="1189" name="AutoShape 6">
          <a:extLst>
            <a:ext uri="{FF2B5EF4-FFF2-40B4-BE49-F238E27FC236}">
              <a16:creationId xmlns:a16="http://schemas.microsoft.com/office/drawing/2014/main" id="{00000000-0008-0000-0100-0000A5040000}"/>
            </a:ext>
          </a:extLst>
        </xdr:cNvPr>
        <xdr:cNvSpPr>
          <a:spLocks noChangeArrowheads="1"/>
        </xdr:cNvSpPr>
      </xdr:nvSpPr>
      <xdr:spPr bwMode="auto">
        <a:xfrm>
          <a:off x="27660600" y="1095375"/>
          <a:ext cx="190500" cy="685800"/>
        </a:xfrm>
        <a:prstGeom prst="downArrow">
          <a:avLst>
            <a:gd name="adj1" fmla="val 50000"/>
            <a:gd name="adj2" fmla="val 30650"/>
          </a:avLst>
        </a:prstGeom>
        <a:solidFill>
          <a:srgbClr val="0000CC"/>
        </a:solidFill>
        <a:ln w="9525">
          <a:solidFill>
            <a:srgbClr val="0000CC"/>
          </a:solidFill>
          <a:miter lim="800000"/>
          <a:headEnd/>
          <a:tailEnd/>
        </a:ln>
      </xdr:spPr>
    </xdr:sp>
    <xdr:clientData/>
  </xdr:twoCellAnchor>
  <xdr:twoCellAnchor>
    <xdr:from>
      <xdr:col>50</xdr:col>
      <xdr:colOff>47625</xdr:colOff>
      <xdr:row>2</xdr:row>
      <xdr:rowOff>38100</xdr:rowOff>
    </xdr:from>
    <xdr:to>
      <xdr:col>50</xdr:col>
      <xdr:colOff>266700</xdr:colOff>
      <xdr:row>3</xdr:row>
      <xdr:rowOff>28575</xdr:rowOff>
    </xdr:to>
    <xdr:sp macro="" textlink="">
      <xdr:nvSpPr>
        <xdr:cNvPr id="1190" name="AutoShape 7">
          <a:extLst>
            <a:ext uri="{FF2B5EF4-FFF2-40B4-BE49-F238E27FC236}">
              <a16:creationId xmlns:a16="http://schemas.microsoft.com/office/drawing/2014/main" id="{00000000-0008-0000-0100-0000A6040000}"/>
            </a:ext>
          </a:extLst>
        </xdr:cNvPr>
        <xdr:cNvSpPr>
          <a:spLocks noChangeArrowheads="1"/>
        </xdr:cNvSpPr>
      </xdr:nvSpPr>
      <xdr:spPr bwMode="auto">
        <a:xfrm>
          <a:off x="38109525" y="885825"/>
          <a:ext cx="219075" cy="209550"/>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57</xdr:col>
      <xdr:colOff>47625</xdr:colOff>
      <xdr:row>2</xdr:row>
      <xdr:rowOff>28575</xdr:rowOff>
    </xdr:from>
    <xdr:to>
      <xdr:col>57</xdr:col>
      <xdr:colOff>200025</xdr:colOff>
      <xdr:row>2</xdr:row>
      <xdr:rowOff>190500</xdr:rowOff>
    </xdr:to>
    <xdr:sp macro="" textlink="">
      <xdr:nvSpPr>
        <xdr:cNvPr id="1191" name="AutoShape 15">
          <a:extLst>
            <a:ext uri="{FF2B5EF4-FFF2-40B4-BE49-F238E27FC236}">
              <a16:creationId xmlns:a16="http://schemas.microsoft.com/office/drawing/2014/main" id="{00000000-0008-0000-0100-0000A7040000}"/>
            </a:ext>
          </a:extLst>
        </xdr:cNvPr>
        <xdr:cNvSpPr>
          <a:spLocks noChangeArrowheads="1"/>
        </xdr:cNvSpPr>
      </xdr:nvSpPr>
      <xdr:spPr bwMode="auto">
        <a:xfrm rot="5400000">
          <a:off x="41895712" y="881063"/>
          <a:ext cx="161925" cy="152400"/>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57</xdr:col>
      <xdr:colOff>47625</xdr:colOff>
      <xdr:row>4</xdr:row>
      <xdr:rowOff>28575</xdr:rowOff>
    </xdr:from>
    <xdr:to>
      <xdr:col>57</xdr:col>
      <xdr:colOff>200025</xdr:colOff>
      <xdr:row>4</xdr:row>
      <xdr:rowOff>190500</xdr:rowOff>
    </xdr:to>
    <xdr:sp macro="" textlink="">
      <xdr:nvSpPr>
        <xdr:cNvPr id="1192" name="AutoShape 15">
          <a:extLst>
            <a:ext uri="{FF2B5EF4-FFF2-40B4-BE49-F238E27FC236}">
              <a16:creationId xmlns:a16="http://schemas.microsoft.com/office/drawing/2014/main" id="{00000000-0008-0000-0100-0000A8040000}"/>
            </a:ext>
          </a:extLst>
        </xdr:cNvPr>
        <xdr:cNvSpPr>
          <a:spLocks noChangeArrowheads="1"/>
        </xdr:cNvSpPr>
      </xdr:nvSpPr>
      <xdr:spPr bwMode="auto">
        <a:xfrm rot="5400000">
          <a:off x="41895712" y="1357313"/>
          <a:ext cx="161925" cy="152400"/>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56</xdr:col>
      <xdr:colOff>209550</xdr:colOff>
      <xdr:row>0</xdr:row>
      <xdr:rowOff>266700</xdr:rowOff>
    </xdr:from>
    <xdr:to>
      <xdr:col>63</xdr:col>
      <xdr:colOff>581025</xdr:colOff>
      <xdr:row>3</xdr:row>
      <xdr:rowOff>76200</xdr:rowOff>
    </xdr:to>
    <xdr:grpSp>
      <xdr:nvGrpSpPr>
        <xdr:cNvPr id="1193" name="グループ化 2">
          <a:extLst>
            <a:ext uri="{FF2B5EF4-FFF2-40B4-BE49-F238E27FC236}">
              <a16:creationId xmlns:a16="http://schemas.microsoft.com/office/drawing/2014/main" id="{00000000-0008-0000-0100-0000A9040000}"/>
            </a:ext>
          </a:extLst>
        </xdr:cNvPr>
        <xdr:cNvGrpSpPr>
          <a:grpSpLocks/>
        </xdr:cNvGrpSpPr>
      </xdr:nvGrpSpPr>
      <xdr:grpSpPr bwMode="auto">
        <a:xfrm>
          <a:off x="37651459" y="266700"/>
          <a:ext cx="4687166" cy="862445"/>
          <a:chOff x="41704568" y="247650"/>
          <a:chExt cx="5167957" cy="871842"/>
        </a:xfrm>
      </xdr:grpSpPr>
      <xdr:sp macro="" textlink="">
        <xdr:nvSpPr>
          <xdr:cNvPr id="1194" name="AutoShape 1">
            <a:extLst>
              <a:ext uri="{FF2B5EF4-FFF2-40B4-BE49-F238E27FC236}">
                <a16:creationId xmlns:a16="http://schemas.microsoft.com/office/drawing/2014/main" id="{00000000-0008-0000-0100-0000AA040000}"/>
              </a:ext>
            </a:extLst>
          </xdr:cNvPr>
          <xdr:cNvSpPr>
            <a:spLocks noChangeArrowheads="1"/>
          </xdr:cNvSpPr>
        </xdr:nvSpPr>
        <xdr:spPr bwMode="auto">
          <a:xfrm rot="-6720000" flipH="1" flipV="1">
            <a:off x="42533899" y="110161"/>
            <a:ext cx="180000" cy="1838662"/>
          </a:xfrm>
          <a:prstGeom prst="downArrow">
            <a:avLst>
              <a:gd name="adj1" fmla="val 50000"/>
              <a:gd name="adj2" fmla="val 25017"/>
            </a:avLst>
          </a:prstGeom>
          <a:solidFill>
            <a:srgbClr val="FFC000"/>
          </a:solidFill>
          <a:ln w="9525">
            <a:solidFill>
              <a:srgbClr val="FF0000"/>
            </a:solidFill>
            <a:miter lim="800000"/>
            <a:headEnd/>
            <a:tailEnd/>
          </a:ln>
        </xdr:spPr>
      </xdr:sp>
      <xdr:sp macro="" textlink="">
        <xdr:nvSpPr>
          <xdr:cNvPr id="12" name="正方形/長方形 11">
            <a:extLst>
              <a:ext uri="{FF2B5EF4-FFF2-40B4-BE49-F238E27FC236}">
                <a16:creationId xmlns:a16="http://schemas.microsoft.com/office/drawing/2014/main" id="{00000000-0008-0000-0100-00000C000000}"/>
              </a:ext>
            </a:extLst>
          </xdr:cNvPr>
          <xdr:cNvSpPr/>
        </xdr:nvSpPr>
        <xdr:spPr bwMode="auto">
          <a:xfrm>
            <a:off x="43446255" y="247650"/>
            <a:ext cx="3426270" cy="50225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rgbClr val="0000CC"/>
                </a:solidFill>
                <a:effectLst/>
                <a:latin typeface="+mn-lt"/>
                <a:ea typeface="+mn-ea"/>
                <a:cs typeface="+mn-cs"/>
              </a:rPr>
              <a:t>■</a:t>
            </a:r>
            <a:r>
              <a:rPr kumimoji="1" lang="ja-JP" altLang="en-US" sz="1050" u="sng">
                <a:solidFill>
                  <a:srgbClr val="0000CC"/>
                </a:solidFill>
                <a:effectLst/>
                <a:latin typeface="+mn-lt"/>
                <a:ea typeface="+mn-ea"/>
                <a:cs typeface="+mn-cs"/>
              </a:rPr>
              <a:t>定年到達者の年齢給は前年と同金額でｼﾐｭﾚｰｼｮﾝします。</a:t>
            </a:r>
            <a:endParaRPr kumimoji="1" lang="en-US" altLang="ja-JP" sz="1050" u="sng">
              <a:solidFill>
                <a:srgbClr val="0000CC"/>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u="none">
                <a:solidFill>
                  <a:srgbClr val="0000CC"/>
                </a:solidFill>
                <a:effectLst/>
                <a:latin typeface="+mn-lt"/>
                <a:ea typeface="+mn-ea"/>
                <a:cs typeface="+mn-cs"/>
              </a:rPr>
              <a:t>　</a:t>
            </a:r>
            <a:r>
              <a:rPr kumimoji="1" lang="ja-JP" altLang="en-US" sz="1050" u="none">
                <a:solidFill>
                  <a:srgbClr val="FF0000"/>
                </a:solidFill>
                <a:effectLst/>
                <a:latin typeface="+mn-lt"/>
                <a:ea typeface="+mn-ea"/>
                <a:cs typeface="+mn-cs"/>
              </a:rPr>
              <a:t>　（定年年齢６０又は第二定年年齢６５を入力する）</a:t>
            </a:r>
            <a:endParaRPr lang="ja-JP" altLang="ja-JP" sz="1050" u="none">
              <a:solidFill>
                <a:srgbClr val="FF0000"/>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50" u="none">
              <a:solidFill>
                <a:srgbClr val="FF0000"/>
              </a:solidFill>
              <a:effectLst/>
              <a:latin typeface="+mn-lt"/>
              <a:ea typeface="+mn-ea"/>
              <a:cs typeface="+mn-cs"/>
            </a:endParaRPr>
          </a:p>
        </xdr:txBody>
      </xdr:sp>
    </xdr:grpSp>
    <xdr:clientData/>
  </xdr:twoCellAnchor>
  <xdr:twoCellAnchor>
    <xdr:from>
      <xdr:col>8</xdr:col>
      <xdr:colOff>796636</xdr:colOff>
      <xdr:row>0</xdr:row>
      <xdr:rowOff>159326</xdr:rowOff>
    </xdr:from>
    <xdr:to>
      <xdr:col>13</xdr:col>
      <xdr:colOff>759921</xdr:colOff>
      <xdr:row>1</xdr:row>
      <xdr:rowOff>256308</xdr:rowOff>
    </xdr:to>
    <xdr:sp macro="" textlink="">
      <xdr:nvSpPr>
        <xdr:cNvPr id="3" name="吹き出し: 線 2">
          <a:extLst>
            <a:ext uri="{FF2B5EF4-FFF2-40B4-BE49-F238E27FC236}">
              <a16:creationId xmlns:a16="http://schemas.microsoft.com/office/drawing/2014/main" id="{168A228F-1480-4953-8B41-F9A4455AB47E}"/>
            </a:ext>
          </a:extLst>
        </xdr:cNvPr>
        <xdr:cNvSpPr/>
      </xdr:nvSpPr>
      <xdr:spPr>
        <a:xfrm>
          <a:off x="5964381" y="159326"/>
          <a:ext cx="2131522" cy="644237"/>
        </a:xfrm>
        <a:prstGeom prst="borderCallout1">
          <a:avLst>
            <a:gd name="adj1" fmla="val 31845"/>
            <a:gd name="adj2" fmla="val -2969"/>
            <a:gd name="adj3" fmla="val 245916"/>
            <a:gd name="adj4" fmla="val -1042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既初入力社員データ（生年月日、入社年月日、基本給等はすべて架空データです！</a:t>
          </a:r>
        </a:p>
      </xdr:txBody>
    </xdr:sp>
    <xdr:clientData/>
  </xdr:twoCellAnchor>
  <xdr:twoCellAnchor>
    <xdr:from>
      <xdr:col>15</xdr:col>
      <xdr:colOff>0</xdr:colOff>
      <xdr:row>0</xdr:row>
      <xdr:rowOff>0</xdr:rowOff>
    </xdr:from>
    <xdr:to>
      <xdr:col>19</xdr:col>
      <xdr:colOff>195349</xdr:colOff>
      <xdr:row>1</xdr:row>
      <xdr:rowOff>252210</xdr:rowOff>
    </xdr:to>
    <xdr:sp macro="" textlink="">
      <xdr:nvSpPr>
        <xdr:cNvPr id="2" name="四角形吹き出し 3">
          <a:extLst>
            <a:ext uri="{FF2B5EF4-FFF2-40B4-BE49-F238E27FC236}">
              <a16:creationId xmlns:a16="http://schemas.microsoft.com/office/drawing/2014/main" id="{62152CA4-1B97-EB91-72CD-236D56FD9FF7}"/>
            </a:ext>
          </a:extLst>
        </xdr:cNvPr>
        <xdr:cNvSpPr/>
      </xdr:nvSpPr>
      <xdr:spPr>
        <a:xfrm>
          <a:off x="8943109" y="0"/>
          <a:ext cx="3139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57150</xdr:colOff>
      <xdr:row>20</xdr:row>
      <xdr:rowOff>28575</xdr:rowOff>
    </xdr:from>
    <xdr:to>
      <xdr:col>5</xdr:col>
      <xdr:colOff>257175</xdr:colOff>
      <xdr:row>21</xdr:row>
      <xdr:rowOff>0</xdr:rowOff>
    </xdr:to>
    <xdr:sp macro="" textlink="">
      <xdr:nvSpPr>
        <xdr:cNvPr id="2106" name="AutoShape 2">
          <a:extLst>
            <a:ext uri="{FF2B5EF4-FFF2-40B4-BE49-F238E27FC236}">
              <a16:creationId xmlns:a16="http://schemas.microsoft.com/office/drawing/2014/main" id="{00000000-0008-0000-0300-00003A080000}"/>
            </a:ext>
          </a:extLst>
        </xdr:cNvPr>
        <xdr:cNvSpPr>
          <a:spLocks noChangeArrowheads="1"/>
        </xdr:cNvSpPr>
      </xdr:nvSpPr>
      <xdr:spPr bwMode="auto">
        <a:xfrm rot="16200000" flipV="1">
          <a:off x="4219575" y="3933825"/>
          <a:ext cx="200025" cy="200025"/>
        </a:xfrm>
        <a:prstGeom prst="downArrow">
          <a:avLst>
            <a:gd name="adj1" fmla="val 50000"/>
            <a:gd name="adj2" fmla="val 31944"/>
          </a:avLst>
        </a:prstGeom>
        <a:solidFill>
          <a:srgbClr val="0000CC"/>
        </a:solidFill>
        <a:ln w="9525">
          <a:solidFill>
            <a:srgbClr val="0000CC"/>
          </a:solidFill>
          <a:miter lim="800000"/>
          <a:headEnd/>
          <a:tailEnd/>
        </a:ln>
      </xdr:spPr>
    </xdr:sp>
    <xdr:clientData/>
  </xdr:twoCellAnchor>
  <xdr:twoCellAnchor>
    <xdr:from>
      <xdr:col>0</xdr:col>
      <xdr:colOff>180974</xdr:colOff>
      <xdr:row>5</xdr:row>
      <xdr:rowOff>66675</xdr:rowOff>
    </xdr:from>
    <xdr:to>
      <xdr:col>0</xdr:col>
      <xdr:colOff>552449</xdr:colOff>
      <xdr:row>12</xdr:row>
      <xdr:rowOff>219075</xdr:rowOff>
    </xdr:to>
    <xdr:sp macro="" textlink="">
      <xdr:nvSpPr>
        <xdr:cNvPr id="3" name="右カーブ矢印 2">
          <a:extLst>
            <a:ext uri="{FF2B5EF4-FFF2-40B4-BE49-F238E27FC236}">
              <a16:creationId xmlns:a16="http://schemas.microsoft.com/office/drawing/2014/main" id="{00000000-0008-0000-0300-000003000000}"/>
            </a:ext>
          </a:extLst>
        </xdr:cNvPr>
        <xdr:cNvSpPr/>
      </xdr:nvSpPr>
      <xdr:spPr>
        <a:xfrm>
          <a:off x="180974" y="1162050"/>
          <a:ext cx="371475" cy="1762125"/>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85725</xdr:colOff>
      <xdr:row>25</xdr:row>
      <xdr:rowOff>76200</xdr:rowOff>
    </xdr:from>
    <xdr:to>
      <xdr:col>4</xdr:col>
      <xdr:colOff>323850</xdr:colOff>
      <xdr:row>25</xdr:row>
      <xdr:rowOff>228600</xdr:rowOff>
    </xdr:to>
    <xdr:sp macro="" textlink="">
      <xdr:nvSpPr>
        <xdr:cNvPr id="2108" name="AutoShape 1026">
          <a:extLst>
            <a:ext uri="{FF2B5EF4-FFF2-40B4-BE49-F238E27FC236}">
              <a16:creationId xmlns:a16="http://schemas.microsoft.com/office/drawing/2014/main" id="{00000000-0008-0000-0300-00003C080000}"/>
            </a:ext>
          </a:extLst>
        </xdr:cNvPr>
        <xdr:cNvSpPr>
          <a:spLocks noChangeArrowheads="1"/>
        </xdr:cNvSpPr>
      </xdr:nvSpPr>
      <xdr:spPr bwMode="auto">
        <a:xfrm rot="10800000" flipV="1">
          <a:off x="3400425" y="4972050"/>
          <a:ext cx="238125" cy="152400"/>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11</xdr:col>
      <xdr:colOff>320040</xdr:colOff>
      <xdr:row>2</xdr:row>
      <xdr:rowOff>198120</xdr:rowOff>
    </xdr:from>
    <xdr:to>
      <xdr:col>15</xdr:col>
      <xdr:colOff>350520</xdr:colOff>
      <xdr:row>6</xdr:row>
      <xdr:rowOff>113665</xdr:rowOff>
    </xdr:to>
    <xdr:sp macro="" textlink="">
      <xdr:nvSpPr>
        <xdr:cNvPr id="5" name="四角形吹き出し 3">
          <a:extLst>
            <a:ext uri="{FF2B5EF4-FFF2-40B4-BE49-F238E27FC236}">
              <a16:creationId xmlns:a16="http://schemas.microsoft.com/office/drawing/2014/main" id="{F28413BE-33D0-8709-4EB1-84017C4844A2}"/>
            </a:ext>
          </a:extLst>
        </xdr:cNvPr>
        <xdr:cNvSpPr/>
      </xdr:nvSpPr>
      <xdr:spPr>
        <a:xfrm>
          <a:off x="9037320" y="624840"/>
          <a:ext cx="3139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a:t>
          </a:r>
          <a:r>
            <a:rPr kumimoji="1" lang="ja-JP" altLang="en-US" sz="1100" b="1" kern="100">
              <a:solidFill>
                <a:srgbClr val="FF0000"/>
              </a:solidFill>
              <a:effectLst/>
              <a:latin typeface="Calibri" panose="020F0502020204030204" pitchFamily="34" charset="0"/>
              <a:ea typeface="ＭＳ 明朝" panose="02020609040205080304" pitchFamily="17" charset="-128"/>
              <a:cs typeface="+mn-cs"/>
            </a:rPr>
            <a:t>１</a:t>
          </a:r>
          <a:r>
            <a:rPr kumimoji="1" lang="ja-JP" sz="1100" b="1" kern="100">
              <a:solidFill>
                <a:srgbClr val="FF0000"/>
              </a:solidFill>
              <a:effectLst/>
              <a:latin typeface="Calibri" panose="020F0502020204030204" pitchFamily="34" charset="0"/>
              <a:ea typeface="ＭＳ 明朝" panose="02020609040205080304" pitchFamily="17" charset="-128"/>
              <a:cs typeface="+mn-cs"/>
            </a:rPr>
            <a:t>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390525</xdr:colOff>
      <xdr:row>13</xdr:row>
      <xdr:rowOff>19050</xdr:rowOff>
    </xdr:from>
    <xdr:to>
      <xdr:col>28</xdr:col>
      <xdr:colOff>619125</xdr:colOff>
      <xdr:row>13</xdr:row>
      <xdr:rowOff>161925</xdr:rowOff>
    </xdr:to>
    <xdr:sp macro="" textlink="">
      <xdr:nvSpPr>
        <xdr:cNvPr id="3130" name="AutoShape 7">
          <a:extLst>
            <a:ext uri="{FF2B5EF4-FFF2-40B4-BE49-F238E27FC236}">
              <a16:creationId xmlns:a16="http://schemas.microsoft.com/office/drawing/2014/main" id="{00000000-0008-0000-0400-00003A0C0000}"/>
            </a:ext>
          </a:extLst>
        </xdr:cNvPr>
        <xdr:cNvSpPr>
          <a:spLocks noChangeArrowheads="1"/>
        </xdr:cNvSpPr>
      </xdr:nvSpPr>
      <xdr:spPr bwMode="auto">
        <a:xfrm rot="10800000">
          <a:off x="18707100" y="2828925"/>
          <a:ext cx="228600" cy="142875"/>
        </a:xfrm>
        <a:prstGeom prst="downArrow">
          <a:avLst>
            <a:gd name="adj1" fmla="val 50000"/>
            <a:gd name="adj2" fmla="val 25000"/>
          </a:avLst>
        </a:prstGeom>
        <a:solidFill>
          <a:srgbClr val="1F497D"/>
        </a:solidFill>
        <a:ln w="9525">
          <a:solidFill>
            <a:srgbClr val="000000"/>
          </a:solidFill>
          <a:miter lim="800000"/>
          <a:headEnd/>
          <a:tailEnd/>
        </a:ln>
      </xdr:spPr>
    </xdr:sp>
    <xdr:clientData/>
  </xdr:twoCellAnchor>
  <xdr:twoCellAnchor>
    <xdr:from>
      <xdr:col>30</xdr:col>
      <xdr:colOff>219075</xdr:colOff>
      <xdr:row>2</xdr:row>
      <xdr:rowOff>38100</xdr:rowOff>
    </xdr:from>
    <xdr:to>
      <xdr:col>30</xdr:col>
      <xdr:colOff>447675</xdr:colOff>
      <xdr:row>2</xdr:row>
      <xdr:rowOff>209550</xdr:rowOff>
    </xdr:to>
    <xdr:sp macro="" textlink="">
      <xdr:nvSpPr>
        <xdr:cNvPr id="3131" name="AutoShape 7">
          <a:extLst>
            <a:ext uri="{FF2B5EF4-FFF2-40B4-BE49-F238E27FC236}">
              <a16:creationId xmlns:a16="http://schemas.microsoft.com/office/drawing/2014/main" id="{00000000-0008-0000-0400-00003B0C0000}"/>
            </a:ext>
          </a:extLst>
        </xdr:cNvPr>
        <xdr:cNvSpPr>
          <a:spLocks noChangeArrowheads="1"/>
        </xdr:cNvSpPr>
      </xdr:nvSpPr>
      <xdr:spPr bwMode="auto">
        <a:xfrm rot="10800000" flipV="1">
          <a:off x="20021550" y="428625"/>
          <a:ext cx="228600" cy="142875"/>
        </a:xfrm>
        <a:prstGeom prst="downArrow">
          <a:avLst>
            <a:gd name="adj1" fmla="val 50000"/>
            <a:gd name="adj2" fmla="val 25000"/>
          </a:avLst>
        </a:prstGeom>
        <a:solidFill>
          <a:srgbClr val="1F497D"/>
        </a:solidFill>
        <a:ln w="9525">
          <a:solidFill>
            <a:srgbClr val="000000"/>
          </a:solidFill>
          <a:miter lim="800000"/>
          <a:headEnd/>
          <a:tailEnd/>
        </a:ln>
      </xdr:spPr>
    </xdr:sp>
    <xdr:clientData/>
  </xdr:twoCellAnchor>
  <xdr:twoCellAnchor>
    <xdr:from>
      <xdr:col>19</xdr:col>
      <xdr:colOff>342900</xdr:colOff>
      <xdr:row>0</xdr:row>
      <xdr:rowOff>95250</xdr:rowOff>
    </xdr:from>
    <xdr:to>
      <xdr:col>21</xdr:col>
      <xdr:colOff>257175</xdr:colOff>
      <xdr:row>1</xdr:row>
      <xdr:rowOff>152400</xdr:rowOff>
    </xdr:to>
    <xdr:sp macro="" textlink="">
      <xdr:nvSpPr>
        <xdr:cNvPr id="4" name="下カーブ矢印 3">
          <a:extLst>
            <a:ext uri="{FF2B5EF4-FFF2-40B4-BE49-F238E27FC236}">
              <a16:creationId xmlns:a16="http://schemas.microsoft.com/office/drawing/2014/main" id="{00000000-0008-0000-0400-000004000000}"/>
            </a:ext>
          </a:extLst>
        </xdr:cNvPr>
        <xdr:cNvSpPr/>
      </xdr:nvSpPr>
      <xdr:spPr>
        <a:xfrm>
          <a:off x="11963400" y="95250"/>
          <a:ext cx="819150" cy="352425"/>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autoPageBreaks="0"/>
  </sheetPr>
  <dimension ref="B1:K48"/>
  <sheetViews>
    <sheetView showGridLines="0" tabSelected="1" zoomScaleNormal="100" workbookViewId="0">
      <selection activeCell="O24" sqref="O24"/>
    </sheetView>
  </sheetViews>
  <sheetFormatPr defaultColWidth="9" defaultRowHeight="13.2" x14ac:dyDescent="0.2"/>
  <cols>
    <col min="1" max="1" width="4" style="12" customWidth="1"/>
    <col min="2" max="2" width="2.33203125" style="12" customWidth="1"/>
    <col min="3" max="3" width="3.88671875" style="12" customWidth="1"/>
    <col min="4" max="10" width="9" style="12"/>
    <col min="11" max="11" width="26.44140625" style="12" customWidth="1"/>
    <col min="12" max="16384" width="9" style="12"/>
  </cols>
  <sheetData>
    <row r="1" spans="2:11" ht="13.5" customHeight="1" thickBot="1" x14ac:dyDescent="0.25"/>
    <row r="2" spans="2:11" ht="16.5" customHeight="1" x14ac:dyDescent="0.2">
      <c r="B2" s="285"/>
      <c r="C2" s="286"/>
      <c r="D2" s="286"/>
      <c r="E2" s="286"/>
      <c r="F2" s="286"/>
      <c r="G2" s="286"/>
      <c r="H2" s="286"/>
      <c r="I2" s="286"/>
      <c r="J2" s="286"/>
      <c r="K2" s="287"/>
    </row>
    <row r="3" spans="2:11" x14ac:dyDescent="0.2">
      <c r="B3" s="288"/>
      <c r="C3" s="289" t="s">
        <v>103</v>
      </c>
      <c r="D3" s="290"/>
      <c r="E3" s="290"/>
      <c r="F3" s="290"/>
      <c r="G3" s="290"/>
      <c r="H3" s="290"/>
      <c r="I3" s="290"/>
      <c r="J3" s="290"/>
      <c r="K3" s="291"/>
    </row>
    <row r="4" spans="2:11" ht="4.5" customHeight="1" x14ac:dyDescent="0.2">
      <c r="B4" s="288"/>
      <c r="C4" s="289"/>
      <c r="D4" s="290"/>
      <c r="E4" s="290"/>
      <c r="F4" s="290"/>
      <c r="G4" s="290"/>
      <c r="H4" s="290"/>
      <c r="I4" s="290"/>
      <c r="J4" s="290"/>
      <c r="K4" s="291"/>
    </row>
    <row r="5" spans="2:11" ht="17.25" customHeight="1" x14ac:dyDescent="0.2">
      <c r="B5" s="288"/>
      <c r="C5" s="292" t="s">
        <v>122</v>
      </c>
      <c r="D5" s="290"/>
      <c r="E5" s="290"/>
      <c r="F5" s="290"/>
      <c r="G5" s="290"/>
      <c r="H5" s="290"/>
      <c r="I5" s="290"/>
      <c r="J5" s="290"/>
      <c r="K5" s="291"/>
    </row>
    <row r="6" spans="2:11" ht="13.5" customHeight="1" x14ac:dyDescent="0.2">
      <c r="B6" s="288"/>
      <c r="C6" s="292"/>
      <c r="D6" s="290"/>
      <c r="E6" s="290"/>
      <c r="F6" s="290"/>
      <c r="G6" s="290"/>
      <c r="H6" s="290"/>
      <c r="I6" s="290"/>
      <c r="J6" s="290"/>
      <c r="K6" s="291"/>
    </row>
    <row r="7" spans="2:11" ht="15" customHeight="1" x14ac:dyDescent="0.2">
      <c r="B7" s="288"/>
      <c r="C7" s="292"/>
      <c r="D7" s="293" t="s">
        <v>186</v>
      </c>
      <c r="E7" s="290"/>
      <c r="F7" s="290"/>
      <c r="G7" s="290"/>
      <c r="H7" s="290"/>
      <c r="I7" s="290"/>
      <c r="J7" s="290"/>
      <c r="K7" s="291"/>
    </row>
    <row r="8" spans="2:11" ht="15" customHeight="1" x14ac:dyDescent="0.2">
      <c r="B8" s="288"/>
      <c r="C8" s="292"/>
      <c r="D8" s="293" t="s">
        <v>187</v>
      </c>
      <c r="E8" s="290"/>
      <c r="F8" s="290"/>
      <c r="G8" s="290"/>
      <c r="H8" s="290"/>
      <c r="I8" s="290"/>
      <c r="J8" s="290"/>
      <c r="K8" s="291"/>
    </row>
    <row r="9" spans="2:11" ht="15" customHeight="1" x14ac:dyDescent="0.2">
      <c r="B9" s="288"/>
      <c r="C9" s="290"/>
      <c r="D9" s="294" t="s">
        <v>123</v>
      </c>
      <c r="E9" s="290"/>
      <c r="F9" s="290"/>
      <c r="G9" s="290"/>
      <c r="H9" s="290"/>
      <c r="I9" s="294"/>
      <c r="J9" s="290"/>
      <c r="K9" s="291"/>
    </row>
    <row r="10" spans="2:11" ht="15" customHeight="1" x14ac:dyDescent="0.2">
      <c r="B10" s="288"/>
      <c r="C10" s="290"/>
      <c r="D10" s="294" t="s">
        <v>124</v>
      </c>
      <c r="E10" s="290"/>
      <c r="F10" s="290"/>
      <c r="G10" s="290"/>
      <c r="H10" s="290"/>
      <c r="I10" s="294"/>
      <c r="J10" s="290"/>
      <c r="K10" s="291"/>
    </row>
    <row r="11" spans="2:11" x14ac:dyDescent="0.2">
      <c r="B11" s="288"/>
      <c r="C11" s="290"/>
      <c r="D11" s="290"/>
      <c r="E11" s="290"/>
      <c r="F11" s="290"/>
      <c r="G11" s="290"/>
      <c r="H11" s="290"/>
      <c r="I11" s="290"/>
      <c r="J11" s="290"/>
      <c r="K11" s="291"/>
    </row>
    <row r="12" spans="2:11" ht="5.25" customHeight="1" x14ac:dyDescent="0.2">
      <c r="B12" s="288"/>
      <c r="C12" s="290"/>
      <c r="D12" s="290"/>
      <c r="E12" s="290"/>
      <c r="F12" s="290"/>
      <c r="G12" s="290"/>
      <c r="H12" s="290"/>
      <c r="I12" s="294"/>
      <c r="J12" s="290"/>
      <c r="K12" s="291"/>
    </row>
    <row r="13" spans="2:11" x14ac:dyDescent="0.2">
      <c r="B13" s="288"/>
      <c r="C13" s="99" t="s">
        <v>101</v>
      </c>
      <c r="D13" s="100"/>
      <c r="E13" s="290"/>
      <c r="F13" s="290"/>
      <c r="G13" s="290"/>
      <c r="H13" s="290"/>
      <c r="I13" s="294"/>
      <c r="J13" s="290"/>
      <c r="K13" s="291"/>
    </row>
    <row r="14" spans="2:11" ht="4.5" customHeight="1" x14ac:dyDescent="0.2">
      <c r="B14" s="288"/>
      <c r="C14" s="295"/>
      <c r="D14" s="295"/>
      <c r="E14" s="290"/>
      <c r="F14" s="290"/>
      <c r="G14" s="290"/>
      <c r="H14" s="290"/>
      <c r="I14" s="294"/>
      <c r="J14" s="290"/>
      <c r="K14" s="291"/>
    </row>
    <row r="15" spans="2:11" ht="4.5" customHeight="1" x14ac:dyDescent="0.2">
      <c r="B15" s="288"/>
      <c r="C15" s="295"/>
      <c r="D15" s="295"/>
      <c r="E15" s="290"/>
      <c r="F15" s="290"/>
      <c r="G15" s="290"/>
      <c r="H15" s="290"/>
      <c r="I15" s="294"/>
      <c r="J15" s="290"/>
      <c r="K15" s="291"/>
    </row>
    <row r="16" spans="2:11" x14ac:dyDescent="0.2">
      <c r="B16" s="288"/>
      <c r="C16" s="290"/>
      <c r="D16" s="290" t="s">
        <v>175</v>
      </c>
      <c r="E16" s="290"/>
      <c r="F16" s="290"/>
      <c r="G16" s="290"/>
      <c r="H16" s="290"/>
      <c r="I16" s="294"/>
      <c r="J16" s="290"/>
      <c r="K16" s="291"/>
    </row>
    <row r="17" spans="2:11" x14ac:dyDescent="0.2">
      <c r="B17" s="288"/>
      <c r="C17" s="290"/>
      <c r="D17" s="290" t="s">
        <v>174</v>
      </c>
      <c r="E17" s="290"/>
      <c r="F17" s="290"/>
      <c r="G17" s="290"/>
      <c r="H17" s="290"/>
      <c r="I17" s="294"/>
      <c r="J17" s="290"/>
      <c r="K17" s="291"/>
    </row>
    <row r="18" spans="2:11" ht="6" customHeight="1" x14ac:dyDescent="0.2">
      <c r="B18" s="288"/>
      <c r="C18" s="290"/>
      <c r="D18" s="290"/>
      <c r="E18" s="290"/>
      <c r="F18" s="290"/>
      <c r="G18" s="290"/>
      <c r="H18" s="290"/>
      <c r="I18" s="294"/>
      <c r="J18" s="290"/>
      <c r="K18" s="291"/>
    </row>
    <row r="19" spans="2:11" x14ac:dyDescent="0.2">
      <c r="B19" s="288"/>
      <c r="C19" s="290"/>
      <c r="D19" s="290" t="s">
        <v>125</v>
      </c>
      <c r="E19" s="290"/>
      <c r="F19" s="290"/>
      <c r="G19" s="290"/>
      <c r="H19" s="290"/>
      <c r="I19" s="294"/>
      <c r="J19" s="290"/>
      <c r="K19" s="291"/>
    </row>
    <row r="20" spans="2:11" x14ac:dyDescent="0.2">
      <c r="B20" s="288"/>
      <c r="C20" s="290"/>
      <c r="D20" s="290" t="s">
        <v>119</v>
      </c>
      <c r="E20" s="290"/>
      <c r="F20" s="290"/>
      <c r="G20" s="290"/>
      <c r="H20" s="290"/>
      <c r="I20" s="294"/>
      <c r="J20" s="290"/>
      <c r="K20" s="291"/>
    </row>
    <row r="21" spans="2:11" ht="13.5" customHeight="1" x14ac:dyDescent="0.2">
      <c r="B21" s="288"/>
      <c r="C21" s="290"/>
      <c r="D21" s="290" t="s">
        <v>126</v>
      </c>
      <c r="E21" s="290"/>
      <c r="F21" s="290"/>
      <c r="G21" s="290"/>
      <c r="H21" s="290"/>
      <c r="I21" s="294"/>
      <c r="J21" s="290"/>
      <c r="K21" s="291"/>
    </row>
    <row r="22" spans="2:11" ht="13.5" customHeight="1" x14ac:dyDescent="0.2">
      <c r="B22" s="288"/>
      <c r="C22" s="290"/>
      <c r="D22" s="290" t="s">
        <v>127</v>
      </c>
      <c r="E22" s="290"/>
      <c r="F22" s="290"/>
      <c r="G22" s="290"/>
      <c r="H22" s="290"/>
      <c r="I22" s="294"/>
      <c r="J22" s="290"/>
      <c r="K22" s="291"/>
    </row>
    <row r="23" spans="2:11" x14ac:dyDescent="0.2">
      <c r="B23" s="288"/>
      <c r="C23" s="290"/>
      <c r="D23" s="290" t="s">
        <v>128</v>
      </c>
      <c r="E23" s="290"/>
      <c r="F23" s="290"/>
      <c r="G23" s="290"/>
      <c r="H23" s="290"/>
      <c r="I23" s="294"/>
      <c r="J23" s="290"/>
      <c r="K23" s="291"/>
    </row>
    <row r="24" spans="2:11" x14ac:dyDescent="0.2">
      <c r="B24" s="288"/>
      <c r="C24" s="290"/>
      <c r="D24" s="290"/>
      <c r="E24" s="290"/>
      <c r="F24" s="290"/>
      <c r="G24" s="290"/>
      <c r="H24" s="290"/>
      <c r="I24" s="294"/>
      <c r="J24" s="290"/>
      <c r="K24" s="291"/>
    </row>
    <row r="25" spans="2:11" x14ac:dyDescent="0.2">
      <c r="B25" s="288"/>
      <c r="C25" s="101" t="s">
        <v>118</v>
      </c>
      <c r="D25" s="100"/>
      <c r="E25" s="100"/>
      <c r="F25" s="290"/>
      <c r="G25" s="290"/>
      <c r="H25" s="290"/>
      <c r="I25" s="290"/>
      <c r="J25" s="290"/>
      <c r="K25" s="291"/>
    </row>
    <row r="26" spans="2:11" ht="5.25" customHeight="1" x14ac:dyDescent="0.2">
      <c r="B26" s="288"/>
      <c r="C26" s="290"/>
      <c r="D26" s="290"/>
      <c r="E26" s="290"/>
      <c r="F26" s="290"/>
      <c r="G26" s="290"/>
      <c r="H26" s="290"/>
      <c r="I26" s="290"/>
      <c r="J26" s="290"/>
      <c r="K26" s="291"/>
    </row>
    <row r="27" spans="2:11" x14ac:dyDescent="0.2">
      <c r="B27" s="288"/>
      <c r="C27" s="290"/>
      <c r="D27" s="290" t="s">
        <v>188</v>
      </c>
      <c r="E27" s="290"/>
      <c r="F27" s="290"/>
      <c r="G27" s="290"/>
      <c r="H27" s="290"/>
      <c r="I27" s="290"/>
      <c r="J27" s="290"/>
      <c r="K27" s="291"/>
    </row>
    <row r="28" spans="2:11" x14ac:dyDescent="0.2">
      <c r="B28" s="288"/>
      <c r="C28" s="290"/>
      <c r="D28" s="290" t="s">
        <v>120</v>
      </c>
      <c r="E28" s="290"/>
      <c r="F28" s="290"/>
      <c r="G28" s="290"/>
      <c r="H28" s="290"/>
      <c r="I28" s="290"/>
      <c r="J28" s="290"/>
      <c r="K28" s="291"/>
    </row>
    <row r="29" spans="2:11" x14ac:dyDescent="0.2">
      <c r="B29" s="288"/>
      <c r="C29" s="290"/>
      <c r="D29" s="296" t="s">
        <v>189</v>
      </c>
      <c r="E29" s="290"/>
      <c r="F29" s="290"/>
      <c r="G29" s="290"/>
      <c r="H29" s="290"/>
      <c r="I29" s="290"/>
      <c r="J29" s="290"/>
      <c r="K29" s="291"/>
    </row>
    <row r="30" spans="2:11" x14ac:dyDescent="0.2">
      <c r="B30" s="288"/>
      <c r="C30" s="290"/>
      <c r="D30" s="296"/>
      <c r="E30" s="290"/>
      <c r="F30" s="290"/>
      <c r="G30" s="290"/>
      <c r="H30" s="290"/>
      <c r="I30" s="290"/>
      <c r="J30" s="290"/>
      <c r="K30" s="291"/>
    </row>
    <row r="31" spans="2:11" x14ac:dyDescent="0.2">
      <c r="B31" s="288"/>
      <c r="C31" s="99" t="s">
        <v>176</v>
      </c>
      <c r="D31" s="100"/>
      <c r="E31" s="100"/>
      <c r="F31" s="100"/>
      <c r="G31" s="290"/>
      <c r="H31" s="290"/>
      <c r="I31" s="290"/>
      <c r="J31" s="290"/>
      <c r="K31" s="291"/>
    </row>
    <row r="32" spans="2:11" ht="6.75" customHeight="1" x14ac:dyDescent="0.2">
      <c r="B32" s="288"/>
      <c r="C32" s="106"/>
      <c r="D32" s="105"/>
      <c r="E32" s="290"/>
      <c r="F32" s="290"/>
      <c r="G32" s="290"/>
      <c r="H32" s="290"/>
      <c r="I32" s="290"/>
      <c r="J32" s="290"/>
      <c r="K32" s="291"/>
    </row>
    <row r="33" spans="2:11" x14ac:dyDescent="0.2">
      <c r="B33" s="288"/>
      <c r="C33" s="105"/>
      <c r="D33" s="105" t="s">
        <v>191</v>
      </c>
      <c r="E33" s="290"/>
      <c r="F33" s="290"/>
      <c r="G33" s="290"/>
      <c r="H33" s="290"/>
      <c r="I33" s="290"/>
      <c r="J33" s="290"/>
      <c r="K33" s="291"/>
    </row>
    <row r="34" spans="2:11" x14ac:dyDescent="0.2">
      <c r="B34" s="288"/>
      <c r="C34" s="105"/>
      <c r="D34" s="105" t="s">
        <v>192</v>
      </c>
      <c r="E34" s="290"/>
      <c r="F34" s="290"/>
      <c r="G34" s="290"/>
      <c r="H34" s="290"/>
      <c r="I34" s="290"/>
      <c r="J34" s="290"/>
      <c r="K34" s="291"/>
    </row>
    <row r="35" spans="2:11" x14ac:dyDescent="0.2">
      <c r="B35" s="288"/>
      <c r="C35" s="105"/>
      <c r="D35" s="108" t="s">
        <v>140</v>
      </c>
      <c r="E35" s="290"/>
      <c r="F35" s="290"/>
      <c r="G35" s="290"/>
      <c r="H35" s="290"/>
      <c r="I35" s="290"/>
      <c r="J35" s="290"/>
      <c r="K35" s="291"/>
    </row>
    <row r="36" spans="2:11" x14ac:dyDescent="0.2">
      <c r="B36" s="288"/>
      <c r="C36" s="105"/>
      <c r="D36" s="108" t="s">
        <v>199</v>
      </c>
      <c r="E36" s="290"/>
      <c r="F36" s="290"/>
      <c r="G36" s="290"/>
      <c r="H36" s="290"/>
      <c r="I36" s="290"/>
      <c r="J36" s="290"/>
      <c r="K36" s="291"/>
    </row>
    <row r="37" spans="2:11" x14ac:dyDescent="0.2">
      <c r="B37" s="288"/>
      <c r="C37" s="105"/>
      <c r="D37" s="107" t="s">
        <v>190</v>
      </c>
      <c r="E37" s="290"/>
      <c r="F37" s="290"/>
      <c r="G37" s="290"/>
      <c r="H37" s="290"/>
      <c r="I37" s="290"/>
      <c r="J37" s="290"/>
      <c r="K37" s="291"/>
    </row>
    <row r="38" spans="2:11" x14ac:dyDescent="0.2">
      <c r="B38" s="288"/>
      <c r="C38" s="105"/>
      <c r="D38" s="107" t="s">
        <v>141</v>
      </c>
      <c r="E38" s="290"/>
      <c r="F38" s="290"/>
      <c r="G38" s="290"/>
      <c r="H38" s="290"/>
      <c r="I38" s="290"/>
      <c r="J38" s="290"/>
      <c r="K38" s="291"/>
    </row>
    <row r="39" spans="2:11" x14ac:dyDescent="0.2">
      <c r="B39" s="288"/>
      <c r="C39" s="290"/>
      <c r="D39" s="290"/>
      <c r="E39" s="290"/>
      <c r="F39" s="290"/>
      <c r="G39" s="290"/>
      <c r="H39" s="290"/>
      <c r="I39" s="290"/>
      <c r="J39" s="290"/>
      <c r="K39" s="291"/>
    </row>
    <row r="40" spans="2:11" x14ac:dyDescent="0.2">
      <c r="B40" s="288"/>
      <c r="C40" s="99" t="s">
        <v>177</v>
      </c>
      <c r="D40" s="100"/>
      <c r="E40" s="100"/>
      <c r="F40" s="100"/>
      <c r="G40" s="290"/>
      <c r="H40" s="290"/>
      <c r="I40" s="290"/>
      <c r="J40" s="290"/>
      <c r="K40" s="291"/>
    </row>
    <row r="41" spans="2:11" ht="6.75" customHeight="1" x14ac:dyDescent="0.2">
      <c r="B41" s="288"/>
      <c r="C41" s="106"/>
      <c r="D41" s="105"/>
      <c r="E41" s="290"/>
      <c r="F41" s="290"/>
      <c r="G41" s="290"/>
      <c r="H41" s="290"/>
      <c r="I41" s="290"/>
      <c r="J41" s="290"/>
      <c r="K41" s="291"/>
    </row>
    <row r="42" spans="2:11" x14ac:dyDescent="0.2">
      <c r="B42" s="288"/>
      <c r="C42" s="106"/>
      <c r="D42" s="105" t="s">
        <v>178</v>
      </c>
      <c r="E42" s="290"/>
      <c r="F42" s="290"/>
      <c r="G42" s="290"/>
      <c r="H42" s="290"/>
      <c r="I42" s="290"/>
      <c r="J42" s="290"/>
      <c r="K42" s="291"/>
    </row>
    <row r="43" spans="2:11" x14ac:dyDescent="0.2">
      <c r="B43" s="288"/>
      <c r="C43" s="290"/>
      <c r="D43" s="290"/>
      <c r="E43" s="290"/>
      <c r="F43" s="290"/>
      <c r="G43" s="290"/>
      <c r="H43" s="290"/>
      <c r="I43" s="290"/>
      <c r="J43" s="290"/>
      <c r="K43" s="291"/>
    </row>
    <row r="44" spans="2:11" x14ac:dyDescent="0.2">
      <c r="B44" s="288"/>
      <c r="C44" s="99" t="s">
        <v>179</v>
      </c>
      <c r="D44" s="100"/>
      <c r="E44" s="100"/>
      <c r="F44" s="290"/>
      <c r="G44" s="290"/>
      <c r="H44" s="290"/>
      <c r="I44" s="290"/>
      <c r="J44" s="290"/>
      <c r="K44" s="291"/>
    </row>
    <row r="45" spans="2:11" ht="5.25" customHeight="1" x14ac:dyDescent="0.2">
      <c r="B45" s="288"/>
      <c r="C45" s="290" t="s">
        <v>79</v>
      </c>
      <c r="D45" s="290"/>
      <c r="E45" s="290"/>
      <c r="F45" s="290"/>
      <c r="G45" s="290"/>
      <c r="H45" s="290"/>
      <c r="I45" s="290"/>
      <c r="J45" s="290"/>
      <c r="K45" s="291"/>
    </row>
    <row r="46" spans="2:11" x14ac:dyDescent="0.2">
      <c r="B46" s="288"/>
      <c r="C46" s="290"/>
      <c r="D46" s="290" t="s">
        <v>108</v>
      </c>
      <c r="E46" s="290"/>
      <c r="F46" s="290"/>
      <c r="G46" s="290"/>
      <c r="H46" s="290"/>
      <c r="I46" s="290"/>
      <c r="J46" s="290"/>
      <c r="K46" s="291"/>
    </row>
    <row r="47" spans="2:11" ht="13.5" customHeight="1" x14ac:dyDescent="0.2">
      <c r="B47" s="288"/>
      <c r="C47" s="290"/>
      <c r="D47" s="290"/>
      <c r="E47" s="290"/>
      <c r="F47" s="290"/>
      <c r="G47" s="290"/>
      <c r="H47" s="290"/>
      <c r="I47" s="290"/>
      <c r="J47" s="290"/>
      <c r="K47" s="291"/>
    </row>
    <row r="48" spans="2:11" ht="13.8" thickBot="1" x14ac:dyDescent="0.25">
      <c r="B48" s="297"/>
      <c r="C48" s="298"/>
      <c r="D48" s="298"/>
      <c r="E48" s="298"/>
      <c r="F48" s="298"/>
      <c r="G48" s="298"/>
      <c r="H48" s="298"/>
      <c r="I48" s="298"/>
      <c r="J48" s="298"/>
      <c r="K48" s="299"/>
    </row>
  </sheetData>
  <sheetProtection sheet="1" objects="1" scenarios="1"/>
  <phoneticPr fontId="2"/>
  <printOptions horizontalCentered="1"/>
  <pageMargins left="0.78740157480314965" right="0.78740157480314965" top="0.98425196850393704" bottom="0.98425196850393704" header="0.51181102362204722" footer="0.51181102362204722"/>
  <pageSetup paperSize="9" scale="9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autoPageBreaks="0"/>
  </sheetPr>
  <dimension ref="A1:BN249"/>
  <sheetViews>
    <sheetView showGridLines="0" zoomScale="110" zoomScaleNormal="110" workbookViewId="0">
      <pane xSplit="2" ySplit="8" topLeftCell="C12" activePane="bottomRight" state="frozen"/>
      <selection activeCell="I7" sqref="I7"/>
      <selection pane="topRight" activeCell="I7" sqref="I7"/>
      <selection pane="bottomLeft" activeCell="I7" sqref="I7"/>
      <selection pane="bottomRight" activeCell="AI22" sqref="AI22"/>
    </sheetView>
  </sheetViews>
  <sheetFormatPr defaultColWidth="9" defaultRowHeight="13.2" x14ac:dyDescent="0.2"/>
  <cols>
    <col min="1" max="1" width="5.109375" style="2" customWidth="1"/>
    <col min="2" max="2" width="4.6640625" style="2" customWidth="1"/>
    <col min="3" max="3" width="13.21875" style="1" customWidth="1"/>
    <col min="4" max="4" width="10.77734375" style="1" customWidth="1"/>
    <col min="5" max="5" width="8.33203125" style="1" customWidth="1"/>
    <col min="6" max="6" width="9.33203125" style="1" customWidth="1"/>
    <col min="7" max="7" width="11.21875" style="1" customWidth="1"/>
    <col min="8" max="9" width="12.6640625" style="1" customWidth="1"/>
    <col min="10" max="13" width="4.77734375" style="1" customWidth="1"/>
    <col min="14" max="16" width="11.6640625" style="1" customWidth="1"/>
    <col min="17" max="17" width="10.77734375" style="1" customWidth="1"/>
    <col min="18" max="18" width="11.6640625" style="1" customWidth="1"/>
    <col min="19" max="23" width="8.6640625" style="1" customWidth="1"/>
    <col min="24" max="24" width="14.6640625" style="1" customWidth="1"/>
    <col min="25" max="25" width="12.44140625" style="14" customWidth="1"/>
    <col min="26" max="26" width="12.6640625" style="14" customWidth="1"/>
    <col min="27" max="27" width="7.88671875" style="30" customWidth="1"/>
    <col min="28" max="28" width="10.21875" style="14" customWidth="1"/>
    <col min="29" max="29" width="8.44140625" style="30" customWidth="1"/>
    <col min="30" max="31" width="11.44140625" style="1" customWidth="1"/>
    <col min="32" max="32" width="10.33203125" style="1" customWidth="1"/>
    <col min="33" max="33" width="11.44140625" style="1" customWidth="1"/>
    <col min="34" max="34" width="10.33203125" style="1" customWidth="1"/>
    <col min="35" max="35" width="12.44140625" style="14" customWidth="1"/>
    <col min="36" max="36" width="13.21875" style="14" customWidth="1"/>
    <col min="37" max="37" width="9" style="30"/>
    <col min="38" max="38" width="10.77734375" style="30" customWidth="1"/>
    <col min="39" max="39" width="10" style="30" customWidth="1"/>
    <col min="40" max="40" width="10.21875" style="14" customWidth="1"/>
    <col min="41" max="41" width="10.21875" style="78" customWidth="1"/>
    <col min="42" max="46" width="10.21875" style="14" customWidth="1"/>
    <col min="47" max="48" width="11.44140625" style="1" customWidth="1"/>
    <col min="49" max="49" width="10.33203125" style="1" customWidth="1"/>
    <col min="50" max="50" width="12" style="1" customWidth="1"/>
    <col min="51" max="51" width="10.33203125" style="1" customWidth="1"/>
    <col min="52" max="52" width="11.44140625" style="1" customWidth="1"/>
    <col min="53" max="53" width="10.33203125" style="1" customWidth="1"/>
    <col min="54" max="54" width="2" style="1" customWidth="1"/>
    <col min="55" max="55" width="4.77734375" style="1" customWidth="1"/>
    <col min="56" max="56" width="6" style="1" customWidth="1"/>
    <col min="57" max="58" width="4.77734375" style="1" customWidth="1"/>
    <col min="59" max="59" width="13.44140625" style="1" customWidth="1"/>
    <col min="60" max="60" width="10" style="82" customWidth="1"/>
    <col min="61" max="64" width="10" style="14" customWidth="1"/>
    <col min="65" max="66" width="13.77734375" style="1" customWidth="1"/>
    <col min="67" max="16384" width="9" style="1"/>
  </cols>
  <sheetData>
    <row r="1" spans="1:66" ht="43.5" customHeight="1" x14ac:dyDescent="0.25">
      <c r="C1" s="322" t="s">
        <v>173</v>
      </c>
      <c r="D1" s="27"/>
      <c r="E1" s="27"/>
      <c r="F1" s="27"/>
      <c r="H1" s="272"/>
      <c r="I1" s="27"/>
      <c r="K1" s="274"/>
      <c r="L1" s="28"/>
      <c r="M1" s="28"/>
      <c r="Y1" s="29"/>
      <c r="AI1" s="31"/>
      <c r="BA1" s="32"/>
      <c r="BC1" s="259" t="s">
        <v>161</v>
      </c>
      <c r="BD1" s="81"/>
      <c r="BF1" s="28"/>
      <c r="BI1" s="262"/>
      <c r="BJ1" s="263"/>
      <c r="BK1" s="262"/>
      <c r="BN1" s="32"/>
    </row>
    <row r="2" spans="1:66" ht="23.25" customHeight="1" thickBot="1" x14ac:dyDescent="0.25">
      <c r="C2" s="86"/>
      <c r="D2" s="86"/>
      <c r="E2" s="86"/>
      <c r="F2" s="86"/>
      <c r="H2" s="277"/>
      <c r="I2" s="27"/>
      <c r="K2" s="33"/>
      <c r="M2" s="28"/>
      <c r="O2" s="157"/>
      <c r="P2" s="274" t="s">
        <v>77</v>
      </c>
      <c r="Q2" s="272"/>
      <c r="R2" s="33"/>
      <c r="S2" s="274"/>
      <c r="T2" s="278"/>
      <c r="U2" s="2"/>
      <c r="W2" s="13"/>
      <c r="Y2" s="271" t="s">
        <v>74</v>
      </c>
      <c r="AC2" s="13"/>
      <c r="AD2" s="279" t="s">
        <v>95</v>
      </c>
      <c r="AI2" s="270" t="s">
        <v>75</v>
      </c>
      <c r="AL2" s="272"/>
      <c r="AM2" s="75"/>
      <c r="AO2" s="281" t="s">
        <v>95</v>
      </c>
      <c r="AP2" s="74"/>
      <c r="AS2" s="13"/>
      <c r="AT2" s="13"/>
      <c r="AX2" s="264" t="s">
        <v>100</v>
      </c>
      <c r="BA2" s="32"/>
      <c r="BC2" s="376" t="s">
        <v>201</v>
      </c>
      <c r="BD2" s="377"/>
      <c r="BE2" s="377"/>
      <c r="BF2" s="260" t="s">
        <v>117</v>
      </c>
      <c r="BG2" s="267" t="s">
        <v>162</v>
      </c>
      <c r="BH2" s="261"/>
      <c r="BK2" s="13"/>
      <c r="BL2" s="13"/>
      <c r="BM2" s="267" t="s">
        <v>163</v>
      </c>
      <c r="BN2" s="268" t="s">
        <v>164</v>
      </c>
    </row>
    <row r="3" spans="1:66" ht="17.25" customHeight="1" x14ac:dyDescent="0.2">
      <c r="B3" s="26"/>
      <c r="D3" s="27"/>
      <c r="E3" s="27"/>
      <c r="F3" s="276" t="s">
        <v>73</v>
      </c>
      <c r="J3" s="273" t="s">
        <v>165</v>
      </c>
      <c r="K3" s="275"/>
      <c r="M3" s="28"/>
      <c r="P3" s="273" t="s">
        <v>110</v>
      </c>
      <c r="S3" s="273"/>
      <c r="T3" s="33" t="s">
        <v>78</v>
      </c>
      <c r="W3" s="13"/>
      <c r="Y3" s="34"/>
      <c r="AI3" s="156"/>
      <c r="AL3" s="158" t="s">
        <v>159</v>
      </c>
      <c r="AN3" s="35"/>
      <c r="AO3" s="79"/>
      <c r="AP3" s="35"/>
      <c r="AQ3" s="35"/>
      <c r="AR3" s="35"/>
      <c r="AS3" s="35"/>
      <c r="AT3" s="35"/>
      <c r="AU3" s="403"/>
      <c r="AV3" s="403"/>
      <c r="AW3" s="403"/>
      <c r="AX3" s="403"/>
      <c r="AY3" s="403"/>
      <c r="AZ3" s="403"/>
      <c r="BA3" s="404"/>
      <c r="BC3" s="378">
        <v>46113</v>
      </c>
      <c r="BD3" s="379"/>
      <c r="BE3" s="379"/>
      <c r="BG3" s="330">
        <f>BG5/AI5-1</f>
        <v>-1.3681522488769637E-2</v>
      </c>
      <c r="BH3" s="83"/>
      <c r="BI3" s="258" t="s">
        <v>106</v>
      </c>
      <c r="BJ3" s="85"/>
      <c r="BK3" s="35"/>
      <c r="BL3" s="35"/>
      <c r="BM3" s="256">
        <f>BM5/AU5-1</f>
        <v>2.985755674914925E-2</v>
      </c>
      <c r="BN3" s="257">
        <f>BN5/AV5-1</f>
        <v>8.2731077333644265E-3</v>
      </c>
    </row>
    <row r="4" spans="1:66" ht="20.25" customHeight="1" x14ac:dyDescent="0.2">
      <c r="A4" s="26"/>
      <c r="B4" s="26"/>
      <c r="C4" s="140" t="s">
        <v>13</v>
      </c>
      <c r="D4" s="27"/>
      <c r="E4" s="27"/>
      <c r="H4" s="2"/>
      <c r="I4" s="2"/>
      <c r="J4" s="387" t="s">
        <v>14</v>
      </c>
      <c r="K4" s="387"/>
      <c r="L4" s="387"/>
      <c r="M4" s="28"/>
      <c r="N4" s="332" t="s">
        <v>0</v>
      </c>
      <c r="O4" s="332" t="s">
        <v>102</v>
      </c>
      <c r="P4" s="332"/>
      <c r="Q4" s="332"/>
      <c r="R4" s="332" t="s">
        <v>25</v>
      </c>
      <c r="S4" s="332" t="s">
        <v>26</v>
      </c>
      <c r="T4" s="332" t="s">
        <v>27</v>
      </c>
      <c r="U4" s="332"/>
      <c r="V4" s="332"/>
      <c r="W4" s="332" t="s">
        <v>28</v>
      </c>
      <c r="X4" s="333" t="s">
        <v>21</v>
      </c>
      <c r="Y4" s="36" t="s">
        <v>62</v>
      </c>
      <c r="Z4" s="136" t="s">
        <v>65</v>
      </c>
      <c r="AA4" s="136"/>
      <c r="AB4" s="136"/>
      <c r="AC4" s="136"/>
      <c r="AD4" s="136" t="s">
        <v>67</v>
      </c>
      <c r="AE4" s="136" t="s">
        <v>63</v>
      </c>
      <c r="AF4" s="136" t="s">
        <v>28</v>
      </c>
      <c r="AG4" s="136" t="s">
        <v>21</v>
      </c>
      <c r="AH4" s="37" t="s">
        <v>64</v>
      </c>
      <c r="AI4" s="162" t="s">
        <v>62</v>
      </c>
      <c r="AJ4" s="332" t="s">
        <v>65</v>
      </c>
      <c r="AK4" s="332"/>
      <c r="AL4" s="332"/>
      <c r="AM4" s="333"/>
      <c r="AN4" s="332"/>
      <c r="AO4" s="163"/>
      <c r="AP4" s="332"/>
      <c r="AQ4" s="332"/>
      <c r="AR4" s="332"/>
      <c r="AS4" s="332"/>
      <c r="AT4" s="332"/>
      <c r="AU4" s="265" t="s">
        <v>67</v>
      </c>
      <c r="AV4" s="265" t="s">
        <v>63</v>
      </c>
      <c r="AW4" s="332" t="s">
        <v>28</v>
      </c>
      <c r="AX4" s="332" t="s">
        <v>72</v>
      </c>
      <c r="AY4" s="332" t="s">
        <v>76</v>
      </c>
      <c r="AZ4" s="265" t="s">
        <v>21</v>
      </c>
      <c r="BA4" s="266" t="s">
        <v>64</v>
      </c>
      <c r="BC4" s="376" t="s">
        <v>104</v>
      </c>
      <c r="BD4" s="377"/>
      <c r="BE4" s="377"/>
      <c r="BF4" s="260" t="s">
        <v>117</v>
      </c>
      <c r="BG4" s="335" t="s">
        <v>4</v>
      </c>
      <c r="BH4" s="247"/>
      <c r="BI4" s="248" t="str">
        <f>IF('3.段階号俸表・参照表'!$V$16="","",'3.段階号俸表・参照表'!$V$16)</f>
        <v>B</v>
      </c>
      <c r="BJ4" s="225"/>
      <c r="BK4" s="335"/>
      <c r="BL4" s="335"/>
      <c r="BM4" s="335" t="s">
        <v>114</v>
      </c>
      <c r="BN4" s="249" t="s">
        <v>115</v>
      </c>
    </row>
    <row r="5" spans="1:66" ht="16.5" customHeight="1" thickBot="1" x14ac:dyDescent="0.25">
      <c r="A5" s="26"/>
      <c r="B5" s="26"/>
      <c r="C5" s="141">
        <f ca="1">NOW()</f>
        <v>46067.704049537038</v>
      </c>
      <c r="D5" s="27"/>
      <c r="E5" s="27"/>
      <c r="F5" s="274" t="s">
        <v>77</v>
      </c>
      <c r="H5" s="2"/>
      <c r="I5" s="2"/>
      <c r="J5" s="388">
        <v>45748</v>
      </c>
      <c r="K5" s="389"/>
      <c r="L5" s="390"/>
      <c r="M5" s="28"/>
      <c r="N5" s="154">
        <f>SUM(N9:N208)</f>
        <v>5833100</v>
      </c>
      <c r="O5" s="154">
        <f t="shared" ref="O5:AH5" si="0">SUM(O9:O208)</f>
        <v>540850</v>
      </c>
      <c r="P5" s="154">
        <f t="shared" si="0"/>
        <v>4444745</v>
      </c>
      <c r="Q5" s="154">
        <f>SUM(Q9:Q208)</f>
        <v>0</v>
      </c>
      <c r="R5" s="154">
        <f t="shared" si="0"/>
        <v>10818695</v>
      </c>
      <c r="S5" s="154">
        <f t="shared" si="0"/>
        <v>0</v>
      </c>
      <c r="T5" s="154">
        <f t="shared" si="0"/>
        <v>0</v>
      </c>
      <c r="U5" s="154">
        <f t="shared" si="0"/>
        <v>0</v>
      </c>
      <c r="V5" s="154">
        <f t="shared" si="0"/>
        <v>0</v>
      </c>
      <c r="W5" s="154">
        <f t="shared" si="0"/>
        <v>0</v>
      </c>
      <c r="X5" s="154">
        <f t="shared" si="0"/>
        <v>10818695</v>
      </c>
      <c r="Y5" s="38">
        <f t="shared" si="0"/>
        <v>5364900</v>
      </c>
      <c r="Z5" s="39">
        <f t="shared" si="0"/>
        <v>5453795</v>
      </c>
      <c r="AA5" s="155"/>
      <c r="AB5" s="39"/>
      <c r="AC5" s="39"/>
      <c r="AD5" s="39">
        <f t="shared" si="0"/>
        <v>5489740</v>
      </c>
      <c r="AE5" s="39">
        <f t="shared" si="0"/>
        <v>10854640</v>
      </c>
      <c r="AF5" s="39">
        <f t="shared" si="0"/>
        <v>0</v>
      </c>
      <c r="AG5" s="39">
        <f t="shared" si="0"/>
        <v>10854640</v>
      </c>
      <c r="AH5" s="39">
        <f t="shared" si="0"/>
        <v>35945</v>
      </c>
      <c r="AI5" s="159">
        <f>SUM(AI9:AI208)</f>
        <v>5364900</v>
      </c>
      <c r="AJ5" s="154">
        <f>SUM(AJ9:AJ208)</f>
        <v>5453795</v>
      </c>
      <c r="AK5" s="154"/>
      <c r="AL5" s="154"/>
      <c r="AM5" s="154"/>
      <c r="AN5" s="154"/>
      <c r="AO5" s="154"/>
      <c r="AP5" s="154"/>
      <c r="AQ5" s="154"/>
      <c r="AR5" s="154"/>
      <c r="AS5" s="160"/>
      <c r="AT5" s="160"/>
      <c r="AU5" s="154">
        <f t="shared" ref="AU5:AZ5" si="1">SUM(AU9:AU208)</f>
        <v>5456910</v>
      </c>
      <c r="AV5" s="154">
        <f t="shared" si="1"/>
        <v>10821810</v>
      </c>
      <c r="AW5" s="154">
        <f t="shared" si="1"/>
        <v>0</v>
      </c>
      <c r="AX5" s="154">
        <f t="shared" si="1"/>
        <v>10821810</v>
      </c>
      <c r="AY5" s="154">
        <f t="shared" si="1"/>
        <v>78845</v>
      </c>
      <c r="AZ5" s="154">
        <f t="shared" si="1"/>
        <v>10900655</v>
      </c>
      <c r="BA5" s="161">
        <f>SUM(BA9:BA208)</f>
        <v>81960</v>
      </c>
      <c r="BC5" s="391">
        <v>65</v>
      </c>
      <c r="BD5" s="392"/>
      <c r="BE5" s="393"/>
      <c r="BG5" s="250">
        <f>SUM(BG9:BG208)</f>
        <v>5291500</v>
      </c>
      <c r="BH5" s="251"/>
      <c r="BI5" s="252">
        <f>IF('3.段階号俸表・参照表'!$V$17="","",'3.段階号俸表・参照表'!$V$17)</f>
        <v>3</v>
      </c>
      <c r="BJ5" s="253"/>
      <c r="BK5" s="254"/>
      <c r="BL5" s="254"/>
      <c r="BM5" s="250">
        <f>SUM(BM9:BM208)</f>
        <v>5619840</v>
      </c>
      <c r="BN5" s="255">
        <f>SUM(BN9:BN208)</f>
        <v>10911340</v>
      </c>
    </row>
    <row r="6" spans="1:66" ht="18" customHeight="1" thickBot="1" x14ac:dyDescent="0.25">
      <c r="A6" s="26"/>
      <c r="B6" s="26"/>
      <c r="C6" s="27"/>
      <c r="D6" s="27"/>
      <c r="E6" s="27"/>
      <c r="F6" s="273" t="s">
        <v>110</v>
      </c>
      <c r="H6" s="2"/>
      <c r="I6" s="2"/>
      <c r="J6" s="27"/>
      <c r="K6" s="27"/>
      <c r="L6" s="27"/>
      <c r="M6" s="28"/>
      <c r="N6" s="87"/>
      <c r="O6" s="40" t="s">
        <v>93</v>
      </c>
      <c r="P6" s="40"/>
      <c r="Q6" s="40"/>
      <c r="R6" s="88"/>
      <c r="S6" s="4"/>
      <c r="T6" s="40"/>
      <c r="U6" s="40" t="s">
        <v>93</v>
      </c>
      <c r="V6" s="4"/>
      <c r="W6" s="4"/>
      <c r="X6" s="152" t="s">
        <v>93</v>
      </c>
      <c r="Y6" s="41"/>
      <c r="Z6" s="42"/>
      <c r="AA6" s="43"/>
      <c r="AB6" s="42"/>
      <c r="AC6" s="43" t="s">
        <v>68</v>
      </c>
      <c r="AD6" s="44"/>
      <c r="AE6" s="44"/>
      <c r="AF6" s="44"/>
      <c r="AG6" s="44"/>
      <c r="AH6" s="44"/>
      <c r="AI6" s="164"/>
      <c r="AJ6" s="165"/>
      <c r="AK6" s="166"/>
      <c r="AL6" s="166"/>
      <c r="AM6" s="166"/>
      <c r="AN6" s="165"/>
      <c r="AO6" s="167"/>
      <c r="AP6" s="168"/>
      <c r="AQ6" s="165"/>
      <c r="AR6" s="165"/>
      <c r="AS6" s="165"/>
      <c r="AT6" s="182"/>
      <c r="AU6" s="169"/>
      <c r="AV6" s="169"/>
      <c r="AW6" s="169"/>
      <c r="AX6" s="169"/>
      <c r="AY6" s="169"/>
      <c r="AZ6" s="169"/>
      <c r="BA6" s="170"/>
      <c r="BC6" s="206"/>
      <c r="BD6" s="207"/>
      <c r="BE6" s="207"/>
      <c r="BF6" s="208"/>
      <c r="BG6" s="209"/>
      <c r="BH6" s="210"/>
      <c r="BI6" s="211"/>
      <c r="BJ6" s="212"/>
      <c r="BK6" s="212"/>
      <c r="BL6" s="213"/>
      <c r="BM6" s="214"/>
      <c r="BN6" s="215"/>
    </row>
    <row r="7" spans="1:66" ht="16.5" customHeight="1" x14ac:dyDescent="0.2">
      <c r="A7" s="45" t="s">
        <v>15</v>
      </c>
      <c r="B7" s="337" t="s">
        <v>16</v>
      </c>
      <c r="C7" s="396" t="s">
        <v>166</v>
      </c>
      <c r="D7" s="399" t="s">
        <v>17</v>
      </c>
      <c r="E7" s="401" t="s">
        <v>7</v>
      </c>
      <c r="F7" s="399" t="s">
        <v>18</v>
      </c>
      <c r="G7" s="400" t="s">
        <v>19</v>
      </c>
      <c r="H7" s="396" t="s">
        <v>167</v>
      </c>
      <c r="I7" s="396" t="s">
        <v>168</v>
      </c>
      <c r="J7" s="398" t="s">
        <v>2</v>
      </c>
      <c r="K7" s="384"/>
      <c r="L7" s="384" t="s">
        <v>20</v>
      </c>
      <c r="M7" s="384"/>
      <c r="N7" s="40"/>
      <c r="O7" s="89" t="s">
        <v>61</v>
      </c>
      <c r="P7" s="280" t="s">
        <v>111</v>
      </c>
      <c r="Q7" s="40"/>
      <c r="R7" s="40"/>
      <c r="S7" s="46"/>
      <c r="T7" s="47"/>
      <c r="U7" s="48" t="s">
        <v>94</v>
      </c>
      <c r="V7" s="47"/>
      <c r="W7" s="47"/>
      <c r="X7" s="385" t="s">
        <v>21</v>
      </c>
      <c r="Y7" s="49"/>
      <c r="Z7" s="50"/>
      <c r="AA7" s="50"/>
      <c r="AB7" s="50"/>
      <c r="AC7" s="51"/>
      <c r="AD7" s="52"/>
      <c r="AE7" s="52"/>
      <c r="AF7" s="52"/>
      <c r="AG7" s="405" t="s">
        <v>21</v>
      </c>
      <c r="AH7" s="407" t="s">
        <v>64</v>
      </c>
      <c r="AI7" s="171"/>
      <c r="AJ7" s="172"/>
      <c r="AK7" s="173"/>
      <c r="AL7" s="168" t="s">
        <v>169</v>
      </c>
      <c r="AM7" s="173"/>
      <c r="AN7" s="172"/>
      <c r="AO7" s="174"/>
      <c r="AP7" s="174"/>
      <c r="AQ7" s="172"/>
      <c r="AR7" s="172"/>
      <c r="AS7" s="172"/>
      <c r="AT7" s="183" t="s">
        <v>99</v>
      </c>
      <c r="AU7" s="394" t="s">
        <v>67</v>
      </c>
      <c r="AV7" s="394" t="s">
        <v>63</v>
      </c>
      <c r="AW7" s="153"/>
      <c r="AX7" s="176"/>
      <c r="AY7" s="177"/>
      <c r="AZ7" s="394" t="s">
        <v>21</v>
      </c>
      <c r="BA7" s="409" t="s">
        <v>64</v>
      </c>
      <c r="BC7" s="380" t="s">
        <v>2</v>
      </c>
      <c r="BD7" s="381"/>
      <c r="BE7" s="381" t="s">
        <v>20</v>
      </c>
      <c r="BF7" s="381"/>
      <c r="BG7" s="328" t="s">
        <v>107</v>
      </c>
      <c r="BH7" s="216"/>
      <c r="BI7" s="217"/>
      <c r="BJ7" s="217"/>
      <c r="BK7" s="217"/>
      <c r="BL7" s="218" t="s">
        <v>99</v>
      </c>
      <c r="BM7" s="219" t="s">
        <v>107</v>
      </c>
      <c r="BN7" s="382" t="s">
        <v>63</v>
      </c>
    </row>
    <row r="8" spans="1:66" ht="17.25" customHeight="1" thickBot="1" x14ac:dyDescent="0.25">
      <c r="A8" s="53"/>
      <c r="B8" s="338" t="s">
        <v>22</v>
      </c>
      <c r="C8" s="397"/>
      <c r="D8" s="399"/>
      <c r="E8" s="402"/>
      <c r="F8" s="399"/>
      <c r="G8" s="400"/>
      <c r="H8" s="397"/>
      <c r="I8" s="397"/>
      <c r="J8" s="331" t="s">
        <v>8</v>
      </c>
      <c r="K8" s="332" t="s">
        <v>23</v>
      </c>
      <c r="L8" s="332" t="s">
        <v>8</v>
      </c>
      <c r="M8" s="332" t="s">
        <v>23</v>
      </c>
      <c r="N8" s="375" t="s">
        <v>0</v>
      </c>
      <c r="O8" s="375" t="s">
        <v>24</v>
      </c>
      <c r="P8" s="375" t="s">
        <v>102</v>
      </c>
      <c r="Q8" s="339"/>
      <c r="R8" s="332" t="s">
        <v>25</v>
      </c>
      <c r="S8" s="97" t="s">
        <v>26</v>
      </c>
      <c r="T8" s="97" t="s">
        <v>27</v>
      </c>
      <c r="U8" s="98"/>
      <c r="V8" s="98"/>
      <c r="W8" s="333" t="s">
        <v>28</v>
      </c>
      <c r="X8" s="386"/>
      <c r="Y8" s="54" t="s">
        <v>62</v>
      </c>
      <c r="Z8" s="55" t="s">
        <v>65</v>
      </c>
      <c r="AA8" s="55" t="s">
        <v>69</v>
      </c>
      <c r="AB8" s="55" t="s">
        <v>105</v>
      </c>
      <c r="AC8" s="55" t="s">
        <v>70</v>
      </c>
      <c r="AD8" s="136" t="s">
        <v>67</v>
      </c>
      <c r="AE8" s="136" t="s">
        <v>63</v>
      </c>
      <c r="AF8" s="136" t="s">
        <v>28</v>
      </c>
      <c r="AG8" s="406"/>
      <c r="AH8" s="408"/>
      <c r="AI8" s="178" t="s">
        <v>62</v>
      </c>
      <c r="AJ8" s="175" t="s">
        <v>65</v>
      </c>
      <c r="AK8" s="175" t="s">
        <v>69</v>
      </c>
      <c r="AL8" s="269" t="s">
        <v>160</v>
      </c>
      <c r="AM8" s="175" t="s">
        <v>105</v>
      </c>
      <c r="AN8" s="175" t="s">
        <v>105</v>
      </c>
      <c r="AO8" s="175" t="s">
        <v>105</v>
      </c>
      <c r="AP8" s="175" t="s">
        <v>105</v>
      </c>
      <c r="AQ8" s="179" t="s">
        <v>105</v>
      </c>
      <c r="AR8" s="180" t="s">
        <v>71</v>
      </c>
      <c r="AS8" s="181" t="s">
        <v>98</v>
      </c>
      <c r="AT8" s="184" t="s">
        <v>98</v>
      </c>
      <c r="AU8" s="395"/>
      <c r="AV8" s="395"/>
      <c r="AW8" s="333" t="s">
        <v>28</v>
      </c>
      <c r="AX8" s="332" t="s">
        <v>72</v>
      </c>
      <c r="AY8" s="332" t="s">
        <v>76</v>
      </c>
      <c r="AZ8" s="395"/>
      <c r="BA8" s="410"/>
      <c r="BC8" s="334" t="s">
        <v>8</v>
      </c>
      <c r="BD8" s="335" t="s">
        <v>23</v>
      </c>
      <c r="BE8" s="335" t="s">
        <v>8</v>
      </c>
      <c r="BF8" s="335" t="s">
        <v>23</v>
      </c>
      <c r="BG8" s="329" t="s">
        <v>62</v>
      </c>
      <c r="BH8" s="220" t="s">
        <v>7</v>
      </c>
      <c r="BI8" s="221" t="s">
        <v>105</v>
      </c>
      <c r="BJ8" s="222" t="s">
        <v>71</v>
      </c>
      <c r="BK8" s="223" t="s">
        <v>98</v>
      </c>
      <c r="BL8" s="224" t="s">
        <v>98</v>
      </c>
      <c r="BM8" s="225" t="s">
        <v>67</v>
      </c>
      <c r="BN8" s="383"/>
    </row>
    <row r="9" spans="1:66" s="13" customFormat="1" ht="12" customHeight="1" x14ac:dyDescent="0.15">
      <c r="A9" s="62">
        <f>IF(C9="","",COUNTA($C9:C$9))</f>
        <v>1</v>
      </c>
      <c r="B9" s="91">
        <v>1</v>
      </c>
      <c r="C9" s="91" t="s">
        <v>29</v>
      </c>
      <c r="D9" s="374"/>
      <c r="E9" s="374"/>
      <c r="F9" s="374"/>
      <c r="G9" s="92"/>
      <c r="H9" s="300">
        <v>23922</v>
      </c>
      <c r="I9" s="300">
        <v>31112</v>
      </c>
      <c r="J9" s="142">
        <f>IF(H9="","",DATEDIF(H9-1,$J$5,"Y"))</f>
        <v>59</v>
      </c>
      <c r="K9" s="142">
        <f>IF(H9="","",DATEDIF(H9-1,$J$5,"YM"))</f>
        <v>9</v>
      </c>
      <c r="L9" s="142">
        <f>IF(I9="","",DATEDIF(I9-1,$J$5,"Y"))</f>
        <v>40</v>
      </c>
      <c r="M9" s="142">
        <f>IF(I9="","",DATEDIF(I9-1,$J$5,"YM"))</f>
        <v>0</v>
      </c>
      <c r="N9" s="90">
        <v>181780</v>
      </c>
      <c r="O9" s="90">
        <v>33000</v>
      </c>
      <c r="P9" s="90">
        <v>183775</v>
      </c>
      <c r="Q9" s="90"/>
      <c r="R9" s="144">
        <f>IF($C9="","",SUM(N9:Q9))</f>
        <v>398555</v>
      </c>
      <c r="S9" s="340"/>
      <c r="T9" s="340"/>
      <c r="U9" s="340"/>
      <c r="V9" s="340"/>
      <c r="W9" s="147">
        <f>IF(C9="","",SUM(S9:V9))</f>
        <v>0</v>
      </c>
      <c r="X9" s="148">
        <f>IF(C9="","",R9+W9)</f>
        <v>398555</v>
      </c>
      <c r="Y9" s="56">
        <f>IF($C9="","",VLOOKUP($J9,'1.年齢給'!$B$8:$C$54,2))</f>
        <v>174240</v>
      </c>
      <c r="Z9" s="57">
        <f>IF($C9="","",$R9-$Y9)</f>
        <v>224315</v>
      </c>
      <c r="AA9" s="58">
        <f>IF($C9="","",IF($Z9="","",IF($Z9&lt;'3.段階号俸表・参照表'!$W$5,1,VLOOKUP($Z9,'3.段階号俸表・参照表'!$W$4:$AI$13,13,TRUE))))</f>
        <v>7</v>
      </c>
      <c r="AB9" s="57">
        <f>IF(C9="","",($Z9-VLOOKUP($AA9,'3.段階号俸表・参照表'!$V$4:$AH$13,2,FALSE)))</f>
        <v>6455</v>
      </c>
      <c r="AC9" s="58">
        <f>IF($C9="","",IF($AB9&lt;=0,1,ROUNDUP($AB9/VLOOKUP($AA9,'3.段階号俸表・参照表'!$V$4:$AH$13,4,FALSE),0)+1))</f>
        <v>5</v>
      </c>
      <c r="AD9" s="59">
        <f>IF($C9="","",INDEX('3.段階号俸表・参照表'!$B$3:$T$188,MATCH($AC9,'3.段階号俸表・参照表'!$B$3:$B$188,0),MATCH($AA9,'3.段階号俸表・参照表'!$B$3:$T$3,0)))</f>
        <v>225860</v>
      </c>
      <c r="AE9" s="57">
        <f t="shared" ref="AE9:AE40" si="2">IF(C9="","",$Y9+$AD9)</f>
        <v>400100</v>
      </c>
      <c r="AF9" s="57">
        <f>W9</f>
        <v>0</v>
      </c>
      <c r="AG9" s="60">
        <f t="shared" ref="AG9:AG40" si="3">IF($C9="","",$AE9+$AF9)</f>
        <v>400100</v>
      </c>
      <c r="AH9" s="61">
        <f t="shared" ref="AH9:AH40" si="4">IF($C9="","",$AG9-$X9)</f>
        <v>1545</v>
      </c>
      <c r="AI9" s="185">
        <f>$Y9</f>
        <v>174240</v>
      </c>
      <c r="AJ9" s="144">
        <f>$Z9</f>
        <v>224315</v>
      </c>
      <c r="AK9" s="186">
        <f>$AA9</f>
        <v>7</v>
      </c>
      <c r="AL9" s="301">
        <v>7</v>
      </c>
      <c r="AM9" s="191">
        <f>IF($AL9="","",($AJ9-VLOOKUP($AL9,'3.段階号俸表・参照表'!$V$4:$AH$13,2,FALSE)))</f>
        <v>6455</v>
      </c>
      <c r="AN9" s="192">
        <f>IF($AL9="","",IF(ROUNDUP($AM9/VLOOKUP($AL9,'3.段階号俸表・参照表'!$V$4:$AH$13,4),0)+1&gt;=$AS9,$AS9,ROUNDUP($AM9/VLOOKUP($AL9,'3.段階号俸表・参照表'!$V$4:$AH$13,4),0)+1))</f>
        <v>5</v>
      </c>
      <c r="AO9" s="193">
        <f>IF($AL9="","",($AN9-1)*VLOOKUP($AL9,'3.段階号俸表・参照表'!$V$4:$AI$13,4,FALSE))</f>
        <v>8000</v>
      </c>
      <c r="AP9" s="192">
        <f>IF($AL9="","",$AM9-$AO9)</f>
        <v>-1545</v>
      </c>
      <c r="AQ9" s="192">
        <f>IF($AL9="","",IF($AP9&lt;=0,0,IF(ROUNDUP($AP9/(VLOOKUP($AL9,'3.段階号俸表・参照表'!$V$4:$AH$13,8,FALSE)),0)&gt;=($AT9-$AS9),$AT9-$AS9,ROUNDUP($AP9/(VLOOKUP($AL9,'3.段階号俸表・参照表'!$V$4:$AH$13,8,FALSE)),0))))</f>
        <v>0</v>
      </c>
      <c r="AR9" s="192">
        <f>IF($AL9="","",IF($AN9+$AQ9&gt;=$AT9,$AT9,IF($AN9+$AQ9&lt;=0,1,$AN9+$AQ9)))</f>
        <v>5</v>
      </c>
      <c r="AS9" s="188">
        <f>IF($AL9="","",VLOOKUP($AL9,'3.段階号俸表・参照表'!$V$4:$AH$13,11,FALSE))</f>
        <v>31</v>
      </c>
      <c r="AT9" s="194">
        <f>IF($AL9="","",VLOOKUP($AL9,'3.段階号俸表・参照表'!$V$4:$AH$13,12,FALSE))</f>
        <v>61</v>
      </c>
      <c r="AU9" s="195">
        <f>IF($AL9="","",INDEX('3.段階号俸表・参照表'!$B$3:$T$188,MATCH($AR9,'3.段階号俸表・参照表'!$B$3:$B$188,0),MATCH($AL9,'3.段階号俸表・参照表'!$B$3:$T$3,0)))</f>
        <v>225860</v>
      </c>
      <c r="AV9" s="144">
        <f t="shared" ref="AV9:AV72" si="5">IF($AL9="","",$AI9+$AU9)</f>
        <v>400100</v>
      </c>
      <c r="AW9" s="144">
        <f>$AF9</f>
        <v>0</v>
      </c>
      <c r="AX9" s="196">
        <f>IF($AL9="","",$AV9+$AW9)</f>
        <v>400100</v>
      </c>
      <c r="AY9" s="196">
        <f>IF($AL9="","",IF(($AJ9-$AU9)&gt;0,$AJ9-$AU9,0))</f>
        <v>0</v>
      </c>
      <c r="AZ9" s="196">
        <f>IF($AL9="","",$AX9+$AY9)</f>
        <v>400100</v>
      </c>
      <c r="BA9" s="197">
        <f>IF($AL9="","",$AZ9-$X9)</f>
        <v>1545</v>
      </c>
      <c r="BC9" s="234">
        <f t="shared" ref="BC9:BC40" si="6">IF(H9="","",DATEDIF(H9-1,$BC$3,"Y"))</f>
        <v>60</v>
      </c>
      <c r="BD9" s="226">
        <f t="shared" ref="BD9:BD40" si="7">IF(H9="","",DATEDIF(H9-1,$BC$3,"YM"))</f>
        <v>9</v>
      </c>
      <c r="BE9" s="226">
        <f t="shared" ref="BE9:BE40" si="8">IF(I9="","",DATEDIF(I9-1,$BC$3,"Y"))</f>
        <v>41</v>
      </c>
      <c r="BF9" s="226">
        <f t="shared" ref="BF9:BF40" si="9">IF(I9="","",DATEDIF(I9-1,$BC$3,"YM"))</f>
        <v>0</v>
      </c>
      <c r="BG9" s="227">
        <f>IF($C9="","",IF($BC9&gt;=$BC$5,AI9,VLOOKUP(BC9,'1.年齢給'!$B$8:$C$54,2)))</f>
        <v>94240</v>
      </c>
      <c r="BH9" s="228">
        <f>IF($C9="","",$AL9)</f>
        <v>7</v>
      </c>
      <c r="BI9" s="229">
        <f>IF($C9="","",IF($BC9&gt;=$BC$5,$AR9,AR9+$BI$5))</f>
        <v>8</v>
      </c>
      <c r="BJ9" s="229">
        <f>IF($BI9="","",IF($BI9&gt;=$BL9,$BL9,$BI9))</f>
        <v>8</v>
      </c>
      <c r="BK9" s="230">
        <f>IF($BH9="","",VLOOKUP($BH9,'3.段階号俸表・参照表'!V$4:AH$13,11,FALSE))</f>
        <v>31</v>
      </c>
      <c r="BL9" s="231">
        <f>IF($BH9="","",VLOOKUP($BH9,'3.段階号俸表・参照表'!$V$4:$AH$13,12,FALSE))</f>
        <v>61</v>
      </c>
      <c r="BM9" s="232">
        <f>IF($C9="","",IF($BC9&gt;=$BC$5,$AU9,INDEX('3.段階号俸表・参照表'!$B$3:$T$188,MATCH(BJ9,'3.段階号俸表・参照表'!$B$3:$B$188,0),MATCH(BH9,'3.段階号俸表・参照表'!$B$3:$T$3,0))))</f>
        <v>231860</v>
      </c>
      <c r="BN9" s="233">
        <f>IF($C9="","",$BG9+$BM9)</f>
        <v>326100</v>
      </c>
    </row>
    <row r="10" spans="1:66" s="13" customFormat="1" ht="12" customHeight="1" x14ac:dyDescent="0.15">
      <c r="A10" s="62">
        <f>IF(C10="","",COUNTA($C$9:C10))</f>
        <v>2</v>
      </c>
      <c r="B10" s="92">
        <v>1</v>
      </c>
      <c r="C10" s="92" t="s">
        <v>30</v>
      </c>
      <c r="D10" s="92"/>
      <c r="E10" s="92"/>
      <c r="F10" s="92"/>
      <c r="G10" s="92"/>
      <c r="H10" s="300">
        <v>24438</v>
      </c>
      <c r="I10" s="300">
        <v>31463</v>
      </c>
      <c r="J10" s="142">
        <f>IF(H10="","",DATEDIF(H10-1,$J$5,"Y"))</f>
        <v>58</v>
      </c>
      <c r="K10" s="142">
        <f>IF(H10="","",DATEDIF(H10-1,$J$5,"YM"))</f>
        <v>4</v>
      </c>
      <c r="L10" s="142">
        <f>IF(I10="","",DATEDIF(I10-1,$J$5,"Y"))</f>
        <v>39</v>
      </c>
      <c r="M10" s="142">
        <f>IF(I10="","",DATEDIF(I10-1,$J$5,"YM"))</f>
        <v>1</v>
      </c>
      <c r="N10" s="90">
        <v>182780</v>
      </c>
      <c r="O10" s="90">
        <v>32000</v>
      </c>
      <c r="P10" s="90">
        <v>175720</v>
      </c>
      <c r="Q10" s="90"/>
      <c r="R10" s="145">
        <f t="shared" ref="R10:R73" si="10">IF($C10="","",SUM(N10:Q10))</f>
        <v>390500</v>
      </c>
      <c r="S10" s="341"/>
      <c r="T10" s="341"/>
      <c r="U10" s="341"/>
      <c r="V10" s="341"/>
      <c r="W10" s="149">
        <f t="shared" ref="W10:W73" si="11">IF(C10="","",SUM(S10:V10))</f>
        <v>0</v>
      </c>
      <c r="X10" s="150">
        <f t="shared" ref="X10:X73" si="12">IF(C10="","",R10+W10)</f>
        <v>390500</v>
      </c>
      <c r="Y10" s="63">
        <f>IF($C10="","",VLOOKUP($J10,'1.年齢給'!$B$8:$C$54,2))</f>
        <v>175240</v>
      </c>
      <c r="Z10" s="64">
        <f t="shared" ref="Z10:Z73" si="13">IF(C10="","",R10-Y10)</f>
        <v>215260</v>
      </c>
      <c r="AA10" s="65">
        <f>IF($C10="","",IF($Z10="","",IF($Z10&lt;'3.段階号俸表・参照表'!$W$5,1,VLOOKUP($Z10,'3.段階号俸表・参照表'!$W$4:$AI$13,13,TRUE))))</f>
        <v>6</v>
      </c>
      <c r="AB10" s="64">
        <f>IF(C10="","",($Z10-VLOOKUP($AA10,'3.段階号俸表・参照表'!$V$4:$AH$13,2,FALSE)))</f>
        <v>32900</v>
      </c>
      <c r="AC10" s="65">
        <f>IF($C10="","",IF($AB10&lt;=0,1,ROUNDUP($AB10/VLOOKUP($AA10,'3.段階号俸表・参照表'!$V$4:$AH$13,4,FALSE),0)+1))</f>
        <v>19</v>
      </c>
      <c r="AD10" s="66">
        <f>IF($C10="","",INDEX('3.段階号俸表・参照表'!$B$3:$T$188,MATCH($AC10,'3.段階号俸表・参照表'!$B$3:$B$188,0),MATCH($AA10,'3.段階号俸表・参照表'!$B$3:$T$3,0)))</f>
        <v>215480</v>
      </c>
      <c r="AE10" s="64">
        <f t="shared" si="2"/>
        <v>390720</v>
      </c>
      <c r="AF10" s="64">
        <f t="shared" ref="AF10:AF73" si="14">W10</f>
        <v>0</v>
      </c>
      <c r="AG10" s="64">
        <f t="shared" si="3"/>
        <v>390720</v>
      </c>
      <c r="AH10" s="67">
        <f t="shared" si="4"/>
        <v>220</v>
      </c>
      <c r="AI10" s="187">
        <f t="shared" ref="AI10:AI73" si="15">$Y10</f>
        <v>175240</v>
      </c>
      <c r="AJ10" s="145">
        <f t="shared" ref="AJ10:AJ73" si="16">$Z10</f>
        <v>215260</v>
      </c>
      <c r="AK10" s="188">
        <f t="shared" ref="AK10:AK73" si="17">$AA10</f>
        <v>6</v>
      </c>
      <c r="AL10" s="302">
        <v>6</v>
      </c>
      <c r="AM10" s="198">
        <f>IF($AL10="","",($AJ10-VLOOKUP($AL10,'3.段階号俸表・参照表'!$V$4:$AH$13,2,FALSE)))</f>
        <v>32900</v>
      </c>
      <c r="AN10" s="188">
        <f>IF($AL10="","",IF(ROUNDUP($AM10/VLOOKUP($AL10,'3.段階号俸表・参照表'!$V$4:$AH$13,4),0)+1&gt;=$AS10,$AS10,ROUNDUP($AM10/VLOOKUP($AL10,'3.段階号俸表・参照表'!$V$4:$AH$13,4),0)+1))</f>
        <v>19</v>
      </c>
      <c r="AO10" s="199">
        <f>IF($AL10="","",($AN10-1)*VLOOKUP($AL10,'3.段階号俸表・参照表'!$V$4:$AI$13,4,FALSE))</f>
        <v>33120</v>
      </c>
      <c r="AP10" s="188">
        <f t="shared" ref="AP10:AP73" si="18">IF($AL10="","",$AM10-$AO10)</f>
        <v>-220</v>
      </c>
      <c r="AQ10" s="188">
        <f>IF($AL10="","",IF($AP10&lt;=0,0,IF(ROUNDUP($AP10/(VLOOKUP($AL10,'3.段階号俸表・参照表'!$V$4:$AH$13,8,FALSE)),0)&gt;=($AT10-$AS10),$AT10-$AS10,ROUNDUP($AP10/(VLOOKUP($AL10,'3.段階号俸表・参照表'!$V$4:$AH$13,8,FALSE)),0))))</f>
        <v>0</v>
      </c>
      <c r="AR10" s="188">
        <f t="shared" ref="AR10:AR73" si="19">IF($AL10="","",IF($AN10+$AQ10&gt;=$AT10,$AT10,IF($AN10+$AQ10&lt;=0,1,$AN10+$AQ10)))</f>
        <v>19</v>
      </c>
      <c r="AS10" s="188">
        <f>IF($AL10="","",VLOOKUP($AL10,'3.段階号俸表・参照表'!$V$4:$AH$13,11,FALSE))</f>
        <v>31</v>
      </c>
      <c r="AT10" s="188">
        <f>IF($AL10="","",VLOOKUP($AL10,'3.段階号俸表・参照表'!$V$4:$AH$13,12,FALSE))</f>
        <v>61</v>
      </c>
      <c r="AU10" s="200">
        <f>IF($AL10="","",INDEX('3.段階号俸表・参照表'!$B$3:$T$188,MATCH($AR10,'3.段階号俸表・参照表'!$B$3:$B$188,0),MATCH($AL10,'3.段階号俸表・参照表'!$B$3:$T$3,0)))</f>
        <v>215480</v>
      </c>
      <c r="AV10" s="145">
        <f t="shared" si="5"/>
        <v>390720</v>
      </c>
      <c r="AW10" s="145">
        <f t="shared" ref="AW10:AW73" si="20">$AF10</f>
        <v>0</v>
      </c>
      <c r="AX10" s="145">
        <f t="shared" ref="AX10:AX73" si="21">IF($AL10="","",$AV10+$AW10)</f>
        <v>390720</v>
      </c>
      <c r="AY10" s="145">
        <f t="shared" ref="AY10:AY73" si="22">IF($AL10="","",IF(($AJ10-$AU10)&gt;0,$AJ10-$AU10,0))</f>
        <v>0</v>
      </c>
      <c r="AZ10" s="145">
        <f t="shared" ref="AZ10:AZ73" si="23">IF($AL10="","",$AX10+$AY10)</f>
        <v>390720</v>
      </c>
      <c r="BA10" s="201">
        <f t="shared" ref="BA10:BA73" si="24">IF($AL10="","",$AZ10-$X10)</f>
        <v>220</v>
      </c>
      <c r="BC10" s="234">
        <f t="shared" si="6"/>
        <v>59</v>
      </c>
      <c r="BD10" s="226">
        <f t="shared" si="7"/>
        <v>4</v>
      </c>
      <c r="BE10" s="226">
        <f t="shared" si="8"/>
        <v>40</v>
      </c>
      <c r="BF10" s="226">
        <f t="shared" si="9"/>
        <v>1</v>
      </c>
      <c r="BG10" s="235">
        <f>IF($C10="","",IF($BC10&gt;=$BC$5,AI10,VLOOKUP(BC10,'1.年齢給'!$B$8:$C$54,2)))</f>
        <v>174240</v>
      </c>
      <c r="BH10" s="236">
        <f t="shared" ref="BH10:BH73" si="25">IF($C10="","",$AL10)</f>
        <v>6</v>
      </c>
      <c r="BI10" s="230">
        <f t="shared" ref="BI10:BI73" si="26">IF($C10="","",IF($BC10&gt;=$BC$5,$AR10,AR10+$BI$5))</f>
        <v>22</v>
      </c>
      <c r="BJ10" s="230">
        <f t="shared" ref="BJ10:BJ73" si="27">IF($BI10="","",IF($BI10&gt;=$BL10,$BL10,$BI10))</f>
        <v>22</v>
      </c>
      <c r="BK10" s="230">
        <f>IF($BH10="","",VLOOKUP($BH10,'3.段階号俸表・参照表'!V$4:AH$13,11,FALSE))</f>
        <v>31</v>
      </c>
      <c r="BL10" s="230">
        <f>IF($BH10="","",VLOOKUP($BH10,'3.段階号俸表・参照表'!$V$4:$AH$13,12,FALSE))</f>
        <v>61</v>
      </c>
      <c r="BM10" s="237">
        <f>IF($C10="","",IF($BC10&gt;=$BC$5,$AU10,INDEX('3.段階号俸表・参照表'!$B$3:$T$188,MATCH(BJ10,'3.段階号俸表・参照表'!$B$3:$B$188,0),MATCH(BH10,'3.段階号俸表・参照表'!$B$3:$T$3,0))))</f>
        <v>221000</v>
      </c>
      <c r="BN10" s="238">
        <f t="shared" ref="BN10:BN73" si="28">IF($C10="","",$BG10+$BM10)</f>
        <v>395240</v>
      </c>
    </row>
    <row r="11" spans="1:66" s="13" customFormat="1" ht="12" customHeight="1" x14ac:dyDescent="0.15">
      <c r="A11" s="62">
        <f>IF(C11="","",COUNTA($C$9:C11))</f>
        <v>3</v>
      </c>
      <c r="B11" s="92">
        <v>1</v>
      </c>
      <c r="C11" s="92" t="s">
        <v>31</v>
      </c>
      <c r="D11" s="92"/>
      <c r="E11" s="92"/>
      <c r="F11" s="92"/>
      <c r="G11" s="92"/>
      <c r="H11" s="300">
        <v>23566</v>
      </c>
      <c r="I11" s="300">
        <v>31850</v>
      </c>
      <c r="J11" s="142">
        <f t="shared" ref="J11:J74" si="29">IF(H11="","",DATEDIF(H11-1,$J$5,"Y"))</f>
        <v>60</v>
      </c>
      <c r="K11" s="142">
        <f t="shared" ref="K11:K74" si="30">IF(H11="","",DATEDIF(H11-1,$J$5,"YM"))</f>
        <v>8</v>
      </c>
      <c r="L11" s="142">
        <f t="shared" ref="L11:L74" si="31">IF(I11="","",DATEDIF(I11-1,$J$5,"Y"))</f>
        <v>38</v>
      </c>
      <c r="M11" s="142">
        <f t="shared" ref="M11:M74" si="32">IF(I11="","",DATEDIF(I11-1,$J$5,"YM"))</f>
        <v>0</v>
      </c>
      <c r="N11" s="90">
        <v>180780</v>
      </c>
      <c r="O11" s="90">
        <v>31000</v>
      </c>
      <c r="P11" s="90">
        <v>176500</v>
      </c>
      <c r="Q11" s="90"/>
      <c r="R11" s="145">
        <f t="shared" si="10"/>
        <v>388280</v>
      </c>
      <c r="S11" s="341"/>
      <c r="T11" s="341"/>
      <c r="U11" s="341"/>
      <c r="V11" s="341"/>
      <c r="W11" s="149">
        <f t="shared" si="11"/>
        <v>0</v>
      </c>
      <c r="X11" s="150">
        <f t="shared" si="12"/>
        <v>388280</v>
      </c>
      <c r="Y11" s="63">
        <f>IF($C11="","",VLOOKUP($J11,'1.年齢給'!$B$8:$C$54,2))</f>
        <v>94240</v>
      </c>
      <c r="Z11" s="64">
        <f t="shared" si="13"/>
        <v>294040</v>
      </c>
      <c r="AA11" s="65">
        <f>IF($C11="","",IF($Z11="","",IF($Z11&lt;'3.段階号俸表・参照表'!$W$5,1,VLOOKUP($Z11,'3.段階号俸表・参照表'!$W$4:$AI$13,13,TRUE))))</f>
        <v>8</v>
      </c>
      <c r="AB11" s="64">
        <f>IF(C11="","",($Z11-VLOOKUP($AA11,'3.段階号俸表・参照表'!$V$4:$AH$13,2,FALSE)))</f>
        <v>35180</v>
      </c>
      <c r="AC11" s="65">
        <f>IF($C11="","",IF($AB11&lt;=0,1,ROUNDUP($AB11/VLOOKUP($AA11,'3.段階号俸表・参照表'!$V$4:$AH$13,4,FALSE),0)+1))</f>
        <v>19</v>
      </c>
      <c r="AD11" s="68">
        <f>IF($C11="","",INDEX('3.段階号俸表・参照表'!$B$3:$T$188,MATCH($AC11,'3.段階号俸表・参照表'!$B$3:$B$188,0),MATCH($AA11,'3.段階号俸表・参照表'!$B$3:$T$3,0)))</f>
        <v>294860</v>
      </c>
      <c r="AE11" s="64">
        <f t="shared" si="2"/>
        <v>389100</v>
      </c>
      <c r="AF11" s="64">
        <f t="shared" si="14"/>
        <v>0</v>
      </c>
      <c r="AG11" s="64">
        <f t="shared" si="3"/>
        <v>389100</v>
      </c>
      <c r="AH11" s="67">
        <f t="shared" si="4"/>
        <v>820</v>
      </c>
      <c r="AI11" s="187">
        <f t="shared" si="15"/>
        <v>94240</v>
      </c>
      <c r="AJ11" s="145">
        <f t="shared" si="16"/>
        <v>294040</v>
      </c>
      <c r="AK11" s="188">
        <f t="shared" si="17"/>
        <v>8</v>
      </c>
      <c r="AL11" s="302">
        <v>6</v>
      </c>
      <c r="AM11" s="198">
        <f>IF($AL11="","",($AJ11-VLOOKUP($AL11,'3.段階号俸表・参照表'!$V$4:$AH$13,2,FALSE)))</f>
        <v>111680</v>
      </c>
      <c r="AN11" s="188">
        <f>IF($AL11="","",IF(ROUNDUP($AM11/VLOOKUP($AL11,'3.段階号俸表・参照表'!$V$4:$AH$13,4),0)+1&gt;=$AS11,$AS11,ROUNDUP($AM11/VLOOKUP($AL11,'3.段階号俸表・参照表'!$V$4:$AH$13,4),0)+1))</f>
        <v>31</v>
      </c>
      <c r="AO11" s="199">
        <f>IF($AL11="","",($AN11-1)*VLOOKUP($AL11,'3.段階号俸表・参照表'!$V$4:$AI$13,4,FALSE))</f>
        <v>55200</v>
      </c>
      <c r="AP11" s="188">
        <f t="shared" si="18"/>
        <v>56480</v>
      </c>
      <c r="AQ11" s="188">
        <f>IF($AL11="","",IF($AP11&lt;=0,0,IF(ROUNDUP($AP11/(VLOOKUP($AL11,'3.段階号俸表・参照表'!$V$4:$AH$13,8,FALSE)),0)&gt;=($AT11-$AS11),$AT11-$AS11,ROUNDUP($AP11/(VLOOKUP($AL11,'3.段階号俸表・参照表'!$V$4:$AH$13,8,FALSE)),0))))</f>
        <v>30</v>
      </c>
      <c r="AR11" s="188">
        <f t="shared" si="19"/>
        <v>61</v>
      </c>
      <c r="AS11" s="188">
        <f>IF($AL11="","",VLOOKUP($AL11,'3.段階号俸表・参照表'!$V$4:$AH$13,11,FALSE))</f>
        <v>31</v>
      </c>
      <c r="AT11" s="188">
        <f>IF($AL11="","",VLOOKUP($AL11,'3.段階号俸表・参照表'!$V$4:$AH$13,12,FALSE))</f>
        <v>61</v>
      </c>
      <c r="AU11" s="202">
        <f>IF($AL11="","",INDEX('3.段階号俸表・参照表'!$B$3:$T$188,MATCH($AR11,'3.段階号俸表・参照表'!$B$3:$B$188,0),MATCH($AL11,'3.段階号俸表・参照表'!$B$3:$T$3,0)))</f>
        <v>265160</v>
      </c>
      <c r="AV11" s="145">
        <f t="shared" si="5"/>
        <v>359400</v>
      </c>
      <c r="AW11" s="145">
        <f t="shared" si="20"/>
        <v>0</v>
      </c>
      <c r="AX11" s="145">
        <f t="shared" si="21"/>
        <v>359400</v>
      </c>
      <c r="AY11" s="145">
        <f t="shared" si="22"/>
        <v>28880</v>
      </c>
      <c r="AZ11" s="145">
        <f t="shared" si="23"/>
        <v>388280</v>
      </c>
      <c r="BA11" s="201">
        <f t="shared" si="24"/>
        <v>0</v>
      </c>
      <c r="BC11" s="234">
        <f t="shared" si="6"/>
        <v>61</v>
      </c>
      <c r="BD11" s="226">
        <f t="shared" si="7"/>
        <v>8</v>
      </c>
      <c r="BE11" s="226">
        <f t="shared" si="8"/>
        <v>39</v>
      </c>
      <c r="BF11" s="226">
        <f t="shared" si="9"/>
        <v>0</v>
      </c>
      <c r="BG11" s="235">
        <f>IF($C11="","",IF($BC11&gt;=$BC$5,AI11,VLOOKUP(BC11,'1.年齢給'!$B$8:$C$54,2)))</f>
        <v>89240</v>
      </c>
      <c r="BH11" s="236">
        <f t="shared" si="25"/>
        <v>6</v>
      </c>
      <c r="BI11" s="230">
        <f t="shared" si="26"/>
        <v>64</v>
      </c>
      <c r="BJ11" s="230">
        <f t="shared" si="27"/>
        <v>61</v>
      </c>
      <c r="BK11" s="230">
        <f>IF($BH11="","",VLOOKUP($BH11,'3.段階号俸表・参照表'!V$4:AH$13,11,FALSE))</f>
        <v>31</v>
      </c>
      <c r="BL11" s="230">
        <f>IF($BH11="","",VLOOKUP($BH11,'3.段階号俸表・参照表'!$V$4:$AH$13,12,FALSE))</f>
        <v>61</v>
      </c>
      <c r="BM11" s="239">
        <f>IF($C11="","",IF($BC11&gt;=$BC$5,$AU11,INDEX('3.段階号俸表・参照表'!$B$3:$T$188,MATCH(BJ11,'3.段階号俸表・参照表'!$B$3:$B$188,0),MATCH(BH11,'3.段階号俸表・参照表'!$B$3:$T$3,0))))</f>
        <v>265160</v>
      </c>
      <c r="BN11" s="238">
        <f t="shared" si="28"/>
        <v>354400</v>
      </c>
    </row>
    <row r="12" spans="1:66" s="13" customFormat="1" ht="12" customHeight="1" x14ac:dyDescent="0.15">
      <c r="A12" s="62">
        <f>IF(C12="","",COUNTA($C$9:C12))</f>
        <v>4</v>
      </c>
      <c r="B12" s="92">
        <v>1</v>
      </c>
      <c r="C12" s="92" t="s">
        <v>32</v>
      </c>
      <c r="D12" s="92"/>
      <c r="E12" s="92"/>
      <c r="F12" s="92"/>
      <c r="G12" s="92"/>
      <c r="H12" s="300">
        <v>25851</v>
      </c>
      <c r="I12" s="300">
        <v>32578</v>
      </c>
      <c r="J12" s="142">
        <f t="shared" si="29"/>
        <v>54</v>
      </c>
      <c r="K12" s="142">
        <f t="shared" si="30"/>
        <v>5</v>
      </c>
      <c r="L12" s="142">
        <f t="shared" si="31"/>
        <v>36</v>
      </c>
      <c r="M12" s="142">
        <f t="shared" si="32"/>
        <v>0</v>
      </c>
      <c r="N12" s="90">
        <v>182780</v>
      </c>
      <c r="O12" s="90">
        <v>29000</v>
      </c>
      <c r="P12" s="90">
        <v>162435</v>
      </c>
      <c r="Q12" s="90"/>
      <c r="R12" s="145">
        <f t="shared" si="10"/>
        <v>374215</v>
      </c>
      <c r="S12" s="341"/>
      <c r="T12" s="341"/>
      <c r="U12" s="341"/>
      <c r="V12" s="341"/>
      <c r="W12" s="149">
        <f t="shared" si="11"/>
        <v>0</v>
      </c>
      <c r="X12" s="150">
        <f t="shared" si="12"/>
        <v>374215</v>
      </c>
      <c r="Y12" s="63">
        <f>IF($C12="","",VLOOKUP($J12,'1.年齢給'!$B$8:$C$54,2))</f>
        <v>179240</v>
      </c>
      <c r="Z12" s="64">
        <f t="shared" si="13"/>
        <v>194975</v>
      </c>
      <c r="AA12" s="65">
        <f>IF($C12="","",IF($Z12="","",IF($Z12&lt;'3.段階号俸表・参照表'!$W$5,1,VLOOKUP($Z12,'3.段階号俸表・参照表'!$W$4:$AI$13,13,TRUE))))</f>
        <v>6</v>
      </c>
      <c r="AB12" s="64">
        <f>IF(C12="","",($Z12-VLOOKUP($AA12,'3.段階号俸表・参照表'!$V$4:$AH$13,2,FALSE)))</f>
        <v>12615</v>
      </c>
      <c r="AC12" s="65">
        <f>IF($C12="","",IF($AB12&lt;=0,1,ROUNDUP($AB12/VLOOKUP($AA12,'3.段階号俸表・参照表'!$V$4:$AH$13,4,FALSE),0)+1))</f>
        <v>8</v>
      </c>
      <c r="AD12" s="68">
        <f>IF($C12="","",INDEX('3.段階号俸表・参照表'!$B$3:$T$188,MATCH($AC12,'3.段階号俸表・参照表'!$B$3:$B$188,0),MATCH($AA12,'3.段階号俸表・参照表'!$B$3:$T$3,0)))</f>
        <v>195240</v>
      </c>
      <c r="AE12" s="64">
        <f t="shared" si="2"/>
        <v>374480</v>
      </c>
      <c r="AF12" s="64">
        <f t="shared" si="14"/>
        <v>0</v>
      </c>
      <c r="AG12" s="64">
        <f t="shared" si="3"/>
        <v>374480</v>
      </c>
      <c r="AH12" s="67">
        <f t="shared" si="4"/>
        <v>265</v>
      </c>
      <c r="AI12" s="187">
        <f t="shared" si="15"/>
        <v>179240</v>
      </c>
      <c r="AJ12" s="145">
        <f t="shared" si="16"/>
        <v>194975</v>
      </c>
      <c r="AK12" s="188">
        <f t="shared" si="17"/>
        <v>6</v>
      </c>
      <c r="AL12" s="302">
        <v>6</v>
      </c>
      <c r="AM12" s="198">
        <f>IF($AL12="","",($AJ12-VLOOKUP($AL12,'3.段階号俸表・参照表'!$V$4:$AH$13,2,FALSE)))</f>
        <v>12615</v>
      </c>
      <c r="AN12" s="188">
        <f>IF($AL12="","",IF(ROUNDUP($AM12/VLOOKUP($AL12,'3.段階号俸表・参照表'!$V$4:$AH$13,4),0)+1&gt;=$AS12,$AS12,ROUNDUP($AM12/VLOOKUP($AL12,'3.段階号俸表・参照表'!$V$4:$AH$13,4),0)+1))</f>
        <v>8</v>
      </c>
      <c r="AO12" s="199">
        <f>IF($AL12="","",($AN12-1)*VLOOKUP($AL12,'3.段階号俸表・参照表'!$V$4:$AI$13,4,FALSE))</f>
        <v>12880</v>
      </c>
      <c r="AP12" s="188">
        <f t="shared" si="18"/>
        <v>-265</v>
      </c>
      <c r="AQ12" s="188">
        <f>IF($AL12="","",IF($AP12&lt;=0,0,IF(ROUNDUP($AP12/(VLOOKUP($AL12,'3.段階号俸表・参照表'!$V$4:$AH$13,8,FALSE)),0)&gt;=($AT12-$AS12),$AT12-$AS12,ROUNDUP($AP12/(VLOOKUP($AL12,'3.段階号俸表・参照表'!$V$4:$AH$13,8,FALSE)),0))))</f>
        <v>0</v>
      </c>
      <c r="AR12" s="188">
        <f t="shared" si="19"/>
        <v>8</v>
      </c>
      <c r="AS12" s="188">
        <f>IF($AL12="","",VLOOKUP($AL12,'3.段階号俸表・参照表'!$V$4:$AH$13,11,FALSE))</f>
        <v>31</v>
      </c>
      <c r="AT12" s="188">
        <f>IF($AL12="","",VLOOKUP($AL12,'3.段階号俸表・参照表'!$V$4:$AH$13,12,FALSE))</f>
        <v>61</v>
      </c>
      <c r="AU12" s="202">
        <f>IF($AL12="","",INDEX('3.段階号俸表・参照表'!$B$3:$T$188,MATCH($AR12,'3.段階号俸表・参照表'!$B$3:$B$188,0),MATCH($AL12,'3.段階号俸表・参照表'!$B$3:$T$3,0)))</f>
        <v>195240</v>
      </c>
      <c r="AV12" s="145">
        <f t="shared" si="5"/>
        <v>374480</v>
      </c>
      <c r="AW12" s="145">
        <f t="shared" si="20"/>
        <v>0</v>
      </c>
      <c r="AX12" s="145">
        <f t="shared" si="21"/>
        <v>374480</v>
      </c>
      <c r="AY12" s="145">
        <f t="shared" si="22"/>
        <v>0</v>
      </c>
      <c r="AZ12" s="145">
        <f t="shared" si="23"/>
        <v>374480</v>
      </c>
      <c r="BA12" s="201">
        <f t="shared" si="24"/>
        <v>265</v>
      </c>
      <c r="BC12" s="234">
        <f t="shared" si="6"/>
        <v>55</v>
      </c>
      <c r="BD12" s="226">
        <f t="shared" si="7"/>
        <v>5</v>
      </c>
      <c r="BE12" s="226">
        <f t="shared" si="8"/>
        <v>37</v>
      </c>
      <c r="BF12" s="226">
        <f t="shared" si="9"/>
        <v>0</v>
      </c>
      <c r="BG12" s="235">
        <f>IF($C12="","",IF($BC12&gt;=$BC$5,AI12,VLOOKUP(BC12,'1.年齢給'!$B$8:$C$54,2)))</f>
        <v>178240</v>
      </c>
      <c r="BH12" s="236">
        <f t="shared" si="25"/>
        <v>6</v>
      </c>
      <c r="BI12" s="230">
        <f t="shared" si="26"/>
        <v>11</v>
      </c>
      <c r="BJ12" s="230">
        <f t="shared" si="27"/>
        <v>11</v>
      </c>
      <c r="BK12" s="230">
        <f>IF($BH12="","",VLOOKUP($BH12,'3.段階号俸表・参照表'!V$4:AH$13,11,FALSE))</f>
        <v>31</v>
      </c>
      <c r="BL12" s="230">
        <f>IF($BH12="","",VLOOKUP($BH12,'3.段階号俸表・参照表'!$V$4:$AH$13,12,FALSE))</f>
        <v>61</v>
      </c>
      <c r="BM12" s="239">
        <f>IF($C12="","",IF($BC12&gt;=$BC$5,$AU12,INDEX('3.段階号俸表・参照表'!$B$3:$T$188,MATCH(BJ12,'3.段階号俸表・参照表'!$B$3:$B$188,0),MATCH(BH12,'3.段階号俸表・参照表'!$B$3:$T$3,0))))</f>
        <v>200760</v>
      </c>
      <c r="BN12" s="238">
        <f t="shared" si="28"/>
        <v>379000</v>
      </c>
    </row>
    <row r="13" spans="1:66" s="13" customFormat="1" ht="12" customHeight="1" x14ac:dyDescent="0.15">
      <c r="A13" s="62">
        <f>IF(C13="","",COUNTA($C$9:C13))</f>
        <v>5</v>
      </c>
      <c r="B13" s="92">
        <v>1</v>
      </c>
      <c r="C13" s="92" t="s">
        <v>33</v>
      </c>
      <c r="D13" s="92"/>
      <c r="E13" s="92"/>
      <c r="F13" s="92"/>
      <c r="G13" s="92"/>
      <c r="H13" s="300">
        <v>23758</v>
      </c>
      <c r="I13" s="300">
        <v>32628</v>
      </c>
      <c r="J13" s="142">
        <f t="shared" si="29"/>
        <v>60</v>
      </c>
      <c r="K13" s="142">
        <f t="shared" si="30"/>
        <v>2</v>
      </c>
      <c r="L13" s="142">
        <f t="shared" si="31"/>
        <v>35</v>
      </c>
      <c r="M13" s="142">
        <f t="shared" si="32"/>
        <v>11</v>
      </c>
      <c r="N13" s="90">
        <v>180780</v>
      </c>
      <c r="O13" s="90">
        <v>28000</v>
      </c>
      <c r="P13" s="90">
        <v>151765</v>
      </c>
      <c r="Q13" s="90"/>
      <c r="R13" s="145">
        <f t="shared" si="10"/>
        <v>360545</v>
      </c>
      <c r="S13" s="341"/>
      <c r="T13" s="341"/>
      <c r="U13" s="341"/>
      <c r="V13" s="341"/>
      <c r="W13" s="149">
        <f t="shared" si="11"/>
        <v>0</v>
      </c>
      <c r="X13" s="150">
        <f t="shared" si="12"/>
        <v>360545</v>
      </c>
      <c r="Y13" s="63">
        <f>IF($C13="","",VLOOKUP($J13,'1.年齢給'!$B$8:$C$54,2))</f>
        <v>94240</v>
      </c>
      <c r="Z13" s="64">
        <f t="shared" si="13"/>
        <v>266305</v>
      </c>
      <c r="AA13" s="65">
        <f>IF($C13="","",IF($Z13="","",IF($Z13&lt;'3.段階号俸表・参照表'!$W$5,1,VLOOKUP($Z13,'3.段階号俸表・参照表'!$W$4:$AI$13,13,TRUE))))</f>
        <v>8</v>
      </c>
      <c r="AB13" s="64">
        <f>IF(C13="","",($Z13-VLOOKUP($AA13,'3.段階号俸表・参照表'!$V$4:$AH$13,2,FALSE)))</f>
        <v>7445</v>
      </c>
      <c r="AC13" s="65">
        <f>IF($C13="","",IF($AB13&lt;=0,1,ROUNDUP($AB13/VLOOKUP($AA13,'3.段階号俸表・参照表'!$V$4:$AH$13,4,FALSE),0)+1))</f>
        <v>5</v>
      </c>
      <c r="AD13" s="68">
        <f>IF($C13="","",INDEX('3.段階号俸表・参照表'!$B$3:$T$188,MATCH($AC13,'3.段階号俸表・参照表'!$B$3:$B$188,0),MATCH($AA13,'3.段階号俸表・参照表'!$B$3:$T$3,0)))</f>
        <v>266860</v>
      </c>
      <c r="AE13" s="64">
        <f t="shared" si="2"/>
        <v>361100</v>
      </c>
      <c r="AF13" s="64">
        <f t="shared" si="14"/>
        <v>0</v>
      </c>
      <c r="AG13" s="64">
        <f t="shared" si="3"/>
        <v>361100</v>
      </c>
      <c r="AH13" s="67">
        <f t="shared" si="4"/>
        <v>555</v>
      </c>
      <c r="AI13" s="187">
        <f t="shared" si="15"/>
        <v>94240</v>
      </c>
      <c r="AJ13" s="145">
        <f t="shared" si="16"/>
        <v>266305</v>
      </c>
      <c r="AK13" s="188">
        <f t="shared" si="17"/>
        <v>8</v>
      </c>
      <c r="AL13" s="302">
        <v>5</v>
      </c>
      <c r="AM13" s="198">
        <f>IF($AL13="","",($AJ13-VLOOKUP($AL13,'3.段階号俸表・参照表'!$V$4:$AH$13,2,FALSE)))</f>
        <v>113445</v>
      </c>
      <c r="AN13" s="188">
        <f>IF($AL13="","",IF(ROUNDUP($AM13/VLOOKUP($AL13,'3.段階号俸表・参照表'!$V$4:$AH$13,4),0)+1&gt;=$AS13,$AS13,ROUNDUP($AM13/VLOOKUP($AL13,'3.段階号俸表・参照表'!$V$4:$AH$13,4),0)+1))</f>
        <v>25</v>
      </c>
      <c r="AO13" s="199">
        <f>IF($AL13="","",($AN13-1)*VLOOKUP($AL13,'3.段階号俸表・参照表'!$V$4:$AI$13,4,FALSE))</f>
        <v>44160</v>
      </c>
      <c r="AP13" s="188">
        <f t="shared" si="18"/>
        <v>69285</v>
      </c>
      <c r="AQ13" s="188">
        <f>IF($AL13="","",IF($AP13&lt;=0,0,IF(ROUNDUP($AP13/(VLOOKUP($AL13,'3.段階号俸表・参照表'!$V$4:$AH$13,8,FALSE)),0)&gt;=($AT13-$AS13),$AT13-$AS13,ROUNDUP($AP13/(VLOOKUP($AL13,'3.段階号俸表・参照表'!$V$4:$AH$13,8,FALSE)),0))))</f>
        <v>21</v>
      </c>
      <c r="AR13" s="188">
        <f t="shared" si="19"/>
        <v>46</v>
      </c>
      <c r="AS13" s="188">
        <f>IF($AL13="","",VLOOKUP($AL13,'3.段階号俸表・参照表'!$V$4:$AH$13,11,FALSE))</f>
        <v>25</v>
      </c>
      <c r="AT13" s="188">
        <f>IF($AL13="","",VLOOKUP($AL13,'3.段階号俸表・参照表'!$V$4:$AH$13,12,FALSE))</f>
        <v>46</v>
      </c>
      <c r="AU13" s="202">
        <f>IF($AL13="","",INDEX('3.段階号俸表・参照表'!$B$3:$T$188,MATCH($AR13,'3.段階号俸表・参照表'!$B$3:$B$188,0),MATCH($AL13,'3.段階号俸表・参照表'!$B$3:$T$3,0)))</f>
        <v>216340</v>
      </c>
      <c r="AV13" s="145">
        <f t="shared" si="5"/>
        <v>310580</v>
      </c>
      <c r="AW13" s="145">
        <f t="shared" si="20"/>
        <v>0</v>
      </c>
      <c r="AX13" s="145">
        <f t="shared" si="21"/>
        <v>310580</v>
      </c>
      <c r="AY13" s="145">
        <f t="shared" si="22"/>
        <v>49965</v>
      </c>
      <c r="AZ13" s="145">
        <f t="shared" si="23"/>
        <v>360545</v>
      </c>
      <c r="BA13" s="201">
        <f t="shared" si="24"/>
        <v>0</v>
      </c>
      <c r="BC13" s="234">
        <f t="shared" si="6"/>
        <v>61</v>
      </c>
      <c r="BD13" s="226">
        <f t="shared" si="7"/>
        <v>2</v>
      </c>
      <c r="BE13" s="226">
        <f t="shared" si="8"/>
        <v>36</v>
      </c>
      <c r="BF13" s="226">
        <f t="shared" si="9"/>
        <v>11</v>
      </c>
      <c r="BG13" s="235">
        <f>IF($C13="","",IF($BC13&gt;=$BC$5,AI13,VLOOKUP(BC13,'1.年齢給'!$B$8:$C$54,2)))</f>
        <v>89240</v>
      </c>
      <c r="BH13" s="236">
        <f t="shared" si="25"/>
        <v>5</v>
      </c>
      <c r="BI13" s="230">
        <f t="shared" si="26"/>
        <v>49</v>
      </c>
      <c r="BJ13" s="230">
        <f t="shared" si="27"/>
        <v>46</v>
      </c>
      <c r="BK13" s="230">
        <f>IF($BH13="","",VLOOKUP($BH13,'3.段階号俸表・参照表'!V$4:AH$13,11,FALSE))</f>
        <v>25</v>
      </c>
      <c r="BL13" s="230">
        <f>IF($BH13="","",VLOOKUP($BH13,'3.段階号俸表・参照表'!$V$4:$AH$13,12,FALSE))</f>
        <v>46</v>
      </c>
      <c r="BM13" s="239">
        <f>IF($C13="","",IF($BC13&gt;=$BC$5,$AU13,INDEX('3.段階号俸表・参照表'!$B$3:$T$188,MATCH(BJ13,'3.段階号俸表・参照表'!$B$3:$B$188,0),MATCH(BH13,'3.段階号俸表・参照表'!$B$3:$T$3,0))))</f>
        <v>216340</v>
      </c>
      <c r="BN13" s="238">
        <f t="shared" si="28"/>
        <v>305580</v>
      </c>
    </row>
    <row r="14" spans="1:66" s="13" customFormat="1" ht="12" customHeight="1" x14ac:dyDescent="0.15">
      <c r="A14" s="62">
        <f>IF(C14="","",COUNTA($C$9:C14))</f>
        <v>6</v>
      </c>
      <c r="B14" s="92">
        <v>1</v>
      </c>
      <c r="C14" s="92" t="s">
        <v>34</v>
      </c>
      <c r="D14" s="92"/>
      <c r="E14" s="92"/>
      <c r="F14" s="92"/>
      <c r="G14" s="92"/>
      <c r="H14" s="300">
        <v>26459</v>
      </c>
      <c r="I14" s="300">
        <v>33315</v>
      </c>
      <c r="J14" s="142">
        <f t="shared" si="29"/>
        <v>52</v>
      </c>
      <c r="K14" s="142">
        <f t="shared" si="30"/>
        <v>9</v>
      </c>
      <c r="L14" s="142">
        <f t="shared" si="31"/>
        <v>34</v>
      </c>
      <c r="M14" s="142">
        <f t="shared" si="32"/>
        <v>0</v>
      </c>
      <c r="N14" s="90">
        <v>179780</v>
      </c>
      <c r="O14" s="90">
        <v>27000</v>
      </c>
      <c r="P14" s="90">
        <v>162720</v>
      </c>
      <c r="Q14" s="90"/>
      <c r="R14" s="145">
        <f t="shared" si="10"/>
        <v>369500</v>
      </c>
      <c r="S14" s="341"/>
      <c r="T14" s="341"/>
      <c r="U14" s="341"/>
      <c r="V14" s="341"/>
      <c r="W14" s="149">
        <f t="shared" si="11"/>
        <v>0</v>
      </c>
      <c r="X14" s="150">
        <f t="shared" si="12"/>
        <v>369500</v>
      </c>
      <c r="Y14" s="63">
        <f>IF($C14="","",VLOOKUP($J14,'1.年齢給'!$B$8:$C$54,2))</f>
        <v>179240</v>
      </c>
      <c r="Z14" s="64">
        <f t="shared" si="13"/>
        <v>190260</v>
      </c>
      <c r="AA14" s="65">
        <f>IF($C14="","",IF($Z14="","",IF($Z14&lt;'3.段階号俸表・参照表'!$W$5,1,VLOOKUP($Z14,'3.段階号俸表・参照表'!$W$4:$AI$13,13,TRUE))))</f>
        <v>6</v>
      </c>
      <c r="AB14" s="64">
        <f>IF(C14="","",($Z14-VLOOKUP($AA14,'3.段階号俸表・参照表'!$V$4:$AH$13,2,FALSE)))</f>
        <v>7900</v>
      </c>
      <c r="AC14" s="65">
        <f>IF($C14="","",IF($AB14&lt;=0,1,ROUNDUP($AB14/VLOOKUP($AA14,'3.段階号俸表・参照表'!$V$4:$AH$13,4,FALSE),0)+1))</f>
        <v>6</v>
      </c>
      <c r="AD14" s="68">
        <f>IF($C14="","",INDEX('3.段階号俸表・参照表'!$B$3:$T$188,MATCH($AC14,'3.段階号俸表・参照表'!$B$3:$B$188,0),MATCH($AA14,'3.段階号俸表・参照表'!$B$3:$T$3,0)))</f>
        <v>191560</v>
      </c>
      <c r="AE14" s="64">
        <f t="shared" si="2"/>
        <v>370800</v>
      </c>
      <c r="AF14" s="64">
        <f t="shared" si="14"/>
        <v>0</v>
      </c>
      <c r="AG14" s="64">
        <f t="shared" si="3"/>
        <v>370800</v>
      </c>
      <c r="AH14" s="67">
        <f t="shared" si="4"/>
        <v>1300</v>
      </c>
      <c r="AI14" s="187">
        <f t="shared" si="15"/>
        <v>179240</v>
      </c>
      <c r="AJ14" s="145">
        <f t="shared" si="16"/>
        <v>190260</v>
      </c>
      <c r="AK14" s="188">
        <f t="shared" si="17"/>
        <v>6</v>
      </c>
      <c r="AL14" s="302">
        <v>6</v>
      </c>
      <c r="AM14" s="198">
        <f>IF($AL14="","",($AJ14-VLOOKUP($AL14,'3.段階号俸表・参照表'!$V$4:$AH$13,2,FALSE)))</f>
        <v>7900</v>
      </c>
      <c r="AN14" s="188">
        <f>IF($AL14="","",IF(ROUNDUP($AM14/VLOOKUP($AL14,'3.段階号俸表・参照表'!$V$4:$AH$13,4),0)+1&gt;=$AS14,$AS14,ROUNDUP($AM14/VLOOKUP($AL14,'3.段階号俸表・参照表'!$V$4:$AH$13,4),0)+1))</f>
        <v>6</v>
      </c>
      <c r="AO14" s="199">
        <f>IF($AL14="","",($AN14-1)*VLOOKUP($AL14,'3.段階号俸表・参照表'!$V$4:$AI$13,4,FALSE))</f>
        <v>9200</v>
      </c>
      <c r="AP14" s="188">
        <f t="shared" si="18"/>
        <v>-1300</v>
      </c>
      <c r="AQ14" s="188">
        <f>IF($AL14="","",IF($AP14&lt;=0,0,IF(ROUNDUP($AP14/(VLOOKUP($AL14,'3.段階号俸表・参照表'!$V$4:$AH$13,8,FALSE)),0)&gt;=($AT14-$AS14),$AT14-$AS14,ROUNDUP($AP14/(VLOOKUP($AL14,'3.段階号俸表・参照表'!$V$4:$AH$13,8,FALSE)),0))))</f>
        <v>0</v>
      </c>
      <c r="AR14" s="188">
        <f t="shared" si="19"/>
        <v>6</v>
      </c>
      <c r="AS14" s="188">
        <f>IF($AL14="","",VLOOKUP($AL14,'3.段階号俸表・参照表'!$V$4:$AH$13,11,FALSE))</f>
        <v>31</v>
      </c>
      <c r="AT14" s="188">
        <f>IF($AL14="","",VLOOKUP($AL14,'3.段階号俸表・参照表'!$V$4:$AH$13,12,FALSE))</f>
        <v>61</v>
      </c>
      <c r="AU14" s="202">
        <f>IF($AL14="","",INDEX('3.段階号俸表・参照表'!$B$3:$T$188,MATCH($AR14,'3.段階号俸表・参照表'!$B$3:$B$188,0),MATCH($AL14,'3.段階号俸表・参照表'!$B$3:$T$3,0)))</f>
        <v>191560</v>
      </c>
      <c r="AV14" s="145">
        <f t="shared" si="5"/>
        <v>370800</v>
      </c>
      <c r="AW14" s="145">
        <f t="shared" si="20"/>
        <v>0</v>
      </c>
      <c r="AX14" s="145">
        <f t="shared" si="21"/>
        <v>370800</v>
      </c>
      <c r="AY14" s="145">
        <f t="shared" si="22"/>
        <v>0</v>
      </c>
      <c r="AZ14" s="145">
        <f t="shared" si="23"/>
        <v>370800</v>
      </c>
      <c r="BA14" s="201">
        <f t="shared" si="24"/>
        <v>1300</v>
      </c>
      <c r="BC14" s="234">
        <f t="shared" si="6"/>
        <v>53</v>
      </c>
      <c r="BD14" s="226">
        <f t="shared" si="7"/>
        <v>9</v>
      </c>
      <c r="BE14" s="226">
        <f t="shared" si="8"/>
        <v>35</v>
      </c>
      <c r="BF14" s="226">
        <f t="shared" si="9"/>
        <v>0</v>
      </c>
      <c r="BG14" s="235">
        <f>IF($C14="","",IF($BC14&gt;=$BC$5,AI14,VLOOKUP(BC14,'1.年齢給'!$B$8:$C$54,2)))</f>
        <v>179240</v>
      </c>
      <c r="BH14" s="236">
        <f t="shared" si="25"/>
        <v>6</v>
      </c>
      <c r="BI14" s="230">
        <f t="shared" si="26"/>
        <v>9</v>
      </c>
      <c r="BJ14" s="230">
        <f t="shared" si="27"/>
        <v>9</v>
      </c>
      <c r="BK14" s="230">
        <f>IF($BH14="","",VLOOKUP($BH14,'3.段階号俸表・参照表'!V$4:AH$13,11,FALSE))</f>
        <v>31</v>
      </c>
      <c r="BL14" s="230">
        <f>IF($BH14="","",VLOOKUP($BH14,'3.段階号俸表・参照表'!$V$4:$AH$13,12,FALSE))</f>
        <v>61</v>
      </c>
      <c r="BM14" s="239">
        <f>IF($C14="","",IF($BC14&gt;=$BC$5,$AU14,INDEX('3.段階号俸表・参照表'!$B$3:$T$188,MATCH(BJ14,'3.段階号俸表・参照表'!$B$3:$B$188,0),MATCH(BH14,'3.段階号俸表・参照表'!$B$3:$T$3,0))))</f>
        <v>197080</v>
      </c>
      <c r="BN14" s="238">
        <f t="shared" si="28"/>
        <v>376320</v>
      </c>
    </row>
    <row r="15" spans="1:66" s="13" customFormat="1" ht="12" customHeight="1" x14ac:dyDescent="0.15">
      <c r="A15" s="62">
        <f>IF(C15="","",COUNTA($C$9:C15))</f>
        <v>7</v>
      </c>
      <c r="B15" s="92">
        <v>1</v>
      </c>
      <c r="C15" s="92" t="s">
        <v>35</v>
      </c>
      <c r="D15" s="92"/>
      <c r="E15" s="92"/>
      <c r="F15" s="92"/>
      <c r="G15" s="92"/>
      <c r="H15" s="300">
        <v>25576</v>
      </c>
      <c r="I15" s="300">
        <v>33682</v>
      </c>
      <c r="J15" s="142">
        <f t="shared" si="29"/>
        <v>55</v>
      </c>
      <c r="K15" s="142">
        <f t="shared" si="30"/>
        <v>2</v>
      </c>
      <c r="L15" s="142">
        <f t="shared" si="31"/>
        <v>33</v>
      </c>
      <c r="M15" s="142">
        <f t="shared" si="32"/>
        <v>0</v>
      </c>
      <c r="N15" s="90">
        <v>182780</v>
      </c>
      <c r="O15" s="90">
        <v>26000</v>
      </c>
      <c r="P15" s="90">
        <v>162840</v>
      </c>
      <c r="Q15" s="90"/>
      <c r="R15" s="145">
        <f t="shared" si="10"/>
        <v>371620</v>
      </c>
      <c r="S15" s="341"/>
      <c r="T15" s="341"/>
      <c r="U15" s="341"/>
      <c r="V15" s="341"/>
      <c r="W15" s="149">
        <f t="shared" si="11"/>
        <v>0</v>
      </c>
      <c r="X15" s="150">
        <f t="shared" si="12"/>
        <v>371620</v>
      </c>
      <c r="Y15" s="63">
        <f>IF($C15="","",VLOOKUP($J15,'1.年齢給'!$B$8:$C$54,2))</f>
        <v>178240</v>
      </c>
      <c r="Z15" s="64">
        <f t="shared" si="13"/>
        <v>193380</v>
      </c>
      <c r="AA15" s="65">
        <f>IF($C15="","",IF($Z15="","",IF($Z15&lt;'3.段階号俸表・参照表'!$W$5,1,VLOOKUP($Z15,'3.段階号俸表・参照表'!$W$4:$AI$13,13,TRUE))))</f>
        <v>6</v>
      </c>
      <c r="AB15" s="64">
        <f>IF(C15="","",($Z15-VLOOKUP($AA15,'3.段階号俸表・参照表'!$V$4:$AH$13,2,FALSE)))</f>
        <v>11020</v>
      </c>
      <c r="AC15" s="65">
        <f>IF($C15="","",IF($AB15&lt;=0,1,ROUNDUP($AB15/VLOOKUP($AA15,'3.段階号俸表・参照表'!$V$4:$AH$13,4,FALSE),0)+1))</f>
        <v>7</v>
      </c>
      <c r="AD15" s="68">
        <f>IF($C15="","",INDEX('3.段階号俸表・参照表'!$B$3:$T$188,MATCH($AC15,'3.段階号俸表・参照表'!$B$3:$B$188,0),MATCH($AA15,'3.段階号俸表・参照表'!$B$3:$T$3,0)))</f>
        <v>193400</v>
      </c>
      <c r="AE15" s="64">
        <f t="shared" si="2"/>
        <v>371640</v>
      </c>
      <c r="AF15" s="64">
        <f t="shared" si="14"/>
        <v>0</v>
      </c>
      <c r="AG15" s="64">
        <f t="shared" si="3"/>
        <v>371640</v>
      </c>
      <c r="AH15" s="67">
        <f t="shared" si="4"/>
        <v>20</v>
      </c>
      <c r="AI15" s="187">
        <f t="shared" si="15"/>
        <v>178240</v>
      </c>
      <c r="AJ15" s="145">
        <f t="shared" si="16"/>
        <v>193380</v>
      </c>
      <c r="AK15" s="188">
        <f t="shared" si="17"/>
        <v>6</v>
      </c>
      <c r="AL15" s="302">
        <v>6</v>
      </c>
      <c r="AM15" s="198">
        <f>IF($AL15="","",($AJ15-VLOOKUP($AL15,'3.段階号俸表・参照表'!$V$4:$AH$13,2,FALSE)))</f>
        <v>11020</v>
      </c>
      <c r="AN15" s="188">
        <f>IF($AL15="","",IF(ROUNDUP($AM15/VLOOKUP($AL15,'3.段階号俸表・参照表'!$V$4:$AH$13,4),0)+1&gt;=$AS15,$AS15,ROUNDUP($AM15/VLOOKUP($AL15,'3.段階号俸表・参照表'!$V$4:$AH$13,4),0)+1))</f>
        <v>7</v>
      </c>
      <c r="AO15" s="199">
        <f>IF($AL15="","",($AN15-1)*VLOOKUP($AL15,'3.段階号俸表・参照表'!$V$4:$AI$13,4,FALSE))</f>
        <v>11040</v>
      </c>
      <c r="AP15" s="188">
        <f t="shared" si="18"/>
        <v>-20</v>
      </c>
      <c r="AQ15" s="188">
        <f>IF($AL15="","",IF($AP15&lt;=0,0,IF(ROUNDUP($AP15/(VLOOKUP($AL15,'3.段階号俸表・参照表'!$V$4:$AH$13,8,FALSE)),0)&gt;=($AT15-$AS15),$AT15-$AS15,ROUNDUP($AP15/(VLOOKUP($AL15,'3.段階号俸表・参照表'!$V$4:$AH$13,8,FALSE)),0))))</f>
        <v>0</v>
      </c>
      <c r="AR15" s="188">
        <f t="shared" si="19"/>
        <v>7</v>
      </c>
      <c r="AS15" s="188">
        <f>IF($AL15="","",VLOOKUP($AL15,'3.段階号俸表・参照表'!$V$4:$AH$13,11,FALSE))</f>
        <v>31</v>
      </c>
      <c r="AT15" s="188">
        <f>IF($AL15="","",VLOOKUP($AL15,'3.段階号俸表・参照表'!$V$4:$AH$13,12,FALSE))</f>
        <v>61</v>
      </c>
      <c r="AU15" s="202">
        <f>IF($AL15="","",INDEX('3.段階号俸表・参照表'!$B$3:$T$188,MATCH($AR15,'3.段階号俸表・参照表'!$B$3:$B$188,0),MATCH($AL15,'3.段階号俸表・参照表'!$B$3:$T$3,0)))</f>
        <v>193400</v>
      </c>
      <c r="AV15" s="145">
        <f t="shared" si="5"/>
        <v>371640</v>
      </c>
      <c r="AW15" s="145">
        <f t="shared" si="20"/>
        <v>0</v>
      </c>
      <c r="AX15" s="145">
        <f t="shared" si="21"/>
        <v>371640</v>
      </c>
      <c r="AY15" s="145">
        <f t="shared" si="22"/>
        <v>0</v>
      </c>
      <c r="AZ15" s="145">
        <f t="shared" si="23"/>
        <v>371640</v>
      </c>
      <c r="BA15" s="201">
        <f t="shared" si="24"/>
        <v>20</v>
      </c>
      <c r="BC15" s="234">
        <f t="shared" si="6"/>
        <v>56</v>
      </c>
      <c r="BD15" s="226">
        <f t="shared" si="7"/>
        <v>2</v>
      </c>
      <c r="BE15" s="226">
        <f t="shared" si="8"/>
        <v>34</v>
      </c>
      <c r="BF15" s="226">
        <f t="shared" si="9"/>
        <v>0</v>
      </c>
      <c r="BG15" s="235">
        <f>IF($C15="","",IF($BC15&gt;=$BC$5,AI15,VLOOKUP(BC15,'1.年齢給'!$B$8:$C$54,2)))</f>
        <v>177240</v>
      </c>
      <c r="BH15" s="236">
        <f t="shared" si="25"/>
        <v>6</v>
      </c>
      <c r="BI15" s="230">
        <f t="shared" si="26"/>
        <v>10</v>
      </c>
      <c r="BJ15" s="230">
        <f t="shared" si="27"/>
        <v>10</v>
      </c>
      <c r="BK15" s="230">
        <f>IF($BH15="","",VLOOKUP($BH15,'3.段階号俸表・参照表'!V$4:AH$13,11,FALSE))</f>
        <v>31</v>
      </c>
      <c r="BL15" s="230">
        <f>IF($BH15="","",VLOOKUP($BH15,'3.段階号俸表・参照表'!$V$4:$AH$13,12,FALSE))</f>
        <v>61</v>
      </c>
      <c r="BM15" s="239">
        <f>IF($C15="","",IF($BC15&gt;=$BC$5,$AU15,INDEX('3.段階号俸表・参照表'!$B$3:$T$188,MATCH(BJ15,'3.段階号俸表・参照表'!$B$3:$B$188,0),MATCH(BH15,'3.段階号俸表・参照表'!$B$3:$T$3,0))))</f>
        <v>198920</v>
      </c>
      <c r="BN15" s="238">
        <f t="shared" si="28"/>
        <v>376160</v>
      </c>
    </row>
    <row r="16" spans="1:66" s="13" customFormat="1" ht="12" customHeight="1" x14ac:dyDescent="0.15">
      <c r="A16" s="62">
        <f>IF(C16="","",COUNTA($C$9:C16))</f>
        <v>8</v>
      </c>
      <c r="B16" s="92">
        <v>2</v>
      </c>
      <c r="C16" s="92" t="s">
        <v>36</v>
      </c>
      <c r="D16" s="92"/>
      <c r="E16" s="92"/>
      <c r="F16" s="92"/>
      <c r="G16" s="92"/>
      <c r="H16" s="300">
        <v>24622</v>
      </c>
      <c r="I16" s="300">
        <v>34162</v>
      </c>
      <c r="J16" s="142">
        <f t="shared" si="29"/>
        <v>57</v>
      </c>
      <c r="K16" s="142">
        <f t="shared" si="30"/>
        <v>10</v>
      </c>
      <c r="L16" s="142">
        <f t="shared" si="31"/>
        <v>31</v>
      </c>
      <c r="M16" s="142">
        <f t="shared" si="32"/>
        <v>8</v>
      </c>
      <c r="N16" s="90">
        <v>182780</v>
      </c>
      <c r="O16" s="90">
        <v>24000</v>
      </c>
      <c r="P16" s="90">
        <v>158040</v>
      </c>
      <c r="Q16" s="90"/>
      <c r="R16" s="145">
        <f t="shared" si="10"/>
        <v>364820</v>
      </c>
      <c r="S16" s="341"/>
      <c r="T16" s="341"/>
      <c r="U16" s="341"/>
      <c r="V16" s="341"/>
      <c r="W16" s="149">
        <f t="shared" si="11"/>
        <v>0</v>
      </c>
      <c r="X16" s="150">
        <f t="shared" si="12"/>
        <v>364820</v>
      </c>
      <c r="Y16" s="63">
        <f>IF($C16="","",VLOOKUP($J16,'1.年齢給'!$B$8:$C$54,2))</f>
        <v>176240</v>
      </c>
      <c r="Z16" s="64">
        <f t="shared" si="13"/>
        <v>188580</v>
      </c>
      <c r="AA16" s="65">
        <f>IF($C16="","",IF($Z16="","",IF($Z16&lt;'3.段階号俸表・参照表'!$W$5,1,VLOOKUP($Z16,'3.段階号俸表・参照表'!$W$4:$AI$13,13,TRUE))))</f>
        <v>6</v>
      </c>
      <c r="AB16" s="64">
        <f>IF(C16="","",($Z16-VLOOKUP($AA16,'3.段階号俸表・参照表'!$V$4:$AH$13,2,FALSE)))</f>
        <v>6220</v>
      </c>
      <c r="AC16" s="65">
        <f>IF($C16="","",IF($AB16&lt;=0,1,ROUNDUP($AB16/VLOOKUP($AA16,'3.段階号俸表・参照表'!$V$4:$AH$13,4,FALSE),0)+1))</f>
        <v>5</v>
      </c>
      <c r="AD16" s="64">
        <f>IF($C16="","",INDEX('3.段階号俸表・参照表'!$B$3:$T$188,MATCH($AC16,'3.段階号俸表・参照表'!$B$3:$B$188,0),MATCH($AA16,'3.段階号俸表・参照表'!$B$3:$T$3,0)))</f>
        <v>189720</v>
      </c>
      <c r="AE16" s="64">
        <f t="shared" si="2"/>
        <v>365960</v>
      </c>
      <c r="AF16" s="64">
        <f t="shared" si="14"/>
        <v>0</v>
      </c>
      <c r="AG16" s="64">
        <f t="shared" si="3"/>
        <v>365960</v>
      </c>
      <c r="AH16" s="67">
        <f t="shared" si="4"/>
        <v>1140</v>
      </c>
      <c r="AI16" s="187">
        <f t="shared" si="15"/>
        <v>176240</v>
      </c>
      <c r="AJ16" s="145">
        <f t="shared" si="16"/>
        <v>188580</v>
      </c>
      <c r="AK16" s="188">
        <f t="shared" si="17"/>
        <v>6</v>
      </c>
      <c r="AL16" s="302">
        <v>6</v>
      </c>
      <c r="AM16" s="198">
        <f>IF($AL16="","",($AJ16-VLOOKUP($AL16,'3.段階号俸表・参照表'!$V$4:$AH$13,2,FALSE)))</f>
        <v>6220</v>
      </c>
      <c r="AN16" s="188">
        <f>IF($AL16="","",IF(ROUNDUP($AM16/VLOOKUP($AL16,'3.段階号俸表・参照表'!$V$4:$AH$13,4),0)+1&gt;=$AS16,$AS16,ROUNDUP($AM16/VLOOKUP($AL16,'3.段階号俸表・参照表'!$V$4:$AH$13,4),0)+1))</f>
        <v>5</v>
      </c>
      <c r="AO16" s="199">
        <f>IF($AL16="","",($AN16-1)*VLOOKUP($AL16,'3.段階号俸表・参照表'!$V$4:$AI$13,4,FALSE))</f>
        <v>7360</v>
      </c>
      <c r="AP16" s="188">
        <f t="shared" si="18"/>
        <v>-1140</v>
      </c>
      <c r="AQ16" s="188">
        <f>IF($AL16="","",IF($AP16&lt;=0,0,IF(ROUNDUP($AP16/(VLOOKUP($AL16,'3.段階号俸表・参照表'!$V$4:$AH$13,8,FALSE)),0)&gt;=($AT16-$AS16),$AT16-$AS16,ROUNDUP($AP16/(VLOOKUP($AL16,'3.段階号俸表・参照表'!$V$4:$AH$13,8,FALSE)),0))))</f>
        <v>0</v>
      </c>
      <c r="AR16" s="188">
        <f t="shared" si="19"/>
        <v>5</v>
      </c>
      <c r="AS16" s="188">
        <f>IF($AL16="","",VLOOKUP($AL16,'3.段階号俸表・参照表'!$V$4:$AH$13,11,FALSE))</f>
        <v>31</v>
      </c>
      <c r="AT16" s="188">
        <f>IF($AL16="","",VLOOKUP($AL16,'3.段階号俸表・参照表'!$V$4:$AH$13,12,FALSE))</f>
        <v>61</v>
      </c>
      <c r="AU16" s="145">
        <f>IF($AL16="","",INDEX('3.段階号俸表・参照表'!$B$3:$T$188,MATCH($AR16,'3.段階号俸表・参照表'!$B$3:$B$188,0),MATCH($AL16,'3.段階号俸表・参照表'!$B$3:$T$3,0)))</f>
        <v>189720</v>
      </c>
      <c r="AV16" s="145">
        <f t="shared" si="5"/>
        <v>365960</v>
      </c>
      <c r="AW16" s="145">
        <f t="shared" si="20"/>
        <v>0</v>
      </c>
      <c r="AX16" s="145">
        <f t="shared" si="21"/>
        <v>365960</v>
      </c>
      <c r="AY16" s="145">
        <f t="shared" si="22"/>
        <v>0</v>
      </c>
      <c r="AZ16" s="145">
        <f t="shared" si="23"/>
        <v>365960</v>
      </c>
      <c r="BA16" s="201">
        <f t="shared" si="24"/>
        <v>1140</v>
      </c>
      <c r="BC16" s="234">
        <f t="shared" si="6"/>
        <v>58</v>
      </c>
      <c r="BD16" s="226">
        <f t="shared" si="7"/>
        <v>10</v>
      </c>
      <c r="BE16" s="226">
        <f t="shared" si="8"/>
        <v>32</v>
      </c>
      <c r="BF16" s="226">
        <f t="shared" si="9"/>
        <v>8</v>
      </c>
      <c r="BG16" s="235">
        <f>IF($C16="","",IF($BC16&gt;=$BC$5,AI16,VLOOKUP(BC16,'1.年齢給'!$B$8:$C$54,2)))</f>
        <v>175240</v>
      </c>
      <c r="BH16" s="236">
        <f t="shared" si="25"/>
        <v>6</v>
      </c>
      <c r="BI16" s="230">
        <f t="shared" si="26"/>
        <v>8</v>
      </c>
      <c r="BJ16" s="230">
        <f t="shared" si="27"/>
        <v>8</v>
      </c>
      <c r="BK16" s="230">
        <f>IF($BH16="","",VLOOKUP($BH16,'3.段階号俸表・参照表'!V$4:AH$13,11,FALSE))</f>
        <v>31</v>
      </c>
      <c r="BL16" s="230">
        <f>IF($BH16="","",VLOOKUP($BH16,'3.段階号俸表・参照表'!$V$4:$AH$13,12,FALSE))</f>
        <v>61</v>
      </c>
      <c r="BM16" s="235">
        <f>IF($C16="","",IF($BC16&gt;=$BC$5,$AU16,INDEX('3.段階号俸表・参照表'!$B$3:$T$188,MATCH(BJ16,'3.段階号俸表・参照表'!$B$3:$B$188,0),MATCH(BH16,'3.段階号俸表・参照表'!$B$3:$T$3,0))))</f>
        <v>195240</v>
      </c>
      <c r="BN16" s="238">
        <f t="shared" si="28"/>
        <v>370480</v>
      </c>
    </row>
    <row r="17" spans="1:66" s="13" customFormat="1" ht="12" customHeight="1" x14ac:dyDescent="0.15">
      <c r="A17" s="62">
        <f>IF(C17="","",COUNTA($C$9:C17))</f>
        <v>9</v>
      </c>
      <c r="B17" s="92">
        <v>1</v>
      </c>
      <c r="C17" s="92" t="s">
        <v>37</v>
      </c>
      <c r="D17" s="92"/>
      <c r="E17" s="92"/>
      <c r="F17" s="92"/>
      <c r="G17" s="92"/>
      <c r="H17" s="300">
        <v>25005</v>
      </c>
      <c r="I17" s="300">
        <v>35008</v>
      </c>
      <c r="J17" s="142">
        <f t="shared" si="29"/>
        <v>56</v>
      </c>
      <c r="K17" s="142">
        <f t="shared" si="30"/>
        <v>9</v>
      </c>
      <c r="L17" s="142">
        <f t="shared" si="31"/>
        <v>29</v>
      </c>
      <c r="M17" s="142">
        <f t="shared" si="32"/>
        <v>4</v>
      </c>
      <c r="N17" s="90">
        <v>182780</v>
      </c>
      <c r="O17" s="90">
        <v>24000</v>
      </c>
      <c r="P17" s="90">
        <v>160010</v>
      </c>
      <c r="Q17" s="90"/>
      <c r="R17" s="145">
        <f t="shared" si="10"/>
        <v>366790</v>
      </c>
      <c r="S17" s="341"/>
      <c r="T17" s="341"/>
      <c r="U17" s="341"/>
      <c r="V17" s="341"/>
      <c r="W17" s="149">
        <f t="shared" si="11"/>
        <v>0</v>
      </c>
      <c r="X17" s="150">
        <f t="shared" si="12"/>
        <v>366790</v>
      </c>
      <c r="Y17" s="63">
        <f>IF($C17="","",VLOOKUP($J17,'1.年齢給'!$B$8:$C$54,2))</f>
        <v>177240</v>
      </c>
      <c r="Z17" s="64">
        <f t="shared" si="13"/>
        <v>189550</v>
      </c>
      <c r="AA17" s="65">
        <f>IF($C17="","",IF($Z17="","",IF($Z17&lt;'3.段階号俸表・参照表'!$W$5,1,VLOOKUP($Z17,'3.段階号俸表・参照表'!$W$4:$AI$13,13,TRUE))))</f>
        <v>6</v>
      </c>
      <c r="AB17" s="64">
        <f>IF(C17="","",($Z17-VLOOKUP($AA17,'3.段階号俸表・参照表'!$V$4:$AH$13,2,FALSE)))</f>
        <v>7190</v>
      </c>
      <c r="AC17" s="65">
        <f>IF($C17="","",IF($AB17&lt;=0,1,ROUNDUP($AB17/VLOOKUP($AA17,'3.段階号俸表・参照表'!$V$4:$AH$13,4,FALSE),0)+1))</f>
        <v>5</v>
      </c>
      <c r="AD17" s="64">
        <f>IF($C17="","",INDEX('3.段階号俸表・参照表'!$B$3:$T$188,MATCH($AC17,'3.段階号俸表・参照表'!$B$3:$B$188,0),MATCH($AA17,'3.段階号俸表・参照表'!$B$3:$T$3,0)))</f>
        <v>189720</v>
      </c>
      <c r="AE17" s="64">
        <f t="shared" si="2"/>
        <v>366960</v>
      </c>
      <c r="AF17" s="64">
        <f t="shared" si="14"/>
        <v>0</v>
      </c>
      <c r="AG17" s="64">
        <f t="shared" si="3"/>
        <v>366960</v>
      </c>
      <c r="AH17" s="67">
        <f t="shared" si="4"/>
        <v>170</v>
      </c>
      <c r="AI17" s="187">
        <f t="shared" si="15"/>
        <v>177240</v>
      </c>
      <c r="AJ17" s="145">
        <f t="shared" si="16"/>
        <v>189550</v>
      </c>
      <c r="AK17" s="188">
        <f t="shared" si="17"/>
        <v>6</v>
      </c>
      <c r="AL17" s="302">
        <v>6</v>
      </c>
      <c r="AM17" s="198">
        <f>IF($AL17="","",($AJ17-VLOOKUP($AL17,'3.段階号俸表・参照表'!$V$4:$AH$13,2,FALSE)))</f>
        <v>7190</v>
      </c>
      <c r="AN17" s="188">
        <f>IF($AL17="","",IF(ROUNDUP($AM17/VLOOKUP($AL17,'3.段階号俸表・参照表'!$V$4:$AH$13,4),0)+1&gt;=$AS17,$AS17,ROUNDUP($AM17/VLOOKUP($AL17,'3.段階号俸表・参照表'!$V$4:$AH$13,4),0)+1))</f>
        <v>5</v>
      </c>
      <c r="AO17" s="199">
        <f>IF($AL17="","",($AN17-1)*VLOOKUP($AL17,'3.段階号俸表・参照表'!$V$4:$AI$13,4,FALSE))</f>
        <v>7360</v>
      </c>
      <c r="AP17" s="188">
        <f t="shared" si="18"/>
        <v>-170</v>
      </c>
      <c r="AQ17" s="188">
        <f>IF($AL17="","",IF($AP17&lt;=0,0,IF(ROUNDUP($AP17/(VLOOKUP($AL17,'3.段階号俸表・参照表'!$V$4:$AH$13,8,FALSE)),0)&gt;=($AT17-$AS17),$AT17-$AS17,ROUNDUP($AP17/(VLOOKUP($AL17,'3.段階号俸表・参照表'!$V$4:$AH$13,8,FALSE)),0))))</f>
        <v>0</v>
      </c>
      <c r="AR17" s="188">
        <f t="shared" si="19"/>
        <v>5</v>
      </c>
      <c r="AS17" s="188">
        <f>IF($AL17="","",VLOOKUP($AL17,'3.段階号俸表・参照表'!$V$4:$AH$13,11,FALSE))</f>
        <v>31</v>
      </c>
      <c r="AT17" s="188">
        <f>IF($AL17="","",VLOOKUP($AL17,'3.段階号俸表・参照表'!$V$4:$AH$13,12,FALSE))</f>
        <v>61</v>
      </c>
      <c r="AU17" s="145">
        <f>IF($AL17="","",INDEX('3.段階号俸表・参照表'!$B$3:$T$188,MATCH($AR17,'3.段階号俸表・参照表'!$B$3:$B$188,0),MATCH($AL17,'3.段階号俸表・参照表'!$B$3:$T$3,0)))</f>
        <v>189720</v>
      </c>
      <c r="AV17" s="145">
        <f t="shared" si="5"/>
        <v>366960</v>
      </c>
      <c r="AW17" s="145">
        <f t="shared" si="20"/>
        <v>0</v>
      </c>
      <c r="AX17" s="145">
        <f t="shared" si="21"/>
        <v>366960</v>
      </c>
      <c r="AY17" s="145">
        <f t="shared" si="22"/>
        <v>0</v>
      </c>
      <c r="AZ17" s="145">
        <f t="shared" si="23"/>
        <v>366960</v>
      </c>
      <c r="BA17" s="201">
        <f t="shared" si="24"/>
        <v>170</v>
      </c>
      <c r="BC17" s="234">
        <f t="shared" si="6"/>
        <v>57</v>
      </c>
      <c r="BD17" s="226">
        <f t="shared" si="7"/>
        <v>9</v>
      </c>
      <c r="BE17" s="226">
        <f t="shared" si="8"/>
        <v>30</v>
      </c>
      <c r="BF17" s="226">
        <f t="shared" si="9"/>
        <v>4</v>
      </c>
      <c r="BG17" s="235">
        <f>IF($C17="","",IF($BC17&gt;=$BC$5,AI17,VLOOKUP(BC17,'1.年齢給'!$B$8:$C$54,2)))</f>
        <v>176240</v>
      </c>
      <c r="BH17" s="236">
        <f t="shared" si="25"/>
        <v>6</v>
      </c>
      <c r="BI17" s="230">
        <f t="shared" si="26"/>
        <v>8</v>
      </c>
      <c r="BJ17" s="230">
        <f t="shared" si="27"/>
        <v>8</v>
      </c>
      <c r="BK17" s="230">
        <f>IF($BH17="","",VLOOKUP($BH17,'3.段階号俸表・参照表'!V$4:AH$13,11,FALSE))</f>
        <v>31</v>
      </c>
      <c r="BL17" s="230">
        <f>IF($BH17="","",VLOOKUP($BH17,'3.段階号俸表・参照表'!$V$4:$AH$13,12,FALSE))</f>
        <v>61</v>
      </c>
      <c r="BM17" s="235">
        <f>IF($C17="","",IF($BC17&gt;=$BC$5,$AU17,INDEX('3.段階号俸表・参照表'!$B$3:$T$188,MATCH(BJ17,'3.段階号俸表・参照表'!$B$3:$B$188,0),MATCH(BH17,'3.段階号俸表・参照表'!$B$3:$T$3,0))))</f>
        <v>195240</v>
      </c>
      <c r="BN17" s="238">
        <f t="shared" si="28"/>
        <v>371480</v>
      </c>
    </row>
    <row r="18" spans="1:66" s="13" customFormat="1" ht="12" customHeight="1" x14ac:dyDescent="0.15">
      <c r="A18" s="62">
        <f>IF(C18="","",COUNTA($C$9:C18))</f>
        <v>10</v>
      </c>
      <c r="B18" s="92">
        <v>1</v>
      </c>
      <c r="C18" s="92" t="s">
        <v>38</v>
      </c>
      <c r="D18" s="92"/>
      <c r="E18" s="92"/>
      <c r="F18" s="92"/>
      <c r="G18" s="92"/>
      <c r="H18" s="300">
        <v>28857</v>
      </c>
      <c r="I18" s="300">
        <v>38648</v>
      </c>
      <c r="J18" s="142">
        <f t="shared" si="29"/>
        <v>46</v>
      </c>
      <c r="K18" s="142">
        <f t="shared" si="30"/>
        <v>3</v>
      </c>
      <c r="L18" s="142">
        <f t="shared" si="31"/>
        <v>19</v>
      </c>
      <c r="M18" s="142">
        <f t="shared" si="32"/>
        <v>5</v>
      </c>
      <c r="N18" s="90">
        <v>173780</v>
      </c>
      <c r="O18" s="90">
        <v>14000</v>
      </c>
      <c r="P18" s="90">
        <v>166350</v>
      </c>
      <c r="Q18" s="90"/>
      <c r="R18" s="145">
        <f t="shared" si="10"/>
        <v>354130</v>
      </c>
      <c r="S18" s="341"/>
      <c r="T18" s="341"/>
      <c r="U18" s="341"/>
      <c r="V18" s="341"/>
      <c r="W18" s="149">
        <f t="shared" si="11"/>
        <v>0</v>
      </c>
      <c r="X18" s="150">
        <f t="shared" si="12"/>
        <v>354130</v>
      </c>
      <c r="Y18" s="63">
        <f>IF($C18="","",VLOOKUP($J18,'1.年齢給'!$B$8:$C$54,2))</f>
        <v>173240</v>
      </c>
      <c r="Z18" s="64">
        <f t="shared" si="13"/>
        <v>180890</v>
      </c>
      <c r="AA18" s="65">
        <f>IF($C18="","",IF($Z18="","",IF($Z18&lt;'3.段階号俸表・参照表'!$W$5,1,VLOOKUP($Z18,'3.段階号俸表・参照表'!$W$4:$AI$13,13,TRUE))))</f>
        <v>5</v>
      </c>
      <c r="AB18" s="64">
        <f>IF(C18="","",($Z18-VLOOKUP($AA18,'3.段階号俸表・参照表'!$V$4:$AH$13,2,FALSE)))</f>
        <v>28030</v>
      </c>
      <c r="AC18" s="65">
        <f>IF($C18="","",IF($AB18&lt;=0,1,ROUNDUP($AB18/VLOOKUP($AA18,'3.段階号俸表・参照表'!$V$4:$AH$13,4,FALSE),0)+1))</f>
        <v>17</v>
      </c>
      <c r="AD18" s="64">
        <f>IF($C18="","",INDEX('3.段階号俸表・参照表'!$B$3:$T$188,MATCH($AC18,'3.段階号俸表・参照表'!$B$3:$B$188,0),MATCH($AA18,'3.段階号俸表・参照表'!$B$3:$T$3,0)))</f>
        <v>182300</v>
      </c>
      <c r="AE18" s="64">
        <f t="shared" si="2"/>
        <v>355540</v>
      </c>
      <c r="AF18" s="64">
        <f t="shared" si="14"/>
        <v>0</v>
      </c>
      <c r="AG18" s="64">
        <f t="shared" si="3"/>
        <v>355540</v>
      </c>
      <c r="AH18" s="67">
        <f t="shared" si="4"/>
        <v>1410</v>
      </c>
      <c r="AI18" s="187">
        <f t="shared" si="15"/>
        <v>173240</v>
      </c>
      <c r="AJ18" s="145">
        <f t="shared" si="16"/>
        <v>180890</v>
      </c>
      <c r="AK18" s="188">
        <f t="shared" si="17"/>
        <v>5</v>
      </c>
      <c r="AL18" s="302">
        <v>6</v>
      </c>
      <c r="AM18" s="198">
        <f>IF($AL18="","",($AJ18-VLOOKUP($AL18,'3.段階号俸表・参照表'!$V$4:$AH$13,2,FALSE)))</f>
        <v>-1470</v>
      </c>
      <c r="AN18" s="188">
        <f>IF($AL18="","",IF(ROUNDUP($AM18/VLOOKUP($AL18,'3.段階号俸表・参照表'!$V$4:$AH$13,4),0)+1&gt;=$AS18,$AS18,ROUNDUP($AM18/VLOOKUP($AL18,'3.段階号俸表・参照表'!$V$4:$AH$13,4),0)+1))</f>
        <v>0</v>
      </c>
      <c r="AO18" s="199">
        <f>IF($AL18="","",($AN18-1)*VLOOKUP($AL18,'3.段階号俸表・参照表'!$V$4:$AI$13,4,FALSE))</f>
        <v>-1840</v>
      </c>
      <c r="AP18" s="188">
        <f t="shared" si="18"/>
        <v>370</v>
      </c>
      <c r="AQ18" s="188">
        <f>IF($AL18="","",IF($AP18&lt;=0,0,IF(ROUNDUP($AP18/(VLOOKUP($AL18,'3.段階号俸表・参照表'!$V$4:$AH$13,8,FALSE)),0)&gt;=($AT18-$AS18),$AT18-$AS18,ROUNDUP($AP18/(VLOOKUP($AL18,'3.段階号俸表・参照表'!$V$4:$AH$13,8,FALSE)),0))))</f>
        <v>1</v>
      </c>
      <c r="AR18" s="188">
        <f t="shared" si="19"/>
        <v>1</v>
      </c>
      <c r="AS18" s="188">
        <f>IF($AL18="","",VLOOKUP($AL18,'3.段階号俸表・参照表'!$V$4:$AH$13,11,FALSE))</f>
        <v>31</v>
      </c>
      <c r="AT18" s="188">
        <f>IF($AL18="","",VLOOKUP($AL18,'3.段階号俸表・参照表'!$V$4:$AH$13,12,FALSE))</f>
        <v>61</v>
      </c>
      <c r="AU18" s="145">
        <f>IF($AL18="","",INDEX('3.段階号俸表・参照表'!$B$3:$T$188,MATCH($AR18,'3.段階号俸表・参照表'!$B$3:$B$188,0),MATCH($AL18,'3.段階号俸表・参照表'!$B$3:$T$3,0)))</f>
        <v>182360</v>
      </c>
      <c r="AV18" s="145">
        <f t="shared" si="5"/>
        <v>355600</v>
      </c>
      <c r="AW18" s="145">
        <f t="shared" si="20"/>
        <v>0</v>
      </c>
      <c r="AX18" s="145">
        <f t="shared" si="21"/>
        <v>355600</v>
      </c>
      <c r="AY18" s="145">
        <f t="shared" si="22"/>
        <v>0</v>
      </c>
      <c r="AZ18" s="145">
        <f t="shared" si="23"/>
        <v>355600</v>
      </c>
      <c r="BA18" s="201">
        <f t="shared" si="24"/>
        <v>1470</v>
      </c>
      <c r="BC18" s="234">
        <f t="shared" si="6"/>
        <v>47</v>
      </c>
      <c r="BD18" s="226">
        <f t="shared" si="7"/>
        <v>3</v>
      </c>
      <c r="BE18" s="226">
        <f t="shared" si="8"/>
        <v>20</v>
      </c>
      <c r="BF18" s="226">
        <f t="shared" si="9"/>
        <v>5</v>
      </c>
      <c r="BG18" s="235">
        <f>IF($C18="","",IF($BC18&gt;=$BC$5,AI18,VLOOKUP(BC18,'1.年齢給'!$B$8:$C$54,2)))</f>
        <v>174740</v>
      </c>
      <c r="BH18" s="236">
        <f t="shared" si="25"/>
        <v>6</v>
      </c>
      <c r="BI18" s="230">
        <f t="shared" si="26"/>
        <v>4</v>
      </c>
      <c r="BJ18" s="230">
        <f t="shared" si="27"/>
        <v>4</v>
      </c>
      <c r="BK18" s="230">
        <f>IF($BH18="","",VLOOKUP($BH18,'3.段階号俸表・参照表'!V$4:AH$13,11,FALSE))</f>
        <v>31</v>
      </c>
      <c r="BL18" s="230">
        <f>IF($BH18="","",VLOOKUP($BH18,'3.段階号俸表・参照表'!$V$4:$AH$13,12,FALSE))</f>
        <v>61</v>
      </c>
      <c r="BM18" s="235">
        <f>IF($C18="","",IF($BC18&gt;=$BC$5,$AU18,INDEX('3.段階号俸表・参照表'!$B$3:$T$188,MATCH(BJ18,'3.段階号俸表・参照表'!$B$3:$B$188,0),MATCH(BH18,'3.段階号俸表・参照表'!$B$3:$T$3,0))))</f>
        <v>187880</v>
      </c>
      <c r="BN18" s="238">
        <f t="shared" si="28"/>
        <v>362620</v>
      </c>
    </row>
    <row r="19" spans="1:66" s="13" customFormat="1" ht="12" customHeight="1" x14ac:dyDescent="0.15">
      <c r="A19" s="62">
        <f>IF(C19="","",COUNTA($C$9:C19))</f>
        <v>11</v>
      </c>
      <c r="B19" s="92">
        <v>1</v>
      </c>
      <c r="C19" s="92" t="s">
        <v>39</v>
      </c>
      <c r="D19" s="92"/>
      <c r="E19" s="92"/>
      <c r="F19" s="92"/>
      <c r="G19" s="92"/>
      <c r="H19" s="300">
        <v>28417</v>
      </c>
      <c r="I19" s="300">
        <v>37653</v>
      </c>
      <c r="J19" s="142">
        <f t="shared" si="29"/>
        <v>47</v>
      </c>
      <c r="K19" s="142">
        <f t="shared" si="30"/>
        <v>5</v>
      </c>
      <c r="L19" s="142">
        <f t="shared" si="31"/>
        <v>22</v>
      </c>
      <c r="M19" s="142">
        <f t="shared" si="32"/>
        <v>2</v>
      </c>
      <c r="N19" s="90">
        <v>175280</v>
      </c>
      <c r="O19" s="90">
        <v>17000</v>
      </c>
      <c r="P19" s="90">
        <v>137240</v>
      </c>
      <c r="Q19" s="90"/>
      <c r="R19" s="145">
        <f t="shared" si="10"/>
        <v>329520</v>
      </c>
      <c r="S19" s="341"/>
      <c r="T19" s="341"/>
      <c r="U19" s="341"/>
      <c r="V19" s="341"/>
      <c r="W19" s="149">
        <f t="shared" si="11"/>
        <v>0</v>
      </c>
      <c r="X19" s="150">
        <f t="shared" si="12"/>
        <v>329520</v>
      </c>
      <c r="Y19" s="63">
        <f>IF($C19="","",VLOOKUP($J19,'1.年齢給'!$B$8:$C$54,2))</f>
        <v>174740</v>
      </c>
      <c r="Z19" s="64">
        <f t="shared" si="13"/>
        <v>154780</v>
      </c>
      <c r="AA19" s="65">
        <f>IF($C19="","",IF($Z19="","",IF($Z19&lt;'3.段階号俸表・参照表'!$W$5,1,VLOOKUP($Z19,'3.段階号俸表・参照表'!$W$4:$AI$13,13,TRUE))))</f>
        <v>5</v>
      </c>
      <c r="AB19" s="64">
        <f>IF(C19="","",($Z19-VLOOKUP($AA19,'3.段階号俸表・参照表'!$V$4:$AH$13,2,FALSE)))</f>
        <v>1920</v>
      </c>
      <c r="AC19" s="65">
        <f>IF($C19="","",IF($AB19&lt;=0,1,ROUNDUP($AB19/VLOOKUP($AA19,'3.段階号俸表・参照表'!$V$4:$AH$13,4,FALSE),0)+1))</f>
        <v>3</v>
      </c>
      <c r="AD19" s="64">
        <f>IF($C19="","",INDEX('3.段階号俸表・参照表'!$B$3:$T$188,MATCH($AC19,'3.段階号俸表・参照表'!$B$3:$B$188,0),MATCH($AA19,'3.段階号俸表・参照表'!$B$3:$T$3,0)))</f>
        <v>156540</v>
      </c>
      <c r="AE19" s="64">
        <f t="shared" si="2"/>
        <v>331280</v>
      </c>
      <c r="AF19" s="64">
        <f t="shared" si="14"/>
        <v>0</v>
      </c>
      <c r="AG19" s="64">
        <f t="shared" si="3"/>
        <v>331280</v>
      </c>
      <c r="AH19" s="67">
        <f t="shared" si="4"/>
        <v>1760</v>
      </c>
      <c r="AI19" s="187">
        <f t="shared" si="15"/>
        <v>174740</v>
      </c>
      <c r="AJ19" s="145">
        <f t="shared" si="16"/>
        <v>154780</v>
      </c>
      <c r="AK19" s="188">
        <f t="shared" si="17"/>
        <v>5</v>
      </c>
      <c r="AL19" s="302">
        <v>5</v>
      </c>
      <c r="AM19" s="198">
        <f>IF($AL19="","",($AJ19-VLOOKUP($AL19,'3.段階号俸表・参照表'!$V$4:$AH$13,2,FALSE)))</f>
        <v>1920</v>
      </c>
      <c r="AN19" s="188">
        <f>IF($AL19="","",IF(ROUNDUP($AM19/VLOOKUP($AL19,'3.段階号俸表・参照表'!$V$4:$AH$13,4),0)+1&gt;=$AS19,$AS19,ROUNDUP($AM19/VLOOKUP($AL19,'3.段階号俸表・参照表'!$V$4:$AH$13,4),0)+1))</f>
        <v>3</v>
      </c>
      <c r="AO19" s="199">
        <f>IF($AL19="","",($AN19-1)*VLOOKUP($AL19,'3.段階号俸表・参照表'!$V$4:$AI$13,4,FALSE))</f>
        <v>3680</v>
      </c>
      <c r="AP19" s="188">
        <f t="shared" si="18"/>
        <v>-1760</v>
      </c>
      <c r="AQ19" s="188">
        <f>IF($AL19="","",IF($AP19&lt;=0,0,IF(ROUNDUP($AP19/(VLOOKUP($AL19,'3.段階号俸表・参照表'!$V$4:$AH$13,8,FALSE)),0)&gt;=($AT19-$AS19),$AT19-$AS19,ROUNDUP($AP19/(VLOOKUP($AL19,'3.段階号俸表・参照表'!$V$4:$AH$13,8,FALSE)),0))))</f>
        <v>0</v>
      </c>
      <c r="AR19" s="188">
        <f t="shared" si="19"/>
        <v>3</v>
      </c>
      <c r="AS19" s="188">
        <f>IF($AL19="","",VLOOKUP($AL19,'3.段階号俸表・参照表'!$V$4:$AH$13,11,FALSE))</f>
        <v>25</v>
      </c>
      <c r="AT19" s="188">
        <f>IF($AL19="","",VLOOKUP($AL19,'3.段階号俸表・参照表'!$V$4:$AH$13,12,FALSE))</f>
        <v>46</v>
      </c>
      <c r="AU19" s="145">
        <f>IF($AL19="","",INDEX('3.段階号俸表・参照表'!$B$3:$T$188,MATCH($AR19,'3.段階号俸表・参照表'!$B$3:$B$188,0),MATCH($AL19,'3.段階号俸表・参照表'!$B$3:$T$3,0)))</f>
        <v>156540</v>
      </c>
      <c r="AV19" s="145">
        <f t="shared" si="5"/>
        <v>331280</v>
      </c>
      <c r="AW19" s="145">
        <f t="shared" si="20"/>
        <v>0</v>
      </c>
      <c r="AX19" s="145">
        <f t="shared" si="21"/>
        <v>331280</v>
      </c>
      <c r="AY19" s="145">
        <f t="shared" si="22"/>
        <v>0</v>
      </c>
      <c r="AZ19" s="145">
        <f t="shared" si="23"/>
        <v>331280</v>
      </c>
      <c r="BA19" s="201">
        <f t="shared" si="24"/>
        <v>1760</v>
      </c>
      <c r="BC19" s="234">
        <f t="shared" si="6"/>
        <v>48</v>
      </c>
      <c r="BD19" s="226">
        <f t="shared" si="7"/>
        <v>5</v>
      </c>
      <c r="BE19" s="226">
        <f t="shared" si="8"/>
        <v>23</v>
      </c>
      <c r="BF19" s="226">
        <f t="shared" si="9"/>
        <v>2</v>
      </c>
      <c r="BG19" s="235">
        <f>IF($C19="","",IF($BC19&gt;=$BC$5,AI19,VLOOKUP(BC19,'1.年齢給'!$B$8:$C$54,2)))</f>
        <v>176240</v>
      </c>
      <c r="BH19" s="236">
        <f t="shared" si="25"/>
        <v>5</v>
      </c>
      <c r="BI19" s="230">
        <f t="shared" si="26"/>
        <v>6</v>
      </c>
      <c r="BJ19" s="230">
        <f t="shared" si="27"/>
        <v>6</v>
      </c>
      <c r="BK19" s="230">
        <f>IF($BH19="","",VLOOKUP($BH19,'3.段階号俸表・参照表'!V$4:AH$13,11,FALSE))</f>
        <v>25</v>
      </c>
      <c r="BL19" s="230">
        <f>IF($BH19="","",VLOOKUP($BH19,'3.段階号俸表・参照表'!$V$4:$AH$13,12,FALSE))</f>
        <v>46</v>
      </c>
      <c r="BM19" s="235">
        <f>IF($C19="","",IF($BC19&gt;=$BC$5,$AU19,INDEX('3.段階号俸表・参照表'!$B$3:$T$188,MATCH(BJ19,'3.段階号俸表・参照表'!$B$3:$B$188,0),MATCH(BH19,'3.段階号俸表・参照表'!$B$3:$T$3,0))))</f>
        <v>162060</v>
      </c>
      <c r="BN19" s="238">
        <f t="shared" si="28"/>
        <v>338300</v>
      </c>
    </row>
    <row r="20" spans="1:66" s="13" customFormat="1" ht="12" customHeight="1" x14ac:dyDescent="0.15">
      <c r="A20" s="62">
        <f>IF(C20="","",COUNTA($C$9:C20))</f>
        <v>12</v>
      </c>
      <c r="B20" s="92">
        <v>1</v>
      </c>
      <c r="C20" s="92" t="s">
        <v>40</v>
      </c>
      <c r="D20" s="92"/>
      <c r="E20" s="92"/>
      <c r="F20" s="92"/>
      <c r="G20" s="92"/>
      <c r="H20" s="300">
        <v>31101</v>
      </c>
      <c r="I20" s="300">
        <v>38095</v>
      </c>
      <c r="J20" s="142">
        <f t="shared" si="29"/>
        <v>40</v>
      </c>
      <c r="K20" s="142">
        <f t="shared" si="30"/>
        <v>1</v>
      </c>
      <c r="L20" s="142">
        <f t="shared" si="31"/>
        <v>20</v>
      </c>
      <c r="M20" s="142">
        <f t="shared" si="32"/>
        <v>11</v>
      </c>
      <c r="N20" s="90">
        <v>164780</v>
      </c>
      <c r="O20" s="90">
        <v>15000</v>
      </c>
      <c r="P20" s="90">
        <v>132300</v>
      </c>
      <c r="Q20" s="90"/>
      <c r="R20" s="145">
        <f t="shared" si="10"/>
        <v>312080</v>
      </c>
      <c r="S20" s="341"/>
      <c r="T20" s="341"/>
      <c r="U20" s="341"/>
      <c r="V20" s="341"/>
      <c r="W20" s="149">
        <f t="shared" si="11"/>
        <v>0</v>
      </c>
      <c r="X20" s="150">
        <f t="shared" si="12"/>
        <v>312080</v>
      </c>
      <c r="Y20" s="63">
        <f>IF($C20="","",VLOOKUP($J20,'1.年齢給'!$B$8:$C$54,2))</f>
        <v>164240</v>
      </c>
      <c r="Z20" s="64">
        <f t="shared" si="13"/>
        <v>147840</v>
      </c>
      <c r="AA20" s="65">
        <f>IF($C20="","",IF($Z20="","",IF($Z20&lt;'3.段階号俸表・参照表'!$W$5,1,VLOOKUP($Z20,'3.段階号俸表・参照表'!$W$4:$AI$13,13,TRUE))))</f>
        <v>4</v>
      </c>
      <c r="AB20" s="64">
        <f>IF(C20="","",($Z20-VLOOKUP($AA20,'3.段階号俸表・参照表'!$V$4:$AH$13,2,FALSE)))</f>
        <v>16980</v>
      </c>
      <c r="AC20" s="65">
        <f>IF($C20="","",IF($AB20&lt;=0,1,ROUNDUP($AB20/VLOOKUP($AA20,'3.段階号俸表・参照表'!$V$4:$AH$13,4,FALSE),0)+1))</f>
        <v>12</v>
      </c>
      <c r="AD20" s="64">
        <f>IF($C20="","",INDEX('3.段階号俸表・参照表'!$B$3:$T$188,MATCH($AC20,'3.段階号俸表・参照表'!$B$3:$B$188,0),MATCH($AA20,'3.段階号俸表・参照表'!$B$3:$T$3,0)))</f>
        <v>149230</v>
      </c>
      <c r="AE20" s="64">
        <f t="shared" si="2"/>
        <v>313470</v>
      </c>
      <c r="AF20" s="64">
        <f t="shared" si="14"/>
        <v>0</v>
      </c>
      <c r="AG20" s="64">
        <f t="shared" si="3"/>
        <v>313470</v>
      </c>
      <c r="AH20" s="67">
        <f t="shared" si="4"/>
        <v>1390</v>
      </c>
      <c r="AI20" s="187">
        <f t="shared" si="15"/>
        <v>164240</v>
      </c>
      <c r="AJ20" s="145">
        <f t="shared" si="16"/>
        <v>147840</v>
      </c>
      <c r="AK20" s="188">
        <f t="shared" si="17"/>
        <v>4</v>
      </c>
      <c r="AL20" s="302">
        <v>5</v>
      </c>
      <c r="AM20" s="198">
        <f>IF($AL20="","",($AJ20-VLOOKUP($AL20,'3.段階号俸表・参照表'!$V$4:$AH$13,2,FALSE)))</f>
        <v>-5020</v>
      </c>
      <c r="AN20" s="188">
        <f>IF($AL20="","",IF(ROUNDUP($AM20/VLOOKUP($AL20,'3.段階号俸表・参照表'!$V$4:$AH$13,4),0)+1&gt;=$AS20,$AS20,ROUNDUP($AM20/VLOOKUP($AL20,'3.段階号俸表・参照表'!$V$4:$AH$13,4),0)+1))</f>
        <v>-2</v>
      </c>
      <c r="AO20" s="199">
        <f>IF($AL20="","",($AN20-1)*VLOOKUP($AL20,'3.段階号俸表・参照表'!$V$4:$AI$13,4,FALSE))</f>
        <v>-5520</v>
      </c>
      <c r="AP20" s="188">
        <f t="shared" si="18"/>
        <v>500</v>
      </c>
      <c r="AQ20" s="188">
        <f>IF($AL20="","",IF($AP20&lt;=0,0,IF(ROUNDUP($AP20/(VLOOKUP($AL20,'3.段階号俸表・参照表'!$V$4:$AH$13,8,FALSE)),0)&gt;=($AT20-$AS20),$AT20-$AS20,ROUNDUP($AP20/(VLOOKUP($AL20,'3.段階号俸表・参照表'!$V$4:$AH$13,8,FALSE)),0))))</f>
        <v>1</v>
      </c>
      <c r="AR20" s="188">
        <f t="shared" si="19"/>
        <v>1</v>
      </c>
      <c r="AS20" s="188">
        <f>IF($AL20="","",VLOOKUP($AL20,'3.段階号俸表・参照表'!$V$4:$AH$13,11,FALSE))</f>
        <v>25</v>
      </c>
      <c r="AT20" s="188">
        <f>IF($AL20="","",VLOOKUP($AL20,'3.段階号俸表・参照表'!$V$4:$AH$13,12,FALSE))</f>
        <v>46</v>
      </c>
      <c r="AU20" s="145">
        <f>IF($AL20="","",INDEX('3.段階号俸表・参照表'!$B$3:$T$188,MATCH($AR20,'3.段階号俸表・参照表'!$B$3:$B$188,0),MATCH($AL20,'3.段階号俸表・参照表'!$B$3:$T$3,0)))</f>
        <v>152860</v>
      </c>
      <c r="AV20" s="145">
        <f t="shared" si="5"/>
        <v>317100</v>
      </c>
      <c r="AW20" s="145">
        <f t="shared" si="20"/>
        <v>0</v>
      </c>
      <c r="AX20" s="145">
        <f t="shared" si="21"/>
        <v>317100</v>
      </c>
      <c r="AY20" s="145">
        <f t="shared" si="22"/>
        <v>0</v>
      </c>
      <c r="AZ20" s="145">
        <f t="shared" si="23"/>
        <v>317100</v>
      </c>
      <c r="BA20" s="201">
        <f t="shared" si="24"/>
        <v>5020</v>
      </c>
      <c r="BC20" s="234">
        <f t="shared" si="6"/>
        <v>41</v>
      </c>
      <c r="BD20" s="226">
        <f t="shared" si="7"/>
        <v>1</v>
      </c>
      <c r="BE20" s="226">
        <f t="shared" si="8"/>
        <v>21</v>
      </c>
      <c r="BF20" s="226">
        <f t="shared" si="9"/>
        <v>11</v>
      </c>
      <c r="BG20" s="235">
        <f>IF($C20="","",IF($BC20&gt;=$BC$5,AI20,VLOOKUP(BC20,'1.年齢給'!$B$8:$C$54,2)))</f>
        <v>165740</v>
      </c>
      <c r="BH20" s="236">
        <f t="shared" si="25"/>
        <v>5</v>
      </c>
      <c r="BI20" s="230">
        <f t="shared" si="26"/>
        <v>4</v>
      </c>
      <c r="BJ20" s="230">
        <f t="shared" si="27"/>
        <v>4</v>
      </c>
      <c r="BK20" s="230">
        <f>IF($BH20="","",VLOOKUP($BH20,'3.段階号俸表・参照表'!V$4:AH$13,11,FALSE))</f>
        <v>25</v>
      </c>
      <c r="BL20" s="230">
        <f>IF($BH20="","",VLOOKUP($BH20,'3.段階号俸表・参照表'!$V$4:$AH$13,12,FALSE))</f>
        <v>46</v>
      </c>
      <c r="BM20" s="235">
        <f>IF($C20="","",IF($BC20&gt;=$BC$5,$AU20,INDEX('3.段階号俸表・参照表'!$B$3:$T$188,MATCH(BJ20,'3.段階号俸表・参照表'!$B$3:$B$188,0),MATCH(BH20,'3.段階号俸表・参照表'!$B$3:$T$3,0))))</f>
        <v>158380</v>
      </c>
      <c r="BN20" s="238">
        <f t="shared" si="28"/>
        <v>324120</v>
      </c>
    </row>
    <row r="21" spans="1:66" s="13" customFormat="1" ht="12" customHeight="1" x14ac:dyDescent="0.15">
      <c r="A21" s="62">
        <f>IF(C21="","",COUNTA($C$9:C21))</f>
        <v>13</v>
      </c>
      <c r="B21" s="92">
        <v>1</v>
      </c>
      <c r="C21" s="92" t="s">
        <v>41</v>
      </c>
      <c r="D21" s="92"/>
      <c r="E21" s="92"/>
      <c r="F21" s="92"/>
      <c r="G21" s="92"/>
      <c r="H21" s="300">
        <v>31246</v>
      </c>
      <c r="I21" s="300">
        <v>38657</v>
      </c>
      <c r="J21" s="142">
        <f t="shared" si="29"/>
        <v>39</v>
      </c>
      <c r="K21" s="142">
        <f t="shared" si="30"/>
        <v>8</v>
      </c>
      <c r="L21" s="142">
        <f t="shared" si="31"/>
        <v>19</v>
      </c>
      <c r="M21" s="142">
        <f t="shared" si="32"/>
        <v>5</v>
      </c>
      <c r="N21" s="90">
        <v>163280</v>
      </c>
      <c r="O21" s="90">
        <v>14000</v>
      </c>
      <c r="P21" s="90">
        <v>128970</v>
      </c>
      <c r="Q21" s="90"/>
      <c r="R21" s="145">
        <f t="shared" si="10"/>
        <v>306250</v>
      </c>
      <c r="S21" s="341"/>
      <c r="T21" s="341"/>
      <c r="U21" s="341"/>
      <c r="V21" s="341"/>
      <c r="W21" s="149">
        <f t="shared" si="11"/>
        <v>0</v>
      </c>
      <c r="X21" s="150">
        <f t="shared" si="12"/>
        <v>306250</v>
      </c>
      <c r="Y21" s="63">
        <f>IF($C21="","",VLOOKUP($J21,'1.年齢給'!$B$8:$C$54,2))</f>
        <v>162740</v>
      </c>
      <c r="Z21" s="64">
        <f t="shared" si="13"/>
        <v>143510</v>
      </c>
      <c r="AA21" s="65">
        <f>IF($C21="","",IF($Z21="","",IF($Z21&lt;'3.段階号俸表・参照表'!$W$5,1,VLOOKUP($Z21,'3.段階号俸表・参照表'!$W$4:$AI$13,13,TRUE))))</f>
        <v>4</v>
      </c>
      <c r="AB21" s="64">
        <f>IF(C21="","",($Z21-VLOOKUP($AA21,'3.段階号俸表・参照表'!$V$4:$AH$13,2,FALSE)))</f>
        <v>12650</v>
      </c>
      <c r="AC21" s="65">
        <f>IF($C21="","",IF($AB21&lt;=0,1,ROUNDUP($AB21/VLOOKUP($AA21,'3.段階号俸表・参照表'!$V$4:$AH$13,4,FALSE),0)+1))</f>
        <v>9</v>
      </c>
      <c r="AD21" s="64">
        <f>IF($C21="","",INDEX('3.段階号俸表・参照表'!$B$3:$T$188,MATCH($AC21,'3.段階号俸表・参照表'!$B$3:$B$188,0),MATCH($AA21,'3.段階号俸表・参照表'!$B$3:$T$3,0)))</f>
        <v>144220</v>
      </c>
      <c r="AE21" s="64">
        <f t="shared" si="2"/>
        <v>306960</v>
      </c>
      <c r="AF21" s="64">
        <f t="shared" si="14"/>
        <v>0</v>
      </c>
      <c r="AG21" s="64">
        <f t="shared" si="3"/>
        <v>306960</v>
      </c>
      <c r="AH21" s="67">
        <f t="shared" si="4"/>
        <v>710</v>
      </c>
      <c r="AI21" s="187">
        <f t="shared" si="15"/>
        <v>162740</v>
      </c>
      <c r="AJ21" s="145">
        <f t="shared" si="16"/>
        <v>143510</v>
      </c>
      <c r="AK21" s="188">
        <f t="shared" si="17"/>
        <v>4</v>
      </c>
      <c r="AL21" s="302">
        <v>4</v>
      </c>
      <c r="AM21" s="198">
        <f>IF($AL21="","",($AJ21-VLOOKUP($AL21,'3.段階号俸表・参照表'!$V$4:$AH$13,2,FALSE)))</f>
        <v>12650</v>
      </c>
      <c r="AN21" s="188">
        <f>IF($AL21="","",IF(ROUNDUP($AM21/VLOOKUP($AL21,'3.段階号俸表・参照表'!$V$4:$AH$13,4),0)+1&gt;=$AS21,$AS21,ROUNDUP($AM21/VLOOKUP($AL21,'3.段階号俸表・参照表'!$V$4:$AH$13,4),0)+1))</f>
        <v>9</v>
      </c>
      <c r="AO21" s="199">
        <f>IF($AL21="","",($AN21-1)*VLOOKUP($AL21,'3.段階号俸表・参照表'!$V$4:$AI$13,4,FALSE))</f>
        <v>13360</v>
      </c>
      <c r="AP21" s="188">
        <f t="shared" si="18"/>
        <v>-710</v>
      </c>
      <c r="AQ21" s="188">
        <f>IF($AL21="","",IF($AP21&lt;=0,0,IF(ROUNDUP($AP21/(VLOOKUP($AL21,'3.段階号俸表・参照表'!$V$4:$AH$13,8,FALSE)),0)&gt;=($AT21-$AS21),$AT21-$AS21,ROUNDUP($AP21/(VLOOKUP($AL21,'3.段階号俸表・参照表'!$V$4:$AH$13,8,FALSE)),0))))</f>
        <v>0</v>
      </c>
      <c r="AR21" s="188">
        <f t="shared" si="19"/>
        <v>9</v>
      </c>
      <c r="AS21" s="188">
        <f>IF($AL21="","",VLOOKUP($AL21,'3.段階号俸表・参照表'!$V$4:$AH$13,11,FALSE))</f>
        <v>19</v>
      </c>
      <c r="AT21" s="188">
        <f>IF($AL21="","",VLOOKUP($AL21,'3.段階号俸表・参照表'!$V$4:$AH$13,12,FALSE))</f>
        <v>46</v>
      </c>
      <c r="AU21" s="145">
        <f>IF($AL21="","",INDEX('3.段階号俸表・参照表'!$B$3:$T$188,MATCH($AR21,'3.段階号俸表・参照表'!$B$3:$B$188,0),MATCH($AL21,'3.段階号俸表・参照表'!$B$3:$T$3,0)))</f>
        <v>144220</v>
      </c>
      <c r="AV21" s="145">
        <f t="shared" si="5"/>
        <v>306960</v>
      </c>
      <c r="AW21" s="145">
        <f t="shared" si="20"/>
        <v>0</v>
      </c>
      <c r="AX21" s="145">
        <f t="shared" si="21"/>
        <v>306960</v>
      </c>
      <c r="AY21" s="145">
        <f t="shared" si="22"/>
        <v>0</v>
      </c>
      <c r="AZ21" s="145">
        <f t="shared" si="23"/>
        <v>306960</v>
      </c>
      <c r="BA21" s="201">
        <f t="shared" si="24"/>
        <v>710</v>
      </c>
      <c r="BC21" s="234">
        <f t="shared" si="6"/>
        <v>40</v>
      </c>
      <c r="BD21" s="226">
        <f t="shared" si="7"/>
        <v>8</v>
      </c>
      <c r="BE21" s="226">
        <f t="shared" si="8"/>
        <v>20</v>
      </c>
      <c r="BF21" s="226">
        <f t="shared" si="9"/>
        <v>5</v>
      </c>
      <c r="BG21" s="235">
        <f>IF($C21="","",IF($BC21&gt;=$BC$5,AI21,VLOOKUP(BC21,'1.年齢給'!$B$8:$C$54,2)))</f>
        <v>164240</v>
      </c>
      <c r="BH21" s="236">
        <f t="shared" si="25"/>
        <v>4</v>
      </c>
      <c r="BI21" s="230">
        <f t="shared" si="26"/>
        <v>12</v>
      </c>
      <c r="BJ21" s="230">
        <f t="shared" si="27"/>
        <v>12</v>
      </c>
      <c r="BK21" s="230">
        <f>IF($BH21="","",VLOOKUP($BH21,'3.段階号俸表・参照表'!V$4:AH$13,11,FALSE))</f>
        <v>19</v>
      </c>
      <c r="BL21" s="230">
        <f>IF($BH21="","",VLOOKUP($BH21,'3.段階号俸表・参照表'!$V$4:$AH$13,12,FALSE))</f>
        <v>46</v>
      </c>
      <c r="BM21" s="235">
        <f>IF($C21="","",IF($BC21&gt;=$BC$5,$AU21,INDEX('3.段階号俸表・参照表'!$B$3:$T$188,MATCH(BJ21,'3.段階号俸表・参照表'!$B$3:$B$188,0),MATCH(BH21,'3.段階号俸表・参照表'!$B$3:$T$3,0))))</f>
        <v>149230</v>
      </c>
      <c r="BN21" s="238">
        <f t="shared" si="28"/>
        <v>313470</v>
      </c>
    </row>
    <row r="22" spans="1:66" s="13" customFormat="1" ht="12" customHeight="1" x14ac:dyDescent="0.15">
      <c r="A22" s="62">
        <f>IF(C22="","",COUNTA($C$9:C22))</f>
        <v>14</v>
      </c>
      <c r="B22" s="92">
        <v>1</v>
      </c>
      <c r="C22" s="92" t="s">
        <v>42</v>
      </c>
      <c r="D22" s="92"/>
      <c r="E22" s="92"/>
      <c r="F22" s="92"/>
      <c r="G22" s="92"/>
      <c r="H22" s="300">
        <v>28831</v>
      </c>
      <c r="I22" s="300">
        <v>38962</v>
      </c>
      <c r="J22" s="142">
        <f t="shared" si="29"/>
        <v>46</v>
      </c>
      <c r="K22" s="142">
        <f t="shared" si="30"/>
        <v>3</v>
      </c>
      <c r="L22" s="142">
        <f t="shared" si="31"/>
        <v>18</v>
      </c>
      <c r="M22" s="142">
        <f t="shared" si="32"/>
        <v>7</v>
      </c>
      <c r="N22" s="90">
        <v>173780</v>
      </c>
      <c r="O22" s="90">
        <v>13000</v>
      </c>
      <c r="P22" s="90">
        <v>140360</v>
      </c>
      <c r="Q22" s="90"/>
      <c r="R22" s="145">
        <f t="shared" si="10"/>
        <v>327140</v>
      </c>
      <c r="S22" s="341"/>
      <c r="T22" s="341"/>
      <c r="U22" s="341"/>
      <c r="V22" s="341"/>
      <c r="W22" s="149">
        <f t="shared" si="11"/>
        <v>0</v>
      </c>
      <c r="X22" s="150">
        <f t="shared" si="12"/>
        <v>327140</v>
      </c>
      <c r="Y22" s="63">
        <f>IF($C22="","",VLOOKUP($J22,'1.年齢給'!$B$8:$C$54,2))</f>
        <v>173240</v>
      </c>
      <c r="Z22" s="64">
        <f t="shared" si="13"/>
        <v>153900</v>
      </c>
      <c r="AA22" s="65">
        <f>IF($C22="","",IF($Z22="","",IF($Z22&lt;'3.段階号俸表・参照表'!$W$5,1,VLOOKUP($Z22,'3.段階号俸表・参照表'!$W$4:$AI$13,13,TRUE))))</f>
        <v>5</v>
      </c>
      <c r="AB22" s="64">
        <f>IF(C22="","",($Z22-VLOOKUP($AA22,'3.段階号俸表・参照表'!$V$4:$AH$13,2,FALSE)))</f>
        <v>1040</v>
      </c>
      <c r="AC22" s="65">
        <f>IF($C22="","",IF($AB22&lt;=0,1,ROUNDUP($AB22/VLOOKUP($AA22,'3.段階号俸表・参照表'!$V$4:$AH$13,4,FALSE),0)+1))</f>
        <v>2</v>
      </c>
      <c r="AD22" s="64">
        <f>IF($C22="","",INDEX('3.段階号俸表・参照表'!$B$3:$T$188,MATCH($AC22,'3.段階号俸表・参照表'!$B$3:$B$188,0),MATCH($AA22,'3.段階号俸表・参照表'!$B$3:$T$3,0)))</f>
        <v>154700</v>
      </c>
      <c r="AE22" s="64">
        <f t="shared" si="2"/>
        <v>327940</v>
      </c>
      <c r="AF22" s="64">
        <f t="shared" si="14"/>
        <v>0</v>
      </c>
      <c r="AG22" s="64">
        <f t="shared" si="3"/>
        <v>327940</v>
      </c>
      <c r="AH22" s="67">
        <f t="shared" si="4"/>
        <v>800</v>
      </c>
      <c r="AI22" s="187">
        <f t="shared" si="15"/>
        <v>173240</v>
      </c>
      <c r="AJ22" s="145">
        <f t="shared" si="16"/>
        <v>153900</v>
      </c>
      <c r="AK22" s="188">
        <f t="shared" si="17"/>
        <v>5</v>
      </c>
      <c r="AL22" s="302">
        <v>5</v>
      </c>
      <c r="AM22" s="198">
        <f>IF($AL22="","",($AJ22-VLOOKUP($AL22,'3.段階号俸表・参照表'!$V$4:$AH$13,2,FALSE)))</f>
        <v>1040</v>
      </c>
      <c r="AN22" s="188">
        <f>IF($AL22="","",IF(ROUNDUP($AM22/VLOOKUP($AL22,'3.段階号俸表・参照表'!$V$4:$AH$13,4),0)+1&gt;=$AS22,$AS22,ROUNDUP($AM22/VLOOKUP($AL22,'3.段階号俸表・参照表'!$V$4:$AH$13,4),0)+1))</f>
        <v>2</v>
      </c>
      <c r="AO22" s="199">
        <f>IF($AL22="","",($AN22-1)*VLOOKUP($AL22,'3.段階号俸表・参照表'!$V$4:$AI$13,4,FALSE))</f>
        <v>1840</v>
      </c>
      <c r="AP22" s="188">
        <f t="shared" si="18"/>
        <v>-800</v>
      </c>
      <c r="AQ22" s="188">
        <f>IF($AL22="","",IF($AP22&lt;=0,0,IF(ROUNDUP($AP22/(VLOOKUP($AL22,'3.段階号俸表・参照表'!$V$4:$AH$13,8,FALSE)),0)&gt;=($AT22-$AS22),$AT22-$AS22,ROUNDUP($AP22/(VLOOKUP($AL22,'3.段階号俸表・参照表'!$V$4:$AH$13,8,FALSE)),0))))</f>
        <v>0</v>
      </c>
      <c r="AR22" s="188">
        <f t="shared" si="19"/>
        <v>2</v>
      </c>
      <c r="AS22" s="188">
        <f>IF($AL22="","",VLOOKUP($AL22,'3.段階号俸表・参照表'!$V$4:$AH$13,11,FALSE))</f>
        <v>25</v>
      </c>
      <c r="AT22" s="188">
        <f>IF($AL22="","",VLOOKUP($AL22,'3.段階号俸表・参照表'!$V$4:$AH$13,12,FALSE))</f>
        <v>46</v>
      </c>
      <c r="AU22" s="145">
        <f>IF($AL22="","",INDEX('3.段階号俸表・参照表'!$B$3:$T$188,MATCH($AR22,'3.段階号俸表・参照表'!$B$3:$B$188,0),MATCH($AL22,'3.段階号俸表・参照表'!$B$3:$T$3,0)))</f>
        <v>154700</v>
      </c>
      <c r="AV22" s="145">
        <f t="shared" si="5"/>
        <v>327940</v>
      </c>
      <c r="AW22" s="145">
        <f t="shared" si="20"/>
        <v>0</v>
      </c>
      <c r="AX22" s="145">
        <f t="shared" si="21"/>
        <v>327940</v>
      </c>
      <c r="AY22" s="145">
        <f t="shared" si="22"/>
        <v>0</v>
      </c>
      <c r="AZ22" s="145">
        <f t="shared" si="23"/>
        <v>327940</v>
      </c>
      <c r="BA22" s="201">
        <f t="shared" si="24"/>
        <v>800</v>
      </c>
      <c r="BC22" s="234">
        <f t="shared" si="6"/>
        <v>47</v>
      </c>
      <c r="BD22" s="226">
        <f t="shared" si="7"/>
        <v>3</v>
      </c>
      <c r="BE22" s="226">
        <f t="shared" si="8"/>
        <v>19</v>
      </c>
      <c r="BF22" s="226">
        <f t="shared" si="9"/>
        <v>7</v>
      </c>
      <c r="BG22" s="235">
        <f>IF($C22="","",IF($BC22&gt;=$BC$5,AI22,VLOOKUP(BC22,'1.年齢給'!$B$8:$C$54,2)))</f>
        <v>174740</v>
      </c>
      <c r="BH22" s="236">
        <f t="shared" si="25"/>
        <v>5</v>
      </c>
      <c r="BI22" s="230">
        <f t="shared" si="26"/>
        <v>5</v>
      </c>
      <c r="BJ22" s="230">
        <f t="shared" si="27"/>
        <v>5</v>
      </c>
      <c r="BK22" s="230">
        <f>IF($BH22="","",VLOOKUP($BH22,'3.段階号俸表・参照表'!V$4:AH$13,11,FALSE))</f>
        <v>25</v>
      </c>
      <c r="BL22" s="230">
        <f>IF($BH22="","",VLOOKUP($BH22,'3.段階号俸表・参照表'!$V$4:$AH$13,12,FALSE))</f>
        <v>46</v>
      </c>
      <c r="BM22" s="235">
        <f>IF($C22="","",IF($BC22&gt;=$BC$5,$AU22,INDEX('3.段階号俸表・参照表'!$B$3:$T$188,MATCH(BJ22,'3.段階号俸表・参照表'!$B$3:$B$188,0),MATCH(BH22,'3.段階号俸表・参照表'!$B$3:$T$3,0))))</f>
        <v>160220</v>
      </c>
      <c r="BN22" s="238">
        <f t="shared" si="28"/>
        <v>334960</v>
      </c>
    </row>
    <row r="23" spans="1:66" s="13" customFormat="1" ht="12" customHeight="1" x14ac:dyDescent="0.15">
      <c r="A23" s="62">
        <f>IF(C23="","",COUNTA($C$9:C23))</f>
        <v>15</v>
      </c>
      <c r="B23" s="92">
        <v>1</v>
      </c>
      <c r="C23" s="92" t="s">
        <v>43</v>
      </c>
      <c r="D23" s="92"/>
      <c r="E23" s="92"/>
      <c r="F23" s="92"/>
      <c r="G23" s="92"/>
      <c r="H23" s="300">
        <v>25877</v>
      </c>
      <c r="I23" s="300">
        <v>39544</v>
      </c>
      <c r="J23" s="142">
        <f t="shared" si="29"/>
        <v>54</v>
      </c>
      <c r="K23" s="142">
        <f t="shared" si="30"/>
        <v>4</v>
      </c>
      <c r="L23" s="142">
        <f t="shared" si="31"/>
        <v>16</v>
      </c>
      <c r="M23" s="142">
        <f t="shared" si="32"/>
        <v>11</v>
      </c>
      <c r="N23" s="90">
        <v>182780</v>
      </c>
      <c r="O23" s="90">
        <v>11000</v>
      </c>
      <c r="P23" s="90">
        <v>137700</v>
      </c>
      <c r="Q23" s="90"/>
      <c r="R23" s="145">
        <f t="shared" si="10"/>
        <v>331480</v>
      </c>
      <c r="S23" s="341"/>
      <c r="T23" s="341"/>
      <c r="U23" s="341"/>
      <c r="V23" s="341"/>
      <c r="W23" s="149">
        <f t="shared" si="11"/>
        <v>0</v>
      </c>
      <c r="X23" s="150">
        <f t="shared" si="12"/>
        <v>331480</v>
      </c>
      <c r="Y23" s="63">
        <f>IF($C23="","",VLOOKUP($J23,'1.年齢給'!$B$8:$C$54,2))</f>
        <v>179240</v>
      </c>
      <c r="Z23" s="64">
        <f t="shared" si="13"/>
        <v>152240</v>
      </c>
      <c r="AA23" s="65">
        <f>IF($C23="","",IF($Z23="","",IF($Z23&lt;'3.段階号俸表・参照表'!$W$5,1,VLOOKUP($Z23,'3.段階号俸表・参照表'!$W$4:$AI$13,13,TRUE))))</f>
        <v>4</v>
      </c>
      <c r="AB23" s="64">
        <f>IF(C23="","",($Z23-VLOOKUP($AA23,'3.段階号俸表・参照表'!$V$4:$AH$13,2,FALSE)))</f>
        <v>21380</v>
      </c>
      <c r="AC23" s="65">
        <f>IF($C23="","",IF($AB23&lt;=0,1,ROUNDUP($AB23/VLOOKUP($AA23,'3.段階号俸表・参照表'!$V$4:$AH$13,4,FALSE),0)+1))</f>
        <v>14</v>
      </c>
      <c r="AD23" s="64">
        <f>IF($C23="","",INDEX('3.段階号俸表・参照表'!$B$3:$T$188,MATCH($AC23,'3.段階号俸表・参照表'!$B$3:$B$188,0),MATCH($AA23,'3.段階号俸表・参照表'!$B$3:$T$3,0)))</f>
        <v>152570</v>
      </c>
      <c r="AE23" s="64">
        <f t="shared" si="2"/>
        <v>331810</v>
      </c>
      <c r="AF23" s="64">
        <f t="shared" si="14"/>
        <v>0</v>
      </c>
      <c r="AG23" s="64">
        <f t="shared" si="3"/>
        <v>331810</v>
      </c>
      <c r="AH23" s="67">
        <f t="shared" si="4"/>
        <v>330</v>
      </c>
      <c r="AI23" s="187">
        <f t="shared" si="15"/>
        <v>179240</v>
      </c>
      <c r="AJ23" s="145">
        <f t="shared" si="16"/>
        <v>152240</v>
      </c>
      <c r="AK23" s="188">
        <f t="shared" si="17"/>
        <v>4</v>
      </c>
      <c r="AL23" s="302">
        <v>4</v>
      </c>
      <c r="AM23" s="198">
        <f>IF($AL23="","",($AJ23-VLOOKUP($AL23,'3.段階号俸表・参照表'!$V$4:$AH$13,2,FALSE)))</f>
        <v>21380</v>
      </c>
      <c r="AN23" s="188">
        <f>IF($AL23="","",IF(ROUNDUP($AM23/VLOOKUP($AL23,'3.段階号俸表・参照表'!$V$4:$AH$13,4),0)+1&gt;=$AS23,$AS23,ROUNDUP($AM23/VLOOKUP($AL23,'3.段階号俸表・参照表'!$V$4:$AH$13,4),0)+1))</f>
        <v>14</v>
      </c>
      <c r="AO23" s="199">
        <f>IF($AL23="","",($AN23-1)*VLOOKUP($AL23,'3.段階号俸表・参照表'!$V$4:$AI$13,4,FALSE))</f>
        <v>21710</v>
      </c>
      <c r="AP23" s="188">
        <f t="shared" si="18"/>
        <v>-330</v>
      </c>
      <c r="AQ23" s="188">
        <f>IF($AL23="","",IF($AP23&lt;=0,0,IF(ROUNDUP($AP23/(VLOOKUP($AL23,'3.段階号俸表・参照表'!$V$4:$AH$13,8,FALSE)),0)&gt;=($AT23-$AS23),$AT23-$AS23,ROUNDUP($AP23/(VLOOKUP($AL23,'3.段階号俸表・参照表'!$V$4:$AH$13,8,FALSE)),0))))</f>
        <v>0</v>
      </c>
      <c r="AR23" s="188">
        <f t="shared" si="19"/>
        <v>14</v>
      </c>
      <c r="AS23" s="188">
        <f>IF($AL23="","",VLOOKUP($AL23,'3.段階号俸表・参照表'!$V$4:$AH$13,11,FALSE))</f>
        <v>19</v>
      </c>
      <c r="AT23" s="188">
        <f>IF($AL23="","",VLOOKUP($AL23,'3.段階号俸表・参照表'!$V$4:$AH$13,12,FALSE))</f>
        <v>46</v>
      </c>
      <c r="AU23" s="145">
        <f>IF($AL23="","",INDEX('3.段階号俸表・参照表'!$B$3:$T$188,MATCH($AR23,'3.段階号俸表・参照表'!$B$3:$B$188,0),MATCH($AL23,'3.段階号俸表・参照表'!$B$3:$T$3,0)))</f>
        <v>152570</v>
      </c>
      <c r="AV23" s="145">
        <f t="shared" si="5"/>
        <v>331810</v>
      </c>
      <c r="AW23" s="145">
        <f t="shared" si="20"/>
        <v>0</v>
      </c>
      <c r="AX23" s="145">
        <f t="shared" si="21"/>
        <v>331810</v>
      </c>
      <c r="AY23" s="145">
        <f t="shared" si="22"/>
        <v>0</v>
      </c>
      <c r="AZ23" s="145">
        <f t="shared" si="23"/>
        <v>331810</v>
      </c>
      <c r="BA23" s="201">
        <f t="shared" si="24"/>
        <v>330</v>
      </c>
      <c r="BC23" s="234">
        <f t="shared" si="6"/>
        <v>55</v>
      </c>
      <c r="BD23" s="226">
        <f t="shared" si="7"/>
        <v>4</v>
      </c>
      <c r="BE23" s="226">
        <f t="shared" si="8"/>
        <v>17</v>
      </c>
      <c r="BF23" s="226">
        <f t="shared" si="9"/>
        <v>11</v>
      </c>
      <c r="BG23" s="235">
        <f>IF($C23="","",IF($BC23&gt;=$BC$5,AI23,VLOOKUP(BC23,'1.年齢給'!$B$8:$C$54,2)))</f>
        <v>178240</v>
      </c>
      <c r="BH23" s="236">
        <f t="shared" si="25"/>
        <v>4</v>
      </c>
      <c r="BI23" s="230">
        <f t="shared" si="26"/>
        <v>17</v>
      </c>
      <c r="BJ23" s="230">
        <f t="shared" si="27"/>
        <v>17</v>
      </c>
      <c r="BK23" s="230">
        <f>IF($BH23="","",VLOOKUP($BH23,'3.段階号俸表・参照表'!V$4:AH$13,11,FALSE))</f>
        <v>19</v>
      </c>
      <c r="BL23" s="230">
        <f>IF($BH23="","",VLOOKUP($BH23,'3.段階号俸表・参照表'!$V$4:$AH$13,12,FALSE))</f>
        <v>46</v>
      </c>
      <c r="BM23" s="235">
        <f>IF($C23="","",IF($BC23&gt;=$BC$5,$AU23,INDEX('3.段階号俸表・参照表'!$B$3:$T$188,MATCH(BJ23,'3.段階号俸表・参照表'!$B$3:$B$188,0),MATCH(BH23,'3.段階号俸表・参照表'!$B$3:$T$3,0))))</f>
        <v>157580</v>
      </c>
      <c r="BN23" s="238">
        <f t="shared" si="28"/>
        <v>335820</v>
      </c>
    </row>
    <row r="24" spans="1:66" s="13" customFormat="1" ht="12" customHeight="1" x14ac:dyDescent="0.15">
      <c r="A24" s="62">
        <f>IF(C24="","",COUNTA($C$9:C24))</f>
        <v>16</v>
      </c>
      <c r="B24" s="92">
        <v>1</v>
      </c>
      <c r="C24" s="92" t="s">
        <v>44</v>
      </c>
      <c r="D24" s="92"/>
      <c r="E24" s="92"/>
      <c r="F24" s="92"/>
      <c r="G24" s="92"/>
      <c r="H24" s="300">
        <v>31666</v>
      </c>
      <c r="I24" s="300">
        <v>39613</v>
      </c>
      <c r="J24" s="142">
        <f t="shared" si="29"/>
        <v>38</v>
      </c>
      <c r="K24" s="142">
        <f t="shared" si="30"/>
        <v>6</v>
      </c>
      <c r="L24" s="142">
        <f t="shared" si="31"/>
        <v>16</v>
      </c>
      <c r="M24" s="142">
        <f t="shared" si="32"/>
        <v>9</v>
      </c>
      <c r="N24" s="90">
        <v>161780</v>
      </c>
      <c r="O24" s="90">
        <v>11000</v>
      </c>
      <c r="P24" s="90">
        <v>122180</v>
      </c>
      <c r="Q24" s="90"/>
      <c r="R24" s="145">
        <f t="shared" si="10"/>
        <v>294960</v>
      </c>
      <c r="S24" s="341"/>
      <c r="T24" s="341"/>
      <c r="U24" s="341"/>
      <c r="V24" s="341"/>
      <c r="W24" s="149">
        <f t="shared" si="11"/>
        <v>0</v>
      </c>
      <c r="X24" s="150">
        <f t="shared" si="12"/>
        <v>294960</v>
      </c>
      <c r="Y24" s="63">
        <f>IF($C24="","",VLOOKUP($J24,'1.年齢給'!$B$8:$C$54,2))</f>
        <v>161240</v>
      </c>
      <c r="Z24" s="64">
        <f t="shared" si="13"/>
        <v>133720</v>
      </c>
      <c r="AA24" s="65">
        <f>IF($C24="","",IF($Z24="","",IF($Z24&lt;'3.段階号俸表・参照表'!$W$5,1,VLOOKUP($Z24,'3.段階号俸表・参照表'!$W$4:$AI$13,13,TRUE))))</f>
        <v>4</v>
      </c>
      <c r="AB24" s="64">
        <f>IF(C24="","",($Z24-VLOOKUP($AA24,'3.段階号俸表・参照表'!$V$4:$AH$13,2,FALSE)))</f>
        <v>2860</v>
      </c>
      <c r="AC24" s="65">
        <f>IF($C24="","",IF($AB24&lt;=0,1,ROUNDUP($AB24/VLOOKUP($AA24,'3.段階号俸表・参照表'!$V$4:$AH$13,4,FALSE),0)+1))</f>
        <v>3</v>
      </c>
      <c r="AD24" s="64">
        <f>IF($C24="","",INDEX('3.段階号俸表・参照表'!$B$3:$T$188,MATCH($AC24,'3.段階号俸表・参照表'!$B$3:$B$188,0),MATCH($AA24,'3.段階号俸表・参照表'!$B$3:$T$3,0)))</f>
        <v>134200</v>
      </c>
      <c r="AE24" s="64">
        <f t="shared" si="2"/>
        <v>295440</v>
      </c>
      <c r="AF24" s="64">
        <f t="shared" si="14"/>
        <v>0</v>
      </c>
      <c r="AG24" s="64">
        <f t="shared" si="3"/>
        <v>295440</v>
      </c>
      <c r="AH24" s="67">
        <f t="shared" si="4"/>
        <v>480</v>
      </c>
      <c r="AI24" s="187">
        <f t="shared" si="15"/>
        <v>161240</v>
      </c>
      <c r="AJ24" s="145">
        <f t="shared" si="16"/>
        <v>133720</v>
      </c>
      <c r="AK24" s="188">
        <f t="shared" si="17"/>
        <v>4</v>
      </c>
      <c r="AL24" s="302">
        <v>4</v>
      </c>
      <c r="AM24" s="198">
        <f>IF($AL24="","",($AJ24-VLOOKUP($AL24,'3.段階号俸表・参照表'!$V$4:$AH$13,2,FALSE)))</f>
        <v>2860</v>
      </c>
      <c r="AN24" s="188">
        <f>IF($AL24="","",IF(ROUNDUP($AM24/VLOOKUP($AL24,'3.段階号俸表・参照表'!$V$4:$AH$13,4),0)+1&gt;=$AS24,$AS24,ROUNDUP($AM24/VLOOKUP($AL24,'3.段階号俸表・参照表'!$V$4:$AH$13,4),0)+1))</f>
        <v>3</v>
      </c>
      <c r="AO24" s="199">
        <f>IF($AL24="","",($AN24-1)*VLOOKUP($AL24,'3.段階号俸表・参照表'!$V$4:$AI$13,4,FALSE))</f>
        <v>3340</v>
      </c>
      <c r="AP24" s="188">
        <f t="shared" si="18"/>
        <v>-480</v>
      </c>
      <c r="AQ24" s="188">
        <f>IF($AL24="","",IF($AP24&lt;=0,0,IF(ROUNDUP($AP24/(VLOOKUP($AL24,'3.段階号俸表・参照表'!$V$4:$AH$13,8,FALSE)),0)&gt;=($AT24-$AS24),$AT24-$AS24,ROUNDUP($AP24/(VLOOKUP($AL24,'3.段階号俸表・参照表'!$V$4:$AH$13,8,FALSE)),0))))</f>
        <v>0</v>
      </c>
      <c r="AR24" s="188">
        <f t="shared" si="19"/>
        <v>3</v>
      </c>
      <c r="AS24" s="188">
        <f>IF($AL24="","",VLOOKUP($AL24,'3.段階号俸表・参照表'!$V$4:$AH$13,11,FALSE))</f>
        <v>19</v>
      </c>
      <c r="AT24" s="188">
        <f>IF($AL24="","",VLOOKUP($AL24,'3.段階号俸表・参照表'!$V$4:$AH$13,12,FALSE))</f>
        <v>46</v>
      </c>
      <c r="AU24" s="145">
        <f>IF($AL24="","",INDEX('3.段階号俸表・参照表'!$B$3:$T$188,MATCH($AR24,'3.段階号俸表・参照表'!$B$3:$B$188,0),MATCH($AL24,'3.段階号俸表・参照表'!$B$3:$T$3,0)))</f>
        <v>134200</v>
      </c>
      <c r="AV24" s="145">
        <f t="shared" si="5"/>
        <v>295440</v>
      </c>
      <c r="AW24" s="145">
        <f t="shared" si="20"/>
        <v>0</v>
      </c>
      <c r="AX24" s="145">
        <f t="shared" si="21"/>
        <v>295440</v>
      </c>
      <c r="AY24" s="145">
        <f t="shared" si="22"/>
        <v>0</v>
      </c>
      <c r="AZ24" s="145">
        <f t="shared" si="23"/>
        <v>295440</v>
      </c>
      <c r="BA24" s="201">
        <f t="shared" si="24"/>
        <v>480</v>
      </c>
      <c r="BC24" s="234">
        <f t="shared" si="6"/>
        <v>39</v>
      </c>
      <c r="BD24" s="226">
        <f t="shared" si="7"/>
        <v>6</v>
      </c>
      <c r="BE24" s="226">
        <f t="shared" si="8"/>
        <v>17</v>
      </c>
      <c r="BF24" s="226">
        <f t="shared" si="9"/>
        <v>9</v>
      </c>
      <c r="BG24" s="235">
        <f>IF($C24="","",IF($BC24&gt;=$BC$5,AI24,VLOOKUP(BC24,'1.年齢給'!$B$8:$C$54,2)))</f>
        <v>162740</v>
      </c>
      <c r="BH24" s="236">
        <f t="shared" si="25"/>
        <v>4</v>
      </c>
      <c r="BI24" s="230">
        <f t="shared" si="26"/>
        <v>6</v>
      </c>
      <c r="BJ24" s="230">
        <f t="shared" si="27"/>
        <v>6</v>
      </c>
      <c r="BK24" s="230">
        <f>IF($BH24="","",VLOOKUP($BH24,'3.段階号俸表・参照表'!V$4:AH$13,11,FALSE))</f>
        <v>19</v>
      </c>
      <c r="BL24" s="230">
        <f>IF($BH24="","",VLOOKUP($BH24,'3.段階号俸表・参照表'!$V$4:$AH$13,12,FALSE))</f>
        <v>46</v>
      </c>
      <c r="BM24" s="235">
        <f>IF($C24="","",IF($BC24&gt;=$BC$5,$AU24,INDEX('3.段階号俸表・参照表'!$B$3:$T$188,MATCH(BJ24,'3.段階号俸表・参照表'!$B$3:$B$188,0),MATCH(BH24,'3.段階号俸表・参照表'!$B$3:$T$3,0))))</f>
        <v>139210</v>
      </c>
      <c r="BN24" s="238">
        <f t="shared" si="28"/>
        <v>301950</v>
      </c>
    </row>
    <row r="25" spans="1:66" s="13" customFormat="1" ht="12" customHeight="1" x14ac:dyDescent="0.15">
      <c r="A25" s="62">
        <f>IF(C25="","",COUNTA($C$9:C25))</f>
        <v>17</v>
      </c>
      <c r="B25" s="419">
        <v>1</v>
      </c>
      <c r="C25" s="419" t="s">
        <v>45</v>
      </c>
      <c r="D25" s="419"/>
      <c r="E25" s="419"/>
      <c r="F25" s="419"/>
      <c r="G25" s="419"/>
      <c r="H25" s="420">
        <v>30727</v>
      </c>
      <c r="I25" s="420">
        <v>39844</v>
      </c>
      <c r="J25" s="142">
        <f t="shared" si="29"/>
        <v>41</v>
      </c>
      <c r="K25" s="142">
        <f t="shared" si="30"/>
        <v>1</v>
      </c>
      <c r="L25" s="142">
        <f t="shared" si="31"/>
        <v>16</v>
      </c>
      <c r="M25" s="142">
        <f t="shared" si="32"/>
        <v>2</v>
      </c>
      <c r="N25" s="421">
        <v>166280</v>
      </c>
      <c r="O25" s="421">
        <v>11000</v>
      </c>
      <c r="P25" s="421">
        <v>114420</v>
      </c>
      <c r="Q25" s="421"/>
      <c r="R25" s="145">
        <f t="shared" si="10"/>
        <v>291700</v>
      </c>
      <c r="S25" s="422"/>
      <c r="T25" s="422"/>
      <c r="U25" s="422"/>
      <c r="V25" s="422"/>
      <c r="W25" s="149">
        <f t="shared" si="11"/>
        <v>0</v>
      </c>
      <c r="X25" s="150">
        <f t="shared" si="12"/>
        <v>291700</v>
      </c>
      <c r="Y25" s="63">
        <f>IF($C25="","",VLOOKUP($J25,'1.年齢給'!$B$8:$C$54,2))</f>
        <v>165740</v>
      </c>
      <c r="Z25" s="64">
        <f t="shared" si="13"/>
        <v>125960</v>
      </c>
      <c r="AA25" s="65">
        <f>IF($C25="","",IF($Z25="","",IF($Z25&lt;'3.段階号俸表・参照表'!$W$5,1,VLOOKUP($Z25,'3.段階号俸表・参照表'!$W$4:$AI$13,13,TRUE))))</f>
        <v>3</v>
      </c>
      <c r="AB25" s="64">
        <f>IF(C25="","",($Z25-VLOOKUP($AA25,'3.段階号俸表・参照表'!$V$4:$AH$13,2,FALSE)))</f>
        <v>16600</v>
      </c>
      <c r="AC25" s="65">
        <f>IF($C25="","",IF($AB25&lt;=0,1,ROUNDUP($AB25/VLOOKUP($AA25,'3.段階号俸表・参照表'!$V$4:$AH$13,4,FALSE),0)+1))</f>
        <v>11</v>
      </c>
      <c r="AD25" s="64">
        <f>IF($C25="","",INDEX('3.段階号俸表・参照表'!$B$3:$T$188,MATCH($AC25,'3.段階号俸表・参照表'!$B$3:$B$188,0),MATCH($AA25,'3.段階号俸表・参照表'!$B$3:$T$3,0)))</f>
        <v>126060</v>
      </c>
      <c r="AE25" s="64">
        <f t="shared" si="2"/>
        <v>291800</v>
      </c>
      <c r="AF25" s="64">
        <f t="shared" si="14"/>
        <v>0</v>
      </c>
      <c r="AG25" s="64">
        <f t="shared" si="3"/>
        <v>291800</v>
      </c>
      <c r="AH25" s="67">
        <f t="shared" si="4"/>
        <v>100</v>
      </c>
      <c r="AI25" s="187">
        <f t="shared" si="15"/>
        <v>165740</v>
      </c>
      <c r="AJ25" s="145">
        <f t="shared" si="16"/>
        <v>125960</v>
      </c>
      <c r="AK25" s="188">
        <f t="shared" si="17"/>
        <v>3</v>
      </c>
      <c r="AL25" s="423">
        <v>4</v>
      </c>
      <c r="AM25" s="198">
        <f>IF($AL25="","",($AJ25-VLOOKUP($AL25,'3.段階号俸表・参照表'!$V$4:$AH$13,2,FALSE)))</f>
        <v>-4900</v>
      </c>
      <c r="AN25" s="188">
        <f>IF($AL25="","",IF(ROUNDUP($AM25/VLOOKUP($AL25,'3.段階号俸表・参照表'!$V$4:$AH$13,4),0)+1&gt;=$AS25,$AS25,ROUNDUP($AM25/VLOOKUP($AL25,'3.段階号俸表・参照表'!$V$4:$AH$13,4),0)+1))</f>
        <v>-2</v>
      </c>
      <c r="AO25" s="199">
        <f>IF($AL25="","",($AN25-1)*VLOOKUP($AL25,'3.段階号俸表・参照表'!$V$4:$AI$13,4,FALSE))</f>
        <v>-5010</v>
      </c>
      <c r="AP25" s="188">
        <f t="shared" si="18"/>
        <v>110</v>
      </c>
      <c r="AQ25" s="188">
        <f>IF($AL25="","",IF($AP25&lt;=0,0,IF(ROUNDUP($AP25/(VLOOKUP($AL25,'3.段階号俸表・参照表'!$V$4:$AH$13,8,FALSE)),0)&gt;=($AT25-$AS25),$AT25-$AS25,ROUNDUP($AP25/(VLOOKUP($AL25,'3.段階号俸表・参照表'!$V$4:$AH$13,8,FALSE)),0))))</f>
        <v>1</v>
      </c>
      <c r="AR25" s="188">
        <f t="shared" si="19"/>
        <v>1</v>
      </c>
      <c r="AS25" s="188">
        <f>IF($AL25="","",VLOOKUP($AL25,'3.段階号俸表・参照表'!$V$4:$AH$13,11,FALSE))</f>
        <v>19</v>
      </c>
      <c r="AT25" s="188">
        <f>IF($AL25="","",VLOOKUP($AL25,'3.段階号俸表・参照表'!$V$4:$AH$13,12,FALSE))</f>
        <v>46</v>
      </c>
      <c r="AU25" s="145">
        <f>IF($AL25="","",INDEX('3.段階号俸表・参照表'!$B$3:$T$188,MATCH($AR25,'3.段階号俸表・参照表'!$B$3:$B$188,0),MATCH($AL25,'3.段階号俸表・参照表'!$B$3:$T$3,0)))</f>
        <v>130860</v>
      </c>
      <c r="AV25" s="145">
        <f t="shared" si="5"/>
        <v>296600</v>
      </c>
      <c r="AW25" s="145">
        <f t="shared" si="20"/>
        <v>0</v>
      </c>
      <c r="AX25" s="145">
        <f t="shared" si="21"/>
        <v>296600</v>
      </c>
      <c r="AY25" s="145">
        <f t="shared" si="22"/>
        <v>0</v>
      </c>
      <c r="AZ25" s="145">
        <f t="shared" si="23"/>
        <v>296600</v>
      </c>
      <c r="BA25" s="201">
        <f t="shared" si="24"/>
        <v>4900</v>
      </c>
      <c r="BC25" s="234">
        <f t="shared" si="6"/>
        <v>42</v>
      </c>
      <c r="BD25" s="226">
        <f t="shared" si="7"/>
        <v>1</v>
      </c>
      <c r="BE25" s="226">
        <f t="shared" si="8"/>
        <v>17</v>
      </c>
      <c r="BF25" s="226">
        <f t="shared" si="9"/>
        <v>2</v>
      </c>
      <c r="BG25" s="235">
        <f>IF($C25="","",IF($BC25&gt;=$BC$5,AI25,VLOOKUP(BC25,'1.年齢給'!$B$8:$C$54,2)))</f>
        <v>167240</v>
      </c>
      <c r="BH25" s="236">
        <f t="shared" si="25"/>
        <v>4</v>
      </c>
      <c r="BI25" s="230">
        <f t="shared" si="26"/>
        <v>4</v>
      </c>
      <c r="BJ25" s="230">
        <f t="shared" si="27"/>
        <v>4</v>
      </c>
      <c r="BK25" s="230">
        <f>IF($BH25="","",VLOOKUP($BH25,'3.段階号俸表・参照表'!V$4:AH$13,11,FALSE))</f>
        <v>19</v>
      </c>
      <c r="BL25" s="230">
        <f>IF($BH25="","",VLOOKUP($BH25,'3.段階号俸表・参照表'!$V$4:$AH$13,12,FALSE))</f>
        <v>46</v>
      </c>
      <c r="BM25" s="235">
        <f>IF($C25="","",IF($BC25&gt;=$BC$5,$AU25,INDEX('3.段階号俸表・参照表'!$B$3:$T$188,MATCH(BJ25,'3.段階号俸表・参照表'!$B$3:$B$188,0),MATCH(BH25,'3.段階号俸表・参照表'!$B$3:$T$3,0))))</f>
        <v>135870</v>
      </c>
      <c r="BN25" s="238">
        <f t="shared" si="28"/>
        <v>303110</v>
      </c>
    </row>
    <row r="26" spans="1:66" s="13" customFormat="1" ht="12" customHeight="1" x14ac:dyDescent="0.15">
      <c r="A26" s="62">
        <f>IF(C26="","",COUNTA($C$9:C26))</f>
        <v>18</v>
      </c>
      <c r="B26" s="419">
        <v>2</v>
      </c>
      <c r="C26" s="419" t="s">
        <v>46</v>
      </c>
      <c r="D26" s="419"/>
      <c r="E26" s="419"/>
      <c r="F26" s="419"/>
      <c r="G26" s="419"/>
      <c r="H26" s="420">
        <v>32739</v>
      </c>
      <c r="I26" s="420">
        <v>39933</v>
      </c>
      <c r="J26" s="142">
        <f t="shared" si="29"/>
        <v>35</v>
      </c>
      <c r="K26" s="142">
        <f t="shared" si="30"/>
        <v>7</v>
      </c>
      <c r="L26" s="142">
        <f t="shared" si="31"/>
        <v>15</v>
      </c>
      <c r="M26" s="142">
        <f t="shared" si="32"/>
        <v>11</v>
      </c>
      <c r="N26" s="421">
        <v>157280</v>
      </c>
      <c r="O26" s="421">
        <v>10000</v>
      </c>
      <c r="P26" s="421">
        <v>124760</v>
      </c>
      <c r="Q26" s="421"/>
      <c r="R26" s="145">
        <f t="shared" si="10"/>
        <v>292040</v>
      </c>
      <c r="S26" s="422"/>
      <c r="T26" s="422"/>
      <c r="U26" s="422"/>
      <c r="V26" s="422"/>
      <c r="W26" s="149">
        <f t="shared" si="11"/>
        <v>0</v>
      </c>
      <c r="X26" s="150">
        <f t="shared" si="12"/>
        <v>292040</v>
      </c>
      <c r="Y26" s="63">
        <f>IF($C26="","",VLOOKUP($J26,'1.年齢給'!$B$8:$C$54,2))</f>
        <v>156740</v>
      </c>
      <c r="Z26" s="64">
        <f t="shared" si="13"/>
        <v>135300</v>
      </c>
      <c r="AA26" s="65">
        <f>IF($C26="","",IF($Z26="","",IF($Z26&lt;'3.段階号俸表・参照表'!$W$5,1,VLOOKUP($Z26,'3.段階号俸表・参照表'!$W$4:$AI$13,13,TRUE))))</f>
        <v>4</v>
      </c>
      <c r="AB26" s="64">
        <f>IF(C26="","",($Z26-VLOOKUP($AA26,'3.段階号俸表・参照表'!$V$4:$AH$13,2,FALSE)))</f>
        <v>4440</v>
      </c>
      <c r="AC26" s="65">
        <f>IF($C26="","",IF($AB26&lt;=0,1,ROUNDUP($AB26/VLOOKUP($AA26,'3.段階号俸表・参照表'!$V$4:$AH$13,4,FALSE),0)+1))</f>
        <v>4</v>
      </c>
      <c r="AD26" s="64">
        <f>IF($C26="","",INDEX('3.段階号俸表・参照表'!$B$3:$T$188,MATCH($AC26,'3.段階号俸表・参照表'!$B$3:$B$188,0),MATCH($AA26,'3.段階号俸表・参照表'!$B$3:$T$3,0)))</f>
        <v>135870</v>
      </c>
      <c r="AE26" s="64">
        <f t="shared" si="2"/>
        <v>292610</v>
      </c>
      <c r="AF26" s="64">
        <f t="shared" si="14"/>
        <v>0</v>
      </c>
      <c r="AG26" s="64">
        <f t="shared" si="3"/>
        <v>292610</v>
      </c>
      <c r="AH26" s="67">
        <f t="shared" si="4"/>
        <v>570</v>
      </c>
      <c r="AI26" s="187">
        <f t="shared" si="15"/>
        <v>156740</v>
      </c>
      <c r="AJ26" s="145">
        <f t="shared" si="16"/>
        <v>135300</v>
      </c>
      <c r="AK26" s="188">
        <f t="shared" si="17"/>
        <v>4</v>
      </c>
      <c r="AL26" s="423">
        <v>5</v>
      </c>
      <c r="AM26" s="198">
        <f>IF($AL26="","",($AJ26-VLOOKUP($AL26,'3.段階号俸表・参照表'!$V$4:$AH$13,2,FALSE)))</f>
        <v>-17560</v>
      </c>
      <c r="AN26" s="188">
        <f>IF($AL26="","",IF(ROUNDUP($AM26/VLOOKUP($AL26,'3.段階号俸表・参照表'!$V$4:$AH$13,4),0)+1&gt;=$AS26,$AS26,ROUNDUP($AM26/VLOOKUP($AL26,'3.段階号俸表・参照表'!$V$4:$AH$13,4),0)+1))</f>
        <v>-9</v>
      </c>
      <c r="AO26" s="199">
        <f>IF($AL26="","",($AN26-1)*VLOOKUP($AL26,'3.段階号俸表・参照表'!$V$4:$AI$13,4,FALSE))</f>
        <v>-18400</v>
      </c>
      <c r="AP26" s="188">
        <f t="shared" si="18"/>
        <v>840</v>
      </c>
      <c r="AQ26" s="188">
        <f>IF($AL26="","",IF($AP26&lt;=0,0,IF(ROUNDUP($AP26/(VLOOKUP($AL26,'3.段階号俸表・参照表'!$V$4:$AH$13,8,FALSE)),0)&gt;=($AT26-$AS26),$AT26-$AS26,ROUNDUP($AP26/(VLOOKUP($AL26,'3.段階号俸表・参照表'!$V$4:$AH$13,8,FALSE)),0))))</f>
        <v>1</v>
      </c>
      <c r="AR26" s="188">
        <f t="shared" si="19"/>
        <v>1</v>
      </c>
      <c r="AS26" s="188">
        <f>IF($AL26="","",VLOOKUP($AL26,'3.段階号俸表・参照表'!$V$4:$AH$13,11,FALSE))</f>
        <v>25</v>
      </c>
      <c r="AT26" s="188">
        <f>IF($AL26="","",VLOOKUP($AL26,'3.段階号俸表・参照表'!$V$4:$AH$13,12,FALSE))</f>
        <v>46</v>
      </c>
      <c r="AU26" s="145">
        <f>IF($AL26="","",INDEX('3.段階号俸表・参照表'!$B$3:$T$188,MATCH($AR26,'3.段階号俸表・参照表'!$B$3:$B$188,0),MATCH($AL26,'3.段階号俸表・参照表'!$B$3:$T$3,0)))</f>
        <v>152860</v>
      </c>
      <c r="AV26" s="145">
        <f t="shared" si="5"/>
        <v>309600</v>
      </c>
      <c r="AW26" s="145">
        <f t="shared" si="20"/>
        <v>0</v>
      </c>
      <c r="AX26" s="145">
        <f t="shared" si="21"/>
        <v>309600</v>
      </c>
      <c r="AY26" s="145">
        <f t="shared" si="22"/>
        <v>0</v>
      </c>
      <c r="AZ26" s="145">
        <f t="shared" si="23"/>
        <v>309600</v>
      </c>
      <c r="BA26" s="201">
        <f t="shared" si="24"/>
        <v>17560</v>
      </c>
      <c r="BC26" s="234">
        <f t="shared" si="6"/>
        <v>36</v>
      </c>
      <c r="BD26" s="226">
        <f t="shared" si="7"/>
        <v>7</v>
      </c>
      <c r="BE26" s="226">
        <f t="shared" si="8"/>
        <v>16</v>
      </c>
      <c r="BF26" s="226">
        <f t="shared" si="9"/>
        <v>11</v>
      </c>
      <c r="BG26" s="235">
        <f>IF($C26="","",IF($BC26&gt;=$BC$5,AI26,VLOOKUP(BC26,'1.年齢給'!$B$8:$C$54,2)))</f>
        <v>158240</v>
      </c>
      <c r="BH26" s="236">
        <f t="shared" si="25"/>
        <v>5</v>
      </c>
      <c r="BI26" s="230">
        <f t="shared" si="26"/>
        <v>4</v>
      </c>
      <c r="BJ26" s="230">
        <f t="shared" si="27"/>
        <v>4</v>
      </c>
      <c r="BK26" s="230">
        <f>IF($BH26="","",VLOOKUP($BH26,'3.段階号俸表・参照表'!V$4:AH$13,11,FALSE))</f>
        <v>25</v>
      </c>
      <c r="BL26" s="230">
        <f>IF($BH26="","",VLOOKUP($BH26,'3.段階号俸表・参照表'!$V$4:$AH$13,12,FALSE))</f>
        <v>46</v>
      </c>
      <c r="BM26" s="235">
        <f>IF($C26="","",IF($BC26&gt;=$BC$5,$AU26,INDEX('3.段階号俸表・参照表'!$B$3:$T$188,MATCH(BJ26,'3.段階号俸表・参照表'!$B$3:$B$188,0),MATCH(BH26,'3.段階号俸表・参照表'!$B$3:$T$3,0))))</f>
        <v>158380</v>
      </c>
      <c r="BN26" s="238">
        <f t="shared" si="28"/>
        <v>316620</v>
      </c>
    </row>
    <row r="27" spans="1:66" s="13" customFormat="1" ht="12" customHeight="1" x14ac:dyDescent="0.15">
      <c r="A27" s="62">
        <f>IF(C27="","",COUNTA($C$9:C27))</f>
        <v>19</v>
      </c>
      <c r="B27" s="419">
        <v>1</v>
      </c>
      <c r="C27" s="419" t="s">
        <v>47</v>
      </c>
      <c r="D27" s="419"/>
      <c r="E27" s="419"/>
      <c r="F27" s="419"/>
      <c r="G27" s="419"/>
      <c r="H27" s="420">
        <v>33277</v>
      </c>
      <c r="I27" s="420">
        <v>40390</v>
      </c>
      <c r="J27" s="142">
        <f t="shared" si="29"/>
        <v>34</v>
      </c>
      <c r="K27" s="142">
        <f t="shared" si="30"/>
        <v>1</v>
      </c>
      <c r="L27" s="142">
        <f t="shared" si="31"/>
        <v>14</v>
      </c>
      <c r="M27" s="142">
        <f t="shared" si="32"/>
        <v>8</v>
      </c>
      <c r="N27" s="421">
        <v>157280</v>
      </c>
      <c r="O27" s="421">
        <v>10000</v>
      </c>
      <c r="P27" s="421">
        <v>114360</v>
      </c>
      <c r="Q27" s="421"/>
      <c r="R27" s="145">
        <f t="shared" si="10"/>
        <v>281640</v>
      </c>
      <c r="S27" s="422"/>
      <c r="T27" s="422"/>
      <c r="U27" s="422"/>
      <c r="V27" s="422"/>
      <c r="W27" s="149">
        <f t="shared" si="11"/>
        <v>0</v>
      </c>
      <c r="X27" s="150">
        <f t="shared" si="12"/>
        <v>281640</v>
      </c>
      <c r="Y27" s="63">
        <f>IF($C27="","",VLOOKUP($J27,'1.年齢給'!$B$8:$C$54,2))</f>
        <v>155240</v>
      </c>
      <c r="Z27" s="64">
        <f t="shared" si="13"/>
        <v>126400</v>
      </c>
      <c r="AA27" s="65">
        <f>IF($C27="","",IF($Z27="","",IF($Z27&lt;'3.段階号俸表・参照表'!$W$5,1,VLOOKUP($Z27,'3.段階号俸表・参照表'!$W$4:$AI$13,13,TRUE))))</f>
        <v>3</v>
      </c>
      <c r="AB27" s="64">
        <f>IF(C27="","",($Z27-VLOOKUP($AA27,'3.段階号俸表・参照表'!$V$4:$AH$13,2,FALSE)))</f>
        <v>17040</v>
      </c>
      <c r="AC27" s="65">
        <f>IF($C27="","",IF($AB27&lt;=0,1,ROUNDUP($AB27/VLOOKUP($AA27,'3.段階号俸表・参照表'!$V$4:$AH$13,4,FALSE),0)+1))</f>
        <v>12</v>
      </c>
      <c r="AD27" s="64">
        <f>IF($C27="","",INDEX('3.段階号俸表・参照表'!$B$3:$T$188,MATCH($AC27,'3.段階号俸表・参照表'!$B$3:$B$188,0),MATCH($AA27,'3.段階号俸表・参照表'!$B$3:$T$3,0)))</f>
        <v>127730</v>
      </c>
      <c r="AE27" s="64">
        <f t="shared" si="2"/>
        <v>282970</v>
      </c>
      <c r="AF27" s="64">
        <f t="shared" si="14"/>
        <v>0</v>
      </c>
      <c r="AG27" s="64">
        <f t="shared" si="3"/>
        <v>282970</v>
      </c>
      <c r="AH27" s="67">
        <f t="shared" si="4"/>
        <v>1330</v>
      </c>
      <c r="AI27" s="187">
        <f t="shared" si="15"/>
        <v>155240</v>
      </c>
      <c r="AJ27" s="145">
        <f t="shared" si="16"/>
        <v>126400</v>
      </c>
      <c r="AK27" s="188">
        <f t="shared" si="17"/>
        <v>3</v>
      </c>
      <c r="AL27" s="423">
        <v>4</v>
      </c>
      <c r="AM27" s="198">
        <f>IF($AL27="","",($AJ27-VLOOKUP($AL27,'3.段階号俸表・参照表'!$V$4:$AH$13,2,FALSE)))</f>
        <v>-4460</v>
      </c>
      <c r="AN27" s="188">
        <f>IF($AL27="","",IF(ROUNDUP($AM27/VLOOKUP($AL27,'3.段階号俸表・参照表'!$V$4:$AH$13,4),0)+1&gt;=$AS27,$AS27,ROUNDUP($AM27/VLOOKUP($AL27,'3.段階号俸表・参照表'!$V$4:$AH$13,4),0)+1))</f>
        <v>-2</v>
      </c>
      <c r="AO27" s="199">
        <f>IF($AL27="","",($AN27-1)*VLOOKUP($AL27,'3.段階号俸表・参照表'!$V$4:$AI$13,4,FALSE))</f>
        <v>-5010</v>
      </c>
      <c r="AP27" s="188">
        <f t="shared" si="18"/>
        <v>550</v>
      </c>
      <c r="AQ27" s="188">
        <f>IF($AL27="","",IF($AP27&lt;=0,0,IF(ROUNDUP($AP27/(VLOOKUP($AL27,'3.段階号俸表・参照表'!$V$4:$AH$13,8,FALSE)),0)&gt;=($AT27-$AS27),$AT27-$AS27,ROUNDUP($AP27/(VLOOKUP($AL27,'3.段階号俸表・参照表'!$V$4:$AH$13,8,FALSE)),0))))</f>
        <v>1</v>
      </c>
      <c r="AR27" s="188">
        <f t="shared" si="19"/>
        <v>1</v>
      </c>
      <c r="AS27" s="188">
        <f>IF($AL27="","",VLOOKUP($AL27,'3.段階号俸表・参照表'!$V$4:$AH$13,11,FALSE))</f>
        <v>19</v>
      </c>
      <c r="AT27" s="188">
        <f>IF($AL27="","",VLOOKUP($AL27,'3.段階号俸表・参照表'!$V$4:$AH$13,12,FALSE))</f>
        <v>46</v>
      </c>
      <c r="AU27" s="145">
        <f>IF($AL27="","",INDEX('3.段階号俸表・参照表'!$B$3:$T$188,MATCH($AR27,'3.段階号俸表・参照表'!$B$3:$B$188,0),MATCH($AL27,'3.段階号俸表・参照表'!$B$3:$T$3,0)))</f>
        <v>130860</v>
      </c>
      <c r="AV27" s="145">
        <f t="shared" si="5"/>
        <v>286100</v>
      </c>
      <c r="AW27" s="145">
        <f t="shared" si="20"/>
        <v>0</v>
      </c>
      <c r="AX27" s="145">
        <f t="shared" si="21"/>
        <v>286100</v>
      </c>
      <c r="AY27" s="145">
        <f t="shared" si="22"/>
        <v>0</v>
      </c>
      <c r="AZ27" s="145">
        <f t="shared" si="23"/>
        <v>286100</v>
      </c>
      <c r="BA27" s="201">
        <f t="shared" si="24"/>
        <v>4460</v>
      </c>
      <c r="BC27" s="234">
        <f t="shared" si="6"/>
        <v>35</v>
      </c>
      <c r="BD27" s="226">
        <f t="shared" si="7"/>
        <v>1</v>
      </c>
      <c r="BE27" s="226">
        <f t="shared" si="8"/>
        <v>15</v>
      </c>
      <c r="BF27" s="226">
        <f t="shared" si="9"/>
        <v>8</v>
      </c>
      <c r="BG27" s="235">
        <f>IF($C27="","",IF($BC27&gt;=$BC$5,AI27,VLOOKUP(BC27,'1.年齢給'!$B$8:$C$54,2)))</f>
        <v>156740</v>
      </c>
      <c r="BH27" s="236">
        <f t="shared" si="25"/>
        <v>4</v>
      </c>
      <c r="BI27" s="230">
        <f t="shared" si="26"/>
        <v>4</v>
      </c>
      <c r="BJ27" s="230">
        <f t="shared" si="27"/>
        <v>4</v>
      </c>
      <c r="BK27" s="230">
        <f>IF($BH27="","",VLOOKUP($BH27,'3.段階号俸表・参照表'!V$4:AH$13,11,FALSE))</f>
        <v>19</v>
      </c>
      <c r="BL27" s="230">
        <f>IF($BH27="","",VLOOKUP($BH27,'3.段階号俸表・参照表'!$V$4:$AH$13,12,FALSE))</f>
        <v>46</v>
      </c>
      <c r="BM27" s="235">
        <f>IF($C27="","",IF($BC27&gt;=$BC$5,$AU27,INDEX('3.段階号俸表・参照表'!$B$3:$T$188,MATCH(BJ27,'3.段階号俸表・参照表'!$B$3:$B$188,0),MATCH(BH27,'3.段階号俸表・参照表'!$B$3:$T$3,0))))</f>
        <v>135870</v>
      </c>
      <c r="BN27" s="238">
        <f t="shared" si="28"/>
        <v>292610</v>
      </c>
    </row>
    <row r="28" spans="1:66" s="13" customFormat="1" ht="12" customHeight="1" x14ac:dyDescent="0.15">
      <c r="A28" s="62">
        <f>IF(C28="","",COUNTA($C$9:C28))</f>
        <v>20</v>
      </c>
      <c r="B28" s="419">
        <v>1</v>
      </c>
      <c r="C28" s="419" t="s">
        <v>48</v>
      </c>
      <c r="D28" s="419"/>
      <c r="E28" s="419"/>
      <c r="F28" s="419"/>
      <c r="G28" s="419"/>
      <c r="H28" s="420">
        <v>31355</v>
      </c>
      <c r="I28" s="420">
        <v>40587</v>
      </c>
      <c r="J28" s="142">
        <f t="shared" si="29"/>
        <v>39</v>
      </c>
      <c r="K28" s="142">
        <f t="shared" si="30"/>
        <v>4</v>
      </c>
      <c r="L28" s="142">
        <f t="shared" si="31"/>
        <v>14</v>
      </c>
      <c r="M28" s="142">
        <f t="shared" si="32"/>
        <v>1</v>
      </c>
      <c r="N28" s="421">
        <v>164780</v>
      </c>
      <c r="O28" s="421">
        <v>10000</v>
      </c>
      <c r="P28" s="421">
        <v>140000</v>
      </c>
      <c r="Q28" s="421"/>
      <c r="R28" s="145">
        <f t="shared" si="10"/>
        <v>314780</v>
      </c>
      <c r="S28" s="422"/>
      <c r="T28" s="422"/>
      <c r="U28" s="422"/>
      <c r="V28" s="422"/>
      <c r="W28" s="149">
        <f t="shared" si="11"/>
        <v>0</v>
      </c>
      <c r="X28" s="150">
        <f t="shared" si="12"/>
        <v>314780</v>
      </c>
      <c r="Y28" s="63">
        <f>IF($C28="","",VLOOKUP($J28,'1.年齢給'!$B$8:$C$54,2))</f>
        <v>162740</v>
      </c>
      <c r="Z28" s="64">
        <f t="shared" si="13"/>
        <v>152040</v>
      </c>
      <c r="AA28" s="65">
        <f>IF($C28="","",IF($Z28="","",IF($Z28&lt;'3.段階号俸表・参照表'!$W$5,1,VLOOKUP($Z28,'3.段階号俸表・参照表'!$W$4:$AI$13,13,TRUE))))</f>
        <v>4</v>
      </c>
      <c r="AB28" s="64">
        <f>IF(C28="","",($Z28-VLOOKUP($AA28,'3.段階号俸表・参照表'!$V$4:$AH$13,2,FALSE)))</f>
        <v>21180</v>
      </c>
      <c r="AC28" s="65">
        <f>IF($C28="","",IF($AB28&lt;=0,1,ROUNDUP($AB28/VLOOKUP($AA28,'3.段階号俸表・参照表'!$V$4:$AH$13,4,FALSE),0)+1))</f>
        <v>14</v>
      </c>
      <c r="AD28" s="64">
        <f>IF($C28="","",INDEX('3.段階号俸表・参照表'!$B$3:$T$188,MATCH($AC28,'3.段階号俸表・参照表'!$B$3:$B$188,0),MATCH($AA28,'3.段階号俸表・参照表'!$B$3:$T$3,0)))</f>
        <v>152570</v>
      </c>
      <c r="AE28" s="64">
        <f t="shared" si="2"/>
        <v>315310</v>
      </c>
      <c r="AF28" s="64">
        <f t="shared" si="14"/>
        <v>0</v>
      </c>
      <c r="AG28" s="64">
        <f t="shared" si="3"/>
        <v>315310</v>
      </c>
      <c r="AH28" s="67">
        <f t="shared" si="4"/>
        <v>530</v>
      </c>
      <c r="AI28" s="187">
        <f t="shared" si="15"/>
        <v>162740</v>
      </c>
      <c r="AJ28" s="145">
        <f t="shared" si="16"/>
        <v>152040</v>
      </c>
      <c r="AK28" s="188">
        <f t="shared" si="17"/>
        <v>4</v>
      </c>
      <c r="AL28" s="423">
        <v>5</v>
      </c>
      <c r="AM28" s="198">
        <f>IF($AL28="","",($AJ28-VLOOKUP($AL28,'3.段階号俸表・参照表'!$V$4:$AH$13,2,FALSE)))</f>
        <v>-820</v>
      </c>
      <c r="AN28" s="188">
        <f>IF($AL28="","",IF(ROUNDUP($AM28/VLOOKUP($AL28,'3.段階号俸表・参照表'!$V$4:$AH$13,4),0)+1&gt;=$AS28,$AS28,ROUNDUP($AM28/VLOOKUP($AL28,'3.段階号俸表・参照表'!$V$4:$AH$13,4),0)+1))</f>
        <v>0</v>
      </c>
      <c r="AO28" s="199">
        <f>IF($AL28="","",($AN28-1)*VLOOKUP($AL28,'3.段階号俸表・参照表'!$V$4:$AI$13,4,FALSE))</f>
        <v>-1840</v>
      </c>
      <c r="AP28" s="188">
        <f t="shared" si="18"/>
        <v>1020</v>
      </c>
      <c r="AQ28" s="188">
        <f>IF($AL28="","",IF($AP28&lt;=0,0,IF(ROUNDUP($AP28/(VLOOKUP($AL28,'3.段階号俸表・参照表'!$V$4:$AH$13,8,FALSE)),0)&gt;=($AT28-$AS28),$AT28-$AS28,ROUNDUP($AP28/(VLOOKUP($AL28,'3.段階号俸表・参照表'!$V$4:$AH$13,8,FALSE)),0))))</f>
        <v>2</v>
      </c>
      <c r="AR28" s="188">
        <f t="shared" si="19"/>
        <v>2</v>
      </c>
      <c r="AS28" s="188">
        <f>IF($AL28="","",VLOOKUP($AL28,'3.段階号俸表・参照表'!$V$4:$AH$13,11,FALSE))</f>
        <v>25</v>
      </c>
      <c r="AT28" s="188">
        <f>IF($AL28="","",VLOOKUP($AL28,'3.段階号俸表・参照表'!$V$4:$AH$13,12,FALSE))</f>
        <v>46</v>
      </c>
      <c r="AU28" s="145">
        <f>IF($AL28="","",INDEX('3.段階号俸表・参照表'!$B$3:$T$188,MATCH($AR28,'3.段階号俸表・参照表'!$B$3:$B$188,0),MATCH($AL28,'3.段階号俸表・参照表'!$B$3:$T$3,0)))</f>
        <v>154700</v>
      </c>
      <c r="AV28" s="145">
        <f t="shared" si="5"/>
        <v>317440</v>
      </c>
      <c r="AW28" s="145">
        <f t="shared" si="20"/>
        <v>0</v>
      </c>
      <c r="AX28" s="145">
        <f t="shared" si="21"/>
        <v>317440</v>
      </c>
      <c r="AY28" s="145">
        <f t="shared" si="22"/>
        <v>0</v>
      </c>
      <c r="AZ28" s="145">
        <f t="shared" si="23"/>
        <v>317440</v>
      </c>
      <c r="BA28" s="201">
        <f t="shared" si="24"/>
        <v>2660</v>
      </c>
      <c r="BC28" s="234">
        <f t="shared" si="6"/>
        <v>40</v>
      </c>
      <c r="BD28" s="226">
        <f t="shared" si="7"/>
        <v>4</v>
      </c>
      <c r="BE28" s="226">
        <f t="shared" si="8"/>
        <v>15</v>
      </c>
      <c r="BF28" s="226">
        <f t="shared" si="9"/>
        <v>1</v>
      </c>
      <c r="BG28" s="235">
        <f>IF($C28="","",IF($BC28&gt;=$BC$5,AI28,VLOOKUP(BC28,'1.年齢給'!$B$8:$C$54,2)))</f>
        <v>164240</v>
      </c>
      <c r="BH28" s="236">
        <f t="shared" si="25"/>
        <v>5</v>
      </c>
      <c r="BI28" s="230">
        <f t="shared" si="26"/>
        <v>5</v>
      </c>
      <c r="BJ28" s="230">
        <f t="shared" si="27"/>
        <v>5</v>
      </c>
      <c r="BK28" s="230">
        <f>IF($BH28="","",VLOOKUP($BH28,'3.段階号俸表・参照表'!V$4:AH$13,11,FALSE))</f>
        <v>25</v>
      </c>
      <c r="BL28" s="230">
        <f>IF($BH28="","",VLOOKUP($BH28,'3.段階号俸表・参照表'!$V$4:$AH$13,12,FALSE))</f>
        <v>46</v>
      </c>
      <c r="BM28" s="235">
        <f>IF($C28="","",IF($BC28&gt;=$BC$5,$AU28,INDEX('3.段階号俸表・参照表'!$B$3:$T$188,MATCH(BJ28,'3.段階号俸表・参照表'!$B$3:$B$188,0),MATCH(BH28,'3.段階号俸表・参照表'!$B$3:$T$3,0))))</f>
        <v>160220</v>
      </c>
      <c r="BN28" s="238">
        <f t="shared" si="28"/>
        <v>324460</v>
      </c>
    </row>
    <row r="29" spans="1:66" s="13" customFormat="1" ht="12" customHeight="1" x14ac:dyDescent="0.15">
      <c r="A29" s="62">
        <f>IF(C29="","",COUNTA($C$9:C29))</f>
        <v>21</v>
      </c>
      <c r="B29" s="419">
        <v>1</v>
      </c>
      <c r="C29" s="419" t="s">
        <v>49</v>
      </c>
      <c r="D29" s="419"/>
      <c r="E29" s="419"/>
      <c r="F29" s="419"/>
      <c r="G29" s="419"/>
      <c r="H29" s="420">
        <v>32539</v>
      </c>
      <c r="I29" s="420">
        <v>40854</v>
      </c>
      <c r="J29" s="142">
        <f t="shared" si="29"/>
        <v>36</v>
      </c>
      <c r="K29" s="142">
        <f t="shared" si="30"/>
        <v>2</v>
      </c>
      <c r="L29" s="142">
        <f t="shared" si="31"/>
        <v>13</v>
      </c>
      <c r="M29" s="142">
        <f t="shared" si="32"/>
        <v>4</v>
      </c>
      <c r="N29" s="421">
        <v>160280</v>
      </c>
      <c r="O29" s="421">
        <v>9000</v>
      </c>
      <c r="P29" s="421">
        <v>111240</v>
      </c>
      <c r="Q29" s="421"/>
      <c r="R29" s="145">
        <f t="shared" si="10"/>
        <v>280520</v>
      </c>
      <c r="S29" s="422"/>
      <c r="T29" s="422"/>
      <c r="U29" s="422"/>
      <c r="V29" s="422"/>
      <c r="W29" s="149">
        <f t="shared" si="11"/>
        <v>0</v>
      </c>
      <c r="X29" s="150">
        <f t="shared" si="12"/>
        <v>280520</v>
      </c>
      <c r="Y29" s="63">
        <f>IF($C29="","",VLOOKUP($J29,'1.年齢給'!$B$8:$C$54,2))</f>
        <v>158240</v>
      </c>
      <c r="Z29" s="64">
        <f t="shared" si="13"/>
        <v>122280</v>
      </c>
      <c r="AA29" s="65">
        <f>IF($C29="","",IF($Z29="","",IF($Z29&lt;'3.段階号俸表・参照表'!$W$5,1,VLOOKUP($Z29,'3.段階号俸表・参照表'!$W$4:$AI$13,13,TRUE))))</f>
        <v>3</v>
      </c>
      <c r="AB29" s="64">
        <f>IF(C29="","",($Z29-VLOOKUP($AA29,'3.段階号俸表・参照表'!$V$4:$AH$13,2,FALSE)))</f>
        <v>12920</v>
      </c>
      <c r="AC29" s="65">
        <f>IF($C29="","",IF($AB29&lt;=0,1,ROUNDUP($AB29/VLOOKUP($AA29,'3.段階号俸表・参照表'!$V$4:$AH$13,4,FALSE),0)+1))</f>
        <v>9</v>
      </c>
      <c r="AD29" s="64">
        <f>IF($C29="","",INDEX('3.段階号俸表・参照表'!$B$3:$T$188,MATCH($AC29,'3.段階号俸表・参照表'!$B$3:$B$188,0),MATCH($AA29,'3.段階号俸表・参照表'!$B$3:$T$3,0)))</f>
        <v>122720</v>
      </c>
      <c r="AE29" s="64">
        <f t="shared" si="2"/>
        <v>280960</v>
      </c>
      <c r="AF29" s="64">
        <f t="shared" si="14"/>
        <v>0</v>
      </c>
      <c r="AG29" s="64">
        <f t="shared" si="3"/>
        <v>280960</v>
      </c>
      <c r="AH29" s="67">
        <f t="shared" si="4"/>
        <v>440</v>
      </c>
      <c r="AI29" s="187">
        <f t="shared" si="15"/>
        <v>158240</v>
      </c>
      <c r="AJ29" s="145">
        <f t="shared" si="16"/>
        <v>122280</v>
      </c>
      <c r="AK29" s="188">
        <f t="shared" si="17"/>
        <v>3</v>
      </c>
      <c r="AL29" s="423">
        <v>4</v>
      </c>
      <c r="AM29" s="198">
        <f>IF($AL29="","",($AJ29-VLOOKUP($AL29,'3.段階号俸表・参照表'!$V$4:$AH$13,2,FALSE)))</f>
        <v>-8580</v>
      </c>
      <c r="AN29" s="188">
        <f>IF($AL29="","",IF(ROUNDUP($AM29/VLOOKUP($AL29,'3.段階号俸表・参照表'!$V$4:$AH$13,4),0)+1&gt;=$AS29,$AS29,ROUNDUP($AM29/VLOOKUP($AL29,'3.段階号俸表・参照表'!$V$4:$AH$13,4),0)+1))</f>
        <v>-5</v>
      </c>
      <c r="AO29" s="199">
        <f>IF($AL29="","",($AN29-1)*VLOOKUP($AL29,'3.段階号俸表・参照表'!$V$4:$AI$13,4,FALSE))</f>
        <v>-10020</v>
      </c>
      <c r="AP29" s="188">
        <f t="shared" si="18"/>
        <v>1440</v>
      </c>
      <c r="AQ29" s="188">
        <f>IF($AL29="","",IF($AP29&lt;=0,0,IF(ROUNDUP($AP29/(VLOOKUP($AL29,'3.段階号俸表・参照表'!$V$4:$AH$13,8,FALSE)),0)&gt;=($AT29-$AS29),$AT29-$AS29,ROUNDUP($AP29/(VLOOKUP($AL29,'3.段階号俸表・参照表'!$V$4:$AH$13,8,FALSE)),0))))</f>
        <v>2</v>
      </c>
      <c r="AR29" s="188">
        <f t="shared" si="19"/>
        <v>1</v>
      </c>
      <c r="AS29" s="188">
        <f>IF($AL29="","",VLOOKUP($AL29,'3.段階号俸表・参照表'!$V$4:$AH$13,11,FALSE))</f>
        <v>19</v>
      </c>
      <c r="AT29" s="188">
        <f>IF($AL29="","",VLOOKUP($AL29,'3.段階号俸表・参照表'!$V$4:$AH$13,12,FALSE))</f>
        <v>46</v>
      </c>
      <c r="AU29" s="145">
        <f>IF($AL29="","",INDEX('3.段階号俸表・参照表'!$B$3:$T$188,MATCH($AR29,'3.段階号俸表・参照表'!$B$3:$B$188,0),MATCH($AL29,'3.段階号俸表・参照表'!$B$3:$T$3,0)))</f>
        <v>130860</v>
      </c>
      <c r="AV29" s="145">
        <f t="shared" si="5"/>
        <v>289100</v>
      </c>
      <c r="AW29" s="145">
        <f t="shared" si="20"/>
        <v>0</v>
      </c>
      <c r="AX29" s="145">
        <f t="shared" si="21"/>
        <v>289100</v>
      </c>
      <c r="AY29" s="145">
        <f t="shared" si="22"/>
        <v>0</v>
      </c>
      <c r="AZ29" s="145">
        <f t="shared" si="23"/>
        <v>289100</v>
      </c>
      <c r="BA29" s="201">
        <f t="shared" si="24"/>
        <v>8580</v>
      </c>
      <c r="BC29" s="234">
        <f t="shared" si="6"/>
        <v>37</v>
      </c>
      <c r="BD29" s="226">
        <f t="shared" si="7"/>
        <v>2</v>
      </c>
      <c r="BE29" s="226">
        <f t="shared" si="8"/>
        <v>14</v>
      </c>
      <c r="BF29" s="226">
        <f t="shared" si="9"/>
        <v>4</v>
      </c>
      <c r="BG29" s="235">
        <f>IF($C29="","",IF($BC29&gt;=$BC$5,AI29,VLOOKUP(BC29,'1.年齢給'!$B$8:$C$54,2)))</f>
        <v>159740</v>
      </c>
      <c r="BH29" s="236">
        <f t="shared" si="25"/>
        <v>4</v>
      </c>
      <c r="BI29" s="230">
        <f t="shared" si="26"/>
        <v>4</v>
      </c>
      <c r="BJ29" s="230">
        <f t="shared" si="27"/>
        <v>4</v>
      </c>
      <c r="BK29" s="230">
        <f>IF($BH29="","",VLOOKUP($BH29,'3.段階号俸表・参照表'!V$4:AH$13,11,FALSE))</f>
        <v>19</v>
      </c>
      <c r="BL29" s="230">
        <f>IF($BH29="","",VLOOKUP($BH29,'3.段階号俸表・参照表'!$V$4:$AH$13,12,FALSE))</f>
        <v>46</v>
      </c>
      <c r="BM29" s="235">
        <f>IF($C29="","",IF($BC29&gt;=$BC$5,$AU29,INDEX('3.段階号俸表・参照表'!$B$3:$T$188,MATCH(BJ29,'3.段階号俸表・参照表'!$B$3:$B$188,0),MATCH(BH29,'3.段階号俸表・参照表'!$B$3:$T$3,0))))</f>
        <v>135870</v>
      </c>
      <c r="BN29" s="238">
        <f t="shared" si="28"/>
        <v>295610</v>
      </c>
    </row>
    <row r="30" spans="1:66" s="13" customFormat="1" ht="12" customHeight="1" x14ac:dyDescent="0.15">
      <c r="A30" s="62">
        <f>IF(C30="","",COUNTA($C$9:C30))</f>
        <v>22</v>
      </c>
      <c r="B30" s="419">
        <v>1</v>
      </c>
      <c r="C30" s="419" t="s">
        <v>50</v>
      </c>
      <c r="D30" s="419"/>
      <c r="E30" s="419"/>
      <c r="F30" s="419"/>
      <c r="G30" s="419"/>
      <c r="H30" s="420">
        <v>32960</v>
      </c>
      <c r="I30" s="420">
        <v>42294</v>
      </c>
      <c r="J30" s="142">
        <f t="shared" si="29"/>
        <v>35</v>
      </c>
      <c r="K30" s="142">
        <f t="shared" si="30"/>
        <v>0</v>
      </c>
      <c r="L30" s="142">
        <f t="shared" si="31"/>
        <v>9</v>
      </c>
      <c r="M30" s="142">
        <f t="shared" si="32"/>
        <v>5</v>
      </c>
      <c r="N30" s="421">
        <v>158780</v>
      </c>
      <c r="O30" s="421">
        <v>6350</v>
      </c>
      <c r="P30" s="421">
        <v>91480</v>
      </c>
      <c r="Q30" s="421"/>
      <c r="R30" s="145">
        <f t="shared" si="10"/>
        <v>256610</v>
      </c>
      <c r="S30" s="422"/>
      <c r="T30" s="422"/>
      <c r="U30" s="422"/>
      <c r="V30" s="422"/>
      <c r="W30" s="149">
        <f t="shared" si="11"/>
        <v>0</v>
      </c>
      <c r="X30" s="150">
        <f t="shared" si="12"/>
        <v>256610</v>
      </c>
      <c r="Y30" s="63">
        <f>IF($C30="","",VLOOKUP($J30,'1.年齢給'!$B$8:$C$54,2))</f>
        <v>156740</v>
      </c>
      <c r="Z30" s="64">
        <f t="shared" si="13"/>
        <v>99870</v>
      </c>
      <c r="AA30" s="65">
        <f>IF($C30="","",IF($Z30="","",IF($Z30&lt;'3.段階号俸表・参照表'!$W$5,1,VLOOKUP($Z30,'3.段階号俸表・参照表'!$W$4:$AI$13,13,TRUE))))</f>
        <v>2</v>
      </c>
      <c r="AB30" s="64">
        <f>IF(C30="","",($Z30-VLOOKUP($AA30,'3.段階号俸表・参照表'!$V$4:$AH$13,2,FALSE)))</f>
        <v>6510</v>
      </c>
      <c r="AC30" s="65">
        <f>IF($C30="","",IF($AB30&lt;=0,1,ROUNDUP($AB30/VLOOKUP($AA30,'3.段階号俸表・参照表'!$V$4:$AH$13,4,FALSE),0)+1))</f>
        <v>5</v>
      </c>
      <c r="AD30" s="64">
        <f>IF($C30="","",INDEX('3.段階号俸表・参照表'!$B$3:$T$188,MATCH($AC30,'3.段階号俸表・参照表'!$B$3:$B$188,0),MATCH($AA30,'3.段階号俸表・参照表'!$B$3:$T$3,0)))</f>
        <v>100040</v>
      </c>
      <c r="AE30" s="64">
        <f t="shared" si="2"/>
        <v>256780</v>
      </c>
      <c r="AF30" s="64">
        <f t="shared" si="14"/>
        <v>0</v>
      </c>
      <c r="AG30" s="64">
        <f t="shared" si="3"/>
        <v>256780</v>
      </c>
      <c r="AH30" s="67">
        <f t="shared" si="4"/>
        <v>170</v>
      </c>
      <c r="AI30" s="187">
        <f t="shared" si="15"/>
        <v>156740</v>
      </c>
      <c r="AJ30" s="145">
        <f t="shared" si="16"/>
        <v>99870</v>
      </c>
      <c r="AK30" s="188">
        <f t="shared" si="17"/>
        <v>2</v>
      </c>
      <c r="AL30" s="423">
        <v>3</v>
      </c>
      <c r="AM30" s="198">
        <f>IF($AL30="","",($AJ30-VLOOKUP($AL30,'3.段階号俸表・参照表'!$V$4:$AH$13,2,FALSE)))</f>
        <v>-9490</v>
      </c>
      <c r="AN30" s="188">
        <f>IF($AL30="","",IF(ROUNDUP($AM30/VLOOKUP($AL30,'3.段階号俸表・参照表'!$V$4:$AH$13,4),0)+1&gt;=$AS30,$AS30,ROUNDUP($AM30/VLOOKUP($AL30,'3.段階号俸表・参照表'!$V$4:$AH$13,4),0)+1))</f>
        <v>-5</v>
      </c>
      <c r="AO30" s="199">
        <f>IF($AL30="","",($AN30-1)*VLOOKUP($AL30,'3.段階号俸表・参照表'!$V$4:$AI$13,4,FALSE))</f>
        <v>-10020</v>
      </c>
      <c r="AP30" s="188">
        <f t="shared" si="18"/>
        <v>530</v>
      </c>
      <c r="AQ30" s="188">
        <f>IF($AL30="","",IF($AP30&lt;=0,0,IF(ROUNDUP($AP30/(VLOOKUP($AL30,'3.段階号俸表・参照表'!$V$4:$AH$13,8,FALSE)),0)&gt;=($AT30-$AS30),$AT30-$AS30,ROUNDUP($AP30/(VLOOKUP($AL30,'3.段階号俸表・参照表'!$V$4:$AH$13,8,FALSE)),0))))</f>
        <v>1</v>
      </c>
      <c r="AR30" s="188">
        <f t="shared" si="19"/>
        <v>1</v>
      </c>
      <c r="AS30" s="188">
        <f>IF($AL30="","",VLOOKUP($AL30,'3.段階号俸表・参照表'!$V$4:$AH$13,11,FALSE))</f>
        <v>19</v>
      </c>
      <c r="AT30" s="188">
        <f>IF($AL30="","",VLOOKUP($AL30,'3.段階号俸表・参照表'!$V$4:$AH$13,12,FALSE))</f>
        <v>37</v>
      </c>
      <c r="AU30" s="145">
        <f>IF($AL30="","",INDEX('3.段階号俸表・参照表'!$B$3:$T$188,MATCH($AR30,'3.段階号俸表・参照表'!$B$3:$B$188,0),MATCH($AL30,'3.段階号俸表・参照表'!$B$3:$T$3,0)))</f>
        <v>109360</v>
      </c>
      <c r="AV30" s="145">
        <f t="shared" si="5"/>
        <v>266100</v>
      </c>
      <c r="AW30" s="145">
        <f t="shared" si="20"/>
        <v>0</v>
      </c>
      <c r="AX30" s="145">
        <f t="shared" si="21"/>
        <v>266100</v>
      </c>
      <c r="AY30" s="145">
        <f t="shared" si="22"/>
        <v>0</v>
      </c>
      <c r="AZ30" s="145">
        <f t="shared" si="23"/>
        <v>266100</v>
      </c>
      <c r="BA30" s="201">
        <f t="shared" si="24"/>
        <v>9490</v>
      </c>
      <c r="BC30" s="234">
        <f t="shared" si="6"/>
        <v>36</v>
      </c>
      <c r="BD30" s="226">
        <f t="shared" si="7"/>
        <v>0</v>
      </c>
      <c r="BE30" s="226">
        <f t="shared" si="8"/>
        <v>10</v>
      </c>
      <c r="BF30" s="226">
        <f t="shared" si="9"/>
        <v>5</v>
      </c>
      <c r="BG30" s="235">
        <f>IF($C30="","",IF($BC30&gt;=$BC$5,AI30,VLOOKUP(BC30,'1.年齢給'!$B$8:$C$54,2)))</f>
        <v>158240</v>
      </c>
      <c r="BH30" s="236">
        <f t="shared" si="25"/>
        <v>3</v>
      </c>
      <c r="BI30" s="230">
        <f t="shared" si="26"/>
        <v>4</v>
      </c>
      <c r="BJ30" s="230">
        <f t="shared" si="27"/>
        <v>4</v>
      </c>
      <c r="BK30" s="230">
        <f>IF($BH30="","",VLOOKUP($BH30,'3.段階号俸表・参照表'!V$4:AH$13,11,FALSE))</f>
        <v>19</v>
      </c>
      <c r="BL30" s="230">
        <f>IF($BH30="","",VLOOKUP($BH30,'3.段階号俸表・参照表'!$V$4:$AH$13,12,FALSE))</f>
        <v>37</v>
      </c>
      <c r="BM30" s="235">
        <f>IF($C30="","",IF($BC30&gt;=$BC$5,$AU30,INDEX('3.段階号俸表・参照表'!$B$3:$T$188,MATCH(BJ30,'3.段階号俸表・参照表'!$B$3:$B$188,0),MATCH(BH30,'3.段階号俸表・参照表'!$B$3:$T$3,0))))</f>
        <v>114370</v>
      </c>
      <c r="BN30" s="238">
        <f t="shared" si="28"/>
        <v>272610</v>
      </c>
    </row>
    <row r="31" spans="1:66" s="13" customFormat="1" ht="12" customHeight="1" x14ac:dyDescent="0.15">
      <c r="A31" s="62">
        <f>IF(C31="","",COUNTA($C$9:C31))</f>
        <v>23</v>
      </c>
      <c r="B31" s="419">
        <v>2</v>
      </c>
      <c r="C31" s="419" t="s">
        <v>51</v>
      </c>
      <c r="D31" s="419"/>
      <c r="E31" s="419"/>
      <c r="F31" s="419"/>
      <c r="G31" s="419"/>
      <c r="H31" s="420">
        <v>32202</v>
      </c>
      <c r="I31" s="420">
        <v>42521</v>
      </c>
      <c r="J31" s="142">
        <f t="shared" si="29"/>
        <v>37</v>
      </c>
      <c r="K31" s="142">
        <f t="shared" si="30"/>
        <v>1</v>
      </c>
      <c r="L31" s="142">
        <f t="shared" si="31"/>
        <v>8</v>
      </c>
      <c r="M31" s="142">
        <f t="shared" si="32"/>
        <v>10</v>
      </c>
      <c r="N31" s="421">
        <v>161780</v>
      </c>
      <c r="O31" s="421">
        <v>5350</v>
      </c>
      <c r="P31" s="421">
        <v>90170</v>
      </c>
      <c r="Q31" s="421"/>
      <c r="R31" s="145">
        <f t="shared" si="10"/>
        <v>257300</v>
      </c>
      <c r="S31" s="422"/>
      <c r="T31" s="422"/>
      <c r="U31" s="422"/>
      <c r="V31" s="422"/>
      <c r="W31" s="149">
        <f t="shared" si="11"/>
        <v>0</v>
      </c>
      <c r="X31" s="150">
        <f t="shared" si="12"/>
        <v>257300</v>
      </c>
      <c r="Y31" s="63">
        <f>IF($C31="","",VLOOKUP($J31,'1.年齢給'!$B$8:$C$54,2))</f>
        <v>159740</v>
      </c>
      <c r="Z31" s="64">
        <f t="shared" si="13"/>
        <v>97560</v>
      </c>
      <c r="AA31" s="65">
        <f>IF($C31="","",IF($Z31="","",IF($Z31&lt;'3.段階号俸表・参照表'!$W$5,1,VLOOKUP($Z31,'3.段階号俸表・参照表'!$W$4:$AI$13,13,TRUE))))</f>
        <v>2</v>
      </c>
      <c r="AB31" s="64">
        <f>IF(C31="","",($Z31-VLOOKUP($AA31,'3.段階号俸表・参照表'!$V$4:$AH$13,2,FALSE)))</f>
        <v>4200</v>
      </c>
      <c r="AC31" s="65">
        <f>IF($C31="","",IF($AB31&lt;=0,1,ROUNDUP($AB31/VLOOKUP($AA31,'3.段階号俸表・参照表'!$V$4:$AH$13,4,FALSE),0)+1))</f>
        <v>4</v>
      </c>
      <c r="AD31" s="64">
        <f>IF($C31="","",INDEX('3.段階号俸表・参照表'!$B$3:$T$188,MATCH($AC31,'3.段階号俸表・参照表'!$B$3:$B$188,0),MATCH($AA31,'3.段階号俸表・参照表'!$B$3:$T$3,0)))</f>
        <v>98370</v>
      </c>
      <c r="AE31" s="64">
        <f t="shared" si="2"/>
        <v>258110</v>
      </c>
      <c r="AF31" s="64">
        <f t="shared" si="14"/>
        <v>0</v>
      </c>
      <c r="AG31" s="64">
        <f t="shared" si="3"/>
        <v>258110</v>
      </c>
      <c r="AH31" s="67">
        <f t="shared" si="4"/>
        <v>810</v>
      </c>
      <c r="AI31" s="187">
        <f t="shared" si="15"/>
        <v>159740</v>
      </c>
      <c r="AJ31" s="145">
        <f t="shared" si="16"/>
        <v>97560</v>
      </c>
      <c r="AK31" s="188">
        <f t="shared" si="17"/>
        <v>2</v>
      </c>
      <c r="AL31" s="423">
        <v>2</v>
      </c>
      <c r="AM31" s="198">
        <f>IF($AL31="","",($AJ31-VLOOKUP($AL31,'3.段階号俸表・参照表'!$V$4:$AH$13,2,FALSE)))</f>
        <v>4200</v>
      </c>
      <c r="AN31" s="188">
        <f>IF($AL31="","",IF(ROUNDUP($AM31/VLOOKUP($AL31,'3.段階号俸表・参照表'!$V$4:$AH$13,4),0)+1&gt;=$AS31,$AS31,ROUNDUP($AM31/VLOOKUP($AL31,'3.段階号俸表・参照表'!$V$4:$AH$13,4),0)+1))</f>
        <v>4</v>
      </c>
      <c r="AO31" s="199">
        <f>IF($AL31="","",($AN31-1)*VLOOKUP($AL31,'3.段階号俸表・参照表'!$V$4:$AI$13,4,FALSE))</f>
        <v>5010</v>
      </c>
      <c r="AP31" s="188">
        <f t="shared" si="18"/>
        <v>-810</v>
      </c>
      <c r="AQ31" s="188">
        <f>IF($AL31="","",IF($AP31&lt;=0,0,IF(ROUNDUP($AP31/(VLOOKUP($AL31,'3.段階号俸表・参照表'!$V$4:$AH$13,8,FALSE)),0)&gt;=($AT31-$AS31),$AT31-$AS31,ROUNDUP($AP31/(VLOOKUP($AL31,'3.段階号俸表・参照表'!$V$4:$AH$13,8,FALSE)),0))))</f>
        <v>0</v>
      </c>
      <c r="AR31" s="188">
        <f t="shared" si="19"/>
        <v>4</v>
      </c>
      <c r="AS31" s="188">
        <f>IF($AL31="","",VLOOKUP($AL31,'3.段階号俸表・参照表'!$V$4:$AH$13,11,FALSE))</f>
        <v>13</v>
      </c>
      <c r="AT31" s="188">
        <f>IF($AL31="","",VLOOKUP($AL31,'3.段階号俸表・参照表'!$V$4:$AH$13,12,FALSE))</f>
        <v>25</v>
      </c>
      <c r="AU31" s="145">
        <f>IF($AL31="","",INDEX('3.段階号俸表・参照表'!$B$3:$T$188,MATCH($AR31,'3.段階号俸表・参照表'!$B$3:$B$188,0),MATCH($AL31,'3.段階号俸表・参照表'!$B$3:$T$3,0)))</f>
        <v>98370</v>
      </c>
      <c r="AV31" s="145">
        <f t="shared" si="5"/>
        <v>258110</v>
      </c>
      <c r="AW31" s="145">
        <f t="shared" si="20"/>
        <v>0</v>
      </c>
      <c r="AX31" s="145">
        <f t="shared" si="21"/>
        <v>258110</v>
      </c>
      <c r="AY31" s="145">
        <f t="shared" si="22"/>
        <v>0</v>
      </c>
      <c r="AZ31" s="145">
        <f t="shared" si="23"/>
        <v>258110</v>
      </c>
      <c r="BA31" s="201">
        <f t="shared" si="24"/>
        <v>810</v>
      </c>
      <c r="BC31" s="234">
        <f t="shared" si="6"/>
        <v>38</v>
      </c>
      <c r="BD31" s="226">
        <f t="shared" si="7"/>
        <v>1</v>
      </c>
      <c r="BE31" s="226">
        <f t="shared" si="8"/>
        <v>9</v>
      </c>
      <c r="BF31" s="226">
        <f t="shared" si="9"/>
        <v>10</v>
      </c>
      <c r="BG31" s="235">
        <f>IF($C31="","",IF($BC31&gt;=$BC$5,AI31,VLOOKUP(BC31,'1.年齢給'!$B$8:$C$54,2)))</f>
        <v>161240</v>
      </c>
      <c r="BH31" s="236">
        <f t="shared" si="25"/>
        <v>2</v>
      </c>
      <c r="BI31" s="230">
        <f t="shared" si="26"/>
        <v>7</v>
      </c>
      <c r="BJ31" s="230">
        <f t="shared" si="27"/>
        <v>7</v>
      </c>
      <c r="BK31" s="230">
        <f>IF($BH31="","",VLOOKUP($BH31,'3.段階号俸表・参照表'!V$4:AH$13,11,FALSE))</f>
        <v>13</v>
      </c>
      <c r="BL31" s="230">
        <f>IF($BH31="","",VLOOKUP($BH31,'3.段階号俸表・参照表'!$V$4:$AH$13,12,FALSE))</f>
        <v>25</v>
      </c>
      <c r="BM31" s="235">
        <f>IF($C31="","",IF($BC31&gt;=$BC$5,$AU31,INDEX('3.段階号俸表・参照表'!$B$3:$T$188,MATCH(BJ31,'3.段階号俸表・参照表'!$B$3:$B$188,0),MATCH(BH31,'3.段階号俸表・参照表'!$B$3:$T$3,0))))</f>
        <v>103380</v>
      </c>
      <c r="BN31" s="238">
        <f t="shared" si="28"/>
        <v>264620</v>
      </c>
    </row>
    <row r="32" spans="1:66" s="13" customFormat="1" ht="12" customHeight="1" x14ac:dyDescent="0.15">
      <c r="A32" s="62">
        <f>IF(C32="","",COUNTA($C$9:C32))</f>
        <v>24</v>
      </c>
      <c r="B32" s="419">
        <v>1</v>
      </c>
      <c r="C32" s="419" t="s">
        <v>52</v>
      </c>
      <c r="D32" s="419"/>
      <c r="E32" s="419"/>
      <c r="F32" s="419"/>
      <c r="G32" s="419"/>
      <c r="H32" s="420">
        <v>33374</v>
      </c>
      <c r="I32" s="420">
        <v>42674</v>
      </c>
      <c r="J32" s="142">
        <f t="shared" si="29"/>
        <v>33</v>
      </c>
      <c r="K32" s="142">
        <f t="shared" si="30"/>
        <v>10</v>
      </c>
      <c r="L32" s="142">
        <f t="shared" si="31"/>
        <v>8</v>
      </c>
      <c r="M32" s="142">
        <f t="shared" si="32"/>
        <v>5</v>
      </c>
      <c r="N32" s="421">
        <v>155780</v>
      </c>
      <c r="O32" s="421">
        <v>5350</v>
      </c>
      <c r="P32" s="421">
        <v>91140</v>
      </c>
      <c r="Q32" s="421"/>
      <c r="R32" s="145">
        <f t="shared" si="10"/>
        <v>252270</v>
      </c>
      <c r="S32" s="422"/>
      <c r="T32" s="422"/>
      <c r="U32" s="422"/>
      <c r="V32" s="422"/>
      <c r="W32" s="149">
        <f t="shared" si="11"/>
        <v>0</v>
      </c>
      <c r="X32" s="150">
        <f t="shared" si="12"/>
        <v>252270</v>
      </c>
      <c r="Y32" s="63">
        <f>IF($C32="","",VLOOKUP($J32,'1.年齢給'!$B$8:$C$54,2))</f>
        <v>153740</v>
      </c>
      <c r="Z32" s="64">
        <f t="shared" si="13"/>
        <v>98530</v>
      </c>
      <c r="AA32" s="65">
        <f>IF($C32="","",IF($Z32="","",IF($Z32&lt;'3.段階号俸表・参照表'!$W$5,1,VLOOKUP($Z32,'3.段階号俸表・参照表'!$W$4:$AI$13,13,TRUE))))</f>
        <v>2</v>
      </c>
      <c r="AB32" s="64">
        <f>IF(C32="","",($Z32-VLOOKUP($AA32,'3.段階号俸表・参照表'!$V$4:$AH$13,2,FALSE)))</f>
        <v>5170</v>
      </c>
      <c r="AC32" s="65">
        <f>IF($C32="","",IF($AB32&lt;=0,1,ROUNDUP($AB32/VLOOKUP($AA32,'3.段階号俸表・参照表'!$V$4:$AH$13,4,FALSE),0)+1))</f>
        <v>5</v>
      </c>
      <c r="AD32" s="64">
        <f>IF($C32="","",INDEX('3.段階号俸表・参照表'!$B$3:$T$188,MATCH($AC32,'3.段階号俸表・参照表'!$B$3:$B$188,0),MATCH($AA32,'3.段階号俸表・参照表'!$B$3:$T$3,0)))</f>
        <v>100040</v>
      </c>
      <c r="AE32" s="64">
        <f t="shared" si="2"/>
        <v>253780</v>
      </c>
      <c r="AF32" s="64">
        <f t="shared" si="14"/>
        <v>0</v>
      </c>
      <c r="AG32" s="64">
        <f t="shared" si="3"/>
        <v>253780</v>
      </c>
      <c r="AH32" s="67">
        <f t="shared" si="4"/>
        <v>1510</v>
      </c>
      <c r="AI32" s="187">
        <f t="shared" si="15"/>
        <v>153740</v>
      </c>
      <c r="AJ32" s="145">
        <f t="shared" si="16"/>
        <v>98530</v>
      </c>
      <c r="AK32" s="188">
        <f t="shared" si="17"/>
        <v>2</v>
      </c>
      <c r="AL32" s="423">
        <v>2</v>
      </c>
      <c r="AM32" s="198">
        <f>IF($AL32="","",($AJ32-VLOOKUP($AL32,'3.段階号俸表・参照表'!$V$4:$AH$13,2,FALSE)))</f>
        <v>5170</v>
      </c>
      <c r="AN32" s="188">
        <f>IF($AL32="","",IF(ROUNDUP($AM32/VLOOKUP($AL32,'3.段階号俸表・参照表'!$V$4:$AH$13,4),0)+1&gt;=$AS32,$AS32,ROUNDUP($AM32/VLOOKUP($AL32,'3.段階号俸表・参照表'!$V$4:$AH$13,4),0)+1))</f>
        <v>5</v>
      </c>
      <c r="AO32" s="199">
        <f>IF($AL32="","",($AN32-1)*VLOOKUP($AL32,'3.段階号俸表・参照表'!$V$4:$AI$13,4,FALSE))</f>
        <v>6680</v>
      </c>
      <c r="AP32" s="188">
        <f t="shared" si="18"/>
        <v>-1510</v>
      </c>
      <c r="AQ32" s="188">
        <f>IF($AL32="","",IF($AP32&lt;=0,0,IF(ROUNDUP($AP32/(VLOOKUP($AL32,'3.段階号俸表・参照表'!$V$4:$AH$13,8,FALSE)),0)&gt;=($AT32-$AS32),$AT32-$AS32,ROUNDUP($AP32/(VLOOKUP($AL32,'3.段階号俸表・参照表'!$V$4:$AH$13,8,FALSE)),0))))</f>
        <v>0</v>
      </c>
      <c r="AR32" s="188">
        <f t="shared" si="19"/>
        <v>5</v>
      </c>
      <c r="AS32" s="188">
        <f>IF($AL32="","",VLOOKUP($AL32,'3.段階号俸表・参照表'!$V$4:$AH$13,11,FALSE))</f>
        <v>13</v>
      </c>
      <c r="AT32" s="188">
        <f>IF($AL32="","",VLOOKUP($AL32,'3.段階号俸表・参照表'!$V$4:$AH$13,12,FALSE))</f>
        <v>25</v>
      </c>
      <c r="AU32" s="145">
        <f>IF($AL32="","",INDEX('3.段階号俸表・参照表'!$B$3:$T$188,MATCH($AR32,'3.段階号俸表・参照表'!$B$3:$B$188,0),MATCH($AL32,'3.段階号俸表・参照表'!$B$3:$T$3,0)))</f>
        <v>100040</v>
      </c>
      <c r="AV32" s="145">
        <f t="shared" si="5"/>
        <v>253780</v>
      </c>
      <c r="AW32" s="145">
        <f t="shared" si="20"/>
        <v>0</v>
      </c>
      <c r="AX32" s="145">
        <f t="shared" si="21"/>
        <v>253780</v>
      </c>
      <c r="AY32" s="145">
        <f t="shared" si="22"/>
        <v>0</v>
      </c>
      <c r="AZ32" s="145">
        <f t="shared" si="23"/>
        <v>253780</v>
      </c>
      <c r="BA32" s="201">
        <f t="shared" si="24"/>
        <v>1510</v>
      </c>
      <c r="BC32" s="234">
        <f t="shared" si="6"/>
        <v>34</v>
      </c>
      <c r="BD32" s="226">
        <f t="shared" si="7"/>
        <v>10</v>
      </c>
      <c r="BE32" s="226">
        <f t="shared" si="8"/>
        <v>9</v>
      </c>
      <c r="BF32" s="226">
        <f t="shared" si="9"/>
        <v>5</v>
      </c>
      <c r="BG32" s="235">
        <f>IF($C32="","",IF($BC32&gt;=$BC$5,AI32,VLOOKUP(BC32,'1.年齢給'!$B$8:$C$54,2)))</f>
        <v>155240</v>
      </c>
      <c r="BH32" s="236">
        <f t="shared" si="25"/>
        <v>2</v>
      </c>
      <c r="BI32" s="230">
        <f t="shared" si="26"/>
        <v>8</v>
      </c>
      <c r="BJ32" s="230">
        <f t="shared" si="27"/>
        <v>8</v>
      </c>
      <c r="BK32" s="230">
        <f>IF($BH32="","",VLOOKUP($BH32,'3.段階号俸表・参照表'!V$4:AH$13,11,FALSE))</f>
        <v>13</v>
      </c>
      <c r="BL32" s="230">
        <f>IF($BH32="","",VLOOKUP($BH32,'3.段階号俸表・参照表'!$V$4:$AH$13,12,FALSE))</f>
        <v>25</v>
      </c>
      <c r="BM32" s="235">
        <f>IF($C32="","",IF($BC32&gt;=$BC$5,$AU32,INDEX('3.段階号俸表・参照表'!$B$3:$T$188,MATCH(BJ32,'3.段階号俸表・参照表'!$B$3:$B$188,0),MATCH(BH32,'3.段階号俸表・参照表'!$B$3:$T$3,0))))</f>
        <v>105050</v>
      </c>
      <c r="BN32" s="238">
        <f t="shared" si="28"/>
        <v>260290</v>
      </c>
    </row>
    <row r="33" spans="1:66" s="13" customFormat="1" ht="12" customHeight="1" x14ac:dyDescent="0.15">
      <c r="A33" s="62">
        <f>IF(C33="","",COUNTA($C$9:C33))</f>
        <v>25</v>
      </c>
      <c r="B33" s="419">
        <v>1</v>
      </c>
      <c r="C33" s="419" t="s">
        <v>53</v>
      </c>
      <c r="D33" s="419"/>
      <c r="E33" s="419"/>
      <c r="F33" s="419"/>
      <c r="G33" s="419"/>
      <c r="H33" s="420">
        <v>31340</v>
      </c>
      <c r="I33" s="420">
        <v>42766</v>
      </c>
      <c r="J33" s="142">
        <f t="shared" si="29"/>
        <v>39</v>
      </c>
      <c r="K33" s="142">
        <f t="shared" si="30"/>
        <v>5</v>
      </c>
      <c r="L33" s="142">
        <f t="shared" si="31"/>
        <v>8</v>
      </c>
      <c r="M33" s="142">
        <f t="shared" si="32"/>
        <v>2</v>
      </c>
      <c r="N33" s="421">
        <v>164780</v>
      </c>
      <c r="O33" s="421">
        <v>5350</v>
      </c>
      <c r="P33" s="421">
        <v>104720</v>
      </c>
      <c r="Q33" s="421"/>
      <c r="R33" s="145">
        <f t="shared" si="10"/>
        <v>274850</v>
      </c>
      <c r="S33" s="422"/>
      <c r="T33" s="422"/>
      <c r="U33" s="422"/>
      <c r="V33" s="422"/>
      <c r="W33" s="149">
        <f t="shared" si="11"/>
        <v>0</v>
      </c>
      <c r="X33" s="150">
        <f t="shared" si="12"/>
        <v>274850</v>
      </c>
      <c r="Y33" s="63">
        <f>IF($C33="","",VLOOKUP($J33,'1.年齢給'!$B$8:$C$54,2))</f>
        <v>162740</v>
      </c>
      <c r="Z33" s="64">
        <f t="shared" si="13"/>
        <v>112110</v>
      </c>
      <c r="AA33" s="65">
        <f>IF($C33="","",IF($Z33="","",IF($Z33&lt;'3.段階号俸表・参照表'!$W$5,1,VLOOKUP($Z33,'3.段階号俸表・参照表'!$W$4:$AI$13,13,TRUE))))</f>
        <v>3</v>
      </c>
      <c r="AB33" s="64">
        <f>IF(C33="","",($Z33-VLOOKUP($AA33,'3.段階号俸表・参照表'!$V$4:$AH$13,2,FALSE)))</f>
        <v>2750</v>
      </c>
      <c r="AC33" s="65">
        <f>IF($C33="","",IF($AB33&lt;=0,1,ROUNDUP($AB33/VLOOKUP($AA33,'3.段階号俸表・参照表'!$V$4:$AH$13,4,FALSE),0)+1))</f>
        <v>3</v>
      </c>
      <c r="AD33" s="64">
        <f>IF($C33="","",INDEX('3.段階号俸表・参照表'!$B$3:$T$188,MATCH($AC33,'3.段階号俸表・参照表'!$B$3:$B$188,0),MATCH($AA33,'3.段階号俸表・参照表'!$B$3:$T$3,0)))</f>
        <v>112700</v>
      </c>
      <c r="AE33" s="64">
        <f t="shared" si="2"/>
        <v>275440</v>
      </c>
      <c r="AF33" s="64">
        <f t="shared" si="14"/>
        <v>0</v>
      </c>
      <c r="AG33" s="64">
        <f t="shared" si="3"/>
        <v>275440</v>
      </c>
      <c r="AH33" s="67">
        <f t="shared" si="4"/>
        <v>590</v>
      </c>
      <c r="AI33" s="187">
        <f t="shared" si="15"/>
        <v>162740</v>
      </c>
      <c r="AJ33" s="145">
        <f t="shared" si="16"/>
        <v>112110</v>
      </c>
      <c r="AK33" s="188">
        <f t="shared" si="17"/>
        <v>3</v>
      </c>
      <c r="AL33" s="423">
        <v>3</v>
      </c>
      <c r="AM33" s="198">
        <f>IF($AL33="","",($AJ33-VLOOKUP($AL33,'3.段階号俸表・参照表'!$V$4:$AH$13,2,FALSE)))</f>
        <v>2750</v>
      </c>
      <c r="AN33" s="188">
        <f>IF($AL33="","",IF(ROUNDUP($AM33/VLOOKUP($AL33,'3.段階号俸表・参照表'!$V$4:$AH$13,4),0)+1&gt;=$AS33,$AS33,ROUNDUP($AM33/VLOOKUP($AL33,'3.段階号俸表・参照表'!$V$4:$AH$13,4),0)+1))</f>
        <v>3</v>
      </c>
      <c r="AO33" s="199">
        <f>IF($AL33="","",($AN33-1)*VLOOKUP($AL33,'3.段階号俸表・参照表'!$V$4:$AI$13,4,FALSE))</f>
        <v>3340</v>
      </c>
      <c r="AP33" s="188">
        <f t="shared" si="18"/>
        <v>-590</v>
      </c>
      <c r="AQ33" s="188">
        <f>IF($AL33="","",IF($AP33&lt;=0,0,IF(ROUNDUP($AP33/(VLOOKUP($AL33,'3.段階号俸表・参照表'!$V$4:$AH$13,8,FALSE)),0)&gt;=($AT33-$AS33),$AT33-$AS33,ROUNDUP($AP33/(VLOOKUP($AL33,'3.段階号俸表・参照表'!$V$4:$AH$13,8,FALSE)),0))))</f>
        <v>0</v>
      </c>
      <c r="AR33" s="188">
        <f t="shared" si="19"/>
        <v>3</v>
      </c>
      <c r="AS33" s="188">
        <f>IF($AL33="","",VLOOKUP($AL33,'3.段階号俸表・参照表'!$V$4:$AH$13,11,FALSE))</f>
        <v>19</v>
      </c>
      <c r="AT33" s="188">
        <f>IF($AL33="","",VLOOKUP($AL33,'3.段階号俸表・参照表'!$V$4:$AH$13,12,FALSE))</f>
        <v>37</v>
      </c>
      <c r="AU33" s="145">
        <f>IF($AL33="","",INDEX('3.段階号俸表・参照表'!$B$3:$T$188,MATCH($AR33,'3.段階号俸表・参照表'!$B$3:$B$188,0),MATCH($AL33,'3.段階号俸表・参照表'!$B$3:$T$3,0)))</f>
        <v>112700</v>
      </c>
      <c r="AV33" s="145">
        <f t="shared" si="5"/>
        <v>275440</v>
      </c>
      <c r="AW33" s="145">
        <f t="shared" si="20"/>
        <v>0</v>
      </c>
      <c r="AX33" s="145">
        <f t="shared" si="21"/>
        <v>275440</v>
      </c>
      <c r="AY33" s="145">
        <f t="shared" si="22"/>
        <v>0</v>
      </c>
      <c r="AZ33" s="145">
        <f t="shared" si="23"/>
        <v>275440</v>
      </c>
      <c r="BA33" s="201">
        <f t="shared" si="24"/>
        <v>590</v>
      </c>
      <c r="BC33" s="234">
        <f t="shared" si="6"/>
        <v>40</v>
      </c>
      <c r="BD33" s="226">
        <f t="shared" si="7"/>
        <v>5</v>
      </c>
      <c r="BE33" s="226">
        <f t="shared" si="8"/>
        <v>9</v>
      </c>
      <c r="BF33" s="226">
        <f t="shared" si="9"/>
        <v>2</v>
      </c>
      <c r="BG33" s="235">
        <f>IF($C33="","",IF($BC33&gt;=$BC$5,AI33,VLOOKUP(BC33,'1.年齢給'!$B$8:$C$54,2)))</f>
        <v>164240</v>
      </c>
      <c r="BH33" s="236">
        <f t="shared" si="25"/>
        <v>3</v>
      </c>
      <c r="BI33" s="230">
        <f t="shared" si="26"/>
        <v>6</v>
      </c>
      <c r="BJ33" s="230">
        <f t="shared" si="27"/>
        <v>6</v>
      </c>
      <c r="BK33" s="230">
        <f>IF($BH33="","",VLOOKUP($BH33,'3.段階号俸表・参照表'!V$4:AH$13,11,FALSE))</f>
        <v>19</v>
      </c>
      <c r="BL33" s="230">
        <f>IF($BH33="","",VLOOKUP($BH33,'3.段階号俸表・参照表'!$V$4:$AH$13,12,FALSE))</f>
        <v>37</v>
      </c>
      <c r="BM33" s="235">
        <f>IF($C33="","",IF($BC33&gt;=$BC$5,$AU33,INDEX('3.段階号俸表・参照表'!$B$3:$T$188,MATCH(BJ33,'3.段階号俸表・参照表'!$B$3:$B$188,0),MATCH(BH33,'3.段階号俸表・参照表'!$B$3:$T$3,0))))</f>
        <v>117710</v>
      </c>
      <c r="BN33" s="238">
        <f t="shared" si="28"/>
        <v>281950</v>
      </c>
    </row>
    <row r="34" spans="1:66" s="13" customFormat="1" ht="12" customHeight="1" x14ac:dyDescent="0.15">
      <c r="A34" s="62">
        <f>IF(C34="","",COUNTA($C$9:C34))</f>
        <v>26</v>
      </c>
      <c r="B34" s="419">
        <v>1</v>
      </c>
      <c r="C34" s="419" t="s">
        <v>54</v>
      </c>
      <c r="D34" s="419"/>
      <c r="E34" s="419"/>
      <c r="F34" s="419"/>
      <c r="G34" s="419"/>
      <c r="H34" s="420">
        <v>36422</v>
      </c>
      <c r="I34" s="420">
        <v>43190</v>
      </c>
      <c r="J34" s="142">
        <f t="shared" si="29"/>
        <v>25</v>
      </c>
      <c r="K34" s="142">
        <f t="shared" si="30"/>
        <v>6</v>
      </c>
      <c r="L34" s="142">
        <f t="shared" si="31"/>
        <v>7</v>
      </c>
      <c r="M34" s="142">
        <f t="shared" si="32"/>
        <v>0</v>
      </c>
      <c r="N34" s="421">
        <v>139280</v>
      </c>
      <c r="O34" s="421">
        <v>4350</v>
      </c>
      <c r="P34" s="421">
        <v>91740</v>
      </c>
      <c r="Q34" s="421"/>
      <c r="R34" s="145">
        <f t="shared" si="10"/>
        <v>235370</v>
      </c>
      <c r="S34" s="422"/>
      <c r="T34" s="422"/>
      <c r="U34" s="422"/>
      <c r="V34" s="422"/>
      <c r="W34" s="149">
        <f t="shared" si="11"/>
        <v>0</v>
      </c>
      <c r="X34" s="150">
        <f t="shared" si="12"/>
        <v>235370</v>
      </c>
      <c r="Y34" s="63">
        <f>IF($C34="","",VLOOKUP($J34,'1.年齢給'!$B$8:$C$54,2))</f>
        <v>138740</v>
      </c>
      <c r="Z34" s="64">
        <f t="shared" si="13"/>
        <v>96630</v>
      </c>
      <c r="AA34" s="65">
        <f>IF($C34="","",IF($Z34="","",IF($Z34&lt;'3.段階号俸表・参照表'!$W$5,1,VLOOKUP($Z34,'3.段階号俸表・参照表'!$W$4:$AI$13,13,TRUE))))</f>
        <v>2</v>
      </c>
      <c r="AB34" s="64">
        <f>IF(C34="","",($Z34-VLOOKUP($AA34,'3.段階号俸表・参照表'!$V$4:$AH$13,2,FALSE)))</f>
        <v>3270</v>
      </c>
      <c r="AC34" s="65">
        <f>IF($C34="","",IF($AB34&lt;=0,1,ROUNDUP($AB34/VLOOKUP($AA34,'3.段階号俸表・参照表'!$V$4:$AH$13,4,FALSE),0)+1))</f>
        <v>3</v>
      </c>
      <c r="AD34" s="64">
        <f>IF($C34="","",INDEX('3.段階号俸表・参照表'!$B$3:$T$188,MATCH($AC34,'3.段階号俸表・参照表'!$B$3:$B$188,0),MATCH($AA34,'3.段階号俸表・参照表'!$B$3:$T$3,0)))</f>
        <v>96700</v>
      </c>
      <c r="AE34" s="64">
        <f t="shared" si="2"/>
        <v>235440</v>
      </c>
      <c r="AF34" s="64">
        <f t="shared" si="14"/>
        <v>0</v>
      </c>
      <c r="AG34" s="64">
        <f t="shared" si="3"/>
        <v>235440</v>
      </c>
      <c r="AH34" s="67">
        <f t="shared" si="4"/>
        <v>70</v>
      </c>
      <c r="AI34" s="187">
        <f t="shared" si="15"/>
        <v>138740</v>
      </c>
      <c r="AJ34" s="145">
        <f t="shared" si="16"/>
        <v>96630</v>
      </c>
      <c r="AK34" s="188">
        <f t="shared" si="17"/>
        <v>2</v>
      </c>
      <c r="AL34" s="423">
        <v>2</v>
      </c>
      <c r="AM34" s="198">
        <f>IF($AL34="","",($AJ34-VLOOKUP($AL34,'3.段階号俸表・参照表'!$V$4:$AH$13,2,FALSE)))</f>
        <v>3270</v>
      </c>
      <c r="AN34" s="188">
        <f>IF($AL34="","",IF(ROUNDUP($AM34/VLOOKUP($AL34,'3.段階号俸表・参照表'!$V$4:$AH$13,4),0)+1&gt;=$AS34,$AS34,ROUNDUP($AM34/VLOOKUP($AL34,'3.段階号俸表・参照表'!$V$4:$AH$13,4),0)+1))</f>
        <v>3</v>
      </c>
      <c r="AO34" s="199">
        <f>IF($AL34="","",($AN34-1)*VLOOKUP($AL34,'3.段階号俸表・参照表'!$V$4:$AI$13,4,FALSE))</f>
        <v>3340</v>
      </c>
      <c r="AP34" s="188">
        <f t="shared" si="18"/>
        <v>-70</v>
      </c>
      <c r="AQ34" s="188">
        <f>IF($AL34="","",IF($AP34&lt;=0,0,IF(ROUNDUP($AP34/(VLOOKUP($AL34,'3.段階号俸表・参照表'!$V$4:$AH$13,8,FALSE)),0)&gt;=($AT34-$AS34),$AT34-$AS34,ROUNDUP($AP34/(VLOOKUP($AL34,'3.段階号俸表・参照表'!$V$4:$AH$13,8,FALSE)),0))))</f>
        <v>0</v>
      </c>
      <c r="AR34" s="188">
        <f t="shared" si="19"/>
        <v>3</v>
      </c>
      <c r="AS34" s="188">
        <f>IF($AL34="","",VLOOKUP($AL34,'3.段階号俸表・参照表'!$V$4:$AH$13,11,FALSE))</f>
        <v>13</v>
      </c>
      <c r="AT34" s="188">
        <f>IF($AL34="","",VLOOKUP($AL34,'3.段階号俸表・参照表'!$V$4:$AH$13,12,FALSE))</f>
        <v>25</v>
      </c>
      <c r="AU34" s="145">
        <f>IF($AL34="","",INDEX('3.段階号俸表・参照表'!$B$3:$T$188,MATCH($AR34,'3.段階号俸表・参照表'!$B$3:$B$188,0),MATCH($AL34,'3.段階号俸表・参照表'!$B$3:$T$3,0)))</f>
        <v>96700</v>
      </c>
      <c r="AV34" s="145">
        <f t="shared" si="5"/>
        <v>235440</v>
      </c>
      <c r="AW34" s="145">
        <f t="shared" si="20"/>
        <v>0</v>
      </c>
      <c r="AX34" s="145">
        <f t="shared" si="21"/>
        <v>235440</v>
      </c>
      <c r="AY34" s="145">
        <f t="shared" si="22"/>
        <v>0</v>
      </c>
      <c r="AZ34" s="145">
        <f t="shared" si="23"/>
        <v>235440</v>
      </c>
      <c r="BA34" s="201">
        <f t="shared" si="24"/>
        <v>70</v>
      </c>
      <c r="BC34" s="234">
        <f t="shared" si="6"/>
        <v>26</v>
      </c>
      <c r="BD34" s="226">
        <f t="shared" si="7"/>
        <v>6</v>
      </c>
      <c r="BE34" s="226">
        <f t="shared" si="8"/>
        <v>8</v>
      </c>
      <c r="BF34" s="226">
        <f t="shared" si="9"/>
        <v>0</v>
      </c>
      <c r="BG34" s="235">
        <f>IF($C34="","",IF($BC34&gt;=$BC$5,AI34,VLOOKUP(BC34,'1.年齢給'!$B$8:$C$54,2)))</f>
        <v>140840</v>
      </c>
      <c r="BH34" s="236">
        <f t="shared" si="25"/>
        <v>2</v>
      </c>
      <c r="BI34" s="230">
        <f t="shared" si="26"/>
        <v>6</v>
      </c>
      <c r="BJ34" s="230">
        <f t="shared" si="27"/>
        <v>6</v>
      </c>
      <c r="BK34" s="230">
        <f>IF($BH34="","",VLOOKUP($BH34,'3.段階号俸表・参照表'!V$4:AH$13,11,FALSE))</f>
        <v>13</v>
      </c>
      <c r="BL34" s="230">
        <f>IF($BH34="","",VLOOKUP($BH34,'3.段階号俸表・参照表'!$V$4:$AH$13,12,FALSE))</f>
        <v>25</v>
      </c>
      <c r="BM34" s="235">
        <f>IF($C34="","",IF($BC34&gt;=$BC$5,$AU34,INDEX('3.段階号俸表・参照表'!$B$3:$T$188,MATCH(BJ34,'3.段階号俸表・参照表'!$B$3:$B$188,0),MATCH(BH34,'3.段階号俸表・参照表'!$B$3:$T$3,0))))</f>
        <v>101710</v>
      </c>
      <c r="BN34" s="238">
        <f t="shared" si="28"/>
        <v>242550</v>
      </c>
    </row>
    <row r="35" spans="1:66" s="13" customFormat="1" ht="12" customHeight="1" x14ac:dyDescent="0.15">
      <c r="A35" s="62">
        <f>IF(C35="","",COUNTA($C$9:C35))</f>
        <v>27</v>
      </c>
      <c r="B35" s="419">
        <v>1</v>
      </c>
      <c r="C35" s="419" t="s">
        <v>55</v>
      </c>
      <c r="D35" s="419"/>
      <c r="E35" s="419"/>
      <c r="F35" s="419"/>
      <c r="G35" s="419"/>
      <c r="H35" s="420">
        <v>33326</v>
      </c>
      <c r="I35" s="420">
        <v>43557</v>
      </c>
      <c r="J35" s="142">
        <f t="shared" si="29"/>
        <v>34</v>
      </c>
      <c r="K35" s="142">
        <f t="shared" si="30"/>
        <v>0</v>
      </c>
      <c r="L35" s="142">
        <f t="shared" si="31"/>
        <v>6</v>
      </c>
      <c r="M35" s="142">
        <f t="shared" si="32"/>
        <v>0</v>
      </c>
      <c r="N35" s="421">
        <v>157280</v>
      </c>
      <c r="O35" s="421">
        <v>3350</v>
      </c>
      <c r="P35" s="421">
        <v>102410</v>
      </c>
      <c r="Q35" s="421"/>
      <c r="R35" s="145">
        <f t="shared" si="10"/>
        <v>263040</v>
      </c>
      <c r="S35" s="422"/>
      <c r="T35" s="422"/>
      <c r="U35" s="422"/>
      <c r="V35" s="422"/>
      <c r="W35" s="149">
        <f t="shared" si="11"/>
        <v>0</v>
      </c>
      <c r="X35" s="150">
        <f t="shared" si="12"/>
        <v>263040</v>
      </c>
      <c r="Y35" s="63">
        <f>IF($C35="","",VLOOKUP($J35,'1.年齢給'!$B$8:$C$54,2))</f>
        <v>155240</v>
      </c>
      <c r="Z35" s="64">
        <f t="shared" si="13"/>
        <v>107800</v>
      </c>
      <c r="AA35" s="65">
        <f>IF($C35="","",IF($Z35="","",IF($Z35&lt;'3.段階号俸表・参照表'!$W$5,1,VLOOKUP($Z35,'3.段階号俸表・参照表'!$W$4:$AI$13,13,TRUE))))</f>
        <v>2</v>
      </c>
      <c r="AB35" s="64">
        <f>IF(C35="","",($Z35-VLOOKUP($AA35,'3.段階号俸表・参照表'!$V$4:$AH$13,2,FALSE)))</f>
        <v>14440</v>
      </c>
      <c r="AC35" s="65">
        <f>IF($C35="","",IF($AB35&lt;=0,1,ROUNDUP($AB35/VLOOKUP($AA35,'3.段階号俸表・参照表'!$V$4:$AH$13,4,FALSE),0)+1))</f>
        <v>10</v>
      </c>
      <c r="AD35" s="64">
        <f>IF($C35="","",INDEX('3.段階号俸表・参照表'!$B$3:$T$188,MATCH($AC35,'3.段階号俸表・参照表'!$B$3:$B$188,0),MATCH($AA35,'3.段階号俸表・参照表'!$B$3:$T$3,0)))</f>
        <v>108390</v>
      </c>
      <c r="AE35" s="64">
        <f t="shared" si="2"/>
        <v>263630</v>
      </c>
      <c r="AF35" s="64">
        <f t="shared" si="14"/>
        <v>0</v>
      </c>
      <c r="AG35" s="64">
        <f t="shared" si="3"/>
        <v>263630</v>
      </c>
      <c r="AH35" s="67">
        <f t="shared" si="4"/>
        <v>590</v>
      </c>
      <c r="AI35" s="187">
        <f t="shared" si="15"/>
        <v>155240</v>
      </c>
      <c r="AJ35" s="145">
        <f t="shared" si="16"/>
        <v>107800</v>
      </c>
      <c r="AK35" s="188">
        <f t="shared" si="17"/>
        <v>2</v>
      </c>
      <c r="AL35" s="423">
        <v>2</v>
      </c>
      <c r="AM35" s="198">
        <f>IF($AL35="","",($AJ35-VLOOKUP($AL35,'3.段階号俸表・参照表'!$V$4:$AH$13,2,FALSE)))</f>
        <v>14440</v>
      </c>
      <c r="AN35" s="188">
        <f>IF($AL35="","",IF(ROUNDUP($AM35/VLOOKUP($AL35,'3.段階号俸表・参照表'!$V$4:$AH$13,4),0)+1&gt;=$AS35,$AS35,ROUNDUP($AM35/VLOOKUP($AL35,'3.段階号俸表・参照表'!$V$4:$AH$13,4),0)+1))</f>
        <v>10</v>
      </c>
      <c r="AO35" s="199">
        <f>IF($AL35="","",($AN35-1)*VLOOKUP($AL35,'3.段階号俸表・参照表'!$V$4:$AI$13,4,FALSE))</f>
        <v>15030</v>
      </c>
      <c r="AP35" s="188">
        <f t="shared" si="18"/>
        <v>-590</v>
      </c>
      <c r="AQ35" s="188">
        <f>IF($AL35="","",IF($AP35&lt;=0,0,IF(ROUNDUP($AP35/(VLOOKUP($AL35,'3.段階号俸表・参照表'!$V$4:$AH$13,8,FALSE)),0)&gt;=($AT35-$AS35),$AT35-$AS35,ROUNDUP($AP35/(VLOOKUP($AL35,'3.段階号俸表・参照表'!$V$4:$AH$13,8,FALSE)),0))))</f>
        <v>0</v>
      </c>
      <c r="AR35" s="188">
        <f t="shared" si="19"/>
        <v>10</v>
      </c>
      <c r="AS35" s="188">
        <f>IF($AL35="","",VLOOKUP($AL35,'3.段階号俸表・参照表'!$V$4:$AH$13,11,FALSE))</f>
        <v>13</v>
      </c>
      <c r="AT35" s="188">
        <f>IF($AL35="","",VLOOKUP($AL35,'3.段階号俸表・参照表'!$V$4:$AH$13,12,FALSE))</f>
        <v>25</v>
      </c>
      <c r="AU35" s="145">
        <f>IF($AL35="","",INDEX('3.段階号俸表・参照表'!$B$3:$T$188,MATCH($AR35,'3.段階号俸表・参照表'!$B$3:$B$188,0),MATCH($AL35,'3.段階号俸表・参照表'!$B$3:$T$3,0)))</f>
        <v>108390</v>
      </c>
      <c r="AV35" s="145">
        <f t="shared" si="5"/>
        <v>263630</v>
      </c>
      <c r="AW35" s="145">
        <f t="shared" si="20"/>
        <v>0</v>
      </c>
      <c r="AX35" s="145">
        <f t="shared" si="21"/>
        <v>263630</v>
      </c>
      <c r="AY35" s="145">
        <f t="shared" si="22"/>
        <v>0</v>
      </c>
      <c r="AZ35" s="145">
        <f t="shared" si="23"/>
        <v>263630</v>
      </c>
      <c r="BA35" s="201">
        <f t="shared" si="24"/>
        <v>590</v>
      </c>
      <c r="BC35" s="234">
        <f t="shared" si="6"/>
        <v>35</v>
      </c>
      <c r="BD35" s="226">
        <f t="shared" si="7"/>
        <v>0</v>
      </c>
      <c r="BE35" s="226">
        <f t="shared" si="8"/>
        <v>7</v>
      </c>
      <c r="BF35" s="226">
        <f t="shared" si="9"/>
        <v>0</v>
      </c>
      <c r="BG35" s="235">
        <f>IF($C35="","",IF($BC35&gt;=$BC$5,AI35,VLOOKUP(BC35,'1.年齢給'!$B$8:$C$54,2)))</f>
        <v>156740</v>
      </c>
      <c r="BH35" s="236">
        <f t="shared" si="25"/>
        <v>2</v>
      </c>
      <c r="BI35" s="230">
        <f t="shared" si="26"/>
        <v>13</v>
      </c>
      <c r="BJ35" s="230">
        <f t="shared" si="27"/>
        <v>13</v>
      </c>
      <c r="BK35" s="230">
        <f>IF($BH35="","",VLOOKUP($BH35,'3.段階号俸表・参照表'!V$4:AH$13,11,FALSE))</f>
        <v>13</v>
      </c>
      <c r="BL35" s="230">
        <f>IF($BH35="","",VLOOKUP($BH35,'3.段階号俸表・参照表'!$V$4:$AH$13,12,FALSE))</f>
        <v>25</v>
      </c>
      <c r="BM35" s="235">
        <f>IF($C35="","",IF($BC35&gt;=$BC$5,$AU35,INDEX('3.段階号俸表・参照表'!$B$3:$T$188,MATCH(BJ35,'3.段階号俸表・参照表'!$B$3:$B$188,0),MATCH(BH35,'3.段階号俸表・参照表'!$B$3:$T$3,0))))</f>
        <v>113400</v>
      </c>
      <c r="BN35" s="238">
        <f t="shared" si="28"/>
        <v>270140</v>
      </c>
    </row>
    <row r="36" spans="1:66" s="13" customFormat="1" ht="12" customHeight="1" x14ac:dyDescent="0.15">
      <c r="A36" s="62">
        <f>IF(C36="","",COUNTA($C$9:C36))</f>
        <v>28</v>
      </c>
      <c r="B36" s="419">
        <v>1</v>
      </c>
      <c r="C36" s="424" t="s">
        <v>56</v>
      </c>
      <c r="D36" s="419"/>
      <c r="E36" s="419"/>
      <c r="F36" s="419"/>
      <c r="G36" s="419"/>
      <c r="H36" s="420">
        <v>25260</v>
      </c>
      <c r="I36" s="420">
        <v>43710</v>
      </c>
      <c r="J36" s="327">
        <f t="shared" si="29"/>
        <v>56</v>
      </c>
      <c r="K36" s="142">
        <f t="shared" si="30"/>
        <v>1</v>
      </c>
      <c r="L36" s="142">
        <f t="shared" si="31"/>
        <v>5</v>
      </c>
      <c r="M36" s="142">
        <f t="shared" si="32"/>
        <v>7</v>
      </c>
      <c r="N36" s="421">
        <v>97780</v>
      </c>
      <c r="O36" s="421">
        <v>2350</v>
      </c>
      <c r="P36" s="421">
        <v>150910</v>
      </c>
      <c r="Q36" s="421"/>
      <c r="R36" s="145">
        <f t="shared" si="10"/>
        <v>251040</v>
      </c>
      <c r="S36" s="422"/>
      <c r="T36" s="422"/>
      <c r="U36" s="422"/>
      <c r="V36" s="422"/>
      <c r="W36" s="149">
        <f t="shared" si="11"/>
        <v>0</v>
      </c>
      <c r="X36" s="150">
        <f t="shared" si="12"/>
        <v>251040</v>
      </c>
      <c r="Y36" s="63">
        <f>IF($C36="","",VLOOKUP($J36,'1.年齢給'!$B$8:$C$54,2))</f>
        <v>177240</v>
      </c>
      <c r="Z36" s="64">
        <f t="shared" si="13"/>
        <v>73800</v>
      </c>
      <c r="AA36" s="65">
        <f>IF($C36="","",IF($Z36="","",IF($Z36&lt;'3.段階号俸表・参照表'!$W$5,1,VLOOKUP($Z36,'3.段階号俸表・参照表'!$W$4:$AI$13,13,TRUE))))</f>
        <v>1</v>
      </c>
      <c r="AB36" s="64">
        <f>IF(C36="","",($Z36-VLOOKUP($AA36,'3.段階号俸表・参照表'!$V$4:$AH$13,2,FALSE)))</f>
        <v>-3560</v>
      </c>
      <c r="AC36" s="65">
        <f>IF($C36="","",IF($AB36&lt;=0,1,ROUNDUP($AB36/VLOOKUP($AA36,'3.段階号俸表・参照表'!$V$4:$AH$13,4,FALSE),0)+1))</f>
        <v>1</v>
      </c>
      <c r="AD36" s="64">
        <f>IF($C36="","",INDEX('3.段階号俸表・参照表'!$B$3:$T$188,MATCH($AC36,'3.段階号俸表・参照表'!$B$3:$B$188,0),MATCH($AA36,'3.段階号俸表・参照表'!$B$3:$T$3,0)))</f>
        <v>77360</v>
      </c>
      <c r="AE36" s="64">
        <f t="shared" si="2"/>
        <v>254600</v>
      </c>
      <c r="AF36" s="64">
        <f t="shared" si="14"/>
        <v>0</v>
      </c>
      <c r="AG36" s="64">
        <f t="shared" si="3"/>
        <v>254600</v>
      </c>
      <c r="AH36" s="67">
        <f t="shared" si="4"/>
        <v>3560</v>
      </c>
      <c r="AI36" s="187">
        <f t="shared" si="15"/>
        <v>177240</v>
      </c>
      <c r="AJ36" s="145">
        <f t="shared" si="16"/>
        <v>73800</v>
      </c>
      <c r="AK36" s="188">
        <f t="shared" si="17"/>
        <v>1</v>
      </c>
      <c r="AL36" s="423">
        <v>1</v>
      </c>
      <c r="AM36" s="198">
        <f>IF($AL36="","",($AJ36-VLOOKUP($AL36,'3.段階号俸表・参照表'!$V$4:$AH$13,2,FALSE)))</f>
        <v>-3560</v>
      </c>
      <c r="AN36" s="188">
        <f>IF($AL36="","",IF(ROUNDUP($AM36/VLOOKUP($AL36,'3.段階号俸表・参照表'!$V$4:$AH$13,4),0)+1&gt;=$AS36,$AS36,ROUNDUP($AM36/VLOOKUP($AL36,'3.段階号俸表・参照表'!$V$4:$AH$13,4),0)+1))</f>
        <v>-2</v>
      </c>
      <c r="AO36" s="199">
        <f>IF($AL36="","",($AN36-1)*VLOOKUP($AL36,'3.段階号俸表・参照表'!$V$4:$AI$13,4,FALSE))</f>
        <v>-5010</v>
      </c>
      <c r="AP36" s="188">
        <f t="shared" si="18"/>
        <v>1450</v>
      </c>
      <c r="AQ36" s="188">
        <f>IF($AL36="","",IF($AP36&lt;=0,0,IF(ROUNDUP($AP36/(VLOOKUP($AL36,'3.段階号俸表・参照表'!$V$4:$AH$13,8,FALSE)),0)&gt;=($AT36-$AS36),$AT36-$AS36,ROUNDUP($AP36/(VLOOKUP($AL36,'3.段階号俸表・参照表'!$V$4:$AH$13,8,FALSE)),0))))</f>
        <v>2</v>
      </c>
      <c r="AR36" s="188">
        <f t="shared" si="19"/>
        <v>1</v>
      </c>
      <c r="AS36" s="188">
        <f>IF($AL36="","",VLOOKUP($AL36,'3.段階号俸表・参照表'!$V$4:$AH$13,11,FALSE))</f>
        <v>13</v>
      </c>
      <c r="AT36" s="188">
        <f>IF($AL36="","",VLOOKUP($AL36,'3.段階号俸表・参照表'!$V$4:$AH$13,12,FALSE))</f>
        <v>25</v>
      </c>
      <c r="AU36" s="145">
        <f>IF($AL36="","",INDEX('3.段階号俸表・参照表'!$B$3:$T$188,MATCH($AR36,'3.段階号俸表・参照表'!$B$3:$B$188,0),MATCH($AL36,'3.段階号俸表・参照表'!$B$3:$T$3,0)))</f>
        <v>77360</v>
      </c>
      <c r="AV36" s="145">
        <f t="shared" si="5"/>
        <v>254600</v>
      </c>
      <c r="AW36" s="145">
        <f t="shared" si="20"/>
        <v>0</v>
      </c>
      <c r="AX36" s="145">
        <f t="shared" si="21"/>
        <v>254600</v>
      </c>
      <c r="AY36" s="145">
        <f t="shared" si="22"/>
        <v>0</v>
      </c>
      <c r="AZ36" s="145">
        <f t="shared" si="23"/>
        <v>254600</v>
      </c>
      <c r="BA36" s="201">
        <f t="shared" si="24"/>
        <v>3560</v>
      </c>
      <c r="BC36" s="234">
        <f t="shared" si="6"/>
        <v>57</v>
      </c>
      <c r="BD36" s="226">
        <f t="shared" si="7"/>
        <v>1</v>
      </c>
      <c r="BE36" s="226">
        <f t="shared" si="8"/>
        <v>6</v>
      </c>
      <c r="BF36" s="226">
        <f t="shared" si="9"/>
        <v>7</v>
      </c>
      <c r="BG36" s="235">
        <f>IF($C36="","",IF($BC36&gt;=$BC$5,AI36,VLOOKUP(BC36,'1.年齢給'!$B$8:$C$54,2)))</f>
        <v>176240</v>
      </c>
      <c r="BH36" s="236">
        <f t="shared" si="25"/>
        <v>1</v>
      </c>
      <c r="BI36" s="230">
        <f t="shared" si="26"/>
        <v>4</v>
      </c>
      <c r="BJ36" s="230">
        <f t="shared" si="27"/>
        <v>4</v>
      </c>
      <c r="BK36" s="230">
        <f>IF($BH36="","",VLOOKUP($BH36,'3.段階号俸表・参照表'!V$4:AH$13,11,FALSE))</f>
        <v>13</v>
      </c>
      <c r="BL36" s="230">
        <f>IF($BH36="","",VLOOKUP($BH36,'3.段階号俸表・参照表'!$V$4:$AH$13,12,FALSE))</f>
        <v>25</v>
      </c>
      <c r="BM36" s="235">
        <f>IF($C36="","",IF($BC36&gt;=$BC$5,$AU36,INDEX('3.段階号俸表・参照表'!$B$3:$T$188,MATCH(BJ36,'3.段階号俸表・参照表'!$B$3:$B$188,0),MATCH(BH36,'3.段階号俸表・参照表'!$B$3:$T$3,0))))</f>
        <v>82370</v>
      </c>
      <c r="BN36" s="238">
        <f t="shared" si="28"/>
        <v>258610</v>
      </c>
    </row>
    <row r="37" spans="1:66" s="13" customFormat="1" ht="12" customHeight="1" x14ac:dyDescent="0.15">
      <c r="A37" s="62">
        <f>IF(C37="","",COUNTA($C$9:C37))</f>
        <v>29</v>
      </c>
      <c r="B37" s="419">
        <v>1</v>
      </c>
      <c r="C37" s="419" t="s">
        <v>57</v>
      </c>
      <c r="D37" s="419"/>
      <c r="E37" s="419"/>
      <c r="F37" s="419"/>
      <c r="G37" s="419"/>
      <c r="H37" s="420">
        <v>37215</v>
      </c>
      <c r="I37" s="420">
        <v>44058</v>
      </c>
      <c r="J37" s="142">
        <f t="shared" si="29"/>
        <v>23</v>
      </c>
      <c r="K37" s="142">
        <f t="shared" si="30"/>
        <v>4</v>
      </c>
      <c r="L37" s="142">
        <f t="shared" si="31"/>
        <v>4</v>
      </c>
      <c r="M37" s="142">
        <f t="shared" si="32"/>
        <v>7</v>
      </c>
      <c r="N37" s="421">
        <v>133080</v>
      </c>
      <c r="O37" s="421">
        <v>2350</v>
      </c>
      <c r="P37" s="421">
        <v>67620</v>
      </c>
      <c r="Q37" s="421"/>
      <c r="R37" s="145">
        <f t="shared" si="10"/>
        <v>203050</v>
      </c>
      <c r="S37" s="422"/>
      <c r="T37" s="422"/>
      <c r="U37" s="422"/>
      <c r="V37" s="422"/>
      <c r="W37" s="149">
        <f t="shared" si="11"/>
        <v>0</v>
      </c>
      <c r="X37" s="150">
        <f t="shared" si="12"/>
        <v>203050</v>
      </c>
      <c r="Y37" s="63">
        <f>IF($C37="","",VLOOKUP($J37,'1.年齢給'!$B$8:$C$54,2))</f>
        <v>132740</v>
      </c>
      <c r="Z37" s="64">
        <f t="shared" si="13"/>
        <v>70310</v>
      </c>
      <c r="AA37" s="65">
        <f>IF($C37="","",IF($Z37="","",IF($Z37&lt;'3.段階号俸表・参照表'!$W$5,1,VLOOKUP($Z37,'3.段階号俸表・参照表'!$W$4:$AI$13,13,TRUE))))</f>
        <v>1</v>
      </c>
      <c r="AB37" s="64">
        <f>IF(C37="","",($Z37-VLOOKUP($AA37,'3.段階号俸表・参照表'!$V$4:$AH$13,2,FALSE)))</f>
        <v>-7050</v>
      </c>
      <c r="AC37" s="65">
        <f>IF($C37="","",IF($AB37&lt;=0,1,ROUNDUP($AB37/VLOOKUP($AA37,'3.段階号俸表・参照表'!$V$4:$AH$13,4,FALSE),0)+1))</f>
        <v>1</v>
      </c>
      <c r="AD37" s="64">
        <f>IF($C37="","",INDEX('3.段階号俸表・参照表'!$B$3:$T$188,MATCH($AC37,'3.段階号俸表・参照表'!$B$3:$B$188,0),MATCH($AA37,'3.段階号俸表・参照表'!$B$3:$T$3,0)))</f>
        <v>77360</v>
      </c>
      <c r="AE37" s="64">
        <f t="shared" si="2"/>
        <v>210100</v>
      </c>
      <c r="AF37" s="64">
        <f t="shared" si="14"/>
        <v>0</v>
      </c>
      <c r="AG37" s="64">
        <f t="shared" si="3"/>
        <v>210100</v>
      </c>
      <c r="AH37" s="67">
        <f t="shared" si="4"/>
        <v>7050</v>
      </c>
      <c r="AI37" s="187">
        <f t="shared" si="15"/>
        <v>132740</v>
      </c>
      <c r="AJ37" s="145">
        <f t="shared" si="16"/>
        <v>70310</v>
      </c>
      <c r="AK37" s="188">
        <f t="shared" si="17"/>
        <v>1</v>
      </c>
      <c r="AL37" s="423">
        <v>1</v>
      </c>
      <c r="AM37" s="198">
        <f>IF($AL37="","",($AJ37-VLOOKUP($AL37,'3.段階号俸表・参照表'!$V$4:$AH$13,2,FALSE)))</f>
        <v>-7050</v>
      </c>
      <c r="AN37" s="188">
        <f>IF($AL37="","",IF(ROUNDUP($AM37/VLOOKUP($AL37,'3.段階号俸表・参照表'!$V$4:$AH$13,4),0)+1&gt;=$AS37,$AS37,ROUNDUP($AM37/VLOOKUP($AL37,'3.段階号俸表・参照表'!$V$4:$AH$13,4),0)+1))</f>
        <v>-4</v>
      </c>
      <c r="AO37" s="199">
        <f>IF($AL37="","",($AN37-1)*VLOOKUP($AL37,'3.段階号俸表・参照表'!$V$4:$AI$13,4,FALSE))</f>
        <v>-8350</v>
      </c>
      <c r="AP37" s="188">
        <f t="shared" si="18"/>
        <v>1300</v>
      </c>
      <c r="AQ37" s="188">
        <f>IF($AL37="","",IF($AP37&lt;=0,0,IF(ROUNDUP($AP37/(VLOOKUP($AL37,'3.段階号俸表・参照表'!$V$4:$AH$13,8,FALSE)),0)&gt;=($AT37-$AS37),$AT37-$AS37,ROUNDUP($AP37/(VLOOKUP($AL37,'3.段階号俸表・参照表'!$V$4:$AH$13,8,FALSE)),0))))</f>
        <v>2</v>
      </c>
      <c r="AR37" s="188">
        <f t="shared" si="19"/>
        <v>1</v>
      </c>
      <c r="AS37" s="188">
        <f>IF($AL37="","",VLOOKUP($AL37,'3.段階号俸表・参照表'!$V$4:$AH$13,11,FALSE))</f>
        <v>13</v>
      </c>
      <c r="AT37" s="188">
        <f>IF($AL37="","",VLOOKUP($AL37,'3.段階号俸表・参照表'!$V$4:$AH$13,12,FALSE))</f>
        <v>25</v>
      </c>
      <c r="AU37" s="145">
        <f>IF($AL37="","",INDEX('3.段階号俸表・参照表'!$B$3:$T$188,MATCH($AR37,'3.段階号俸表・参照表'!$B$3:$B$188,0),MATCH($AL37,'3.段階号俸表・参照表'!$B$3:$T$3,0)))</f>
        <v>77360</v>
      </c>
      <c r="AV37" s="145">
        <f t="shared" si="5"/>
        <v>210100</v>
      </c>
      <c r="AW37" s="145">
        <f t="shared" si="20"/>
        <v>0</v>
      </c>
      <c r="AX37" s="145">
        <f t="shared" si="21"/>
        <v>210100</v>
      </c>
      <c r="AY37" s="145">
        <f t="shared" si="22"/>
        <v>0</v>
      </c>
      <c r="AZ37" s="145">
        <f t="shared" si="23"/>
        <v>210100</v>
      </c>
      <c r="BA37" s="201">
        <f t="shared" si="24"/>
        <v>7050</v>
      </c>
      <c r="BC37" s="234">
        <f t="shared" si="6"/>
        <v>24</v>
      </c>
      <c r="BD37" s="226">
        <f t="shared" si="7"/>
        <v>4</v>
      </c>
      <c r="BE37" s="226">
        <f t="shared" si="8"/>
        <v>5</v>
      </c>
      <c r="BF37" s="226">
        <f t="shared" si="9"/>
        <v>7</v>
      </c>
      <c r="BG37" s="235">
        <f>IF($C37="","",IF($BC37&gt;=$BC$5,AI37,VLOOKUP(BC37,'1.年齢給'!$B$8:$C$54,2)))</f>
        <v>135740</v>
      </c>
      <c r="BH37" s="236">
        <f t="shared" si="25"/>
        <v>1</v>
      </c>
      <c r="BI37" s="230">
        <f t="shared" si="26"/>
        <v>4</v>
      </c>
      <c r="BJ37" s="230">
        <f t="shared" si="27"/>
        <v>4</v>
      </c>
      <c r="BK37" s="230">
        <f>IF($BH37="","",VLOOKUP($BH37,'3.段階号俸表・参照表'!V$4:AH$13,11,FALSE))</f>
        <v>13</v>
      </c>
      <c r="BL37" s="230">
        <f>IF($BH37="","",VLOOKUP($BH37,'3.段階号俸表・参照表'!$V$4:$AH$13,12,FALSE))</f>
        <v>25</v>
      </c>
      <c r="BM37" s="235">
        <f>IF($C37="","",IF($BC37&gt;=$BC$5,$AU37,INDEX('3.段階号俸表・参照表'!$B$3:$T$188,MATCH(BJ37,'3.段階号俸表・参照表'!$B$3:$B$188,0),MATCH(BH37,'3.段階号俸表・参照表'!$B$3:$T$3,0))))</f>
        <v>82370</v>
      </c>
      <c r="BN37" s="238">
        <f t="shared" si="28"/>
        <v>218110</v>
      </c>
    </row>
    <row r="38" spans="1:66" s="13" customFormat="1" ht="12" customHeight="1" x14ac:dyDescent="0.15">
      <c r="A38" s="62">
        <f>IF(C38="","",COUNTA($C$9:C38))</f>
        <v>30</v>
      </c>
      <c r="B38" s="419">
        <v>1</v>
      </c>
      <c r="C38" s="419" t="s">
        <v>58</v>
      </c>
      <c r="D38" s="419"/>
      <c r="E38" s="419"/>
      <c r="F38" s="419"/>
      <c r="G38" s="419"/>
      <c r="H38" s="420">
        <v>32116</v>
      </c>
      <c r="I38" s="420">
        <v>39357</v>
      </c>
      <c r="J38" s="142">
        <f t="shared" si="29"/>
        <v>37</v>
      </c>
      <c r="K38" s="142">
        <f t="shared" si="30"/>
        <v>3</v>
      </c>
      <c r="L38" s="142">
        <f t="shared" si="31"/>
        <v>17</v>
      </c>
      <c r="M38" s="142">
        <f t="shared" si="32"/>
        <v>6</v>
      </c>
      <c r="N38" s="421">
        <v>161780</v>
      </c>
      <c r="O38" s="421">
        <v>14350</v>
      </c>
      <c r="P38" s="421">
        <v>92710</v>
      </c>
      <c r="Q38" s="421"/>
      <c r="R38" s="145">
        <f t="shared" si="10"/>
        <v>268840</v>
      </c>
      <c r="S38" s="422"/>
      <c r="T38" s="422"/>
      <c r="U38" s="422"/>
      <c r="V38" s="422"/>
      <c r="W38" s="149">
        <f t="shared" si="11"/>
        <v>0</v>
      </c>
      <c r="X38" s="150">
        <f t="shared" si="12"/>
        <v>268840</v>
      </c>
      <c r="Y38" s="63">
        <f>IF($C38="","",VLOOKUP($J38,'1.年齢給'!$B$8:$C$54,2))</f>
        <v>159740</v>
      </c>
      <c r="Z38" s="64">
        <f t="shared" si="13"/>
        <v>109100</v>
      </c>
      <c r="AA38" s="65">
        <f>IF($C38="","",IF($Z38="","",IF($Z38&lt;'3.段階号俸表・参照表'!$W$5,1,VLOOKUP($Z38,'3.段階号俸表・参照表'!$W$4:$AI$13,13,TRUE))))</f>
        <v>2</v>
      </c>
      <c r="AB38" s="64">
        <f>IF(C38="","",($Z38-VLOOKUP($AA38,'3.段階号俸表・参照表'!$V$4:$AH$13,2,FALSE)))</f>
        <v>15740</v>
      </c>
      <c r="AC38" s="65">
        <f>IF($C38="","",IF($AB38&lt;=0,1,ROUNDUP($AB38/VLOOKUP($AA38,'3.段階号俸表・参照表'!$V$4:$AH$13,4,FALSE),0)+1))</f>
        <v>11</v>
      </c>
      <c r="AD38" s="64">
        <f>IF($C38="","",INDEX('3.段階号俸表・参照表'!$B$3:$T$188,MATCH($AC38,'3.段階号俸表・参照表'!$B$3:$B$188,0),MATCH($AA38,'3.段階号俸表・参照表'!$B$3:$T$3,0)))</f>
        <v>110060</v>
      </c>
      <c r="AE38" s="64">
        <f t="shared" si="2"/>
        <v>269800</v>
      </c>
      <c r="AF38" s="64">
        <f t="shared" si="14"/>
        <v>0</v>
      </c>
      <c r="AG38" s="64">
        <f t="shared" si="3"/>
        <v>269800</v>
      </c>
      <c r="AH38" s="67">
        <f t="shared" si="4"/>
        <v>960</v>
      </c>
      <c r="AI38" s="187">
        <f t="shared" si="15"/>
        <v>159740</v>
      </c>
      <c r="AJ38" s="145">
        <f t="shared" si="16"/>
        <v>109100</v>
      </c>
      <c r="AK38" s="188">
        <f t="shared" si="17"/>
        <v>2</v>
      </c>
      <c r="AL38" s="423">
        <v>3</v>
      </c>
      <c r="AM38" s="198">
        <f>IF($AL38="","",($AJ38-VLOOKUP($AL38,'3.段階号俸表・参照表'!$V$4:$AH$13,2,FALSE)))</f>
        <v>-260</v>
      </c>
      <c r="AN38" s="188">
        <f>IF($AL38="","",IF(ROUNDUP($AM38/VLOOKUP($AL38,'3.段階号俸表・参照表'!$V$4:$AH$13,4),0)+1&gt;=$AS38,$AS38,ROUNDUP($AM38/VLOOKUP($AL38,'3.段階号俸表・参照表'!$V$4:$AH$13,4),0)+1))</f>
        <v>0</v>
      </c>
      <c r="AO38" s="199">
        <f>IF($AL38="","",($AN38-1)*VLOOKUP($AL38,'3.段階号俸表・参照表'!$V$4:$AI$13,4,FALSE))</f>
        <v>-1670</v>
      </c>
      <c r="AP38" s="188">
        <f t="shared" si="18"/>
        <v>1410</v>
      </c>
      <c r="AQ38" s="188">
        <f>IF($AL38="","",IF($AP38&lt;=0,0,IF(ROUNDUP($AP38/(VLOOKUP($AL38,'3.段階号俸表・参照表'!$V$4:$AH$13,8,FALSE)),0)&gt;=($AT38-$AS38),$AT38-$AS38,ROUNDUP($AP38/(VLOOKUP($AL38,'3.段階号俸表・参照表'!$V$4:$AH$13,8,FALSE)),0))))</f>
        <v>2</v>
      </c>
      <c r="AR38" s="188">
        <f t="shared" si="19"/>
        <v>2</v>
      </c>
      <c r="AS38" s="188">
        <f>IF($AL38="","",VLOOKUP($AL38,'3.段階号俸表・参照表'!$V$4:$AH$13,11,FALSE))</f>
        <v>19</v>
      </c>
      <c r="AT38" s="188">
        <f>IF($AL38="","",VLOOKUP($AL38,'3.段階号俸表・参照表'!$V$4:$AH$13,12,FALSE))</f>
        <v>37</v>
      </c>
      <c r="AU38" s="145">
        <f>IF($AL38="","",INDEX('3.段階号俸表・参照表'!$B$3:$T$188,MATCH($AR38,'3.段階号俸表・参照表'!$B$3:$B$188,0),MATCH($AL38,'3.段階号俸表・参照表'!$B$3:$T$3,0)))</f>
        <v>111030</v>
      </c>
      <c r="AV38" s="145">
        <f t="shared" si="5"/>
        <v>270770</v>
      </c>
      <c r="AW38" s="145">
        <f t="shared" si="20"/>
        <v>0</v>
      </c>
      <c r="AX38" s="145">
        <f t="shared" si="21"/>
        <v>270770</v>
      </c>
      <c r="AY38" s="145">
        <f t="shared" si="22"/>
        <v>0</v>
      </c>
      <c r="AZ38" s="145">
        <f t="shared" si="23"/>
        <v>270770</v>
      </c>
      <c r="BA38" s="201">
        <f t="shared" si="24"/>
        <v>1930</v>
      </c>
      <c r="BC38" s="234">
        <f t="shared" si="6"/>
        <v>38</v>
      </c>
      <c r="BD38" s="226">
        <f t="shared" si="7"/>
        <v>3</v>
      </c>
      <c r="BE38" s="226">
        <f t="shared" si="8"/>
        <v>18</v>
      </c>
      <c r="BF38" s="226">
        <f t="shared" si="9"/>
        <v>6</v>
      </c>
      <c r="BG38" s="235">
        <f>IF($C38="","",IF($BC38&gt;=$BC$5,AI38,VLOOKUP(BC38,'1.年齢給'!$B$8:$C$54,2)))</f>
        <v>161240</v>
      </c>
      <c r="BH38" s="236">
        <f t="shared" si="25"/>
        <v>3</v>
      </c>
      <c r="BI38" s="230">
        <f t="shared" si="26"/>
        <v>5</v>
      </c>
      <c r="BJ38" s="230">
        <f t="shared" si="27"/>
        <v>5</v>
      </c>
      <c r="BK38" s="230">
        <f>IF($BH38="","",VLOOKUP($BH38,'3.段階号俸表・参照表'!V$4:AH$13,11,FALSE))</f>
        <v>19</v>
      </c>
      <c r="BL38" s="230">
        <f>IF($BH38="","",VLOOKUP($BH38,'3.段階号俸表・参照表'!$V$4:$AH$13,12,FALSE))</f>
        <v>37</v>
      </c>
      <c r="BM38" s="235">
        <f>IF($C38="","",IF($BC38&gt;=$BC$5,$AU38,INDEX('3.段階号俸表・参照表'!$B$3:$T$188,MATCH(BJ38,'3.段階号俸表・参照表'!$B$3:$B$188,0),MATCH(BH38,'3.段階号俸表・参照表'!$B$3:$T$3,0))))</f>
        <v>116040</v>
      </c>
      <c r="BN38" s="238">
        <f t="shared" si="28"/>
        <v>277280</v>
      </c>
    </row>
    <row r="39" spans="1:66" s="13" customFormat="1" ht="12" customHeight="1" x14ac:dyDescent="0.15">
      <c r="A39" s="62">
        <f>IF(C39="","",COUNTA($C$9:C39))</f>
        <v>31</v>
      </c>
      <c r="B39" s="419">
        <v>2</v>
      </c>
      <c r="C39" s="419" t="s">
        <v>59</v>
      </c>
      <c r="D39" s="419"/>
      <c r="E39" s="419"/>
      <c r="F39" s="419"/>
      <c r="G39" s="419"/>
      <c r="H39" s="420">
        <v>31834</v>
      </c>
      <c r="I39" s="420">
        <v>42460</v>
      </c>
      <c r="J39" s="142">
        <f t="shared" si="29"/>
        <v>38</v>
      </c>
      <c r="K39" s="142">
        <f t="shared" si="30"/>
        <v>1</v>
      </c>
      <c r="L39" s="142">
        <f t="shared" si="31"/>
        <v>9</v>
      </c>
      <c r="M39" s="142">
        <f t="shared" si="32"/>
        <v>0</v>
      </c>
      <c r="N39" s="421">
        <v>163280</v>
      </c>
      <c r="O39" s="421">
        <v>6350</v>
      </c>
      <c r="P39" s="421">
        <v>72280</v>
      </c>
      <c r="Q39" s="421"/>
      <c r="R39" s="145">
        <f t="shared" si="10"/>
        <v>241910</v>
      </c>
      <c r="S39" s="422"/>
      <c r="T39" s="422"/>
      <c r="U39" s="422"/>
      <c r="V39" s="422"/>
      <c r="W39" s="149">
        <f t="shared" si="11"/>
        <v>0</v>
      </c>
      <c r="X39" s="150">
        <f t="shared" si="12"/>
        <v>241910</v>
      </c>
      <c r="Y39" s="63">
        <f>IF($C39="","",VLOOKUP($J39,'1.年齢給'!$B$8:$C$54,2))</f>
        <v>161240</v>
      </c>
      <c r="Z39" s="64">
        <f>IF(C39="","",R39-Y39)</f>
        <v>80670</v>
      </c>
      <c r="AA39" s="65">
        <f>IF($C39="","",IF($Z39="","",IF($Z39&lt;'3.段階号俸表・参照表'!$W$5,1,VLOOKUP($Z39,'3.段階号俸表・参照表'!$W$4:$AI$13,13,TRUE))))</f>
        <v>1</v>
      </c>
      <c r="AB39" s="64">
        <f>IF(C39="","",($Z39-VLOOKUP($AA39,'3.段階号俸表・参照表'!$V$4:$AH$13,2,FALSE)))</f>
        <v>3310</v>
      </c>
      <c r="AC39" s="65">
        <f>IF($C39="","",IF($AB39&lt;=0,1,ROUNDUP($AB39/VLOOKUP($AA39,'3.段階号俸表・参照表'!$V$4:$AH$13,4,FALSE),0)+1))</f>
        <v>3</v>
      </c>
      <c r="AD39" s="64">
        <f>IF($C39="","",INDEX('3.段階号俸表・参照表'!$B$3:$T$188,MATCH($AC39,'3.段階号俸表・参照表'!$B$3:$B$188,0),MATCH($AA39,'3.段階号俸表・参照表'!$B$3:$T$3,0)))</f>
        <v>80700</v>
      </c>
      <c r="AE39" s="64">
        <f t="shared" si="2"/>
        <v>241940</v>
      </c>
      <c r="AF39" s="64">
        <f>W39</f>
        <v>0</v>
      </c>
      <c r="AG39" s="64">
        <f t="shared" si="3"/>
        <v>241940</v>
      </c>
      <c r="AH39" s="67">
        <f t="shared" si="4"/>
        <v>30</v>
      </c>
      <c r="AI39" s="187">
        <f t="shared" si="15"/>
        <v>161240</v>
      </c>
      <c r="AJ39" s="145">
        <f t="shared" si="16"/>
        <v>80670</v>
      </c>
      <c r="AK39" s="188">
        <f t="shared" si="17"/>
        <v>1</v>
      </c>
      <c r="AL39" s="423">
        <v>1</v>
      </c>
      <c r="AM39" s="198">
        <f>IF($AL39="","",($AJ39-VLOOKUP($AL39,'3.段階号俸表・参照表'!$V$4:$AH$13,2,FALSE)))</f>
        <v>3310</v>
      </c>
      <c r="AN39" s="188">
        <f>IF($AL39="","",IF(ROUNDUP($AM39/VLOOKUP($AL39,'3.段階号俸表・参照表'!$V$4:$AH$13,4),0)+1&gt;=$AS39,$AS39,ROUNDUP($AM39/VLOOKUP($AL39,'3.段階号俸表・参照表'!$V$4:$AH$13,4),0)+1))</f>
        <v>3</v>
      </c>
      <c r="AO39" s="199">
        <f>IF($AL39="","",($AN39-1)*VLOOKUP($AL39,'3.段階号俸表・参照表'!$V$4:$AI$13,4,FALSE))</f>
        <v>3340</v>
      </c>
      <c r="AP39" s="188">
        <f t="shared" si="18"/>
        <v>-30</v>
      </c>
      <c r="AQ39" s="188">
        <f>IF($AL39="","",IF($AP39&lt;=0,0,IF(ROUNDUP($AP39/(VLOOKUP($AL39,'3.段階号俸表・参照表'!$V$4:$AH$13,8,FALSE)),0)&gt;=($AT39-$AS39),$AT39-$AS39,ROUNDUP($AP39/(VLOOKUP($AL39,'3.段階号俸表・参照表'!$V$4:$AH$13,8,FALSE)),0))))</f>
        <v>0</v>
      </c>
      <c r="AR39" s="188">
        <f t="shared" si="19"/>
        <v>3</v>
      </c>
      <c r="AS39" s="188">
        <f>IF($AL39="","",VLOOKUP($AL39,'3.段階号俸表・参照表'!$V$4:$AH$13,11,FALSE))</f>
        <v>13</v>
      </c>
      <c r="AT39" s="188">
        <f>IF($AL39="","",VLOOKUP($AL39,'3.段階号俸表・参照表'!$V$4:$AH$13,12,FALSE))</f>
        <v>25</v>
      </c>
      <c r="AU39" s="145">
        <f>IF($AL39="","",INDEX('3.段階号俸表・参照表'!$B$3:$T$188,MATCH($AR39,'3.段階号俸表・参照表'!$B$3:$B$188,0),MATCH($AL39,'3.段階号俸表・参照表'!$B$3:$T$3,0)))</f>
        <v>80700</v>
      </c>
      <c r="AV39" s="145">
        <f t="shared" si="5"/>
        <v>241940</v>
      </c>
      <c r="AW39" s="145">
        <f t="shared" si="20"/>
        <v>0</v>
      </c>
      <c r="AX39" s="145">
        <f t="shared" si="21"/>
        <v>241940</v>
      </c>
      <c r="AY39" s="145">
        <f t="shared" si="22"/>
        <v>0</v>
      </c>
      <c r="AZ39" s="145">
        <f t="shared" si="23"/>
        <v>241940</v>
      </c>
      <c r="BA39" s="201">
        <f t="shared" si="24"/>
        <v>30</v>
      </c>
      <c r="BC39" s="234">
        <f t="shared" si="6"/>
        <v>39</v>
      </c>
      <c r="BD39" s="226">
        <f t="shared" si="7"/>
        <v>1</v>
      </c>
      <c r="BE39" s="226">
        <f t="shared" si="8"/>
        <v>10</v>
      </c>
      <c r="BF39" s="226">
        <f t="shared" si="9"/>
        <v>0</v>
      </c>
      <c r="BG39" s="235">
        <f>IF($C39="","",IF($BC39&gt;=$BC$5,AI39,VLOOKUP(BC39,'1.年齢給'!$B$8:$C$54,2)))</f>
        <v>162740</v>
      </c>
      <c r="BH39" s="236">
        <f t="shared" si="25"/>
        <v>1</v>
      </c>
      <c r="BI39" s="230">
        <f t="shared" si="26"/>
        <v>6</v>
      </c>
      <c r="BJ39" s="230">
        <f t="shared" si="27"/>
        <v>6</v>
      </c>
      <c r="BK39" s="230">
        <f>IF($BH39="","",VLOOKUP($BH39,'3.段階号俸表・参照表'!V$4:AH$13,11,FALSE))</f>
        <v>13</v>
      </c>
      <c r="BL39" s="230">
        <f>IF($BH39="","",VLOOKUP($BH39,'3.段階号俸表・参照表'!$V$4:$AH$13,12,FALSE))</f>
        <v>25</v>
      </c>
      <c r="BM39" s="235">
        <f>IF($C39="","",IF($BC39&gt;=$BC$5,$AU39,INDEX('3.段階号俸表・参照表'!$B$3:$T$188,MATCH(BJ39,'3.段階号俸表・参照表'!$B$3:$B$188,0),MATCH(BH39,'3.段階号俸表・参照表'!$B$3:$T$3,0))))</f>
        <v>85710</v>
      </c>
      <c r="BN39" s="238">
        <f t="shared" si="28"/>
        <v>248450</v>
      </c>
    </row>
    <row r="40" spans="1:66" s="13" customFormat="1" ht="12" customHeight="1" x14ac:dyDescent="0.15">
      <c r="A40" s="62">
        <f>IF(C40="","",COUNTA($C$9:C40))</f>
        <v>32</v>
      </c>
      <c r="B40" s="419">
        <v>2</v>
      </c>
      <c r="C40" s="419" t="s">
        <v>60</v>
      </c>
      <c r="D40" s="419"/>
      <c r="E40" s="419"/>
      <c r="F40" s="419"/>
      <c r="G40" s="419"/>
      <c r="H40" s="420">
        <v>33351</v>
      </c>
      <c r="I40" s="420">
        <v>43251</v>
      </c>
      <c r="J40" s="142">
        <f t="shared" si="29"/>
        <v>33</v>
      </c>
      <c r="K40" s="142">
        <f t="shared" si="30"/>
        <v>11</v>
      </c>
      <c r="L40" s="142">
        <f t="shared" si="31"/>
        <v>6</v>
      </c>
      <c r="M40" s="142">
        <f t="shared" si="32"/>
        <v>10</v>
      </c>
      <c r="N40" s="421">
        <v>155780</v>
      </c>
      <c r="O40" s="421">
        <v>3350</v>
      </c>
      <c r="P40" s="421">
        <v>72280</v>
      </c>
      <c r="Q40" s="421"/>
      <c r="R40" s="145">
        <f t="shared" si="10"/>
        <v>231410</v>
      </c>
      <c r="S40" s="422"/>
      <c r="T40" s="422"/>
      <c r="U40" s="422"/>
      <c r="V40" s="422"/>
      <c r="W40" s="149">
        <f t="shared" si="11"/>
        <v>0</v>
      </c>
      <c r="X40" s="150">
        <f t="shared" si="12"/>
        <v>231410</v>
      </c>
      <c r="Y40" s="63">
        <f>IF($C40="","",VLOOKUP($J40,'1.年齢給'!$B$8:$C$54,2))</f>
        <v>153740</v>
      </c>
      <c r="Z40" s="64">
        <f t="shared" si="13"/>
        <v>77670</v>
      </c>
      <c r="AA40" s="65">
        <f>IF($C40="","",IF($Z40="","",IF($Z40&lt;'3.段階号俸表・参照表'!$W$5,1,VLOOKUP($Z40,'3.段階号俸表・参照表'!$W$4:$AI$13,13,TRUE))))</f>
        <v>1</v>
      </c>
      <c r="AB40" s="64">
        <f>IF(C40="","",($Z40-VLOOKUP($AA40,'3.段階号俸表・参照表'!$V$4:$AH$13,2,FALSE)))</f>
        <v>310</v>
      </c>
      <c r="AC40" s="65">
        <f>IF($C40="","",IF($AB40&lt;=0,1,ROUNDUP($AB40/VLOOKUP($AA40,'3.段階号俸表・参照表'!$V$4:$AH$13,4,FALSE),0)+1))</f>
        <v>2</v>
      </c>
      <c r="AD40" s="64">
        <f>IF($C40="","",INDEX('3.段階号俸表・参照表'!$B$3:$T$188,MATCH($AC40,'3.段階号俸表・参照表'!$B$3:$B$188,0),MATCH($AA40,'3.段階号俸表・参照表'!$B$3:$T$3,0)))</f>
        <v>79030</v>
      </c>
      <c r="AE40" s="64">
        <f t="shared" si="2"/>
        <v>232770</v>
      </c>
      <c r="AF40" s="64">
        <f t="shared" si="14"/>
        <v>0</v>
      </c>
      <c r="AG40" s="64">
        <f t="shared" si="3"/>
        <v>232770</v>
      </c>
      <c r="AH40" s="67">
        <f t="shared" si="4"/>
        <v>1360</v>
      </c>
      <c r="AI40" s="187">
        <f t="shared" si="15"/>
        <v>153740</v>
      </c>
      <c r="AJ40" s="145">
        <f t="shared" si="16"/>
        <v>77670</v>
      </c>
      <c r="AK40" s="188">
        <f t="shared" si="17"/>
        <v>1</v>
      </c>
      <c r="AL40" s="423">
        <v>1</v>
      </c>
      <c r="AM40" s="198">
        <f>IF($AL40="","",($AJ40-VLOOKUP($AL40,'3.段階号俸表・参照表'!$V$4:$AH$13,2,FALSE)))</f>
        <v>310</v>
      </c>
      <c r="AN40" s="188">
        <f>IF($AL40="","",IF(ROUNDUP($AM40/VLOOKUP($AL40,'3.段階号俸表・参照表'!$V$4:$AH$13,4),0)+1&gt;=$AS40,$AS40,ROUNDUP($AM40/VLOOKUP($AL40,'3.段階号俸表・参照表'!$V$4:$AH$13,4),0)+1))</f>
        <v>2</v>
      </c>
      <c r="AO40" s="199">
        <f>IF($AL40="","",($AN40-1)*VLOOKUP($AL40,'3.段階号俸表・参照表'!$V$4:$AI$13,4,FALSE))</f>
        <v>1670</v>
      </c>
      <c r="AP40" s="188">
        <f t="shared" si="18"/>
        <v>-1360</v>
      </c>
      <c r="AQ40" s="188">
        <f>IF($AL40="","",IF($AP40&lt;=0,0,IF(ROUNDUP($AP40/(VLOOKUP($AL40,'3.段階号俸表・参照表'!$V$4:$AH$13,8,FALSE)),0)&gt;=($AT40-$AS40),$AT40-$AS40,ROUNDUP($AP40/(VLOOKUP($AL40,'3.段階号俸表・参照表'!$V$4:$AH$13,8,FALSE)),0))))</f>
        <v>0</v>
      </c>
      <c r="AR40" s="188">
        <f t="shared" si="19"/>
        <v>2</v>
      </c>
      <c r="AS40" s="188">
        <f>IF($AL40="","",VLOOKUP($AL40,'3.段階号俸表・参照表'!$V$4:$AH$13,11,FALSE))</f>
        <v>13</v>
      </c>
      <c r="AT40" s="188">
        <f>IF($AL40="","",VLOOKUP($AL40,'3.段階号俸表・参照表'!$V$4:$AH$13,12,FALSE))</f>
        <v>25</v>
      </c>
      <c r="AU40" s="145">
        <f>IF($AL40="","",INDEX('3.段階号俸表・参照表'!$B$3:$T$188,MATCH($AR40,'3.段階号俸表・参照表'!$B$3:$B$188,0),MATCH($AL40,'3.段階号俸表・参照表'!$B$3:$T$3,0)))</f>
        <v>79030</v>
      </c>
      <c r="AV40" s="145">
        <f t="shared" si="5"/>
        <v>232770</v>
      </c>
      <c r="AW40" s="145">
        <f t="shared" si="20"/>
        <v>0</v>
      </c>
      <c r="AX40" s="145">
        <f t="shared" si="21"/>
        <v>232770</v>
      </c>
      <c r="AY40" s="145">
        <f t="shared" si="22"/>
        <v>0</v>
      </c>
      <c r="AZ40" s="145">
        <f t="shared" si="23"/>
        <v>232770</v>
      </c>
      <c r="BA40" s="201">
        <f t="shared" si="24"/>
        <v>1360</v>
      </c>
      <c r="BC40" s="234">
        <f t="shared" si="6"/>
        <v>34</v>
      </c>
      <c r="BD40" s="226">
        <f t="shared" si="7"/>
        <v>11</v>
      </c>
      <c r="BE40" s="226">
        <f t="shared" si="8"/>
        <v>7</v>
      </c>
      <c r="BF40" s="226">
        <f t="shared" si="9"/>
        <v>10</v>
      </c>
      <c r="BG40" s="235">
        <f>IF($C40="","",IF($BC40&gt;=$BC$5,AI40,VLOOKUP(BC40,'1.年齢給'!$B$8:$C$54,2)))</f>
        <v>155240</v>
      </c>
      <c r="BH40" s="236">
        <f t="shared" si="25"/>
        <v>1</v>
      </c>
      <c r="BI40" s="230">
        <f t="shared" si="26"/>
        <v>5</v>
      </c>
      <c r="BJ40" s="230">
        <f t="shared" si="27"/>
        <v>5</v>
      </c>
      <c r="BK40" s="230">
        <f>IF($BH40="","",VLOOKUP($BH40,'3.段階号俸表・参照表'!V$4:AH$13,11,FALSE))</f>
        <v>13</v>
      </c>
      <c r="BL40" s="230">
        <f>IF($BH40="","",VLOOKUP($BH40,'3.段階号俸表・参照表'!$V$4:$AH$13,12,FALSE))</f>
        <v>25</v>
      </c>
      <c r="BM40" s="235">
        <f>IF($C40="","",IF($BC40&gt;=$BC$5,$AU40,INDEX('3.段階号俸表・参照表'!$B$3:$T$188,MATCH(BJ40,'3.段階号俸表・参照表'!$B$3:$B$188,0),MATCH(BH40,'3.段階号俸表・参照表'!$B$3:$T$3,0))))</f>
        <v>84040</v>
      </c>
      <c r="BN40" s="238">
        <f t="shared" si="28"/>
        <v>239280</v>
      </c>
    </row>
    <row r="41" spans="1:66" s="13" customFormat="1" ht="12" customHeight="1" x14ac:dyDescent="0.15">
      <c r="A41" s="62" t="str">
        <f>IF(C41="","",COUNTA($C$9:C41))</f>
        <v/>
      </c>
      <c r="B41" s="419"/>
      <c r="C41" s="419"/>
      <c r="D41" s="425"/>
      <c r="E41" s="425"/>
      <c r="F41" s="419"/>
      <c r="G41" s="419" t="s">
        <v>109</v>
      </c>
      <c r="H41" s="420"/>
      <c r="I41" s="420"/>
      <c r="J41" s="142" t="str">
        <f t="shared" si="29"/>
        <v/>
      </c>
      <c r="K41" s="142" t="str">
        <f t="shared" si="30"/>
        <v/>
      </c>
      <c r="L41" s="142" t="str">
        <f t="shared" si="31"/>
        <v/>
      </c>
      <c r="M41" s="142" t="str">
        <f t="shared" si="32"/>
        <v/>
      </c>
      <c r="N41" s="421"/>
      <c r="O41" s="421"/>
      <c r="P41" s="421"/>
      <c r="Q41" s="421"/>
      <c r="R41" s="145" t="str">
        <f t="shared" si="10"/>
        <v/>
      </c>
      <c r="S41" s="422"/>
      <c r="T41" s="422"/>
      <c r="U41" s="422"/>
      <c r="V41" s="422"/>
      <c r="W41" s="149" t="str">
        <f t="shared" si="11"/>
        <v/>
      </c>
      <c r="X41" s="150" t="str">
        <f t="shared" si="12"/>
        <v/>
      </c>
      <c r="Y41" s="63" t="str">
        <f>IF($C41="","",VLOOKUP($J41,'1.年齢給'!$B$8:$C$54,2))</f>
        <v/>
      </c>
      <c r="Z41" s="64" t="str">
        <f t="shared" si="13"/>
        <v/>
      </c>
      <c r="AA41" s="65" t="str">
        <f>IF($C41="","",IF($Z41="","",IF($Z41&lt;'3.段階号俸表・参照表'!$W$5,1,VLOOKUP($Z41,'3.段階号俸表・参照表'!$W$4:$AI$13,13,TRUE))))</f>
        <v/>
      </c>
      <c r="AB41" s="64" t="str">
        <f>IF(C41="","",($Z41-VLOOKUP($AA41,'3.段階号俸表・参照表'!$V$4:$AH$13,2,FALSE)))</f>
        <v/>
      </c>
      <c r="AC41" s="65" t="str">
        <f>IF($C41="","",IF($AB41&lt;=0,1,ROUNDUP($AB41/VLOOKUP($AA41,'3.段階号俸表・参照表'!$V$4:$AH$13,4,FALSE),0)+1))</f>
        <v/>
      </c>
      <c r="AD41" s="64" t="str">
        <f>IF($C41="","",INDEX('3.段階号俸表・参照表'!$B$3:$T$188,MATCH($AC41,'3.段階号俸表・参照表'!$B$3:$B$188,0),MATCH($AA41,'3.段階号俸表・参照表'!$B$3:$T$3,0)))</f>
        <v/>
      </c>
      <c r="AE41" s="64" t="str">
        <f t="shared" ref="AE41:AE72" si="33">IF(C41="","",$Y41+$AD41)</f>
        <v/>
      </c>
      <c r="AF41" s="64" t="str">
        <f t="shared" si="14"/>
        <v/>
      </c>
      <c r="AG41" s="64" t="str">
        <f t="shared" ref="AG41:AG72" si="34">IF($C41="","",$AE41+$AF41)</f>
        <v/>
      </c>
      <c r="AH41" s="67" t="str">
        <f t="shared" ref="AH41:AH72" si="35">IF($C41="","",$AG41-$X41)</f>
        <v/>
      </c>
      <c r="AI41" s="187" t="str">
        <f t="shared" si="15"/>
        <v/>
      </c>
      <c r="AJ41" s="145" t="str">
        <f t="shared" si="16"/>
        <v/>
      </c>
      <c r="AK41" s="188" t="str">
        <f t="shared" si="17"/>
        <v/>
      </c>
      <c r="AL41" s="423"/>
      <c r="AM41" s="198" t="str">
        <f>IF($AL41="","",($AJ41-VLOOKUP($AL41,'3.段階号俸表・参照表'!$V$4:$AH$13,2,FALSE)))</f>
        <v/>
      </c>
      <c r="AN41" s="188" t="str">
        <f>IF($AL41="","",IF(ROUNDUP($AM41/VLOOKUP($AL41,'3.段階号俸表・参照表'!$V$4:$AH$13,4),0)+1&gt;=$AS41,$AS41,ROUNDUP($AM41/VLOOKUP($AL41,'3.段階号俸表・参照表'!$V$4:$AH$13,4),0)+1))</f>
        <v/>
      </c>
      <c r="AO41" s="199" t="str">
        <f>IF($AL41="","",($AN41-1)*VLOOKUP($AL41,'3.段階号俸表・参照表'!$V$4:$AI$13,4,FALSE))</f>
        <v/>
      </c>
      <c r="AP41" s="188" t="str">
        <f t="shared" si="18"/>
        <v/>
      </c>
      <c r="AQ41" s="188" t="str">
        <f>IF($AL41="","",IF($AP41&lt;=0,0,IF(ROUNDUP($AP41/(VLOOKUP($AL41,'3.段階号俸表・参照表'!$V$4:$AH$13,8,FALSE)),0)&gt;=($AT41-$AS41),$AT41-$AS41,ROUNDUP($AP41/(VLOOKUP($AL41,'3.段階号俸表・参照表'!$V$4:$AH$13,8,FALSE)),0))))</f>
        <v/>
      </c>
      <c r="AR41" s="188" t="str">
        <f t="shared" si="19"/>
        <v/>
      </c>
      <c r="AS41" s="188" t="str">
        <f>IF($AL41="","",VLOOKUP($AL41,'3.段階号俸表・参照表'!$V$4:$AH$13,11,FALSE))</f>
        <v/>
      </c>
      <c r="AT41" s="188" t="str">
        <f>IF($AL41="","",VLOOKUP($AL41,'3.段階号俸表・参照表'!$V$4:$AH$13,12,FALSE))</f>
        <v/>
      </c>
      <c r="AU41" s="145" t="str">
        <f>IF($AL41="","",INDEX('3.段階号俸表・参照表'!$B$3:$T$188,MATCH($AR41,'3.段階号俸表・参照表'!$B$3:$B$188,0),MATCH($AL41,'3.段階号俸表・参照表'!$B$3:$T$3,0)))</f>
        <v/>
      </c>
      <c r="AV41" s="145" t="str">
        <f t="shared" si="5"/>
        <v/>
      </c>
      <c r="AW41" s="145" t="str">
        <f t="shared" si="20"/>
        <v/>
      </c>
      <c r="AX41" s="145" t="str">
        <f t="shared" si="21"/>
        <v/>
      </c>
      <c r="AY41" s="145" t="str">
        <f t="shared" si="22"/>
        <v/>
      </c>
      <c r="AZ41" s="145" t="str">
        <f t="shared" si="23"/>
        <v/>
      </c>
      <c r="BA41" s="201" t="str">
        <f t="shared" si="24"/>
        <v/>
      </c>
      <c r="BC41" s="234" t="str">
        <f t="shared" ref="BC41:BC72" si="36">IF(H41="","",DATEDIF(H41-1,$BC$3,"Y"))</f>
        <v/>
      </c>
      <c r="BD41" s="226" t="str">
        <f t="shared" ref="BD41:BD72" si="37">IF(H41="","",DATEDIF(H41-1,$BC$3,"YM"))</f>
        <v/>
      </c>
      <c r="BE41" s="226" t="str">
        <f t="shared" ref="BE41:BE72" si="38">IF(I41="","",DATEDIF(I41-1,$BC$3,"Y"))</f>
        <v/>
      </c>
      <c r="BF41" s="226" t="str">
        <f t="shared" ref="BF41:BF72" si="39">IF(I41="","",DATEDIF(I41-1,$BC$3,"YM"))</f>
        <v/>
      </c>
      <c r="BG41" s="235" t="str">
        <f>IF($C41="","",IF($BC41&gt;=$BC$5,AI41,VLOOKUP(BC41,'1.年齢給'!$B$8:$C$54,2)))</f>
        <v/>
      </c>
      <c r="BH41" s="236" t="str">
        <f t="shared" si="25"/>
        <v/>
      </c>
      <c r="BI41" s="230" t="str">
        <f t="shared" si="26"/>
        <v/>
      </c>
      <c r="BJ41" s="230" t="str">
        <f t="shared" si="27"/>
        <v/>
      </c>
      <c r="BK41" s="230" t="str">
        <f>IF($BH41="","",VLOOKUP($BH41,'3.段階号俸表・参照表'!V$4:AH$13,11,FALSE))</f>
        <v/>
      </c>
      <c r="BL41" s="230" t="str">
        <f>IF($BH41="","",VLOOKUP($BH41,'3.段階号俸表・参照表'!$V$4:$AH$13,12,FALSE))</f>
        <v/>
      </c>
      <c r="BM41" s="235" t="str">
        <f>IF($C41="","",IF($BC41&gt;=$BC$5,$AU41,INDEX('3.段階号俸表・参照表'!$B$3:$T$188,MATCH(BJ41,'3.段階号俸表・参照表'!$B$3:$B$188,0),MATCH(BH41,'3.段階号俸表・参照表'!$B$3:$T$3,0))))</f>
        <v/>
      </c>
      <c r="BN41" s="238" t="str">
        <f t="shared" si="28"/>
        <v/>
      </c>
    </row>
    <row r="42" spans="1:66" s="13" customFormat="1" ht="12" customHeight="1" x14ac:dyDescent="0.15">
      <c r="A42" s="62">
        <f>IF(C42="","",COUNTA($C$9:C42))</f>
        <v>33</v>
      </c>
      <c r="B42" s="419">
        <v>1</v>
      </c>
      <c r="C42" s="419" t="s">
        <v>202</v>
      </c>
      <c r="D42" s="426" t="s">
        <v>203</v>
      </c>
      <c r="E42" s="425"/>
      <c r="F42" s="419"/>
      <c r="G42" s="419" t="s">
        <v>109</v>
      </c>
      <c r="H42" s="420">
        <v>22337</v>
      </c>
      <c r="I42" s="420">
        <v>30396</v>
      </c>
      <c r="J42" s="142">
        <f t="shared" si="29"/>
        <v>64</v>
      </c>
      <c r="K42" s="142">
        <f t="shared" si="30"/>
        <v>1</v>
      </c>
      <c r="L42" s="142">
        <f t="shared" si="31"/>
        <v>42</v>
      </c>
      <c r="M42" s="142">
        <f t="shared" si="32"/>
        <v>0</v>
      </c>
      <c r="N42" s="421">
        <v>179780</v>
      </c>
      <c r="O42" s="421">
        <v>27000</v>
      </c>
      <c r="P42" s="421">
        <v>112720</v>
      </c>
      <c r="Q42" s="421"/>
      <c r="R42" s="145">
        <f t="shared" si="10"/>
        <v>319500</v>
      </c>
      <c r="S42" s="422"/>
      <c r="T42" s="422"/>
      <c r="U42" s="422"/>
      <c r="V42" s="422"/>
      <c r="W42" s="149">
        <f t="shared" si="11"/>
        <v>0</v>
      </c>
      <c r="X42" s="150">
        <f t="shared" si="12"/>
        <v>319500</v>
      </c>
      <c r="Y42" s="63">
        <f>IF($C42="","",VLOOKUP($J42,'1.年齢給'!$B$8:$C$54,2))</f>
        <v>74240</v>
      </c>
      <c r="Z42" s="64">
        <f t="shared" si="13"/>
        <v>245260</v>
      </c>
      <c r="AA42" s="65">
        <f>IF($C42="","",IF($Z42="","",IF($Z42&lt;'3.段階号俸表・参照表'!$W$5,1,VLOOKUP($Z42,'3.段階号俸表・参照表'!$W$4:$AI$13,13,TRUE))))</f>
        <v>7</v>
      </c>
      <c r="AB42" s="64">
        <f>IF(C42="","",($Z42-VLOOKUP($AA42,'3.段階号俸表・参照表'!$V$4:$AH$13,2,FALSE)))</f>
        <v>27400</v>
      </c>
      <c r="AC42" s="65">
        <f>IF($C42="","",IF($AB42&lt;=0,1,ROUNDUP($AB42/VLOOKUP($AA42,'3.段階号俸表・参照表'!$V$4:$AH$13,4,FALSE),0)+1))</f>
        <v>15</v>
      </c>
      <c r="AD42" s="64">
        <f>IF($C42="","",INDEX('3.段階号俸表・参照表'!$B$3:$T$188,MATCH($AC42,'3.段階号俸表・参照表'!$B$3:$B$188,0),MATCH($AA42,'3.段階号俸表・参照表'!$B$3:$T$3,0)))</f>
        <v>245860</v>
      </c>
      <c r="AE42" s="64">
        <f t="shared" si="33"/>
        <v>320100</v>
      </c>
      <c r="AF42" s="64">
        <f t="shared" si="14"/>
        <v>0</v>
      </c>
      <c r="AG42" s="64">
        <f t="shared" si="34"/>
        <v>320100</v>
      </c>
      <c r="AH42" s="67">
        <f t="shared" si="35"/>
        <v>600</v>
      </c>
      <c r="AI42" s="187">
        <f t="shared" si="15"/>
        <v>74240</v>
      </c>
      <c r="AJ42" s="145">
        <f t="shared" si="16"/>
        <v>245260</v>
      </c>
      <c r="AK42" s="188">
        <f t="shared" si="17"/>
        <v>7</v>
      </c>
      <c r="AL42" s="423">
        <v>6</v>
      </c>
      <c r="AM42" s="198">
        <f>IF($AL42="","",($AJ42-VLOOKUP($AL42,'3.段階号俸表・参照表'!$V$4:$AH$13,2,FALSE)))</f>
        <v>62900</v>
      </c>
      <c r="AN42" s="188">
        <f>IF($AL42="","",IF(ROUNDUP($AM42/VLOOKUP($AL42,'3.段階号俸表・参照表'!$V$4:$AH$13,4),0)+1&gt;=$AS42,$AS42,ROUNDUP($AM42/VLOOKUP($AL42,'3.段階号俸表・参照表'!$V$4:$AH$13,4),0)+1))</f>
        <v>31</v>
      </c>
      <c r="AO42" s="199">
        <f>IF($AL42="","",($AN42-1)*VLOOKUP($AL42,'3.段階号俸表・参照表'!$V$4:$AI$13,4,FALSE))</f>
        <v>55200</v>
      </c>
      <c r="AP42" s="188">
        <f t="shared" si="18"/>
        <v>7700</v>
      </c>
      <c r="AQ42" s="188">
        <f>IF($AL42="","",IF($AP42&lt;=0,0,IF(ROUNDUP($AP42/(VLOOKUP($AL42,'3.段階号俸表・参照表'!$V$4:$AH$13,8,FALSE)),0)&gt;=($AT42-$AS42),$AT42-$AS42,ROUNDUP($AP42/(VLOOKUP($AL42,'3.段階号俸表・参照表'!$V$4:$AH$13,8,FALSE)),0))))</f>
        <v>9</v>
      </c>
      <c r="AR42" s="188">
        <f t="shared" si="19"/>
        <v>40</v>
      </c>
      <c r="AS42" s="188">
        <f>IF($AL42="","",VLOOKUP($AL42,'3.段階号俸表・参照表'!$V$4:$AH$13,11,FALSE))</f>
        <v>31</v>
      </c>
      <c r="AT42" s="188">
        <f>IF($AL42="","",VLOOKUP($AL42,'3.段階号俸表・参照表'!$V$4:$AH$13,12,FALSE))</f>
        <v>61</v>
      </c>
      <c r="AU42" s="145">
        <f>IF($AL42="","",INDEX('3.段階号俸表・参照表'!$B$3:$T$188,MATCH($AR42,'3.段階号俸表・参照表'!$B$3:$B$188,0),MATCH($AL42,'3.段階号俸表・参照表'!$B$3:$T$3,0)))</f>
        <v>245840</v>
      </c>
      <c r="AV42" s="145">
        <f t="shared" si="5"/>
        <v>320080</v>
      </c>
      <c r="AW42" s="145">
        <f t="shared" si="20"/>
        <v>0</v>
      </c>
      <c r="AX42" s="145">
        <f t="shared" si="21"/>
        <v>320080</v>
      </c>
      <c r="AY42" s="145">
        <f t="shared" si="22"/>
        <v>0</v>
      </c>
      <c r="AZ42" s="145">
        <f t="shared" si="23"/>
        <v>320080</v>
      </c>
      <c r="BA42" s="201">
        <f t="shared" si="24"/>
        <v>580</v>
      </c>
      <c r="BC42" s="234">
        <f t="shared" si="36"/>
        <v>65</v>
      </c>
      <c r="BD42" s="226">
        <f t="shared" si="37"/>
        <v>1</v>
      </c>
      <c r="BE42" s="226">
        <f t="shared" si="38"/>
        <v>43</v>
      </c>
      <c r="BF42" s="226">
        <f t="shared" si="39"/>
        <v>0</v>
      </c>
      <c r="BG42" s="235">
        <f>IF($C42="","",IF($BC42&gt;=$BC$5,AI42,VLOOKUP(BC42,'1.年齢給'!$B$8:$C$54,2)))</f>
        <v>74240</v>
      </c>
      <c r="BH42" s="236">
        <f t="shared" si="25"/>
        <v>6</v>
      </c>
      <c r="BI42" s="230">
        <f t="shared" si="26"/>
        <v>40</v>
      </c>
      <c r="BJ42" s="230">
        <f t="shared" si="27"/>
        <v>40</v>
      </c>
      <c r="BK42" s="230">
        <f>IF($BH42="","",VLOOKUP($BH42,'3.段階号俸表・参照表'!V$4:AH$13,11,FALSE))</f>
        <v>31</v>
      </c>
      <c r="BL42" s="230">
        <f>IF($BH42="","",VLOOKUP($BH42,'3.段階号俸表・参照表'!$V$4:$AH$13,12,FALSE))</f>
        <v>61</v>
      </c>
      <c r="BM42" s="235">
        <f>IF($C42="","",IF($BC42&gt;=$BC$5,$AU42,INDEX('3.段階号俸表・参照表'!$B$3:$T$188,MATCH(BJ42,'3.段階号俸表・参照表'!$B$3:$B$188,0),MATCH(BH42,'3.段階号俸表・参照表'!$B$3:$T$3,0))))</f>
        <v>245840</v>
      </c>
      <c r="BN42" s="238">
        <f t="shared" si="28"/>
        <v>320080</v>
      </c>
    </row>
    <row r="43" spans="1:66" s="13" customFormat="1" ht="12" customHeight="1" x14ac:dyDescent="0.15">
      <c r="A43" s="62">
        <f>IF(C43="","",COUNTA($C$9:C43))</f>
        <v>34</v>
      </c>
      <c r="B43" s="419">
        <v>1</v>
      </c>
      <c r="C43" s="419" t="s">
        <v>204</v>
      </c>
      <c r="D43" s="426" t="s">
        <v>205</v>
      </c>
      <c r="E43" s="425"/>
      <c r="F43" s="419"/>
      <c r="G43" s="419" t="s">
        <v>109</v>
      </c>
      <c r="H43" s="420">
        <v>22701</v>
      </c>
      <c r="I43" s="420">
        <v>32233</v>
      </c>
      <c r="J43" s="142">
        <f t="shared" si="29"/>
        <v>63</v>
      </c>
      <c r="K43" s="142">
        <f t="shared" si="30"/>
        <v>1</v>
      </c>
      <c r="L43" s="142">
        <f t="shared" si="31"/>
        <v>37</v>
      </c>
      <c r="M43" s="142">
        <f t="shared" si="32"/>
        <v>0</v>
      </c>
      <c r="N43" s="421">
        <v>182780</v>
      </c>
      <c r="O43" s="421">
        <v>26000</v>
      </c>
      <c r="P43" s="421">
        <v>122840</v>
      </c>
      <c r="Q43" s="421"/>
      <c r="R43" s="145">
        <f t="shared" si="10"/>
        <v>331620</v>
      </c>
      <c r="S43" s="422"/>
      <c r="T43" s="422"/>
      <c r="U43" s="422"/>
      <c r="V43" s="422"/>
      <c r="W43" s="149">
        <f t="shared" si="11"/>
        <v>0</v>
      </c>
      <c r="X43" s="150">
        <f t="shared" si="12"/>
        <v>331620</v>
      </c>
      <c r="Y43" s="63">
        <f>IF($C43="","",VLOOKUP($J43,'1.年齢給'!$B$8:$C$54,2))</f>
        <v>79240</v>
      </c>
      <c r="Z43" s="64">
        <f t="shared" si="13"/>
        <v>252380</v>
      </c>
      <c r="AA43" s="65">
        <f>IF($C43="","",IF($Z43="","",IF($Z43&lt;'3.段階号俸表・参照表'!$W$5,1,VLOOKUP($Z43,'3.段階号俸表・参照表'!$W$4:$AI$13,13,TRUE))))</f>
        <v>7</v>
      </c>
      <c r="AB43" s="64">
        <f>IF(C43="","",($Z43-VLOOKUP($AA43,'3.段階号俸表・参照表'!$V$4:$AH$13,2,FALSE)))</f>
        <v>34520</v>
      </c>
      <c r="AC43" s="65">
        <f>IF($C43="","",IF($AB43&lt;=0,1,ROUNDUP($AB43/VLOOKUP($AA43,'3.段階号俸表・参照表'!$V$4:$AH$13,4,FALSE),0)+1))</f>
        <v>19</v>
      </c>
      <c r="AD43" s="64">
        <f>IF($C43="","",INDEX('3.段階号俸表・参照表'!$B$3:$T$188,MATCH($AC43,'3.段階号俸表・参照表'!$B$3:$B$188,0),MATCH($AA43,'3.段階号俸表・参照表'!$B$3:$T$3,0)))</f>
        <v>253860</v>
      </c>
      <c r="AE43" s="64">
        <f t="shared" si="33"/>
        <v>333100</v>
      </c>
      <c r="AF43" s="64">
        <f t="shared" si="14"/>
        <v>0</v>
      </c>
      <c r="AG43" s="64">
        <f t="shared" si="34"/>
        <v>333100</v>
      </c>
      <c r="AH43" s="67">
        <f t="shared" si="35"/>
        <v>1480</v>
      </c>
      <c r="AI43" s="187">
        <f t="shared" si="15"/>
        <v>79240</v>
      </c>
      <c r="AJ43" s="145">
        <f t="shared" si="16"/>
        <v>252380</v>
      </c>
      <c r="AK43" s="188">
        <f t="shared" si="17"/>
        <v>7</v>
      </c>
      <c r="AL43" s="423">
        <v>6</v>
      </c>
      <c r="AM43" s="198">
        <f>IF($AL43="","",($AJ43-VLOOKUP($AL43,'3.段階号俸表・参照表'!$V$4:$AH$13,2,FALSE)))</f>
        <v>70020</v>
      </c>
      <c r="AN43" s="188">
        <f>IF($AL43="","",IF(ROUNDUP($AM43/VLOOKUP($AL43,'3.段階号俸表・参照表'!$V$4:$AH$13,4),0)+1&gt;=$AS43,$AS43,ROUNDUP($AM43/VLOOKUP($AL43,'3.段階号俸表・参照表'!$V$4:$AH$13,4),0)+1))</f>
        <v>31</v>
      </c>
      <c r="AO43" s="199">
        <f>IF($AL43="","",($AN43-1)*VLOOKUP($AL43,'3.段階号俸表・参照表'!$V$4:$AI$13,4,FALSE))</f>
        <v>55200</v>
      </c>
      <c r="AP43" s="188">
        <f t="shared" si="18"/>
        <v>14820</v>
      </c>
      <c r="AQ43" s="188">
        <f>IF($AL43="","",IF($AP43&lt;=0,0,IF(ROUNDUP($AP43/(VLOOKUP($AL43,'3.段階号俸表・参照表'!$V$4:$AH$13,8,FALSE)),0)&gt;=($AT43-$AS43),$AT43-$AS43,ROUNDUP($AP43/(VLOOKUP($AL43,'3.段階号俸表・参照表'!$V$4:$AH$13,8,FALSE)),0))))</f>
        <v>17</v>
      </c>
      <c r="AR43" s="188">
        <f t="shared" si="19"/>
        <v>48</v>
      </c>
      <c r="AS43" s="188">
        <f>IF($AL43="","",VLOOKUP($AL43,'3.段階号俸表・参照表'!$V$4:$AH$13,11,FALSE))</f>
        <v>31</v>
      </c>
      <c r="AT43" s="188">
        <f>IF($AL43="","",VLOOKUP($AL43,'3.段階号俸表・参照表'!$V$4:$AH$13,12,FALSE))</f>
        <v>61</v>
      </c>
      <c r="AU43" s="145">
        <f>IF($AL43="","",INDEX('3.段階号俸表・参照表'!$B$3:$T$188,MATCH($AR43,'3.段階号俸表・参照表'!$B$3:$B$188,0),MATCH($AL43,'3.段階号俸表・参照表'!$B$3:$T$3,0)))</f>
        <v>253200</v>
      </c>
      <c r="AV43" s="145">
        <f t="shared" si="5"/>
        <v>332440</v>
      </c>
      <c r="AW43" s="145">
        <f t="shared" si="20"/>
        <v>0</v>
      </c>
      <c r="AX43" s="145">
        <f t="shared" si="21"/>
        <v>332440</v>
      </c>
      <c r="AY43" s="145">
        <f t="shared" si="22"/>
        <v>0</v>
      </c>
      <c r="AZ43" s="145">
        <f t="shared" si="23"/>
        <v>332440</v>
      </c>
      <c r="BA43" s="201">
        <f t="shared" si="24"/>
        <v>820</v>
      </c>
      <c r="BC43" s="234">
        <f t="shared" si="36"/>
        <v>64</v>
      </c>
      <c r="BD43" s="226">
        <f t="shared" si="37"/>
        <v>1</v>
      </c>
      <c r="BE43" s="226">
        <f t="shared" si="38"/>
        <v>38</v>
      </c>
      <c r="BF43" s="226">
        <f t="shared" si="39"/>
        <v>0</v>
      </c>
      <c r="BG43" s="235">
        <f>IF($C43="","",IF($BC43&gt;=$BC$5,AI43,VLOOKUP(BC43,'1.年齢給'!$B$8:$C$54,2)))</f>
        <v>74240</v>
      </c>
      <c r="BH43" s="236">
        <f t="shared" si="25"/>
        <v>6</v>
      </c>
      <c r="BI43" s="230">
        <f t="shared" si="26"/>
        <v>51</v>
      </c>
      <c r="BJ43" s="230">
        <f t="shared" si="27"/>
        <v>51</v>
      </c>
      <c r="BK43" s="230">
        <f>IF($BH43="","",VLOOKUP($BH43,'3.段階号俸表・参照表'!V$4:AH$13,11,FALSE))</f>
        <v>31</v>
      </c>
      <c r="BL43" s="230">
        <f>IF($BH43="","",VLOOKUP($BH43,'3.段階号俸表・参照表'!$V$4:$AH$13,12,FALSE))</f>
        <v>61</v>
      </c>
      <c r="BM43" s="235">
        <f>IF($C43="","",IF($BC43&gt;=$BC$5,$AU43,INDEX('3.段階号俸表・参照表'!$B$3:$T$188,MATCH(BJ43,'3.段階号俸表・参照表'!$B$3:$B$188,0),MATCH(BH43,'3.段階号俸表・参照表'!$B$3:$T$3,0))))</f>
        <v>255960</v>
      </c>
      <c r="BN43" s="238">
        <f t="shared" si="28"/>
        <v>330200</v>
      </c>
    </row>
    <row r="44" spans="1:66" s="13" customFormat="1" ht="12" customHeight="1" x14ac:dyDescent="0.15">
      <c r="A44" s="62">
        <f>IF(C44="","",COUNTA($C$9:C44))</f>
        <v>35</v>
      </c>
      <c r="B44" s="419">
        <v>2</v>
      </c>
      <c r="C44" s="419" t="s">
        <v>206</v>
      </c>
      <c r="D44" s="426" t="s">
        <v>207</v>
      </c>
      <c r="E44" s="425"/>
      <c r="F44" s="419"/>
      <c r="G44" s="419" t="s">
        <v>109</v>
      </c>
      <c r="H44" s="420">
        <v>23067</v>
      </c>
      <c r="I44" s="420">
        <v>30925</v>
      </c>
      <c r="J44" s="142">
        <f t="shared" si="29"/>
        <v>62</v>
      </c>
      <c r="K44" s="142">
        <f t="shared" si="30"/>
        <v>1</v>
      </c>
      <c r="L44" s="142">
        <f t="shared" si="31"/>
        <v>40</v>
      </c>
      <c r="M44" s="142">
        <f t="shared" si="32"/>
        <v>7</v>
      </c>
      <c r="N44" s="421">
        <v>182780</v>
      </c>
      <c r="O44" s="421">
        <v>30000</v>
      </c>
      <c r="P44" s="421">
        <v>118040</v>
      </c>
      <c r="Q44" s="421"/>
      <c r="R44" s="145">
        <f t="shared" si="10"/>
        <v>330820</v>
      </c>
      <c r="S44" s="422"/>
      <c r="T44" s="422"/>
      <c r="U44" s="422"/>
      <c r="V44" s="422"/>
      <c r="W44" s="149">
        <f t="shared" si="11"/>
        <v>0</v>
      </c>
      <c r="X44" s="150">
        <f t="shared" si="12"/>
        <v>330820</v>
      </c>
      <c r="Y44" s="63">
        <f>IF($C44="","",VLOOKUP($J44,'1.年齢給'!$B$8:$C$54,2))</f>
        <v>84240</v>
      </c>
      <c r="Z44" s="64">
        <f t="shared" si="13"/>
        <v>246580</v>
      </c>
      <c r="AA44" s="65">
        <f>IF($C44="","",IF($Z44="","",IF($Z44&lt;'3.段階号俸表・参照表'!$W$5,1,VLOOKUP($Z44,'3.段階号俸表・参照表'!$W$4:$AI$13,13,TRUE))))</f>
        <v>7</v>
      </c>
      <c r="AB44" s="64">
        <f>IF(C44="","",($Z44-VLOOKUP($AA44,'3.段階号俸表・参照表'!$V$4:$AH$13,2,FALSE)))</f>
        <v>28720</v>
      </c>
      <c r="AC44" s="65">
        <f>IF($C44="","",IF($AB44&lt;=0,1,ROUNDUP($AB44/VLOOKUP($AA44,'3.段階号俸表・参照表'!$V$4:$AH$13,4,FALSE),0)+1))</f>
        <v>16</v>
      </c>
      <c r="AD44" s="64">
        <f>IF($C44="","",INDEX('3.段階号俸表・参照表'!$B$3:$T$188,MATCH($AC44,'3.段階号俸表・参照表'!$B$3:$B$188,0),MATCH($AA44,'3.段階号俸表・参照表'!$B$3:$T$3,0)))</f>
        <v>247860</v>
      </c>
      <c r="AE44" s="64">
        <f t="shared" si="33"/>
        <v>332100</v>
      </c>
      <c r="AF44" s="64">
        <f t="shared" si="14"/>
        <v>0</v>
      </c>
      <c r="AG44" s="64">
        <f t="shared" si="34"/>
        <v>332100</v>
      </c>
      <c r="AH44" s="67">
        <f t="shared" si="35"/>
        <v>1280</v>
      </c>
      <c r="AI44" s="187">
        <f t="shared" si="15"/>
        <v>84240</v>
      </c>
      <c r="AJ44" s="145">
        <f t="shared" si="16"/>
        <v>246580</v>
      </c>
      <c r="AK44" s="188">
        <f t="shared" si="17"/>
        <v>7</v>
      </c>
      <c r="AL44" s="423">
        <v>6</v>
      </c>
      <c r="AM44" s="198">
        <f>IF($AL44="","",($AJ44-VLOOKUP($AL44,'3.段階号俸表・参照表'!$V$4:$AH$13,2,FALSE)))</f>
        <v>64220</v>
      </c>
      <c r="AN44" s="188">
        <f>IF($AL44="","",IF(ROUNDUP($AM44/VLOOKUP($AL44,'3.段階号俸表・参照表'!$V$4:$AH$13,4),0)+1&gt;=$AS44,$AS44,ROUNDUP($AM44/VLOOKUP($AL44,'3.段階号俸表・参照表'!$V$4:$AH$13,4),0)+1))</f>
        <v>31</v>
      </c>
      <c r="AO44" s="199">
        <f>IF($AL44="","",($AN44-1)*VLOOKUP($AL44,'3.段階号俸表・参照表'!$V$4:$AI$13,4,FALSE))</f>
        <v>55200</v>
      </c>
      <c r="AP44" s="188">
        <f t="shared" si="18"/>
        <v>9020</v>
      </c>
      <c r="AQ44" s="188">
        <f>IF($AL44="","",IF($AP44&lt;=0,0,IF(ROUNDUP($AP44/(VLOOKUP($AL44,'3.段階号俸表・参照表'!$V$4:$AH$13,8,FALSE)),0)&gt;=($AT44-$AS44),$AT44-$AS44,ROUNDUP($AP44/(VLOOKUP($AL44,'3.段階号俸表・参照表'!$V$4:$AH$13,8,FALSE)),0))))</f>
        <v>10</v>
      </c>
      <c r="AR44" s="188">
        <f t="shared" si="19"/>
        <v>41</v>
      </c>
      <c r="AS44" s="188">
        <f>IF($AL44="","",VLOOKUP($AL44,'3.段階号俸表・参照表'!$V$4:$AH$13,11,FALSE))</f>
        <v>31</v>
      </c>
      <c r="AT44" s="188">
        <f>IF($AL44="","",VLOOKUP($AL44,'3.段階号俸表・参照表'!$V$4:$AH$13,12,FALSE))</f>
        <v>61</v>
      </c>
      <c r="AU44" s="145">
        <f>IF($AL44="","",INDEX('3.段階号俸表・参照表'!$B$3:$T$188,MATCH($AR44,'3.段階号俸表・参照表'!$B$3:$B$188,0),MATCH($AL44,'3.段階号俸表・参照表'!$B$3:$T$3,0)))</f>
        <v>246760</v>
      </c>
      <c r="AV44" s="145">
        <f t="shared" si="5"/>
        <v>331000</v>
      </c>
      <c r="AW44" s="145">
        <f t="shared" si="20"/>
        <v>0</v>
      </c>
      <c r="AX44" s="145">
        <f t="shared" si="21"/>
        <v>331000</v>
      </c>
      <c r="AY44" s="145">
        <f t="shared" si="22"/>
        <v>0</v>
      </c>
      <c r="AZ44" s="145">
        <f t="shared" si="23"/>
        <v>331000</v>
      </c>
      <c r="BA44" s="201">
        <f t="shared" si="24"/>
        <v>180</v>
      </c>
      <c r="BC44" s="234">
        <f t="shared" si="36"/>
        <v>63</v>
      </c>
      <c r="BD44" s="226">
        <f t="shared" si="37"/>
        <v>1</v>
      </c>
      <c r="BE44" s="226">
        <f t="shared" si="38"/>
        <v>41</v>
      </c>
      <c r="BF44" s="226">
        <f t="shared" si="39"/>
        <v>7</v>
      </c>
      <c r="BG44" s="235">
        <f>IF($C44="","",IF($BC44&gt;=$BC$5,AI44,VLOOKUP(BC44,'1.年齢給'!$B$8:$C$54,2)))</f>
        <v>79240</v>
      </c>
      <c r="BH44" s="236">
        <f t="shared" si="25"/>
        <v>6</v>
      </c>
      <c r="BI44" s="230">
        <f t="shared" si="26"/>
        <v>44</v>
      </c>
      <c r="BJ44" s="230">
        <f t="shared" si="27"/>
        <v>44</v>
      </c>
      <c r="BK44" s="230">
        <f>IF($BH44="","",VLOOKUP($BH44,'3.段階号俸表・参照表'!V$4:AH$13,11,FALSE))</f>
        <v>31</v>
      </c>
      <c r="BL44" s="230">
        <f>IF($BH44="","",VLOOKUP($BH44,'3.段階号俸表・参照表'!$V$4:$AH$13,12,FALSE))</f>
        <v>61</v>
      </c>
      <c r="BM44" s="235">
        <f>IF($C44="","",IF($BC44&gt;=$BC$5,$AU44,INDEX('3.段階号俸表・参照表'!$B$3:$T$188,MATCH(BJ44,'3.段階号俸表・参照表'!$B$3:$B$188,0),MATCH(BH44,'3.段階号俸表・参照表'!$B$3:$T$3,0))))</f>
        <v>249520</v>
      </c>
      <c r="BN44" s="238">
        <f t="shared" si="28"/>
        <v>328760</v>
      </c>
    </row>
    <row r="45" spans="1:66" ht="11.25" customHeight="1" x14ac:dyDescent="0.15">
      <c r="A45" s="62" t="str">
        <f>IF(C45="","",COUNTA($C$9:C45))</f>
        <v/>
      </c>
      <c r="B45" s="419"/>
      <c r="C45" s="419"/>
      <c r="D45" s="425"/>
      <c r="E45" s="425"/>
      <c r="F45" s="419"/>
      <c r="G45" s="419" t="s">
        <v>109</v>
      </c>
      <c r="H45" s="420"/>
      <c r="I45" s="420"/>
      <c r="J45" s="142" t="str">
        <f t="shared" si="29"/>
        <v/>
      </c>
      <c r="K45" s="142" t="str">
        <f t="shared" si="30"/>
        <v/>
      </c>
      <c r="L45" s="142" t="str">
        <f t="shared" si="31"/>
        <v/>
      </c>
      <c r="M45" s="142" t="str">
        <f t="shared" si="32"/>
        <v/>
      </c>
      <c r="N45" s="421"/>
      <c r="O45" s="421"/>
      <c r="P45" s="421"/>
      <c r="Q45" s="421"/>
      <c r="R45" s="145" t="str">
        <f t="shared" si="10"/>
        <v/>
      </c>
      <c r="S45" s="422"/>
      <c r="T45" s="422"/>
      <c r="U45" s="422"/>
      <c r="V45" s="422"/>
      <c r="W45" s="149" t="str">
        <f t="shared" si="11"/>
        <v/>
      </c>
      <c r="X45" s="150" t="str">
        <f t="shared" si="12"/>
        <v/>
      </c>
      <c r="Y45" s="63" t="str">
        <f>IF($C45="","",VLOOKUP($J45,'1.年齢給'!$B$8:$C$54,2))</f>
        <v/>
      </c>
      <c r="Z45" s="64" t="str">
        <f t="shared" si="13"/>
        <v/>
      </c>
      <c r="AA45" s="65" t="str">
        <f>IF($C45="","",IF($Z45="","",IF($Z45&lt;'3.段階号俸表・参照表'!$W$5,1,VLOOKUP($Z45,'3.段階号俸表・参照表'!$W$4:$AI$13,13,TRUE))))</f>
        <v/>
      </c>
      <c r="AB45" s="64" t="str">
        <f>IF(C45="","",($Z45-VLOOKUP($AA45,'3.段階号俸表・参照表'!$V$4:$AH$13,2,FALSE)))</f>
        <v/>
      </c>
      <c r="AC45" s="65" t="str">
        <f>IF($C45="","",IF($AB45&lt;=0,1,ROUNDUP($AB45/VLOOKUP($AA45,'3.段階号俸表・参照表'!$V$4:$AH$13,4,FALSE),0)+1))</f>
        <v/>
      </c>
      <c r="AD45" s="64" t="str">
        <f>IF($C45="","",INDEX('3.段階号俸表・参照表'!$B$3:$T$188,MATCH($AC45,'3.段階号俸表・参照表'!$B$3:$B$188,0),MATCH($AA45,'3.段階号俸表・参照表'!$B$3:$T$3,0)))</f>
        <v/>
      </c>
      <c r="AE45" s="64" t="str">
        <f t="shared" si="33"/>
        <v/>
      </c>
      <c r="AF45" s="64" t="str">
        <f t="shared" si="14"/>
        <v/>
      </c>
      <c r="AG45" s="64" t="str">
        <f t="shared" si="34"/>
        <v/>
      </c>
      <c r="AH45" s="67" t="str">
        <f t="shared" si="35"/>
        <v/>
      </c>
      <c r="AI45" s="187" t="str">
        <f t="shared" si="15"/>
        <v/>
      </c>
      <c r="AJ45" s="145" t="str">
        <f t="shared" si="16"/>
        <v/>
      </c>
      <c r="AK45" s="188" t="str">
        <f t="shared" si="17"/>
        <v/>
      </c>
      <c r="AL45" s="423"/>
      <c r="AM45" s="198" t="str">
        <f>IF($AL45="","",($AJ45-VLOOKUP($AL45,'3.段階号俸表・参照表'!$V$4:$AH$13,2,FALSE)))</f>
        <v/>
      </c>
      <c r="AN45" s="188" t="str">
        <f>IF($AL45="","",IF(ROUNDUP($AM45/VLOOKUP($AL45,'3.段階号俸表・参照表'!$V$4:$AH$13,4),0)+1&gt;=$AS45,$AS45,ROUNDUP($AM45/VLOOKUP($AL45,'3.段階号俸表・参照表'!$V$4:$AH$13,4),0)+1))</f>
        <v/>
      </c>
      <c r="AO45" s="199" t="str">
        <f>IF($AL45="","",($AN45-1)*VLOOKUP($AL45,'3.段階号俸表・参照表'!$V$4:$AI$13,4,FALSE))</f>
        <v/>
      </c>
      <c r="AP45" s="188" t="str">
        <f t="shared" si="18"/>
        <v/>
      </c>
      <c r="AQ45" s="188" t="str">
        <f>IF($AL45="","",IF($AP45&lt;=0,0,IF(ROUNDUP($AP45/(VLOOKUP($AL45,'3.段階号俸表・参照表'!$V$4:$AH$13,8,FALSE)),0)&gt;=($AT45-$AS45),$AT45-$AS45,ROUNDUP($AP45/(VLOOKUP($AL45,'3.段階号俸表・参照表'!$V$4:$AH$13,8,FALSE)),0))))</f>
        <v/>
      </c>
      <c r="AR45" s="188" t="str">
        <f t="shared" si="19"/>
        <v/>
      </c>
      <c r="AS45" s="188" t="str">
        <f>IF($AL45="","",VLOOKUP($AL45,'3.段階号俸表・参照表'!$V$4:$AH$13,11,FALSE))</f>
        <v/>
      </c>
      <c r="AT45" s="188" t="str">
        <f>IF($AL45="","",VLOOKUP($AL45,'3.段階号俸表・参照表'!$V$4:$AH$13,12,FALSE))</f>
        <v/>
      </c>
      <c r="AU45" s="145" t="str">
        <f>IF($AL45="","",INDEX('3.段階号俸表・参照表'!$B$3:$T$188,MATCH($AR45,'3.段階号俸表・参照表'!$B$3:$B$188,0),MATCH($AL45,'3.段階号俸表・参照表'!$B$3:$T$3,0)))</f>
        <v/>
      </c>
      <c r="AV45" s="145" t="str">
        <f t="shared" si="5"/>
        <v/>
      </c>
      <c r="AW45" s="145" t="str">
        <f t="shared" si="20"/>
        <v/>
      </c>
      <c r="AX45" s="145" t="str">
        <f t="shared" si="21"/>
        <v/>
      </c>
      <c r="AY45" s="145" t="str">
        <f t="shared" si="22"/>
        <v/>
      </c>
      <c r="AZ45" s="145" t="str">
        <f t="shared" si="23"/>
        <v/>
      </c>
      <c r="BA45" s="201" t="str">
        <f t="shared" si="24"/>
        <v/>
      </c>
      <c r="BC45" s="234" t="str">
        <f t="shared" si="36"/>
        <v/>
      </c>
      <c r="BD45" s="226" t="str">
        <f t="shared" si="37"/>
        <v/>
      </c>
      <c r="BE45" s="226" t="str">
        <f t="shared" si="38"/>
        <v/>
      </c>
      <c r="BF45" s="226" t="str">
        <f t="shared" si="39"/>
        <v/>
      </c>
      <c r="BG45" s="235" t="str">
        <f>IF($C45="","",IF($BC45&gt;=$BC$5,AI45,VLOOKUP(BC45,'1.年齢給'!$B$8:$C$54,2)))</f>
        <v/>
      </c>
      <c r="BH45" s="236" t="str">
        <f t="shared" si="25"/>
        <v/>
      </c>
      <c r="BI45" s="230" t="str">
        <f t="shared" si="26"/>
        <v/>
      </c>
      <c r="BJ45" s="230" t="str">
        <f t="shared" si="27"/>
        <v/>
      </c>
      <c r="BK45" s="230" t="str">
        <f>IF($BH45="","",VLOOKUP($BH45,'3.段階号俸表・参照表'!V$4:AH$13,11,FALSE))</f>
        <v/>
      </c>
      <c r="BL45" s="230" t="str">
        <f>IF($BH45="","",VLOOKUP($BH45,'3.段階号俸表・参照表'!$V$4:$AH$13,12,FALSE))</f>
        <v/>
      </c>
      <c r="BM45" s="235" t="str">
        <f>IF($C45="","",IF($BC45&gt;=$BC$5,$AU45,INDEX('3.段階号俸表・参照表'!$B$3:$T$188,MATCH(BJ45,'3.段階号俸表・参照表'!$B$3:$B$188,0),MATCH(BH45,'3.段階号俸表・参照表'!$B$3:$T$3,0))))</f>
        <v/>
      </c>
      <c r="BN45" s="238" t="str">
        <f t="shared" si="28"/>
        <v/>
      </c>
    </row>
    <row r="46" spans="1:66" ht="11.25" customHeight="1" x14ac:dyDescent="0.15">
      <c r="A46" s="62" t="str">
        <f>IF(C46="","",COUNTA($C$9:C46))</f>
        <v/>
      </c>
      <c r="B46" s="419"/>
      <c r="C46" s="419"/>
      <c r="D46" s="425"/>
      <c r="E46" s="425"/>
      <c r="F46" s="419"/>
      <c r="G46" s="419" t="s">
        <v>109</v>
      </c>
      <c r="H46" s="420"/>
      <c r="I46" s="420"/>
      <c r="J46" s="142" t="str">
        <f t="shared" si="29"/>
        <v/>
      </c>
      <c r="K46" s="142" t="str">
        <f t="shared" si="30"/>
        <v/>
      </c>
      <c r="L46" s="142" t="str">
        <f t="shared" si="31"/>
        <v/>
      </c>
      <c r="M46" s="142" t="str">
        <f t="shared" si="32"/>
        <v/>
      </c>
      <c r="N46" s="421"/>
      <c r="O46" s="421"/>
      <c r="P46" s="421"/>
      <c r="Q46" s="421"/>
      <c r="R46" s="145" t="str">
        <f t="shared" si="10"/>
        <v/>
      </c>
      <c r="S46" s="422"/>
      <c r="T46" s="422"/>
      <c r="U46" s="422"/>
      <c r="V46" s="422"/>
      <c r="W46" s="149" t="str">
        <f t="shared" si="11"/>
        <v/>
      </c>
      <c r="X46" s="150" t="str">
        <f t="shared" si="12"/>
        <v/>
      </c>
      <c r="Y46" s="63" t="str">
        <f>IF($C46="","",VLOOKUP($J46,'1.年齢給'!$B$8:$C$54,2))</f>
        <v/>
      </c>
      <c r="Z46" s="64" t="str">
        <f t="shared" si="13"/>
        <v/>
      </c>
      <c r="AA46" s="65" t="str">
        <f>IF($C46="","",IF($Z46="","",IF($Z46&lt;'3.段階号俸表・参照表'!$W$5,1,VLOOKUP($Z46,'3.段階号俸表・参照表'!$W$4:$AI$13,13,TRUE))))</f>
        <v/>
      </c>
      <c r="AB46" s="64" t="str">
        <f>IF(C46="","",($Z46-VLOOKUP($AA46,'3.段階号俸表・参照表'!$V$4:$AH$13,2,FALSE)))</f>
        <v/>
      </c>
      <c r="AC46" s="65" t="str">
        <f>IF($C46="","",IF($AB46&lt;=0,1,ROUNDUP($AB46/VLOOKUP($AA46,'3.段階号俸表・参照表'!$V$4:$AH$13,4,FALSE),0)+1))</f>
        <v/>
      </c>
      <c r="AD46" s="64" t="str">
        <f>IF($C46="","",INDEX('3.段階号俸表・参照表'!$B$3:$T$188,MATCH($AC46,'3.段階号俸表・参照表'!$B$3:$B$188,0),MATCH($AA46,'3.段階号俸表・参照表'!$B$3:$T$3,0)))</f>
        <v/>
      </c>
      <c r="AE46" s="64" t="str">
        <f t="shared" si="33"/>
        <v/>
      </c>
      <c r="AF46" s="64" t="str">
        <f t="shared" si="14"/>
        <v/>
      </c>
      <c r="AG46" s="64" t="str">
        <f t="shared" si="34"/>
        <v/>
      </c>
      <c r="AH46" s="67" t="str">
        <f t="shared" si="35"/>
        <v/>
      </c>
      <c r="AI46" s="187" t="str">
        <f t="shared" si="15"/>
        <v/>
      </c>
      <c r="AJ46" s="145" t="str">
        <f t="shared" si="16"/>
        <v/>
      </c>
      <c r="AK46" s="188" t="str">
        <f t="shared" si="17"/>
        <v/>
      </c>
      <c r="AL46" s="423"/>
      <c r="AM46" s="198" t="str">
        <f>IF($AL46="","",($AJ46-VLOOKUP($AL46,'3.段階号俸表・参照表'!$V$4:$AH$13,2,FALSE)))</f>
        <v/>
      </c>
      <c r="AN46" s="188" t="str">
        <f>IF($AL46="","",IF(ROUNDUP($AM46/VLOOKUP($AL46,'3.段階号俸表・参照表'!$V$4:$AH$13,4),0)+1&gt;=$AS46,$AS46,ROUNDUP($AM46/VLOOKUP($AL46,'3.段階号俸表・参照表'!$V$4:$AH$13,4),0)+1))</f>
        <v/>
      </c>
      <c r="AO46" s="199" t="str">
        <f>IF($AL46="","",($AN46-1)*VLOOKUP($AL46,'3.段階号俸表・参照表'!$V$4:$AI$13,4,FALSE))</f>
        <v/>
      </c>
      <c r="AP46" s="188" t="str">
        <f t="shared" si="18"/>
        <v/>
      </c>
      <c r="AQ46" s="188" t="str">
        <f>IF($AL46="","",IF($AP46&lt;=0,0,IF(ROUNDUP($AP46/(VLOOKUP($AL46,'3.段階号俸表・参照表'!$V$4:$AH$13,8,FALSE)),0)&gt;=($AT46-$AS46),$AT46-$AS46,ROUNDUP($AP46/(VLOOKUP($AL46,'3.段階号俸表・参照表'!$V$4:$AH$13,8,FALSE)),0))))</f>
        <v/>
      </c>
      <c r="AR46" s="188" t="str">
        <f t="shared" si="19"/>
        <v/>
      </c>
      <c r="AS46" s="188" t="str">
        <f>IF($AL46="","",VLOOKUP($AL46,'3.段階号俸表・参照表'!$V$4:$AH$13,11,FALSE))</f>
        <v/>
      </c>
      <c r="AT46" s="188" t="str">
        <f>IF($AL46="","",VLOOKUP($AL46,'3.段階号俸表・参照表'!$V$4:$AH$13,12,FALSE))</f>
        <v/>
      </c>
      <c r="AU46" s="145" t="str">
        <f>IF($AL46="","",INDEX('3.段階号俸表・参照表'!$B$3:$T$188,MATCH($AR46,'3.段階号俸表・参照表'!$B$3:$B$188,0),MATCH($AL46,'3.段階号俸表・参照表'!$B$3:$T$3,0)))</f>
        <v/>
      </c>
      <c r="AV46" s="145" t="str">
        <f t="shared" si="5"/>
        <v/>
      </c>
      <c r="AW46" s="145" t="str">
        <f t="shared" si="20"/>
        <v/>
      </c>
      <c r="AX46" s="145" t="str">
        <f t="shared" si="21"/>
        <v/>
      </c>
      <c r="AY46" s="145" t="str">
        <f t="shared" si="22"/>
        <v/>
      </c>
      <c r="AZ46" s="145" t="str">
        <f t="shared" si="23"/>
        <v/>
      </c>
      <c r="BA46" s="201" t="str">
        <f t="shared" si="24"/>
        <v/>
      </c>
      <c r="BC46" s="234" t="str">
        <f t="shared" si="36"/>
        <v/>
      </c>
      <c r="BD46" s="226" t="str">
        <f t="shared" si="37"/>
        <v/>
      </c>
      <c r="BE46" s="226" t="str">
        <f t="shared" si="38"/>
        <v/>
      </c>
      <c r="BF46" s="226" t="str">
        <f t="shared" si="39"/>
        <v/>
      </c>
      <c r="BG46" s="235" t="str">
        <f>IF($C46="","",IF($BC46&gt;=$BC$5,AI46,VLOOKUP(BC46,'1.年齢給'!$B$8:$C$54,2)))</f>
        <v/>
      </c>
      <c r="BH46" s="236" t="str">
        <f t="shared" si="25"/>
        <v/>
      </c>
      <c r="BI46" s="230" t="str">
        <f t="shared" si="26"/>
        <v/>
      </c>
      <c r="BJ46" s="230" t="str">
        <f t="shared" si="27"/>
        <v/>
      </c>
      <c r="BK46" s="230" t="str">
        <f>IF($BH46="","",VLOOKUP($BH46,'3.段階号俸表・参照表'!V$4:AH$13,11,FALSE))</f>
        <v/>
      </c>
      <c r="BL46" s="230" t="str">
        <f>IF($BH46="","",VLOOKUP($BH46,'3.段階号俸表・参照表'!$V$4:$AH$13,12,FALSE))</f>
        <v/>
      </c>
      <c r="BM46" s="235" t="str">
        <f>IF($C46="","",IF($BC46&gt;=$BC$5,$AU46,INDEX('3.段階号俸表・参照表'!$B$3:$T$188,MATCH(BJ46,'3.段階号俸表・参照表'!$B$3:$B$188,0),MATCH(BH46,'3.段階号俸表・参照表'!$B$3:$T$3,0))))</f>
        <v/>
      </c>
      <c r="BN46" s="238" t="str">
        <f t="shared" si="28"/>
        <v/>
      </c>
    </row>
    <row r="47" spans="1:66" ht="11.25" customHeight="1" x14ac:dyDescent="0.15">
      <c r="A47" s="62" t="str">
        <f>IF(C47="","",COUNTA($C$9:C47))</f>
        <v/>
      </c>
      <c r="B47" s="419"/>
      <c r="C47" s="419"/>
      <c r="D47" s="425"/>
      <c r="E47" s="425"/>
      <c r="F47" s="419"/>
      <c r="G47" s="419" t="s">
        <v>109</v>
      </c>
      <c r="H47" s="420"/>
      <c r="I47" s="420"/>
      <c r="J47" s="142" t="str">
        <f t="shared" si="29"/>
        <v/>
      </c>
      <c r="K47" s="142" t="str">
        <f t="shared" si="30"/>
        <v/>
      </c>
      <c r="L47" s="142" t="str">
        <f t="shared" si="31"/>
        <v/>
      </c>
      <c r="M47" s="142" t="str">
        <f t="shared" si="32"/>
        <v/>
      </c>
      <c r="N47" s="421"/>
      <c r="O47" s="421"/>
      <c r="P47" s="421"/>
      <c r="Q47" s="421"/>
      <c r="R47" s="145" t="str">
        <f t="shared" si="10"/>
        <v/>
      </c>
      <c r="S47" s="422"/>
      <c r="T47" s="422"/>
      <c r="U47" s="422"/>
      <c r="V47" s="422"/>
      <c r="W47" s="149" t="str">
        <f t="shared" si="11"/>
        <v/>
      </c>
      <c r="X47" s="150" t="str">
        <f t="shared" si="12"/>
        <v/>
      </c>
      <c r="Y47" s="63" t="str">
        <f>IF($C47="","",VLOOKUP($J47,'1.年齢給'!$B$8:$C$54,2))</f>
        <v/>
      </c>
      <c r="Z47" s="64" t="str">
        <f t="shared" si="13"/>
        <v/>
      </c>
      <c r="AA47" s="65" t="str">
        <f>IF($C47="","",IF($Z47="","",IF($Z47&lt;'3.段階号俸表・参照表'!$W$5,1,VLOOKUP($Z47,'3.段階号俸表・参照表'!$W$4:$AI$13,13,TRUE))))</f>
        <v/>
      </c>
      <c r="AB47" s="64" t="str">
        <f>IF(C47="","",($Z47-VLOOKUP($AA47,'3.段階号俸表・参照表'!$V$4:$AH$13,2,FALSE)))</f>
        <v/>
      </c>
      <c r="AC47" s="65" t="str">
        <f>IF($C47="","",IF($AB47&lt;=0,1,ROUNDUP($AB47/VLOOKUP($AA47,'3.段階号俸表・参照表'!$V$4:$AH$13,4,FALSE),0)+1))</f>
        <v/>
      </c>
      <c r="AD47" s="64" t="str">
        <f>IF($C47="","",INDEX('3.段階号俸表・参照表'!$B$3:$T$188,MATCH($AC47,'3.段階号俸表・参照表'!$B$3:$B$188,0),MATCH($AA47,'3.段階号俸表・参照表'!$B$3:$T$3,0)))</f>
        <v/>
      </c>
      <c r="AE47" s="64" t="str">
        <f t="shared" si="33"/>
        <v/>
      </c>
      <c r="AF47" s="64" t="str">
        <f t="shared" si="14"/>
        <v/>
      </c>
      <c r="AG47" s="64" t="str">
        <f t="shared" si="34"/>
        <v/>
      </c>
      <c r="AH47" s="67" t="str">
        <f t="shared" si="35"/>
        <v/>
      </c>
      <c r="AI47" s="187" t="str">
        <f t="shared" si="15"/>
        <v/>
      </c>
      <c r="AJ47" s="145" t="str">
        <f t="shared" si="16"/>
        <v/>
      </c>
      <c r="AK47" s="188" t="str">
        <f t="shared" si="17"/>
        <v/>
      </c>
      <c r="AL47" s="423"/>
      <c r="AM47" s="198" t="str">
        <f>IF($AL47="","",($AJ47-VLOOKUP($AL47,'3.段階号俸表・参照表'!$V$4:$AH$13,2,FALSE)))</f>
        <v/>
      </c>
      <c r="AN47" s="188" t="str">
        <f>IF($AL47="","",IF(ROUNDUP($AM47/VLOOKUP($AL47,'3.段階号俸表・参照表'!$V$4:$AH$13,4),0)+1&gt;=$AS47,$AS47,ROUNDUP($AM47/VLOOKUP($AL47,'3.段階号俸表・参照表'!$V$4:$AH$13,4),0)+1))</f>
        <v/>
      </c>
      <c r="AO47" s="199" t="str">
        <f>IF($AL47="","",($AN47-1)*VLOOKUP($AL47,'3.段階号俸表・参照表'!$V$4:$AI$13,4,FALSE))</f>
        <v/>
      </c>
      <c r="AP47" s="188" t="str">
        <f t="shared" si="18"/>
        <v/>
      </c>
      <c r="AQ47" s="188" t="str">
        <f>IF($AL47="","",IF($AP47&lt;=0,0,IF(ROUNDUP($AP47/(VLOOKUP($AL47,'3.段階号俸表・参照表'!$V$4:$AH$13,8,FALSE)),0)&gt;=($AT47-$AS47),$AT47-$AS47,ROUNDUP($AP47/(VLOOKUP($AL47,'3.段階号俸表・参照表'!$V$4:$AH$13,8,FALSE)),0))))</f>
        <v/>
      </c>
      <c r="AR47" s="188" t="str">
        <f t="shared" si="19"/>
        <v/>
      </c>
      <c r="AS47" s="188" t="str">
        <f>IF($AL47="","",VLOOKUP($AL47,'3.段階号俸表・参照表'!$V$4:$AH$13,11,FALSE))</f>
        <v/>
      </c>
      <c r="AT47" s="188" t="str">
        <f>IF($AL47="","",VLOOKUP($AL47,'3.段階号俸表・参照表'!$V$4:$AH$13,12,FALSE))</f>
        <v/>
      </c>
      <c r="AU47" s="145" t="str">
        <f>IF($AL47="","",INDEX('3.段階号俸表・参照表'!$B$3:$T$188,MATCH($AR47,'3.段階号俸表・参照表'!$B$3:$B$188,0),MATCH($AL47,'3.段階号俸表・参照表'!$B$3:$T$3,0)))</f>
        <v/>
      </c>
      <c r="AV47" s="145" t="str">
        <f t="shared" si="5"/>
        <v/>
      </c>
      <c r="AW47" s="145" t="str">
        <f t="shared" si="20"/>
        <v/>
      </c>
      <c r="AX47" s="145" t="str">
        <f t="shared" si="21"/>
        <v/>
      </c>
      <c r="AY47" s="145" t="str">
        <f t="shared" si="22"/>
        <v/>
      </c>
      <c r="AZ47" s="145" t="str">
        <f t="shared" si="23"/>
        <v/>
      </c>
      <c r="BA47" s="201" t="str">
        <f t="shared" si="24"/>
        <v/>
      </c>
      <c r="BC47" s="234" t="str">
        <f t="shared" si="36"/>
        <v/>
      </c>
      <c r="BD47" s="226" t="str">
        <f t="shared" si="37"/>
        <v/>
      </c>
      <c r="BE47" s="226" t="str">
        <f t="shared" si="38"/>
        <v/>
      </c>
      <c r="BF47" s="226" t="str">
        <f t="shared" si="39"/>
        <v/>
      </c>
      <c r="BG47" s="235" t="str">
        <f>IF($C47="","",IF($BC47&gt;=$BC$5,AI47,VLOOKUP(BC47,'1.年齢給'!$B$8:$C$54,2)))</f>
        <v/>
      </c>
      <c r="BH47" s="236" t="str">
        <f t="shared" si="25"/>
        <v/>
      </c>
      <c r="BI47" s="230" t="str">
        <f t="shared" si="26"/>
        <v/>
      </c>
      <c r="BJ47" s="230" t="str">
        <f t="shared" si="27"/>
        <v/>
      </c>
      <c r="BK47" s="230" t="str">
        <f>IF($BH47="","",VLOOKUP($BH47,'3.段階号俸表・参照表'!V$4:AH$13,11,FALSE))</f>
        <v/>
      </c>
      <c r="BL47" s="230" t="str">
        <f>IF($BH47="","",VLOOKUP($BH47,'3.段階号俸表・参照表'!$V$4:$AH$13,12,FALSE))</f>
        <v/>
      </c>
      <c r="BM47" s="235" t="str">
        <f>IF($C47="","",IF($BC47&gt;=$BC$5,$AU47,INDEX('3.段階号俸表・参照表'!$B$3:$T$188,MATCH(BJ47,'3.段階号俸表・参照表'!$B$3:$B$188,0),MATCH(BH47,'3.段階号俸表・参照表'!$B$3:$T$3,0))))</f>
        <v/>
      </c>
      <c r="BN47" s="238" t="str">
        <f t="shared" si="28"/>
        <v/>
      </c>
    </row>
    <row r="48" spans="1:66" ht="11.25" customHeight="1" x14ac:dyDescent="0.15">
      <c r="A48" s="62" t="str">
        <f>IF(C48="","",COUNTA($C$9:C48))</f>
        <v/>
      </c>
      <c r="B48" s="419"/>
      <c r="C48" s="419"/>
      <c r="D48" s="425"/>
      <c r="E48" s="425"/>
      <c r="F48" s="419"/>
      <c r="G48" s="419" t="s">
        <v>109</v>
      </c>
      <c r="H48" s="420"/>
      <c r="I48" s="420"/>
      <c r="J48" s="142" t="str">
        <f t="shared" si="29"/>
        <v/>
      </c>
      <c r="K48" s="142" t="str">
        <f t="shared" si="30"/>
        <v/>
      </c>
      <c r="L48" s="142" t="str">
        <f t="shared" si="31"/>
        <v/>
      </c>
      <c r="M48" s="142" t="str">
        <f t="shared" si="32"/>
        <v/>
      </c>
      <c r="N48" s="421"/>
      <c r="O48" s="421"/>
      <c r="P48" s="421"/>
      <c r="Q48" s="421"/>
      <c r="R48" s="145" t="str">
        <f t="shared" si="10"/>
        <v/>
      </c>
      <c r="S48" s="422"/>
      <c r="T48" s="422"/>
      <c r="U48" s="422"/>
      <c r="V48" s="422"/>
      <c r="W48" s="149" t="str">
        <f t="shared" si="11"/>
        <v/>
      </c>
      <c r="X48" s="150" t="str">
        <f t="shared" si="12"/>
        <v/>
      </c>
      <c r="Y48" s="63" t="str">
        <f>IF($C48="","",VLOOKUP($J48,'1.年齢給'!$B$8:$C$54,2))</f>
        <v/>
      </c>
      <c r="Z48" s="64" t="str">
        <f t="shared" si="13"/>
        <v/>
      </c>
      <c r="AA48" s="65" t="str">
        <f>IF($C48="","",IF($Z48="","",IF($Z48&lt;'3.段階号俸表・参照表'!$W$5,1,VLOOKUP($Z48,'3.段階号俸表・参照表'!$W$4:$AI$13,13,TRUE))))</f>
        <v/>
      </c>
      <c r="AB48" s="64" t="str">
        <f>IF(C48="","",($Z48-VLOOKUP($AA48,'3.段階号俸表・参照表'!$V$4:$AH$13,2,FALSE)))</f>
        <v/>
      </c>
      <c r="AC48" s="65" t="str">
        <f>IF($C48="","",IF($AB48&lt;=0,1,ROUNDUP($AB48/VLOOKUP($AA48,'3.段階号俸表・参照表'!$V$4:$AH$13,4,FALSE),0)+1))</f>
        <v/>
      </c>
      <c r="AD48" s="64" t="str">
        <f>IF($C48="","",INDEX('3.段階号俸表・参照表'!$B$3:$T$188,MATCH($AC48,'3.段階号俸表・参照表'!$B$3:$B$188,0),MATCH($AA48,'3.段階号俸表・参照表'!$B$3:$T$3,0)))</f>
        <v/>
      </c>
      <c r="AE48" s="64" t="str">
        <f t="shared" si="33"/>
        <v/>
      </c>
      <c r="AF48" s="64" t="str">
        <f t="shared" si="14"/>
        <v/>
      </c>
      <c r="AG48" s="64" t="str">
        <f t="shared" si="34"/>
        <v/>
      </c>
      <c r="AH48" s="67" t="str">
        <f t="shared" si="35"/>
        <v/>
      </c>
      <c r="AI48" s="187" t="str">
        <f t="shared" si="15"/>
        <v/>
      </c>
      <c r="AJ48" s="145" t="str">
        <f t="shared" si="16"/>
        <v/>
      </c>
      <c r="AK48" s="188" t="str">
        <f t="shared" si="17"/>
        <v/>
      </c>
      <c r="AL48" s="423"/>
      <c r="AM48" s="198" t="str">
        <f>IF($AL48="","",($AJ48-VLOOKUP($AL48,'3.段階号俸表・参照表'!$V$4:$AH$13,2,FALSE)))</f>
        <v/>
      </c>
      <c r="AN48" s="188" t="str">
        <f>IF($AL48="","",IF(ROUNDUP($AM48/VLOOKUP($AL48,'3.段階号俸表・参照表'!$V$4:$AH$13,4),0)+1&gt;=$AS48,$AS48,ROUNDUP($AM48/VLOOKUP($AL48,'3.段階号俸表・参照表'!$V$4:$AH$13,4),0)+1))</f>
        <v/>
      </c>
      <c r="AO48" s="199" t="str">
        <f>IF($AL48="","",($AN48-1)*VLOOKUP($AL48,'3.段階号俸表・参照表'!$V$4:$AI$13,4,FALSE))</f>
        <v/>
      </c>
      <c r="AP48" s="188" t="str">
        <f t="shared" si="18"/>
        <v/>
      </c>
      <c r="AQ48" s="188" t="str">
        <f>IF($AL48="","",IF($AP48&lt;=0,0,IF(ROUNDUP($AP48/(VLOOKUP($AL48,'3.段階号俸表・参照表'!$V$4:$AH$13,8,FALSE)),0)&gt;=($AT48-$AS48),$AT48-$AS48,ROUNDUP($AP48/(VLOOKUP($AL48,'3.段階号俸表・参照表'!$V$4:$AH$13,8,FALSE)),0))))</f>
        <v/>
      </c>
      <c r="AR48" s="188" t="str">
        <f t="shared" si="19"/>
        <v/>
      </c>
      <c r="AS48" s="188" t="str">
        <f>IF($AL48="","",VLOOKUP($AL48,'3.段階号俸表・参照表'!$V$4:$AH$13,11,FALSE))</f>
        <v/>
      </c>
      <c r="AT48" s="188" t="str">
        <f>IF($AL48="","",VLOOKUP($AL48,'3.段階号俸表・参照表'!$V$4:$AH$13,12,FALSE))</f>
        <v/>
      </c>
      <c r="AU48" s="145" t="str">
        <f>IF($AL48="","",INDEX('3.段階号俸表・参照表'!$B$3:$T$188,MATCH($AR48,'3.段階号俸表・参照表'!$B$3:$B$188,0),MATCH($AL48,'3.段階号俸表・参照表'!$B$3:$T$3,0)))</f>
        <v/>
      </c>
      <c r="AV48" s="145" t="str">
        <f t="shared" si="5"/>
        <v/>
      </c>
      <c r="AW48" s="145" t="str">
        <f t="shared" si="20"/>
        <v/>
      </c>
      <c r="AX48" s="145" t="str">
        <f t="shared" si="21"/>
        <v/>
      </c>
      <c r="AY48" s="145" t="str">
        <f t="shared" si="22"/>
        <v/>
      </c>
      <c r="AZ48" s="145" t="str">
        <f t="shared" si="23"/>
        <v/>
      </c>
      <c r="BA48" s="201" t="str">
        <f t="shared" si="24"/>
        <v/>
      </c>
      <c r="BC48" s="234" t="str">
        <f t="shared" si="36"/>
        <v/>
      </c>
      <c r="BD48" s="226" t="str">
        <f t="shared" si="37"/>
        <v/>
      </c>
      <c r="BE48" s="226" t="str">
        <f t="shared" si="38"/>
        <v/>
      </c>
      <c r="BF48" s="226" t="str">
        <f t="shared" si="39"/>
        <v/>
      </c>
      <c r="BG48" s="235" t="str">
        <f>IF($C48="","",IF($BC48&gt;=$BC$5,AI48,VLOOKUP(BC48,'1.年齢給'!$B$8:$C$54,2)))</f>
        <v/>
      </c>
      <c r="BH48" s="236" t="str">
        <f t="shared" si="25"/>
        <v/>
      </c>
      <c r="BI48" s="230" t="str">
        <f t="shared" si="26"/>
        <v/>
      </c>
      <c r="BJ48" s="230" t="str">
        <f t="shared" si="27"/>
        <v/>
      </c>
      <c r="BK48" s="230" t="str">
        <f>IF($BH48="","",VLOOKUP($BH48,'3.段階号俸表・参照表'!V$4:AH$13,11,FALSE))</f>
        <v/>
      </c>
      <c r="BL48" s="230" t="str">
        <f>IF($BH48="","",VLOOKUP($BH48,'3.段階号俸表・参照表'!$V$4:$AH$13,12,FALSE))</f>
        <v/>
      </c>
      <c r="BM48" s="235" t="str">
        <f>IF($C48="","",IF($BC48&gt;=$BC$5,$AU48,INDEX('3.段階号俸表・参照表'!$B$3:$T$188,MATCH(BJ48,'3.段階号俸表・参照表'!$B$3:$B$188,0),MATCH(BH48,'3.段階号俸表・参照表'!$B$3:$T$3,0))))</f>
        <v/>
      </c>
      <c r="BN48" s="238" t="str">
        <f t="shared" si="28"/>
        <v/>
      </c>
    </row>
    <row r="49" spans="1:66" ht="11.25" customHeight="1" x14ac:dyDescent="0.15">
      <c r="A49" s="62" t="str">
        <f>IF(C49="","",COUNTA($C$9:C49))</f>
        <v/>
      </c>
      <c r="B49" s="419"/>
      <c r="C49" s="419"/>
      <c r="D49" s="425"/>
      <c r="E49" s="425"/>
      <c r="F49" s="419"/>
      <c r="G49" s="419" t="s">
        <v>109</v>
      </c>
      <c r="H49" s="420"/>
      <c r="I49" s="420"/>
      <c r="J49" s="142" t="str">
        <f t="shared" si="29"/>
        <v/>
      </c>
      <c r="K49" s="142" t="str">
        <f t="shared" si="30"/>
        <v/>
      </c>
      <c r="L49" s="142" t="str">
        <f t="shared" si="31"/>
        <v/>
      </c>
      <c r="M49" s="142" t="str">
        <f t="shared" si="32"/>
        <v/>
      </c>
      <c r="N49" s="421"/>
      <c r="O49" s="421"/>
      <c r="P49" s="421"/>
      <c r="Q49" s="421"/>
      <c r="R49" s="145" t="str">
        <f t="shared" si="10"/>
        <v/>
      </c>
      <c r="S49" s="422"/>
      <c r="T49" s="422"/>
      <c r="U49" s="422"/>
      <c r="V49" s="422"/>
      <c r="W49" s="149" t="str">
        <f t="shared" si="11"/>
        <v/>
      </c>
      <c r="X49" s="150" t="str">
        <f t="shared" si="12"/>
        <v/>
      </c>
      <c r="Y49" s="63" t="str">
        <f>IF($C49="","",VLOOKUP($J49,'1.年齢給'!$B$8:$C$54,2))</f>
        <v/>
      </c>
      <c r="Z49" s="64" t="str">
        <f t="shared" si="13"/>
        <v/>
      </c>
      <c r="AA49" s="65" t="str">
        <f>IF($C49="","",IF($Z49="","",IF($Z49&lt;'3.段階号俸表・参照表'!$W$5,1,VLOOKUP($Z49,'3.段階号俸表・参照表'!$W$4:$AI$13,13,TRUE))))</f>
        <v/>
      </c>
      <c r="AB49" s="64" t="str">
        <f>IF(C49="","",($Z49-VLOOKUP($AA49,'3.段階号俸表・参照表'!$V$4:$AH$13,2,FALSE)))</f>
        <v/>
      </c>
      <c r="AC49" s="65" t="str">
        <f>IF($C49="","",IF($AB49&lt;=0,1,ROUNDUP($AB49/VLOOKUP($AA49,'3.段階号俸表・参照表'!$V$4:$AH$13,4,FALSE),0)+1))</f>
        <v/>
      </c>
      <c r="AD49" s="64" t="str">
        <f>IF($C49="","",INDEX('3.段階号俸表・参照表'!$B$3:$T$188,MATCH($AC49,'3.段階号俸表・参照表'!$B$3:$B$188,0),MATCH($AA49,'3.段階号俸表・参照表'!$B$3:$T$3,0)))</f>
        <v/>
      </c>
      <c r="AE49" s="64" t="str">
        <f t="shared" si="33"/>
        <v/>
      </c>
      <c r="AF49" s="64" t="str">
        <f t="shared" si="14"/>
        <v/>
      </c>
      <c r="AG49" s="64" t="str">
        <f t="shared" si="34"/>
        <v/>
      </c>
      <c r="AH49" s="67" t="str">
        <f t="shared" si="35"/>
        <v/>
      </c>
      <c r="AI49" s="187" t="str">
        <f t="shared" si="15"/>
        <v/>
      </c>
      <c r="AJ49" s="145" t="str">
        <f t="shared" si="16"/>
        <v/>
      </c>
      <c r="AK49" s="188" t="str">
        <f t="shared" si="17"/>
        <v/>
      </c>
      <c r="AL49" s="423"/>
      <c r="AM49" s="198" t="str">
        <f>IF($AL49="","",($AJ49-VLOOKUP($AL49,'3.段階号俸表・参照表'!$V$4:$AH$13,2,FALSE)))</f>
        <v/>
      </c>
      <c r="AN49" s="188" t="str">
        <f>IF($AL49="","",IF(ROUNDUP($AM49/VLOOKUP($AL49,'3.段階号俸表・参照表'!$V$4:$AH$13,4),0)+1&gt;=$AS49,$AS49,ROUNDUP($AM49/VLOOKUP($AL49,'3.段階号俸表・参照表'!$V$4:$AH$13,4),0)+1))</f>
        <v/>
      </c>
      <c r="AO49" s="199" t="str">
        <f>IF($AL49="","",($AN49-1)*VLOOKUP($AL49,'3.段階号俸表・参照表'!$V$4:$AI$13,4,FALSE))</f>
        <v/>
      </c>
      <c r="AP49" s="188" t="str">
        <f t="shared" si="18"/>
        <v/>
      </c>
      <c r="AQ49" s="188" t="str">
        <f>IF($AL49="","",IF($AP49&lt;=0,0,IF(ROUNDUP($AP49/(VLOOKUP($AL49,'3.段階号俸表・参照表'!$V$4:$AH$13,8,FALSE)),0)&gt;=($AT49-$AS49),$AT49-$AS49,ROUNDUP($AP49/(VLOOKUP($AL49,'3.段階号俸表・参照表'!$V$4:$AH$13,8,FALSE)),0))))</f>
        <v/>
      </c>
      <c r="AR49" s="188" t="str">
        <f t="shared" si="19"/>
        <v/>
      </c>
      <c r="AS49" s="188" t="str">
        <f>IF($AL49="","",VLOOKUP($AL49,'3.段階号俸表・参照表'!$V$4:$AH$13,11,FALSE))</f>
        <v/>
      </c>
      <c r="AT49" s="188" t="str">
        <f>IF($AL49="","",VLOOKUP($AL49,'3.段階号俸表・参照表'!$V$4:$AH$13,12,FALSE))</f>
        <v/>
      </c>
      <c r="AU49" s="145" t="str">
        <f>IF($AL49="","",INDEX('3.段階号俸表・参照表'!$B$3:$T$188,MATCH($AR49,'3.段階号俸表・参照表'!$B$3:$B$188,0),MATCH($AL49,'3.段階号俸表・参照表'!$B$3:$T$3,0)))</f>
        <v/>
      </c>
      <c r="AV49" s="145" t="str">
        <f t="shared" si="5"/>
        <v/>
      </c>
      <c r="AW49" s="145" t="str">
        <f t="shared" si="20"/>
        <v/>
      </c>
      <c r="AX49" s="145" t="str">
        <f t="shared" si="21"/>
        <v/>
      </c>
      <c r="AY49" s="145" t="str">
        <f t="shared" si="22"/>
        <v/>
      </c>
      <c r="AZ49" s="145" t="str">
        <f t="shared" si="23"/>
        <v/>
      </c>
      <c r="BA49" s="201" t="str">
        <f t="shared" si="24"/>
        <v/>
      </c>
      <c r="BC49" s="234" t="str">
        <f t="shared" si="36"/>
        <v/>
      </c>
      <c r="BD49" s="226" t="str">
        <f t="shared" si="37"/>
        <v/>
      </c>
      <c r="BE49" s="226" t="str">
        <f t="shared" si="38"/>
        <v/>
      </c>
      <c r="BF49" s="226" t="str">
        <f t="shared" si="39"/>
        <v/>
      </c>
      <c r="BG49" s="235" t="str">
        <f>IF($C49="","",IF($BC49&gt;=$BC$5,AI49,VLOOKUP(BC49,'1.年齢給'!$B$8:$C$54,2)))</f>
        <v/>
      </c>
      <c r="BH49" s="236" t="str">
        <f t="shared" si="25"/>
        <v/>
      </c>
      <c r="BI49" s="230" t="str">
        <f t="shared" si="26"/>
        <v/>
      </c>
      <c r="BJ49" s="230" t="str">
        <f t="shared" si="27"/>
        <v/>
      </c>
      <c r="BK49" s="230" t="str">
        <f>IF($BH49="","",VLOOKUP($BH49,'3.段階号俸表・参照表'!V$4:AH$13,11,FALSE))</f>
        <v/>
      </c>
      <c r="BL49" s="230" t="str">
        <f>IF($BH49="","",VLOOKUP($BH49,'3.段階号俸表・参照表'!$V$4:$AH$13,12,FALSE))</f>
        <v/>
      </c>
      <c r="BM49" s="235" t="str">
        <f>IF($C49="","",IF($BC49&gt;=$BC$5,$AU49,INDEX('3.段階号俸表・参照表'!$B$3:$T$188,MATCH(BJ49,'3.段階号俸表・参照表'!$B$3:$B$188,0),MATCH(BH49,'3.段階号俸表・参照表'!$B$3:$T$3,0))))</f>
        <v/>
      </c>
      <c r="BN49" s="238" t="str">
        <f t="shared" si="28"/>
        <v/>
      </c>
    </row>
    <row r="50" spans="1:66" ht="11.25" customHeight="1" x14ac:dyDescent="0.15">
      <c r="A50" s="62" t="str">
        <f>IF(C50="","",COUNTA($C$9:C50))</f>
        <v/>
      </c>
      <c r="B50" s="419"/>
      <c r="C50" s="419"/>
      <c r="D50" s="425"/>
      <c r="E50" s="425"/>
      <c r="F50" s="419"/>
      <c r="G50" s="419"/>
      <c r="H50" s="420"/>
      <c r="I50" s="420"/>
      <c r="J50" s="142" t="str">
        <f t="shared" si="29"/>
        <v/>
      </c>
      <c r="K50" s="142" t="str">
        <f t="shared" si="30"/>
        <v/>
      </c>
      <c r="L50" s="142" t="str">
        <f t="shared" si="31"/>
        <v/>
      </c>
      <c r="M50" s="142" t="str">
        <f t="shared" si="32"/>
        <v/>
      </c>
      <c r="N50" s="421"/>
      <c r="O50" s="421"/>
      <c r="P50" s="421"/>
      <c r="Q50" s="421"/>
      <c r="R50" s="145" t="str">
        <f t="shared" si="10"/>
        <v/>
      </c>
      <c r="S50" s="422"/>
      <c r="T50" s="422"/>
      <c r="U50" s="422"/>
      <c r="V50" s="422"/>
      <c r="W50" s="149" t="str">
        <f t="shared" si="11"/>
        <v/>
      </c>
      <c r="X50" s="150" t="str">
        <f t="shared" si="12"/>
        <v/>
      </c>
      <c r="Y50" s="63" t="str">
        <f>IF($C50="","",VLOOKUP($J50,'1.年齢給'!$B$8:$C$54,2))</f>
        <v/>
      </c>
      <c r="Z50" s="64" t="str">
        <f t="shared" si="13"/>
        <v/>
      </c>
      <c r="AA50" s="65" t="str">
        <f>IF($C50="","",IF($Z50="","",IF($Z50&lt;'3.段階号俸表・参照表'!$W$5,1,VLOOKUP($Z50,'3.段階号俸表・参照表'!$W$4:$AI$13,13,TRUE))))</f>
        <v/>
      </c>
      <c r="AB50" s="64" t="str">
        <f>IF(C50="","",($Z50-VLOOKUP($AA50,'3.段階号俸表・参照表'!$V$4:$AH$13,2,FALSE)))</f>
        <v/>
      </c>
      <c r="AC50" s="65" t="str">
        <f>IF($C50="","",IF($AB50&lt;=0,1,ROUNDUP($AB50/VLOOKUP($AA50,'3.段階号俸表・参照表'!$V$4:$AH$13,4,FALSE),0)+1))</f>
        <v/>
      </c>
      <c r="AD50" s="64" t="str">
        <f>IF($C50="","",INDEX('3.段階号俸表・参照表'!$B$3:$T$188,MATCH($AC50,'3.段階号俸表・参照表'!$B$3:$B$188,0),MATCH($AA50,'3.段階号俸表・参照表'!$B$3:$T$3,0)))</f>
        <v/>
      </c>
      <c r="AE50" s="64" t="str">
        <f t="shared" si="33"/>
        <v/>
      </c>
      <c r="AF50" s="64" t="str">
        <f t="shared" si="14"/>
        <v/>
      </c>
      <c r="AG50" s="64" t="str">
        <f t="shared" si="34"/>
        <v/>
      </c>
      <c r="AH50" s="67" t="str">
        <f t="shared" si="35"/>
        <v/>
      </c>
      <c r="AI50" s="187" t="str">
        <f t="shared" si="15"/>
        <v/>
      </c>
      <c r="AJ50" s="145" t="str">
        <f t="shared" si="16"/>
        <v/>
      </c>
      <c r="AK50" s="188" t="str">
        <f t="shared" si="17"/>
        <v/>
      </c>
      <c r="AL50" s="423"/>
      <c r="AM50" s="198" t="str">
        <f>IF($AL50="","",($AJ50-VLOOKUP($AL50,'3.段階号俸表・参照表'!$V$4:$AH$13,2,FALSE)))</f>
        <v/>
      </c>
      <c r="AN50" s="188" t="str">
        <f>IF($AL50="","",IF(ROUNDUP($AM50/VLOOKUP($AL50,'3.段階号俸表・参照表'!$V$4:$AH$13,4),0)+1&gt;=$AS50,$AS50,ROUNDUP($AM50/VLOOKUP($AL50,'3.段階号俸表・参照表'!$V$4:$AH$13,4),0)+1))</f>
        <v/>
      </c>
      <c r="AO50" s="199" t="str">
        <f>IF($AL50="","",($AN50-1)*VLOOKUP($AL50,'3.段階号俸表・参照表'!$V$4:$AI$13,4,FALSE))</f>
        <v/>
      </c>
      <c r="AP50" s="188" t="str">
        <f t="shared" si="18"/>
        <v/>
      </c>
      <c r="AQ50" s="188" t="str">
        <f>IF($AL50="","",IF($AP50&lt;=0,0,IF(ROUNDUP($AP50/(VLOOKUP($AL50,'3.段階号俸表・参照表'!$V$4:$AH$13,8,FALSE)),0)&gt;=($AT50-$AS50),$AT50-$AS50,ROUNDUP($AP50/(VLOOKUP($AL50,'3.段階号俸表・参照表'!$V$4:$AH$13,8,FALSE)),0))))</f>
        <v/>
      </c>
      <c r="AR50" s="188" t="str">
        <f t="shared" si="19"/>
        <v/>
      </c>
      <c r="AS50" s="188" t="str">
        <f>IF($AL50="","",VLOOKUP($AL50,'3.段階号俸表・参照表'!$V$4:$AH$13,11,FALSE))</f>
        <v/>
      </c>
      <c r="AT50" s="188" t="str">
        <f>IF($AL50="","",VLOOKUP($AL50,'3.段階号俸表・参照表'!$V$4:$AH$13,12,FALSE))</f>
        <v/>
      </c>
      <c r="AU50" s="145" t="str">
        <f>IF($AL50="","",INDEX('3.段階号俸表・参照表'!$B$3:$T$188,MATCH($AR50,'3.段階号俸表・参照表'!$B$3:$B$188,0),MATCH($AL50,'3.段階号俸表・参照表'!$B$3:$T$3,0)))</f>
        <v/>
      </c>
      <c r="AV50" s="145" t="str">
        <f t="shared" si="5"/>
        <v/>
      </c>
      <c r="AW50" s="145" t="str">
        <f t="shared" si="20"/>
        <v/>
      </c>
      <c r="AX50" s="145" t="str">
        <f t="shared" si="21"/>
        <v/>
      </c>
      <c r="AY50" s="145" t="str">
        <f t="shared" si="22"/>
        <v/>
      </c>
      <c r="AZ50" s="145" t="str">
        <f t="shared" si="23"/>
        <v/>
      </c>
      <c r="BA50" s="201" t="str">
        <f t="shared" si="24"/>
        <v/>
      </c>
      <c r="BC50" s="234" t="str">
        <f t="shared" si="36"/>
        <v/>
      </c>
      <c r="BD50" s="226" t="str">
        <f t="shared" si="37"/>
        <v/>
      </c>
      <c r="BE50" s="226" t="str">
        <f t="shared" si="38"/>
        <v/>
      </c>
      <c r="BF50" s="226" t="str">
        <f t="shared" si="39"/>
        <v/>
      </c>
      <c r="BG50" s="235" t="str">
        <f>IF($C50="","",IF($BC50&gt;=$BC$5,AI50,VLOOKUP(BC50,'1.年齢給'!$B$8:$C$54,2)))</f>
        <v/>
      </c>
      <c r="BH50" s="236" t="str">
        <f t="shared" si="25"/>
        <v/>
      </c>
      <c r="BI50" s="230" t="str">
        <f t="shared" si="26"/>
        <v/>
      </c>
      <c r="BJ50" s="230" t="str">
        <f t="shared" si="27"/>
        <v/>
      </c>
      <c r="BK50" s="230" t="str">
        <f>IF($BH50="","",VLOOKUP($BH50,'3.段階号俸表・参照表'!V$4:AH$13,11,FALSE))</f>
        <v/>
      </c>
      <c r="BL50" s="230" t="str">
        <f>IF($BH50="","",VLOOKUP($BH50,'3.段階号俸表・参照表'!$V$4:$AH$13,12,FALSE))</f>
        <v/>
      </c>
      <c r="BM50" s="235" t="str">
        <f>IF($C50="","",IF($BC50&gt;=$BC$5,$AU50,INDEX('3.段階号俸表・参照表'!$B$3:$T$188,MATCH(BJ50,'3.段階号俸表・参照表'!$B$3:$B$188,0),MATCH(BH50,'3.段階号俸表・参照表'!$B$3:$T$3,0))))</f>
        <v/>
      </c>
      <c r="BN50" s="238" t="str">
        <f t="shared" si="28"/>
        <v/>
      </c>
    </row>
    <row r="51" spans="1:66" ht="11.25" customHeight="1" x14ac:dyDescent="0.15">
      <c r="A51" s="62" t="str">
        <f>IF(C51="","",COUNTA($C$9:C51))</f>
        <v/>
      </c>
      <c r="B51" s="419"/>
      <c r="C51" s="419"/>
      <c r="D51" s="425"/>
      <c r="E51" s="425"/>
      <c r="F51" s="419"/>
      <c r="G51" s="419"/>
      <c r="H51" s="420"/>
      <c r="I51" s="420"/>
      <c r="J51" s="142" t="str">
        <f t="shared" si="29"/>
        <v/>
      </c>
      <c r="K51" s="142" t="str">
        <f t="shared" si="30"/>
        <v/>
      </c>
      <c r="L51" s="142" t="str">
        <f t="shared" si="31"/>
        <v/>
      </c>
      <c r="M51" s="142" t="str">
        <f t="shared" si="32"/>
        <v/>
      </c>
      <c r="N51" s="421"/>
      <c r="O51" s="421"/>
      <c r="P51" s="421"/>
      <c r="Q51" s="421"/>
      <c r="R51" s="145" t="str">
        <f t="shared" si="10"/>
        <v/>
      </c>
      <c r="S51" s="422"/>
      <c r="T51" s="422"/>
      <c r="U51" s="422"/>
      <c r="V51" s="422"/>
      <c r="W51" s="149" t="str">
        <f t="shared" si="11"/>
        <v/>
      </c>
      <c r="X51" s="150" t="str">
        <f t="shared" si="12"/>
        <v/>
      </c>
      <c r="Y51" s="63" t="str">
        <f>IF($C51="","",VLOOKUP($J51,'1.年齢給'!$B$8:$C$54,2))</f>
        <v/>
      </c>
      <c r="Z51" s="64" t="str">
        <f t="shared" si="13"/>
        <v/>
      </c>
      <c r="AA51" s="65" t="str">
        <f>IF($C51="","",IF($Z51="","",IF($Z51&lt;'3.段階号俸表・参照表'!$W$5,1,VLOOKUP($Z51,'3.段階号俸表・参照表'!$W$4:$AI$13,13,TRUE))))</f>
        <v/>
      </c>
      <c r="AB51" s="64" t="str">
        <f>IF(C51="","",($Z51-VLOOKUP($AA51,'3.段階号俸表・参照表'!$V$4:$AH$13,2,FALSE)))</f>
        <v/>
      </c>
      <c r="AC51" s="65" t="str">
        <f>IF($C51="","",IF($AB51&lt;=0,1,ROUNDUP($AB51/VLOOKUP($AA51,'3.段階号俸表・参照表'!$V$4:$AH$13,4,FALSE),0)+1))</f>
        <v/>
      </c>
      <c r="AD51" s="64" t="str">
        <f>IF($C51="","",INDEX('3.段階号俸表・参照表'!$B$3:$T$188,MATCH($AC51,'3.段階号俸表・参照表'!$B$3:$B$188,0),MATCH($AA51,'3.段階号俸表・参照表'!$B$3:$T$3,0)))</f>
        <v/>
      </c>
      <c r="AE51" s="64" t="str">
        <f t="shared" si="33"/>
        <v/>
      </c>
      <c r="AF51" s="64" t="str">
        <f t="shared" si="14"/>
        <v/>
      </c>
      <c r="AG51" s="64" t="str">
        <f t="shared" si="34"/>
        <v/>
      </c>
      <c r="AH51" s="67" t="str">
        <f t="shared" si="35"/>
        <v/>
      </c>
      <c r="AI51" s="187" t="str">
        <f t="shared" si="15"/>
        <v/>
      </c>
      <c r="AJ51" s="145" t="str">
        <f t="shared" si="16"/>
        <v/>
      </c>
      <c r="AK51" s="188" t="str">
        <f t="shared" si="17"/>
        <v/>
      </c>
      <c r="AL51" s="423"/>
      <c r="AM51" s="198" t="str">
        <f>IF($AL51="","",($AJ51-VLOOKUP($AL51,'3.段階号俸表・参照表'!$V$4:$AH$13,2,FALSE)))</f>
        <v/>
      </c>
      <c r="AN51" s="188" t="str">
        <f>IF($AL51="","",IF(ROUNDUP($AM51/VLOOKUP($AL51,'3.段階号俸表・参照表'!$V$4:$AH$13,4),0)+1&gt;=$AS51,$AS51,ROUNDUP($AM51/VLOOKUP($AL51,'3.段階号俸表・参照表'!$V$4:$AH$13,4),0)+1))</f>
        <v/>
      </c>
      <c r="AO51" s="199" t="str">
        <f>IF($AL51="","",($AN51-1)*VLOOKUP($AL51,'3.段階号俸表・参照表'!$V$4:$AI$13,4,FALSE))</f>
        <v/>
      </c>
      <c r="AP51" s="188" t="str">
        <f t="shared" si="18"/>
        <v/>
      </c>
      <c r="AQ51" s="188" t="str">
        <f>IF($AL51="","",IF($AP51&lt;=0,0,IF(ROUNDUP($AP51/(VLOOKUP($AL51,'3.段階号俸表・参照表'!$V$4:$AH$13,8,FALSE)),0)&gt;=($AT51-$AS51),$AT51-$AS51,ROUNDUP($AP51/(VLOOKUP($AL51,'3.段階号俸表・参照表'!$V$4:$AH$13,8,FALSE)),0))))</f>
        <v/>
      </c>
      <c r="AR51" s="188" t="str">
        <f t="shared" si="19"/>
        <v/>
      </c>
      <c r="AS51" s="188" t="str">
        <f>IF($AL51="","",VLOOKUP($AL51,'3.段階号俸表・参照表'!$V$4:$AH$13,11,FALSE))</f>
        <v/>
      </c>
      <c r="AT51" s="188" t="str">
        <f>IF($AL51="","",VLOOKUP($AL51,'3.段階号俸表・参照表'!$V$4:$AH$13,12,FALSE))</f>
        <v/>
      </c>
      <c r="AU51" s="145" t="str">
        <f>IF($AL51="","",INDEX('3.段階号俸表・参照表'!$B$3:$T$188,MATCH($AR51,'3.段階号俸表・参照表'!$B$3:$B$188,0),MATCH($AL51,'3.段階号俸表・参照表'!$B$3:$T$3,0)))</f>
        <v/>
      </c>
      <c r="AV51" s="145" t="str">
        <f t="shared" si="5"/>
        <v/>
      </c>
      <c r="AW51" s="145" t="str">
        <f t="shared" si="20"/>
        <v/>
      </c>
      <c r="AX51" s="145" t="str">
        <f t="shared" si="21"/>
        <v/>
      </c>
      <c r="AY51" s="145" t="str">
        <f t="shared" si="22"/>
        <v/>
      </c>
      <c r="AZ51" s="145" t="str">
        <f t="shared" si="23"/>
        <v/>
      </c>
      <c r="BA51" s="201" t="str">
        <f t="shared" si="24"/>
        <v/>
      </c>
      <c r="BC51" s="234" t="str">
        <f t="shared" si="36"/>
        <v/>
      </c>
      <c r="BD51" s="226" t="str">
        <f t="shared" si="37"/>
        <v/>
      </c>
      <c r="BE51" s="226" t="str">
        <f t="shared" si="38"/>
        <v/>
      </c>
      <c r="BF51" s="226" t="str">
        <f t="shared" si="39"/>
        <v/>
      </c>
      <c r="BG51" s="235" t="str">
        <f>IF($C51="","",IF($BC51&gt;=$BC$5,AI51,VLOOKUP(BC51,'1.年齢給'!$B$8:$C$54,2)))</f>
        <v/>
      </c>
      <c r="BH51" s="236" t="str">
        <f t="shared" si="25"/>
        <v/>
      </c>
      <c r="BI51" s="230" t="str">
        <f t="shared" si="26"/>
        <v/>
      </c>
      <c r="BJ51" s="230" t="str">
        <f t="shared" si="27"/>
        <v/>
      </c>
      <c r="BK51" s="230" t="str">
        <f>IF($BH51="","",VLOOKUP($BH51,'3.段階号俸表・参照表'!V$4:AH$13,11,FALSE))</f>
        <v/>
      </c>
      <c r="BL51" s="230" t="str">
        <f>IF($BH51="","",VLOOKUP($BH51,'3.段階号俸表・参照表'!$V$4:$AH$13,12,FALSE))</f>
        <v/>
      </c>
      <c r="BM51" s="235" t="str">
        <f>IF($C51="","",IF($BC51&gt;=$BC$5,$AU51,INDEX('3.段階号俸表・参照表'!$B$3:$T$188,MATCH(BJ51,'3.段階号俸表・参照表'!$B$3:$B$188,0),MATCH(BH51,'3.段階号俸表・参照表'!$B$3:$T$3,0))))</f>
        <v/>
      </c>
      <c r="BN51" s="238" t="str">
        <f t="shared" si="28"/>
        <v/>
      </c>
    </row>
    <row r="52" spans="1:66" ht="11.25" customHeight="1" x14ac:dyDescent="0.15">
      <c r="A52" s="62" t="str">
        <f>IF(C52="","",COUNTA($C$9:C52))</f>
        <v/>
      </c>
      <c r="B52" s="419"/>
      <c r="C52" s="419"/>
      <c r="D52" s="425"/>
      <c r="E52" s="425"/>
      <c r="F52" s="419"/>
      <c r="G52" s="419"/>
      <c r="H52" s="420"/>
      <c r="I52" s="420"/>
      <c r="J52" s="142" t="str">
        <f t="shared" si="29"/>
        <v/>
      </c>
      <c r="K52" s="142" t="str">
        <f t="shared" si="30"/>
        <v/>
      </c>
      <c r="L52" s="142" t="str">
        <f t="shared" si="31"/>
        <v/>
      </c>
      <c r="M52" s="142" t="str">
        <f t="shared" si="32"/>
        <v/>
      </c>
      <c r="N52" s="421"/>
      <c r="O52" s="421"/>
      <c r="P52" s="421"/>
      <c r="Q52" s="421"/>
      <c r="R52" s="145" t="str">
        <f t="shared" si="10"/>
        <v/>
      </c>
      <c r="S52" s="422"/>
      <c r="T52" s="422"/>
      <c r="U52" s="422"/>
      <c r="V52" s="422"/>
      <c r="W52" s="149" t="str">
        <f t="shared" si="11"/>
        <v/>
      </c>
      <c r="X52" s="150" t="str">
        <f t="shared" si="12"/>
        <v/>
      </c>
      <c r="Y52" s="63" t="str">
        <f>IF($C52="","",VLOOKUP($J52,'1.年齢給'!$B$8:$C$54,2))</f>
        <v/>
      </c>
      <c r="Z52" s="64" t="str">
        <f t="shared" si="13"/>
        <v/>
      </c>
      <c r="AA52" s="65" t="str">
        <f>IF($C52="","",IF($Z52="","",IF($Z52&lt;'3.段階号俸表・参照表'!$W$5,1,VLOOKUP($Z52,'3.段階号俸表・参照表'!$W$4:$AI$13,13,TRUE))))</f>
        <v/>
      </c>
      <c r="AB52" s="64" t="str">
        <f>IF(C52="","",($Z52-VLOOKUP($AA52,'3.段階号俸表・参照表'!$V$4:$AH$13,2,FALSE)))</f>
        <v/>
      </c>
      <c r="AC52" s="65" t="str">
        <f>IF($C52="","",IF($AB52&lt;=0,1,ROUNDUP($AB52/VLOOKUP($AA52,'3.段階号俸表・参照表'!$V$4:$AH$13,4,FALSE),0)+1))</f>
        <v/>
      </c>
      <c r="AD52" s="64" t="str">
        <f>IF($C52="","",INDEX('3.段階号俸表・参照表'!$B$3:$T$188,MATCH($AC52,'3.段階号俸表・参照表'!$B$3:$B$188,0),MATCH($AA52,'3.段階号俸表・参照表'!$B$3:$T$3,0)))</f>
        <v/>
      </c>
      <c r="AE52" s="64" t="str">
        <f t="shared" si="33"/>
        <v/>
      </c>
      <c r="AF52" s="64" t="str">
        <f t="shared" si="14"/>
        <v/>
      </c>
      <c r="AG52" s="64" t="str">
        <f t="shared" si="34"/>
        <v/>
      </c>
      <c r="AH52" s="67" t="str">
        <f t="shared" si="35"/>
        <v/>
      </c>
      <c r="AI52" s="187" t="str">
        <f t="shared" si="15"/>
        <v/>
      </c>
      <c r="AJ52" s="145" t="str">
        <f t="shared" si="16"/>
        <v/>
      </c>
      <c r="AK52" s="188" t="str">
        <f t="shared" si="17"/>
        <v/>
      </c>
      <c r="AL52" s="423"/>
      <c r="AM52" s="198" t="str">
        <f>IF($AL52="","",($AJ52-VLOOKUP($AL52,'3.段階号俸表・参照表'!$V$4:$AH$13,2,FALSE)))</f>
        <v/>
      </c>
      <c r="AN52" s="188" t="str">
        <f>IF($AL52="","",IF(ROUNDUP($AM52/VLOOKUP($AL52,'3.段階号俸表・参照表'!$V$4:$AH$13,4),0)+1&gt;=$AS52,$AS52,ROUNDUP($AM52/VLOOKUP($AL52,'3.段階号俸表・参照表'!$V$4:$AH$13,4),0)+1))</f>
        <v/>
      </c>
      <c r="AO52" s="199" t="str">
        <f>IF($AL52="","",($AN52-1)*VLOOKUP($AL52,'3.段階号俸表・参照表'!$V$4:$AI$13,4,FALSE))</f>
        <v/>
      </c>
      <c r="AP52" s="188" t="str">
        <f t="shared" si="18"/>
        <v/>
      </c>
      <c r="AQ52" s="188" t="str">
        <f>IF($AL52="","",IF($AP52&lt;=0,0,IF(ROUNDUP($AP52/(VLOOKUP($AL52,'3.段階号俸表・参照表'!$V$4:$AH$13,8,FALSE)),0)&gt;=($AT52-$AS52),$AT52-$AS52,ROUNDUP($AP52/(VLOOKUP($AL52,'3.段階号俸表・参照表'!$V$4:$AH$13,8,FALSE)),0))))</f>
        <v/>
      </c>
      <c r="AR52" s="188" t="str">
        <f t="shared" si="19"/>
        <v/>
      </c>
      <c r="AS52" s="188" t="str">
        <f>IF($AL52="","",VLOOKUP($AL52,'3.段階号俸表・参照表'!$V$4:$AH$13,11,FALSE))</f>
        <v/>
      </c>
      <c r="AT52" s="188" t="str">
        <f>IF($AL52="","",VLOOKUP($AL52,'3.段階号俸表・参照表'!$V$4:$AH$13,12,FALSE))</f>
        <v/>
      </c>
      <c r="AU52" s="145" t="str">
        <f>IF($AL52="","",INDEX('3.段階号俸表・参照表'!$B$3:$T$188,MATCH($AR52,'3.段階号俸表・参照表'!$B$3:$B$188,0),MATCH($AL52,'3.段階号俸表・参照表'!$B$3:$T$3,0)))</f>
        <v/>
      </c>
      <c r="AV52" s="145" t="str">
        <f t="shared" si="5"/>
        <v/>
      </c>
      <c r="AW52" s="145" t="str">
        <f t="shared" si="20"/>
        <v/>
      </c>
      <c r="AX52" s="145" t="str">
        <f t="shared" si="21"/>
        <v/>
      </c>
      <c r="AY52" s="145" t="str">
        <f t="shared" si="22"/>
        <v/>
      </c>
      <c r="AZ52" s="145" t="str">
        <f t="shared" si="23"/>
        <v/>
      </c>
      <c r="BA52" s="201" t="str">
        <f t="shared" si="24"/>
        <v/>
      </c>
      <c r="BC52" s="234" t="str">
        <f t="shared" si="36"/>
        <v/>
      </c>
      <c r="BD52" s="226" t="str">
        <f t="shared" si="37"/>
        <v/>
      </c>
      <c r="BE52" s="226" t="str">
        <f t="shared" si="38"/>
        <v/>
      </c>
      <c r="BF52" s="226" t="str">
        <f t="shared" si="39"/>
        <v/>
      </c>
      <c r="BG52" s="235" t="str">
        <f>IF($C52="","",IF($BC52&gt;=$BC$5,AI52,VLOOKUP(BC52,'1.年齢給'!$B$8:$C$54,2)))</f>
        <v/>
      </c>
      <c r="BH52" s="236" t="str">
        <f t="shared" si="25"/>
        <v/>
      </c>
      <c r="BI52" s="230" t="str">
        <f t="shared" si="26"/>
        <v/>
      </c>
      <c r="BJ52" s="230" t="str">
        <f t="shared" si="27"/>
        <v/>
      </c>
      <c r="BK52" s="230" t="str">
        <f>IF($BH52="","",VLOOKUP($BH52,'3.段階号俸表・参照表'!V$4:AH$13,11,FALSE))</f>
        <v/>
      </c>
      <c r="BL52" s="230" t="str">
        <f>IF($BH52="","",VLOOKUP($BH52,'3.段階号俸表・参照表'!$V$4:$AH$13,12,FALSE))</f>
        <v/>
      </c>
      <c r="BM52" s="235" t="str">
        <f>IF($C52="","",IF($BC52&gt;=$BC$5,$AU52,INDEX('3.段階号俸表・参照表'!$B$3:$T$188,MATCH(BJ52,'3.段階号俸表・参照表'!$B$3:$B$188,0),MATCH(BH52,'3.段階号俸表・参照表'!$B$3:$T$3,0))))</f>
        <v/>
      </c>
      <c r="BN52" s="238" t="str">
        <f t="shared" si="28"/>
        <v/>
      </c>
    </row>
    <row r="53" spans="1:66" ht="11.25" customHeight="1" x14ac:dyDescent="0.15">
      <c r="A53" s="62" t="str">
        <f>IF(C53="","",COUNTA($C$9:C53))</f>
        <v/>
      </c>
      <c r="B53" s="419"/>
      <c r="C53" s="419"/>
      <c r="D53" s="425"/>
      <c r="E53" s="425"/>
      <c r="F53" s="419"/>
      <c r="G53" s="419"/>
      <c r="H53" s="420"/>
      <c r="I53" s="420"/>
      <c r="J53" s="142" t="str">
        <f t="shared" si="29"/>
        <v/>
      </c>
      <c r="K53" s="142" t="str">
        <f t="shared" si="30"/>
        <v/>
      </c>
      <c r="L53" s="142" t="str">
        <f t="shared" si="31"/>
        <v/>
      </c>
      <c r="M53" s="142" t="str">
        <f t="shared" si="32"/>
        <v/>
      </c>
      <c r="N53" s="421"/>
      <c r="O53" s="421"/>
      <c r="P53" s="421"/>
      <c r="Q53" s="421"/>
      <c r="R53" s="145" t="str">
        <f t="shared" si="10"/>
        <v/>
      </c>
      <c r="S53" s="422"/>
      <c r="T53" s="422"/>
      <c r="U53" s="422"/>
      <c r="V53" s="422"/>
      <c r="W53" s="149" t="str">
        <f t="shared" si="11"/>
        <v/>
      </c>
      <c r="X53" s="150" t="str">
        <f t="shared" si="12"/>
        <v/>
      </c>
      <c r="Y53" s="63" t="str">
        <f>IF($C53="","",VLOOKUP($J53,'1.年齢給'!$B$8:$C$54,2))</f>
        <v/>
      </c>
      <c r="Z53" s="64" t="str">
        <f t="shared" si="13"/>
        <v/>
      </c>
      <c r="AA53" s="65" t="str">
        <f>IF($C53="","",IF($Z53="","",IF($Z53&lt;'3.段階号俸表・参照表'!$W$5,1,VLOOKUP($Z53,'3.段階号俸表・参照表'!$W$4:$AI$13,13,TRUE))))</f>
        <v/>
      </c>
      <c r="AB53" s="64" t="str">
        <f>IF(C53="","",($Z53-VLOOKUP($AA53,'3.段階号俸表・参照表'!$V$4:$AH$13,2,FALSE)))</f>
        <v/>
      </c>
      <c r="AC53" s="65" t="str">
        <f>IF($C53="","",IF($AB53&lt;=0,1,ROUNDUP($AB53/VLOOKUP($AA53,'3.段階号俸表・参照表'!$V$4:$AH$13,4,FALSE),0)+1))</f>
        <v/>
      </c>
      <c r="AD53" s="64" t="str">
        <f>IF($C53="","",INDEX('3.段階号俸表・参照表'!$B$3:$T$188,MATCH($AC53,'3.段階号俸表・参照表'!$B$3:$B$188,0),MATCH($AA53,'3.段階号俸表・参照表'!$B$3:$T$3,0)))</f>
        <v/>
      </c>
      <c r="AE53" s="64" t="str">
        <f t="shared" si="33"/>
        <v/>
      </c>
      <c r="AF53" s="64" t="str">
        <f t="shared" si="14"/>
        <v/>
      </c>
      <c r="AG53" s="64" t="str">
        <f t="shared" si="34"/>
        <v/>
      </c>
      <c r="AH53" s="67" t="str">
        <f t="shared" si="35"/>
        <v/>
      </c>
      <c r="AI53" s="187" t="str">
        <f t="shared" si="15"/>
        <v/>
      </c>
      <c r="AJ53" s="145" t="str">
        <f t="shared" si="16"/>
        <v/>
      </c>
      <c r="AK53" s="188" t="str">
        <f t="shared" si="17"/>
        <v/>
      </c>
      <c r="AL53" s="423"/>
      <c r="AM53" s="198" t="str">
        <f>IF($AL53="","",($AJ53-VLOOKUP($AL53,'3.段階号俸表・参照表'!$V$4:$AH$13,2,FALSE)))</f>
        <v/>
      </c>
      <c r="AN53" s="188" t="str">
        <f>IF($AL53="","",IF(ROUNDUP($AM53/VLOOKUP($AL53,'3.段階号俸表・参照表'!$V$4:$AH$13,4),0)+1&gt;=$AS53,$AS53,ROUNDUP($AM53/VLOOKUP($AL53,'3.段階号俸表・参照表'!$V$4:$AH$13,4),0)+1))</f>
        <v/>
      </c>
      <c r="AO53" s="199" t="str">
        <f>IF($AL53="","",($AN53-1)*VLOOKUP($AL53,'3.段階号俸表・参照表'!$V$4:$AI$13,4,FALSE))</f>
        <v/>
      </c>
      <c r="AP53" s="188" t="str">
        <f t="shared" si="18"/>
        <v/>
      </c>
      <c r="AQ53" s="188" t="str">
        <f>IF($AL53="","",IF($AP53&lt;=0,0,IF(ROUNDUP($AP53/(VLOOKUP($AL53,'3.段階号俸表・参照表'!$V$4:$AH$13,8,FALSE)),0)&gt;=($AT53-$AS53),$AT53-$AS53,ROUNDUP($AP53/(VLOOKUP($AL53,'3.段階号俸表・参照表'!$V$4:$AH$13,8,FALSE)),0))))</f>
        <v/>
      </c>
      <c r="AR53" s="188" t="str">
        <f t="shared" si="19"/>
        <v/>
      </c>
      <c r="AS53" s="188" t="str">
        <f>IF($AL53="","",VLOOKUP($AL53,'3.段階号俸表・参照表'!$V$4:$AH$13,11,FALSE))</f>
        <v/>
      </c>
      <c r="AT53" s="188" t="str">
        <f>IF($AL53="","",VLOOKUP($AL53,'3.段階号俸表・参照表'!$V$4:$AH$13,12,FALSE))</f>
        <v/>
      </c>
      <c r="AU53" s="145" t="str">
        <f>IF($AL53="","",INDEX('3.段階号俸表・参照表'!$B$3:$T$188,MATCH($AR53,'3.段階号俸表・参照表'!$B$3:$B$188,0),MATCH($AL53,'3.段階号俸表・参照表'!$B$3:$T$3,0)))</f>
        <v/>
      </c>
      <c r="AV53" s="145" t="str">
        <f t="shared" si="5"/>
        <v/>
      </c>
      <c r="AW53" s="145" t="str">
        <f t="shared" si="20"/>
        <v/>
      </c>
      <c r="AX53" s="145" t="str">
        <f t="shared" si="21"/>
        <v/>
      </c>
      <c r="AY53" s="145" t="str">
        <f t="shared" si="22"/>
        <v/>
      </c>
      <c r="AZ53" s="145" t="str">
        <f t="shared" si="23"/>
        <v/>
      </c>
      <c r="BA53" s="201" t="str">
        <f t="shared" si="24"/>
        <v/>
      </c>
      <c r="BC53" s="234" t="str">
        <f t="shared" si="36"/>
        <v/>
      </c>
      <c r="BD53" s="226" t="str">
        <f t="shared" si="37"/>
        <v/>
      </c>
      <c r="BE53" s="226" t="str">
        <f t="shared" si="38"/>
        <v/>
      </c>
      <c r="BF53" s="226" t="str">
        <f t="shared" si="39"/>
        <v/>
      </c>
      <c r="BG53" s="235" t="str">
        <f>IF($C53="","",IF($BC53&gt;=$BC$5,AI53,VLOOKUP(BC53,'1.年齢給'!$B$8:$C$54,2)))</f>
        <v/>
      </c>
      <c r="BH53" s="236" t="str">
        <f t="shared" si="25"/>
        <v/>
      </c>
      <c r="BI53" s="230" t="str">
        <f t="shared" si="26"/>
        <v/>
      </c>
      <c r="BJ53" s="230" t="str">
        <f t="shared" si="27"/>
        <v/>
      </c>
      <c r="BK53" s="230" t="str">
        <f>IF($BH53="","",VLOOKUP($BH53,'3.段階号俸表・参照表'!V$4:AH$13,11,FALSE))</f>
        <v/>
      </c>
      <c r="BL53" s="230" t="str">
        <f>IF($BH53="","",VLOOKUP($BH53,'3.段階号俸表・参照表'!$V$4:$AH$13,12,FALSE))</f>
        <v/>
      </c>
      <c r="BM53" s="235" t="str">
        <f>IF($C53="","",IF($BC53&gt;=$BC$5,$AU53,INDEX('3.段階号俸表・参照表'!$B$3:$T$188,MATCH(BJ53,'3.段階号俸表・参照表'!$B$3:$B$188,0),MATCH(BH53,'3.段階号俸表・参照表'!$B$3:$T$3,0))))</f>
        <v/>
      </c>
      <c r="BN53" s="238" t="str">
        <f t="shared" si="28"/>
        <v/>
      </c>
    </row>
    <row r="54" spans="1:66" ht="14.4" x14ac:dyDescent="0.15">
      <c r="A54" s="62" t="str">
        <f>IF(C54="","",COUNTA($C$9:C54))</f>
        <v/>
      </c>
      <c r="B54" s="419"/>
      <c r="C54" s="419"/>
      <c r="D54" s="425"/>
      <c r="E54" s="425"/>
      <c r="F54" s="419"/>
      <c r="G54" s="419"/>
      <c r="H54" s="420"/>
      <c r="I54" s="420"/>
      <c r="J54" s="142" t="str">
        <f t="shared" si="29"/>
        <v/>
      </c>
      <c r="K54" s="142" t="str">
        <f t="shared" si="30"/>
        <v/>
      </c>
      <c r="L54" s="142" t="str">
        <f t="shared" si="31"/>
        <v/>
      </c>
      <c r="M54" s="142" t="str">
        <f t="shared" si="32"/>
        <v/>
      </c>
      <c r="N54" s="421"/>
      <c r="O54" s="421"/>
      <c r="P54" s="421"/>
      <c r="Q54" s="421"/>
      <c r="R54" s="145" t="str">
        <f t="shared" si="10"/>
        <v/>
      </c>
      <c r="S54" s="422"/>
      <c r="T54" s="422"/>
      <c r="U54" s="422"/>
      <c r="V54" s="422"/>
      <c r="W54" s="149" t="str">
        <f t="shared" si="11"/>
        <v/>
      </c>
      <c r="X54" s="150" t="str">
        <f t="shared" si="12"/>
        <v/>
      </c>
      <c r="Y54" s="63" t="str">
        <f>IF($C54="","",VLOOKUP($J54,'1.年齢給'!$B$8:$C$54,2))</f>
        <v/>
      </c>
      <c r="Z54" s="64" t="str">
        <f t="shared" si="13"/>
        <v/>
      </c>
      <c r="AA54" s="65" t="str">
        <f>IF($C54="","",IF($Z54="","",IF($Z54&lt;'3.段階号俸表・参照表'!$W$5,1,VLOOKUP($Z54,'3.段階号俸表・参照表'!$W$4:$AI$13,13,TRUE))))</f>
        <v/>
      </c>
      <c r="AB54" s="64" t="str">
        <f>IF(C54="","",($Z54-VLOOKUP($AA54,'3.段階号俸表・参照表'!$V$4:$AH$13,2,FALSE)))</f>
        <v/>
      </c>
      <c r="AC54" s="65" t="str">
        <f>IF($C54="","",IF($AB54&lt;=0,1,ROUNDUP($AB54/VLOOKUP($AA54,'3.段階号俸表・参照表'!$V$4:$AH$13,4,FALSE),0)+1))</f>
        <v/>
      </c>
      <c r="AD54" s="64" t="str">
        <f>IF($C54="","",INDEX('3.段階号俸表・参照表'!$B$3:$T$188,MATCH($AC54,'3.段階号俸表・参照表'!$B$3:$B$188,0),MATCH($AA54,'3.段階号俸表・参照表'!$B$3:$T$3,0)))</f>
        <v/>
      </c>
      <c r="AE54" s="64" t="str">
        <f t="shared" si="33"/>
        <v/>
      </c>
      <c r="AF54" s="64" t="str">
        <f t="shared" si="14"/>
        <v/>
      </c>
      <c r="AG54" s="64" t="str">
        <f t="shared" si="34"/>
        <v/>
      </c>
      <c r="AH54" s="67" t="str">
        <f t="shared" si="35"/>
        <v/>
      </c>
      <c r="AI54" s="187" t="str">
        <f t="shared" si="15"/>
        <v/>
      </c>
      <c r="AJ54" s="145" t="str">
        <f t="shared" si="16"/>
        <v/>
      </c>
      <c r="AK54" s="188" t="str">
        <f t="shared" si="17"/>
        <v/>
      </c>
      <c r="AL54" s="423"/>
      <c r="AM54" s="198" t="str">
        <f>IF($AL54="","",($AJ54-VLOOKUP($AL54,'3.段階号俸表・参照表'!$V$4:$AH$13,2,FALSE)))</f>
        <v/>
      </c>
      <c r="AN54" s="188" t="str">
        <f>IF($AL54="","",IF(ROUNDUP($AM54/VLOOKUP($AL54,'3.段階号俸表・参照表'!$V$4:$AH$13,4),0)+1&gt;=$AS54,$AS54,ROUNDUP($AM54/VLOOKUP($AL54,'3.段階号俸表・参照表'!$V$4:$AH$13,4),0)+1))</f>
        <v/>
      </c>
      <c r="AO54" s="199" t="str">
        <f>IF($AL54="","",($AN54-1)*VLOOKUP($AL54,'3.段階号俸表・参照表'!$V$4:$AI$13,4,FALSE))</f>
        <v/>
      </c>
      <c r="AP54" s="188" t="str">
        <f t="shared" si="18"/>
        <v/>
      </c>
      <c r="AQ54" s="188" t="str">
        <f>IF($AL54="","",IF($AP54&lt;=0,0,IF(ROUNDUP($AP54/(VLOOKUP($AL54,'3.段階号俸表・参照表'!$V$4:$AH$13,8,FALSE)),0)&gt;=($AT54-$AS54),$AT54-$AS54,ROUNDUP($AP54/(VLOOKUP($AL54,'3.段階号俸表・参照表'!$V$4:$AH$13,8,FALSE)),0))))</f>
        <v/>
      </c>
      <c r="AR54" s="188" t="str">
        <f t="shared" si="19"/>
        <v/>
      </c>
      <c r="AS54" s="188" t="str">
        <f>IF($AL54="","",VLOOKUP($AL54,'3.段階号俸表・参照表'!$V$4:$AH$13,11,FALSE))</f>
        <v/>
      </c>
      <c r="AT54" s="188" t="str">
        <f>IF($AL54="","",VLOOKUP($AL54,'3.段階号俸表・参照表'!$V$4:$AH$13,12,FALSE))</f>
        <v/>
      </c>
      <c r="AU54" s="145" t="str">
        <f>IF($AL54="","",INDEX('3.段階号俸表・参照表'!$B$3:$T$188,MATCH($AR54,'3.段階号俸表・参照表'!$B$3:$B$188,0),MATCH($AL54,'3.段階号俸表・参照表'!$B$3:$T$3,0)))</f>
        <v/>
      </c>
      <c r="AV54" s="145" t="str">
        <f t="shared" si="5"/>
        <v/>
      </c>
      <c r="AW54" s="145" t="str">
        <f t="shared" si="20"/>
        <v/>
      </c>
      <c r="AX54" s="145" t="str">
        <f t="shared" si="21"/>
        <v/>
      </c>
      <c r="AY54" s="145" t="str">
        <f t="shared" si="22"/>
        <v/>
      </c>
      <c r="AZ54" s="145" t="str">
        <f t="shared" si="23"/>
        <v/>
      </c>
      <c r="BA54" s="201" t="str">
        <f t="shared" si="24"/>
        <v/>
      </c>
      <c r="BC54" s="234" t="str">
        <f t="shared" si="36"/>
        <v/>
      </c>
      <c r="BD54" s="226" t="str">
        <f t="shared" si="37"/>
        <v/>
      </c>
      <c r="BE54" s="226" t="str">
        <f t="shared" si="38"/>
        <v/>
      </c>
      <c r="BF54" s="226" t="str">
        <f t="shared" si="39"/>
        <v/>
      </c>
      <c r="BG54" s="235" t="str">
        <f>IF($C54="","",IF($BC54&gt;=$BC$5,AI54,VLOOKUP(BC54,'1.年齢給'!$B$8:$C$54,2)))</f>
        <v/>
      </c>
      <c r="BH54" s="236" t="str">
        <f t="shared" si="25"/>
        <v/>
      </c>
      <c r="BI54" s="230" t="str">
        <f t="shared" si="26"/>
        <v/>
      </c>
      <c r="BJ54" s="230" t="str">
        <f t="shared" si="27"/>
        <v/>
      </c>
      <c r="BK54" s="230" t="str">
        <f>IF($BH54="","",VLOOKUP($BH54,'3.段階号俸表・参照表'!V$4:AH$13,11,FALSE))</f>
        <v/>
      </c>
      <c r="BL54" s="230" t="str">
        <f>IF($BH54="","",VLOOKUP($BH54,'3.段階号俸表・参照表'!$V$4:$AH$13,12,FALSE))</f>
        <v/>
      </c>
      <c r="BM54" s="235" t="str">
        <f>IF($C54="","",IF($BC54&gt;=$BC$5,$AU54,INDEX('3.段階号俸表・参照表'!$B$3:$T$188,MATCH(BJ54,'3.段階号俸表・参照表'!$B$3:$B$188,0),MATCH(BH54,'3.段階号俸表・参照表'!$B$3:$T$3,0))))</f>
        <v/>
      </c>
      <c r="BN54" s="238" t="str">
        <f t="shared" si="28"/>
        <v/>
      </c>
    </row>
    <row r="55" spans="1:66" ht="14.4" x14ac:dyDescent="0.15">
      <c r="A55" s="62" t="str">
        <f>IF(C55="","",COUNTA($C$9:C55))</f>
        <v/>
      </c>
      <c r="B55" s="419"/>
      <c r="C55" s="419"/>
      <c r="D55" s="425"/>
      <c r="E55" s="425"/>
      <c r="F55" s="419"/>
      <c r="G55" s="419"/>
      <c r="H55" s="420"/>
      <c r="I55" s="420"/>
      <c r="J55" s="142" t="str">
        <f t="shared" si="29"/>
        <v/>
      </c>
      <c r="K55" s="142" t="str">
        <f t="shared" si="30"/>
        <v/>
      </c>
      <c r="L55" s="142" t="str">
        <f t="shared" si="31"/>
        <v/>
      </c>
      <c r="M55" s="142" t="str">
        <f t="shared" si="32"/>
        <v/>
      </c>
      <c r="N55" s="421"/>
      <c r="O55" s="421"/>
      <c r="P55" s="421"/>
      <c r="Q55" s="421"/>
      <c r="R55" s="145" t="str">
        <f t="shared" si="10"/>
        <v/>
      </c>
      <c r="S55" s="422"/>
      <c r="T55" s="422"/>
      <c r="U55" s="422"/>
      <c r="V55" s="422"/>
      <c r="W55" s="149" t="str">
        <f t="shared" si="11"/>
        <v/>
      </c>
      <c r="X55" s="150" t="str">
        <f t="shared" si="12"/>
        <v/>
      </c>
      <c r="Y55" s="63" t="str">
        <f>IF($C55="","",VLOOKUP($J55,'1.年齢給'!$B$8:$C$54,2))</f>
        <v/>
      </c>
      <c r="Z55" s="64" t="str">
        <f t="shared" si="13"/>
        <v/>
      </c>
      <c r="AA55" s="65" t="str">
        <f>IF($C55="","",IF($Z55="","",IF($Z55&lt;'3.段階号俸表・参照表'!$W$5,1,VLOOKUP($Z55,'3.段階号俸表・参照表'!$W$4:$AI$13,13,TRUE))))</f>
        <v/>
      </c>
      <c r="AB55" s="64" t="str">
        <f>IF(C55="","",($Z55-VLOOKUP($AA55,'3.段階号俸表・参照表'!$V$4:$AH$13,2,FALSE)))</f>
        <v/>
      </c>
      <c r="AC55" s="65" t="str">
        <f>IF($C55="","",IF($AB55&lt;=0,1,ROUNDUP($AB55/VLOOKUP($AA55,'3.段階号俸表・参照表'!$V$4:$AH$13,4,FALSE),0)+1))</f>
        <v/>
      </c>
      <c r="AD55" s="64" t="str">
        <f>IF($C55="","",INDEX('3.段階号俸表・参照表'!$B$3:$T$188,MATCH($AC55,'3.段階号俸表・参照表'!$B$3:$B$188,0),MATCH($AA55,'3.段階号俸表・参照表'!$B$3:$T$3,0)))</f>
        <v/>
      </c>
      <c r="AE55" s="64" t="str">
        <f t="shared" si="33"/>
        <v/>
      </c>
      <c r="AF55" s="64" t="str">
        <f t="shared" si="14"/>
        <v/>
      </c>
      <c r="AG55" s="64" t="str">
        <f t="shared" si="34"/>
        <v/>
      </c>
      <c r="AH55" s="67" t="str">
        <f t="shared" si="35"/>
        <v/>
      </c>
      <c r="AI55" s="187" t="str">
        <f t="shared" si="15"/>
        <v/>
      </c>
      <c r="AJ55" s="145" t="str">
        <f t="shared" si="16"/>
        <v/>
      </c>
      <c r="AK55" s="188" t="str">
        <f t="shared" si="17"/>
        <v/>
      </c>
      <c r="AL55" s="423"/>
      <c r="AM55" s="198" t="str">
        <f>IF($AL55="","",($AJ55-VLOOKUP($AL55,'3.段階号俸表・参照表'!$V$4:$AH$13,2,FALSE)))</f>
        <v/>
      </c>
      <c r="AN55" s="188" t="str">
        <f>IF($AL55="","",IF(ROUNDUP($AM55/VLOOKUP($AL55,'3.段階号俸表・参照表'!$V$4:$AH$13,4),0)+1&gt;=$AS55,$AS55,ROUNDUP($AM55/VLOOKUP($AL55,'3.段階号俸表・参照表'!$V$4:$AH$13,4),0)+1))</f>
        <v/>
      </c>
      <c r="AO55" s="199" t="str">
        <f>IF($AL55="","",($AN55-1)*VLOOKUP($AL55,'3.段階号俸表・参照表'!$V$4:$AI$13,4,FALSE))</f>
        <v/>
      </c>
      <c r="AP55" s="188" t="str">
        <f t="shared" si="18"/>
        <v/>
      </c>
      <c r="AQ55" s="188" t="str">
        <f>IF($AL55="","",IF($AP55&lt;=0,0,IF(ROUNDUP($AP55/(VLOOKUP($AL55,'3.段階号俸表・参照表'!$V$4:$AH$13,8,FALSE)),0)&gt;=($AT55-$AS55),$AT55-$AS55,ROUNDUP($AP55/(VLOOKUP($AL55,'3.段階号俸表・参照表'!$V$4:$AH$13,8,FALSE)),0))))</f>
        <v/>
      </c>
      <c r="AR55" s="188" t="str">
        <f t="shared" si="19"/>
        <v/>
      </c>
      <c r="AS55" s="188" t="str">
        <f>IF($AL55="","",VLOOKUP($AL55,'3.段階号俸表・参照表'!$V$4:$AH$13,11,FALSE))</f>
        <v/>
      </c>
      <c r="AT55" s="188" t="str">
        <f>IF($AL55="","",VLOOKUP($AL55,'3.段階号俸表・参照表'!$V$4:$AH$13,12,FALSE))</f>
        <v/>
      </c>
      <c r="AU55" s="145" t="str">
        <f>IF($AL55="","",INDEX('3.段階号俸表・参照表'!$B$3:$T$188,MATCH($AR55,'3.段階号俸表・参照表'!$B$3:$B$188,0),MATCH($AL55,'3.段階号俸表・参照表'!$B$3:$T$3,0)))</f>
        <v/>
      </c>
      <c r="AV55" s="145" t="str">
        <f t="shared" si="5"/>
        <v/>
      </c>
      <c r="AW55" s="145" t="str">
        <f t="shared" si="20"/>
        <v/>
      </c>
      <c r="AX55" s="145" t="str">
        <f t="shared" si="21"/>
        <v/>
      </c>
      <c r="AY55" s="145" t="str">
        <f t="shared" si="22"/>
        <v/>
      </c>
      <c r="AZ55" s="145" t="str">
        <f t="shared" si="23"/>
        <v/>
      </c>
      <c r="BA55" s="201" t="str">
        <f t="shared" si="24"/>
        <v/>
      </c>
      <c r="BC55" s="234" t="str">
        <f t="shared" si="36"/>
        <v/>
      </c>
      <c r="BD55" s="226" t="str">
        <f t="shared" si="37"/>
        <v/>
      </c>
      <c r="BE55" s="226" t="str">
        <f t="shared" si="38"/>
        <v/>
      </c>
      <c r="BF55" s="226" t="str">
        <f t="shared" si="39"/>
        <v/>
      </c>
      <c r="BG55" s="235" t="str">
        <f>IF($C55="","",IF($BC55&gt;=$BC$5,AI55,VLOOKUP(BC55,'1.年齢給'!$B$8:$C$54,2)))</f>
        <v/>
      </c>
      <c r="BH55" s="236" t="str">
        <f t="shared" si="25"/>
        <v/>
      </c>
      <c r="BI55" s="230" t="str">
        <f t="shared" si="26"/>
        <v/>
      </c>
      <c r="BJ55" s="230" t="str">
        <f t="shared" si="27"/>
        <v/>
      </c>
      <c r="BK55" s="230" t="str">
        <f>IF($BH55="","",VLOOKUP($BH55,'3.段階号俸表・参照表'!V$4:AH$13,11,FALSE))</f>
        <v/>
      </c>
      <c r="BL55" s="230" t="str">
        <f>IF($BH55="","",VLOOKUP($BH55,'3.段階号俸表・参照表'!$V$4:$AH$13,12,FALSE))</f>
        <v/>
      </c>
      <c r="BM55" s="235" t="str">
        <f>IF($C55="","",IF($BC55&gt;=$BC$5,$AU55,INDEX('3.段階号俸表・参照表'!$B$3:$T$188,MATCH(BJ55,'3.段階号俸表・参照表'!$B$3:$B$188,0),MATCH(BH55,'3.段階号俸表・参照表'!$B$3:$T$3,0))))</f>
        <v/>
      </c>
      <c r="BN55" s="238" t="str">
        <f t="shared" si="28"/>
        <v/>
      </c>
    </row>
    <row r="56" spans="1:66" ht="14.4" x14ac:dyDescent="0.15">
      <c r="A56" s="62" t="str">
        <f>IF(C56="","",COUNTA($C$9:C56))</f>
        <v/>
      </c>
      <c r="B56" s="419"/>
      <c r="C56" s="419"/>
      <c r="D56" s="425"/>
      <c r="E56" s="425"/>
      <c r="F56" s="419"/>
      <c r="G56" s="419"/>
      <c r="H56" s="420"/>
      <c r="I56" s="420"/>
      <c r="J56" s="142" t="str">
        <f t="shared" si="29"/>
        <v/>
      </c>
      <c r="K56" s="142" t="str">
        <f t="shared" si="30"/>
        <v/>
      </c>
      <c r="L56" s="142" t="str">
        <f t="shared" si="31"/>
        <v/>
      </c>
      <c r="M56" s="142" t="str">
        <f t="shared" si="32"/>
        <v/>
      </c>
      <c r="N56" s="421"/>
      <c r="O56" s="421"/>
      <c r="P56" s="421"/>
      <c r="Q56" s="421"/>
      <c r="R56" s="145" t="str">
        <f t="shared" si="10"/>
        <v/>
      </c>
      <c r="S56" s="422"/>
      <c r="T56" s="422"/>
      <c r="U56" s="422"/>
      <c r="V56" s="422"/>
      <c r="W56" s="149" t="str">
        <f t="shared" si="11"/>
        <v/>
      </c>
      <c r="X56" s="150" t="str">
        <f t="shared" si="12"/>
        <v/>
      </c>
      <c r="Y56" s="63" t="str">
        <f>IF($C56="","",VLOOKUP($J56,'1.年齢給'!$B$8:$C$54,2))</f>
        <v/>
      </c>
      <c r="Z56" s="64" t="str">
        <f t="shared" si="13"/>
        <v/>
      </c>
      <c r="AA56" s="65" t="str">
        <f>IF($C56="","",IF($Z56="","",IF($Z56&lt;'3.段階号俸表・参照表'!$W$5,1,VLOOKUP($Z56,'3.段階号俸表・参照表'!$W$4:$AI$13,13,TRUE))))</f>
        <v/>
      </c>
      <c r="AB56" s="64" t="str">
        <f>IF(C56="","",($Z56-VLOOKUP($AA56,'3.段階号俸表・参照表'!$V$4:$AH$13,2,FALSE)))</f>
        <v/>
      </c>
      <c r="AC56" s="65" t="str">
        <f>IF($C56="","",IF($AB56&lt;=0,1,ROUNDUP($AB56/VLOOKUP($AA56,'3.段階号俸表・参照表'!$V$4:$AH$13,4,FALSE),0)+1))</f>
        <v/>
      </c>
      <c r="AD56" s="64" t="str">
        <f>IF($C56="","",INDEX('3.段階号俸表・参照表'!$B$3:$T$188,MATCH($AC56,'3.段階号俸表・参照表'!$B$3:$B$188,0),MATCH($AA56,'3.段階号俸表・参照表'!$B$3:$T$3,0)))</f>
        <v/>
      </c>
      <c r="AE56" s="64" t="str">
        <f t="shared" si="33"/>
        <v/>
      </c>
      <c r="AF56" s="64" t="str">
        <f t="shared" si="14"/>
        <v/>
      </c>
      <c r="AG56" s="64" t="str">
        <f t="shared" si="34"/>
        <v/>
      </c>
      <c r="AH56" s="67" t="str">
        <f t="shared" si="35"/>
        <v/>
      </c>
      <c r="AI56" s="187" t="str">
        <f t="shared" si="15"/>
        <v/>
      </c>
      <c r="AJ56" s="145" t="str">
        <f t="shared" si="16"/>
        <v/>
      </c>
      <c r="AK56" s="188" t="str">
        <f t="shared" si="17"/>
        <v/>
      </c>
      <c r="AL56" s="423"/>
      <c r="AM56" s="198" t="str">
        <f>IF($AL56="","",($AJ56-VLOOKUP($AL56,'3.段階号俸表・参照表'!$V$4:$AH$13,2,FALSE)))</f>
        <v/>
      </c>
      <c r="AN56" s="188" t="str">
        <f>IF($AL56="","",IF(ROUNDUP($AM56/VLOOKUP($AL56,'3.段階号俸表・参照表'!$V$4:$AH$13,4),0)+1&gt;=$AS56,$AS56,ROUNDUP($AM56/VLOOKUP($AL56,'3.段階号俸表・参照表'!$V$4:$AH$13,4),0)+1))</f>
        <v/>
      </c>
      <c r="AO56" s="199" t="str">
        <f>IF($AL56="","",($AN56-1)*VLOOKUP($AL56,'3.段階号俸表・参照表'!$V$4:$AI$13,4,FALSE))</f>
        <v/>
      </c>
      <c r="AP56" s="188" t="str">
        <f t="shared" si="18"/>
        <v/>
      </c>
      <c r="AQ56" s="188" t="str">
        <f>IF($AL56="","",IF($AP56&lt;=0,0,IF(ROUNDUP($AP56/(VLOOKUP($AL56,'3.段階号俸表・参照表'!$V$4:$AH$13,8,FALSE)),0)&gt;=($AT56-$AS56),$AT56-$AS56,ROUNDUP($AP56/(VLOOKUP($AL56,'3.段階号俸表・参照表'!$V$4:$AH$13,8,FALSE)),0))))</f>
        <v/>
      </c>
      <c r="AR56" s="188" t="str">
        <f t="shared" si="19"/>
        <v/>
      </c>
      <c r="AS56" s="188" t="str">
        <f>IF($AL56="","",VLOOKUP($AL56,'3.段階号俸表・参照表'!$V$4:$AH$13,11,FALSE))</f>
        <v/>
      </c>
      <c r="AT56" s="188" t="str">
        <f>IF($AL56="","",VLOOKUP($AL56,'3.段階号俸表・参照表'!$V$4:$AH$13,12,FALSE))</f>
        <v/>
      </c>
      <c r="AU56" s="145" t="str">
        <f>IF($AL56="","",INDEX('3.段階号俸表・参照表'!$B$3:$T$188,MATCH($AR56,'3.段階号俸表・参照表'!$B$3:$B$188,0),MATCH($AL56,'3.段階号俸表・参照表'!$B$3:$T$3,0)))</f>
        <v/>
      </c>
      <c r="AV56" s="145" t="str">
        <f t="shared" si="5"/>
        <v/>
      </c>
      <c r="AW56" s="145" t="str">
        <f t="shared" si="20"/>
        <v/>
      </c>
      <c r="AX56" s="145" t="str">
        <f t="shared" si="21"/>
        <v/>
      </c>
      <c r="AY56" s="145" t="str">
        <f t="shared" si="22"/>
        <v/>
      </c>
      <c r="AZ56" s="145" t="str">
        <f t="shared" si="23"/>
        <v/>
      </c>
      <c r="BA56" s="201" t="str">
        <f t="shared" si="24"/>
        <v/>
      </c>
      <c r="BC56" s="234" t="str">
        <f t="shared" si="36"/>
        <v/>
      </c>
      <c r="BD56" s="226" t="str">
        <f t="shared" si="37"/>
        <v/>
      </c>
      <c r="BE56" s="226" t="str">
        <f t="shared" si="38"/>
        <v/>
      </c>
      <c r="BF56" s="226" t="str">
        <f t="shared" si="39"/>
        <v/>
      </c>
      <c r="BG56" s="235" t="str">
        <f>IF($C56="","",IF($BC56&gt;=$BC$5,AI56,VLOOKUP(BC56,'1.年齢給'!$B$8:$C$54,2)))</f>
        <v/>
      </c>
      <c r="BH56" s="236" t="str">
        <f t="shared" si="25"/>
        <v/>
      </c>
      <c r="BI56" s="230" t="str">
        <f t="shared" si="26"/>
        <v/>
      </c>
      <c r="BJ56" s="230" t="str">
        <f t="shared" si="27"/>
        <v/>
      </c>
      <c r="BK56" s="230" t="str">
        <f>IF($BH56="","",VLOOKUP($BH56,'3.段階号俸表・参照表'!V$4:AH$13,11,FALSE))</f>
        <v/>
      </c>
      <c r="BL56" s="230" t="str">
        <f>IF($BH56="","",VLOOKUP($BH56,'3.段階号俸表・参照表'!$V$4:$AH$13,12,FALSE))</f>
        <v/>
      </c>
      <c r="BM56" s="235" t="str">
        <f>IF($C56="","",IF($BC56&gt;=$BC$5,$AU56,INDEX('3.段階号俸表・参照表'!$B$3:$T$188,MATCH(BJ56,'3.段階号俸表・参照表'!$B$3:$B$188,0),MATCH(BH56,'3.段階号俸表・参照表'!$B$3:$T$3,0))))</f>
        <v/>
      </c>
      <c r="BN56" s="238" t="str">
        <f t="shared" si="28"/>
        <v/>
      </c>
    </row>
    <row r="57" spans="1:66" ht="14.4" x14ac:dyDescent="0.15">
      <c r="A57" s="62" t="str">
        <f>IF(C57="","",COUNTA($C$9:C57))</f>
        <v/>
      </c>
      <c r="B57" s="419"/>
      <c r="C57" s="419"/>
      <c r="D57" s="425"/>
      <c r="E57" s="425"/>
      <c r="F57" s="419"/>
      <c r="G57" s="419"/>
      <c r="H57" s="420"/>
      <c r="I57" s="420"/>
      <c r="J57" s="142" t="str">
        <f t="shared" si="29"/>
        <v/>
      </c>
      <c r="K57" s="142" t="str">
        <f t="shared" si="30"/>
        <v/>
      </c>
      <c r="L57" s="142" t="str">
        <f t="shared" si="31"/>
        <v/>
      </c>
      <c r="M57" s="142" t="str">
        <f t="shared" si="32"/>
        <v/>
      </c>
      <c r="N57" s="421"/>
      <c r="O57" s="421"/>
      <c r="P57" s="421"/>
      <c r="Q57" s="421"/>
      <c r="R57" s="145" t="str">
        <f t="shared" si="10"/>
        <v/>
      </c>
      <c r="S57" s="422"/>
      <c r="T57" s="422"/>
      <c r="U57" s="422"/>
      <c r="V57" s="422"/>
      <c r="W57" s="149" t="str">
        <f t="shared" si="11"/>
        <v/>
      </c>
      <c r="X57" s="150" t="str">
        <f t="shared" si="12"/>
        <v/>
      </c>
      <c r="Y57" s="63" t="str">
        <f>IF($C57="","",VLOOKUP($J57,'1.年齢給'!$B$8:$C$54,2))</f>
        <v/>
      </c>
      <c r="Z57" s="64" t="str">
        <f t="shared" si="13"/>
        <v/>
      </c>
      <c r="AA57" s="65" t="str">
        <f>IF($C57="","",IF($Z57="","",IF($Z57&lt;'3.段階号俸表・参照表'!$W$5,1,VLOOKUP($Z57,'3.段階号俸表・参照表'!$W$4:$AI$13,13,TRUE))))</f>
        <v/>
      </c>
      <c r="AB57" s="64" t="str">
        <f>IF(C57="","",($Z57-VLOOKUP($AA57,'3.段階号俸表・参照表'!$V$4:$AH$13,2,FALSE)))</f>
        <v/>
      </c>
      <c r="AC57" s="65" t="str">
        <f>IF($C57="","",IF($AB57&lt;=0,1,ROUNDUP($AB57/VLOOKUP($AA57,'3.段階号俸表・参照表'!$V$4:$AH$13,4,FALSE),0)+1))</f>
        <v/>
      </c>
      <c r="AD57" s="64" t="str">
        <f>IF($C57="","",INDEX('3.段階号俸表・参照表'!$B$3:$T$188,MATCH($AC57,'3.段階号俸表・参照表'!$B$3:$B$188,0),MATCH($AA57,'3.段階号俸表・参照表'!$B$3:$T$3,0)))</f>
        <v/>
      </c>
      <c r="AE57" s="64" t="str">
        <f t="shared" si="33"/>
        <v/>
      </c>
      <c r="AF57" s="64" t="str">
        <f t="shared" si="14"/>
        <v/>
      </c>
      <c r="AG57" s="64" t="str">
        <f t="shared" si="34"/>
        <v/>
      </c>
      <c r="AH57" s="67" t="str">
        <f t="shared" si="35"/>
        <v/>
      </c>
      <c r="AI57" s="187" t="str">
        <f t="shared" si="15"/>
        <v/>
      </c>
      <c r="AJ57" s="145" t="str">
        <f t="shared" si="16"/>
        <v/>
      </c>
      <c r="AK57" s="188" t="str">
        <f t="shared" si="17"/>
        <v/>
      </c>
      <c r="AL57" s="423"/>
      <c r="AM57" s="198" t="str">
        <f>IF($AL57="","",($AJ57-VLOOKUP($AL57,'3.段階号俸表・参照表'!$V$4:$AH$13,2,FALSE)))</f>
        <v/>
      </c>
      <c r="AN57" s="188" t="str">
        <f>IF($AL57="","",IF(ROUNDUP($AM57/VLOOKUP($AL57,'3.段階号俸表・参照表'!$V$4:$AH$13,4),0)+1&gt;=$AS57,$AS57,ROUNDUP($AM57/VLOOKUP($AL57,'3.段階号俸表・参照表'!$V$4:$AH$13,4),0)+1))</f>
        <v/>
      </c>
      <c r="AO57" s="199" t="str">
        <f>IF($AL57="","",($AN57-1)*VLOOKUP($AL57,'3.段階号俸表・参照表'!$V$4:$AI$13,4,FALSE))</f>
        <v/>
      </c>
      <c r="AP57" s="188" t="str">
        <f t="shared" si="18"/>
        <v/>
      </c>
      <c r="AQ57" s="188" t="str">
        <f>IF($AL57="","",IF($AP57&lt;=0,0,IF(ROUNDUP($AP57/(VLOOKUP($AL57,'3.段階号俸表・参照表'!$V$4:$AH$13,8,FALSE)),0)&gt;=($AT57-$AS57),$AT57-$AS57,ROUNDUP($AP57/(VLOOKUP($AL57,'3.段階号俸表・参照表'!$V$4:$AH$13,8,FALSE)),0))))</f>
        <v/>
      </c>
      <c r="AR57" s="188" t="str">
        <f t="shared" si="19"/>
        <v/>
      </c>
      <c r="AS57" s="188" t="str">
        <f>IF($AL57="","",VLOOKUP($AL57,'3.段階号俸表・参照表'!$V$4:$AH$13,11,FALSE))</f>
        <v/>
      </c>
      <c r="AT57" s="188" t="str">
        <f>IF($AL57="","",VLOOKUP($AL57,'3.段階号俸表・参照表'!$V$4:$AH$13,12,FALSE))</f>
        <v/>
      </c>
      <c r="AU57" s="145" t="str">
        <f>IF($AL57="","",INDEX('3.段階号俸表・参照表'!$B$3:$T$188,MATCH($AR57,'3.段階号俸表・参照表'!$B$3:$B$188,0),MATCH($AL57,'3.段階号俸表・参照表'!$B$3:$T$3,0)))</f>
        <v/>
      </c>
      <c r="AV57" s="145" t="str">
        <f t="shared" si="5"/>
        <v/>
      </c>
      <c r="AW57" s="145" t="str">
        <f t="shared" si="20"/>
        <v/>
      </c>
      <c r="AX57" s="145" t="str">
        <f t="shared" si="21"/>
        <v/>
      </c>
      <c r="AY57" s="145" t="str">
        <f t="shared" si="22"/>
        <v/>
      </c>
      <c r="AZ57" s="145" t="str">
        <f t="shared" si="23"/>
        <v/>
      </c>
      <c r="BA57" s="201" t="str">
        <f t="shared" si="24"/>
        <v/>
      </c>
      <c r="BC57" s="234" t="str">
        <f t="shared" si="36"/>
        <v/>
      </c>
      <c r="BD57" s="226" t="str">
        <f t="shared" si="37"/>
        <v/>
      </c>
      <c r="BE57" s="226" t="str">
        <f t="shared" si="38"/>
        <v/>
      </c>
      <c r="BF57" s="226" t="str">
        <f t="shared" si="39"/>
        <v/>
      </c>
      <c r="BG57" s="235" t="str">
        <f>IF($C57="","",IF($BC57&gt;=$BC$5,AI57,VLOOKUP(BC57,'1.年齢給'!$B$8:$C$54,2)))</f>
        <v/>
      </c>
      <c r="BH57" s="236" t="str">
        <f t="shared" si="25"/>
        <v/>
      </c>
      <c r="BI57" s="230" t="str">
        <f t="shared" si="26"/>
        <v/>
      </c>
      <c r="BJ57" s="230" t="str">
        <f t="shared" si="27"/>
        <v/>
      </c>
      <c r="BK57" s="230" t="str">
        <f>IF($BH57="","",VLOOKUP($BH57,'3.段階号俸表・参照表'!V$4:AH$13,11,FALSE))</f>
        <v/>
      </c>
      <c r="BL57" s="230" t="str">
        <f>IF($BH57="","",VLOOKUP($BH57,'3.段階号俸表・参照表'!$V$4:$AH$13,12,FALSE))</f>
        <v/>
      </c>
      <c r="BM57" s="235" t="str">
        <f>IF($C57="","",IF($BC57&gt;=$BC$5,$AU57,INDEX('3.段階号俸表・参照表'!$B$3:$T$188,MATCH(BJ57,'3.段階号俸表・参照表'!$B$3:$B$188,0),MATCH(BH57,'3.段階号俸表・参照表'!$B$3:$T$3,0))))</f>
        <v/>
      </c>
      <c r="BN57" s="238" t="str">
        <f t="shared" si="28"/>
        <v/>
      </c>
    </row>
    <row r="58" spans="1:66" ht="14.4" x14ac:dyDescent="0.15">
      <c r="A58" s="62" t="str">
        <f>IF(C58="","",COUNTA($C$9:C58))</f>
        <v/>
      </c>
      <c r="B58" s="419"/>
      <c r="C58" s="419"/>
      <c r="D58" s="425"/>
      <c r="E58" s="425"/>
      <c r="F58" s="419"/>
      <c r="G58" s="419"/>
      <c r="H58" s="420"/>
      <c r="I58" s="420"/>
      <c r="J58" s="142" t="str">
        <f t="shared" si="29"/>
        <v/>
      </c>
      <c r="K58" s="142" t="str">
        <f t="shared" si="30"/>
        <v/>
      </c>
      <c r="L58" s="142" t="str">
        <f t="shared" si="31"/>
        <v/>
      </c>
      <c r="M58" s="142" t="str">
        <f t="shared" si="32"/>
        <v/>
      </c>
      <c r="N58" s="421"/>
      <c r="O58" s="421"/>
      <c r="P58" s="421"/>
      <c r="Q58" s="421"/>
      <c r="R58" s="145" t="str">
        <f t="shared" si="10"/>
        <v/>
      </c>
      <c r="S58" s="422"/>
      <c r="T58" s="422"/>
      <c r="U58" s="422"/>
      <c r="V58" s="422"/>
      <c r="W58" s="149" t="str">
        <f t="shared" si="11"/>
        <v/>
      </c>
      <c r="X58" s="150" t="str">
        <f t="shared" si="12"/>
        <v/>
      </c>
      <c r="Y58" s="63" t="str">
        <f>IF($C58="","",VLOOKUP($J58,'1.年齢給'!$B$8:$C$54,2))</f>
        <v/>
      </c>
      <c r="Z58" s="64" t="str">
        <f t="shared" si="13"/>
        <v/>
      </c>
      <c r="AA58" s="65" t="str">
        <f>IF($C58="","",IF($Z58="","",IF($Z58&lt;'3.段階号俸表・参照表'!$W$5,1,VLOOKUP($Z58,'3.段階号俸表・参照表'!$W$4:$AI$13,13,TRUE))))</f>
        <v/>
      </c>
      <c r="AB58" s="64" t="str">
        <f>IF(C58="","",($Z58-VLOOKUP($AA58,'3.段階号俸表・参照表'!$V$4:$AH$13,2,FALSE)))</f>
        <v/>
      </c>
      <c r="AC58" s="65" t="str">
        <f>IF($C58="","",IF($AB58&lt;=0,1,ROUNDUP($AB58/VLOOKUP($AA58,'3.段階号俸表・参照表'!$V$4:$AH$13,4,FALSE),0)+1))</f>
        <v/>
      </c>
      <c r="AD58" s="64" t="str">
        <f>IF($C58="","",INDEX('3.段階号俸表・参照表'!$B$3:$T$188,MATCH($AC58,'3.段階号俸表・参照表'!$B$3:$B$188,0),MATCH($AA58,'3.段階号俸表・参照表'!$B$3:$T$3,0)))</f>
        <v/>
      </c>
      <c r="AE58" s="64" t="str">
        <f t="shared" si="33"/>
        <v/>
      </c>
      <c r="AF58" s="64" t="str">
        <f t="shared" si="14"/>
        <v/>
      </c>
      <c r="AG58" s="64" t="str">
        <f t="shared" si="34"/>
        <v/>
      </c>
      <c r="AH58" s="67" t="str">
        <f t="shared" si="35"/>
        <v/>
      </c>
      <c r="AI58" s="187" t="str">
        <f t="shared" si="15"/>
        <v/>
      </c>
      <c r="AJ58" s="145" t="str">
        <f t="shared" si="16"/>
        <v/>
      </c>
      <c r="AK58" s="188" t="str">
        <f t="shared" si="17"/>
        <v/>
      </c>
      <c r="AL58" s="423"/>
      <c r="AM58" s="198" t="str">
        <f>IF($AL58="","",($AJ58-VLOOKUP($AL58,'3.段階号俸表・参照表'!$V$4:$AH$13,2,FALSE)))</f>
        <v/>
      </c>
      <c r="AN58" s="188" t="str">
        <f>IF($AL58="","",IF(ROUNDUP($AM58/VLOOKUP($AL58,'3.段階号俸表・参照表'!$V$4:$AH$13,4),0)+1&gt;=$AS58,$AS58,ROUNDUP($AM58/VLOOKUP($AL58,'3.段階号俸表・参照表'!$V$4:$AH$13,4),0)+1))</f>
        <v/>
      </c>
      <c r="AO58" s="199" t="str">
        <f>IF($AL58="","",($AN58-1)*VLOOKUP($AL58,'3.段階号俸表・参照表'!$V$4:$AI$13,4,FALSE))</f>
        <v/>
      </c>
      <c r="AP58" s="188" t="str">
        <f t="shared" si="18"/>
        <v/>
      </c>
      <c r="AQ58" s="188" t="str">
        <f>IF($AL58="","",IF($AP58&lt;=0,0,IF(ROUNDUP($AP58/(VLOOKUP($AL58,'3.段階号俸表・参照表'!$V$4:$AH$13,8,FALSE)),0)&gt;=($AT58-$AS58),$AT58-$AS58,ROUNDUP($AP58/(VLOOKUP($AL58,'3.段階号俸表・参照表'!$V$4:$AH$13,8,FALSE)),0))))</f>
        <v/>
      </c>
      <c r="AR58" s="188" t="str">
        <f t="shared" si="19"/>
        <v/>
      </c>
      <c r="AS58" s="188" t="str">
        <f>IF($AL58="","",VLOOKUP($AL58,'3.段階号俸表・参照表'!$V$4:$AH$13,11,FALSE))</f>
        <v/>
      </c>
      <c r="AT58" s="188" t="str">
        <f>IF($AL58="","",VLOOKUP($AL58,'3.段階号俸表・参照表'!$V$4:$AH$13,12,FALSE))</f>
        <v/>
      </c>
      <c r="AU58" s="145" t="str">
        <f>IF($AL58="","",INDEX('3.段階号俸表・参照表'!$B$3:$T$188,MATCH($AR58,'3.段階号俸表・参照表'!$B$3:$B$188,0),MATCH($AL58,'3.段階号俸表・参照表'!$B$3:$T$3,0)))</f>
        <v/>
      </c>
      <c r="AV58" s="145" t="str">
        <f t="shared" si="5"/>
        <v/>
      </c>
      <c r="AW58" s="145" t="str">
        <f t="shared" si="20"/>
        <v/>
      </c>
      <c r="AX58" s="145" t="str">
        <f t="shared" si="21"/>
        <v/>
      </c>
      <c r="AY58" s="145" t="str">
        <f t="shared" si="22"/>
        <v/>
      </c>
      <c r="AZ58" s="145" t="str">
        <f t="shared" si="23"/>
        <v/>
      </c>
      <c r="BA58" s="201" t="str">
        <f t="shared" si="24"/>
        <v/>
      </c>
      <c r="BC58" s="234" t="str">
        <f t="shared" si="36"/>
        <v/>
      </c>
      <c r="BD58" s="226" t="str">
        <f t="shared" si="37"/>
        <v/>
      </c>
      <c r="BE58" s="226" t="str">
        <f t="shared" si="38"/>
        <v/>
      </c>
      <c r="BF58" s="226" t="str">
        <f t="shared" si="39"/>
        <v/>
      </c>
      <c r="BG58" s="235" t="str">
        <f>IF($C58="","",IF($BC58&gt;=$BC$5,AI58,VLOOKUP(BC58,'1.年齢給'!$B$8:$C$54,2)))</f>
        <v/>
      </c>
      <c r="BH58" s="236" t="str">
        <f t="shared" si="25"/>
        <v/>
      </c>
      <c r="BI58" s="230" t="str">
        <f t="shared" si="26"/>
        <v/>
      </c>
      <c r="BJ58" s="230" t="str">
        <f t="shared" si="27"/>
        <v/>
      </c>
      <c r="BK58" s="230" t="str">
        <f>IF($BH58="","",VLOOKUP($BH58,'3.段階号俸表・参照表'!V$4:AH$13,11,FALSE))</f>
        <v/>
      </c>
      <c r="BL58" s="230" t="str">
        <f>IF($BH58="","",VLOOKUP($BH58,'3.段階号俸表・参照表'!$V$4:$AH$13,12,FALSE))</f>
        <v/>
      </c>
      <c r="BM58" s="235" t="str">
        <f>IF($C58="","",IF($BC58&gt;=$BC$5,$AU58,INDEX('3.段階号俸表・参照表'!$B$3:$T$188,MATCH(BJ58,'3.段階号俸表・参照表'!$B$3:$B$188,0),MATCH(BH58,'3.段階号俸表・参照表'!$B$3:$T$3,0))))</f>
        <v/>
      </c>
      <c r="BN58" s="238" t="str">
        <f t="shared" si="28"/>
        <v/>
      </c>
    </row>
    <row r="59" spans="1:66" ht="14.4" x14ac:dyDescent="0.15">
      <c r="A59" s="62" t="str">
        <f>IF(C59="","",COUNTA($C$9:C59))</f>
        <v/>
      </c>
      <c r="B59" s="419"/>
      <c r="C59" s="419"/>
      <c r="D59" s="425"/>
      <c r="E59" s="425"/>
      <c r="F59" s="419"/>
      <c r="G59" s="419"/>
      <c r="H59" s="420"/>
      <c r="I59" s="420"/>
      <c r="J59" s="142" t="str">
        <f t="shared" si="29"/>
        <v/>
      </c>
      <c r="K59" s="142" t="str">
        <f t="shared" si="30"/>
        <v/>
      </c>
      <c r="L59" s="142" t="str">
        <f t="shared" si="31"/>
        <v/>
      </c>
      <c r="M59" s="142" t="str">
        <f t="shared" si="32"/>
        <v/>
      </c>
      <c r="N59" s="421"/>
      <c r="O59" s="421"/>
      <c r="P59" s="421"/>
      <c r="Q59" s="421"/>
      <c r="R59" s="145" t="str">
        <f t="shared" si="10"/>
        <v/>
      </c>
      <c r="S59" s="422"/>
      <c r="T59" s="422"/>
      <c r="U59" s="422"/>
      <c r="V59" s="422"/>
      <c r="W59" s="149" t="str">
        <f t="shared" si="11"/>
        <v/>
      </c>
      <c r="X59" s="150" t="str">
        <f t="shared" si="12"/>
        <v/>
      </c>
      <c r="Y59" s="63" t="str">
        <f>IF($C59="","",VLOOKUP($J59,'1.年齢給'!$B$8:$C$54,2))</f>
        <v/>
      </c>
      <c r="Z59" s="64" t="str">
        <f t="shared" si="13"/>
        <v/>
      </c>
      <c r="AA59" s="65" t="str">
        <f>IF($C59="","",IF($Z59="","",IF($Z59&lt;'3.段階号俸表・参照表'!$W$5,1,VLOOKUP($Z59,'3.段階号俸表・参照表'!$W$4:$AI$13,13,TRUE))))</f>
        <v/>
      </c>
      <c r="AB59" s="64" t="str">
        <f>IF(C59="","",($Z59-VLOOKUP($AA59,'3.段階号俸表・参照表'!$V$4:$AH$13,2,FALSE)))</f>
        <v/>
      </c>
      <c r="AC59" s="65" t="str">
        <f>IF($C59="","",IF($AB59&lt;=0,1,ROUNDUP($AB59/VLOOKUP($AA59,'3.段階号俸表・参照表'!$V$4:$AH$13,4,FALSE),0)+1))</f>
        <v/>
      </c>
      <c r="AD59" s="64" t="str">
        <f>IF($C59="","",INDEX('3.段階号俸表・参照表'!$B$3:$T$188,MATCH($AC59,'3.段階号俸表・参照表'!$B$3:$B$188,0),MATCH($AA59,'3.段階号俸表・参照表'!$B$3:$T$3,0)))</f>
        <v/>
      </c>
      <c r="AE59" s="64" t="str">
        <f t="shared" si="33"/>
        <v/>
      </c>
      <c r="AF59" s="64" t="str">
        <f t="shared" si="14"/>
        <v/>
      </c>
      <c r="AG59" s="64" t="str">
        <f t="shared" si="34"/>
        <v/>
      </c>
      <c r="AH59" s="67" t="str">
        <f t="shared" si="35"/>
        <v/>
      </c>
      <c r="AI59" s="187" t="str">
        <f t="shared" si="15"/>
        <v/>
      </c>
      <c r="AJ59" s="145" t="str">
        <f t="shared" si="16"/>
        <v/>
      </c>
      <c r="AK59" s="188" t="str">
        <f t="shared" si="17"/>
        <v/>
      </c>
      <c r="AL59" s="423"/>
      <c r="AM59" s="198" t="str">
        <f>IF($AL59="","",($AJ59-VLOOKUP($AL59,'3.段階号俸表・参照表'!$V$4:$AH$13,2,FALSE)))</f>
        <v/>
      </c>
      <c r="AN59" s="188" t="str">
        <f>IF($AL59="","",IF(ROUNDUP($AM59/VLOOKUP($AL59,'3.段階号俸表・参照表'!$V$4:$AH$13,4),0)+1&gt;=$AS59,$AS59,ROUNDUP($AM59/VLOOKUP($AL59,'3.段階号俸表・参照表'!$V$4:$AH$13,4),0)+1))</f>
        <v/>
      </c>
      <c r="AO59" s="199" t="str">
        <f>IF($AL59="","",($AN59-1)*VLOOKUP($AL59,'3.段階号俸表・参照表'!$V$4:$AI$13,4,FALSE))</f>
        <v/>
      </c>
      <c r="AP59" s="188" t="str">
        <f t="shared" si="18"/>
        <v/>
      </c>
      <c r="AQ59" s="188" t="str">
        <f>IF($AL59="","",IF($AP59&lt;=0,0,IF(ROUNDUP($AP59/(VLOOKUP($AL59,'3.段階号俸表・参照表'!$V$4:$AH$13,8,FALSE)),0)&gt;=($AT59-$AS59),$AT59-$AS59,ROUNDUP($AP59/(VLOOKUP($AL59,'3.段階号俸表・参照表'!$V$4:$AH$13,8,FALSE)),0))))</f>
        <v/>
      </c>
      <c r="AR59" s="188" t="str">
        <f t="shared" si="19"/>
        <v/>
      </c>
      <c r="AS59" s="188" t="str">
        <f>IF($AL59="","",VLOOKUP($AL59,'3.段階号俸表・参照表'!$V$4:$AH$13,11,FALSE))</f>
        <v/>
      </c>
      <c r="AT59" s="188" t="str">
        <f>IF($AL59="","",VLOOKUP($AL59,'3.段階号俸表・参照表'!$V$4:$AH$13,12,FALSE))</f>
        <v/>
      </c>
      <c r="AU59" s="145" t="str">
        <f>IF($AL59="","",INDEX('3.段階号俸表・参照表'!$B$3:$T$188,MATCH($AR59,'3.段階号俸表・参照表'!$B$3:$B$188,0),MATCH($AL59,'3.段階号俸表・参照表'!$B$3:$T$3,0)))</f>
        <v/>
      </c>
      <c r="AV59" s="145" t="str">
        <f t="shared" si="5"/>
        <v/>
      </c>
      <c r="AW59" s="145" t="str">
        <f t="shared" si="20"/>
        <v/>
      </c>
      <c r="AX59" s="145" t="str">
        <f t="shared" si="21"/>
        <v/>
      </c>
      <c r="AY59" s="145" t="str">
        <f t="shared" si="22"/>
        <v/>
      </c>
      <c r="AZ59" s="145" t="str">
        <f t="shared" si="23"/>
        <v/>
      </c>
      <c r="BA59" s="201" t="str">
        <f t="shared" si="24"/>
        <v/>
      </c>
      <c r="BC59" s="234" t="str">
        <f t="shared" si="36"/>
        <v/>
      </c>
      <c r="BD59" s="226" t="str">
        <f t="shared" si="37"/>
        <v/>
      </c>
      <c r="BE59" s="226" t="str">
        <f t="shared" si="38"/>
        <v/>
      </c>
      <c r="BF59" s="226" t="str">
        <f t="shared" si="39"/>
        <v/>
      </c>
      <c r="BG59" s="235" t="str">
        <f>IF($C59="","",IF($BC59&gt;=$BC$5,AI59,VLOOKUP(BC59,'1.年齢給'!$B$8:$C$54,2)))</f>
        <v/>
      </c>
      <c r="BH59" s="236" t="str">
        <f t="shared" si="25"/>
        <v/>
      </c>
      <c r="BI59" s="230" t="str">
        <f t="shared" si="26"/>
        <v/>
      </c>
      <c r="BJ59" s="230" t="str">
        <f t="shared" si="27"/>
        <v/>
      </c>
      <c r="BK59" s="230" t="str">
        <f>IF($BH59="","",VLOOKUP($BH59,'3.段階号俸表・参照表'!V$4:AH$13,11,FALSE))</f>
        <v/>
      </c>
      <c r="BL59" s="230" t="str">
        <f>IF($BH59="","",VLOOKUP($BH59,'3.段階号俸表・参照表'!$V$4:$AH$13,12,FALSE))</f>
        <v/>
      </c>
      <c r="BM59" s="235" t="str">
        <f>IF($C59="","",IF($BC59&gt;=$BC$5,$AU59,INDEX('3.段階号俸表・参照表'!$B$3:$T$188,MATCH(BJ59,'3.段階号俸表・参照表'!$B$3:$B$188,0),MATCH(BH59,'3.段階号俸表・参照表'!$B$3:$T$3,0))))</f>
        <v/>
      </c>
      <c r="BN59" s="238" t="str">
        <f t="shared" si="28"/>
        <v/>
      </c>
    </row>
    <row r="60" spans="1:66" ht="14.4" x14ac:dyDescent="0.15">
      <c r="A60" s="62" t="str">
        <f>IF(C60="","",COUNTA($C$9:C60))</f>
        <v/>
      </c>
      <c r="B60" s="419"/>
      <c r="C60" s="419"/>
      <c r="D60" s="425"/>
      <c r="E60" s="425"/>
      <c r="F60" s="419"/>
      <c r="G60" s="419"/>
      <c r="H60" s="420"/>
      <c r="I60" s="420"/>
      <c r="J60" s="142" t="str">
        <f t="shared" si="29"/>
        <v/>
      </c>
      <c r="K60" s="142" t="str">
        <f t="shared" si="30"/>
        <v/>
      </c>
      <c r="L60" s="142" t="str">
        <f t="shared" si="31"/>
        <v/>
      </c>
      <c r="M60" s="142" t="str">
        <f t="shared" si="32"/>
        <v/>
      </c>
      <c r="N60" s="421"/>
      <c r="O60" s="421"/>
      <c r="P60" s="421"/>
      <c r="Q60" s="421"/>
      <c r="R60" s="145" t="str">
        <f t="shared" si="10"/>
        <v/>
      </c>
      <c r="S60" s="422"/>
      <c r="T60" s="422"/>
      <c r="U60" s="422"/>
      <c r="V60" s="422"/>
      <c r="W60" s="149" t="str">
        <f t="shared" si="11"/>
        <v/>
      </c>
      <c r="X60" s="150" t="str">
        <f t="shared" si="12"/>
        <v/>
      </c>
      <c r="Y60" s="63" t="str">
        <f>IF($C60="","",VLOOKUP($J60,'1.年齢給'!$B$8:$C$54,2))</f>
        <v/>
      </c>
      <c r="Z60" s="64" t="str">
        <f t="shared" si="13"/>
        <v/>
      </c>
      <c r="AA60" s="65" t="str">
        <f>IF($C60="","",IF($Z60="","",IF($Z60&lt;'3.段階号俸表・参照表'!$W$5,1,VLOOKUP($Z60,'3.段階号俸表・参照表'!$W$4:$AI$13,13,TRUE))))</f>
        <v/>
      </c>
      <c r="AB60" s="64" t="str">
        <f>IF(C60="","",($Z60-VLOOKUP($AA60,'3.段階号俸表・参照表'!$V$4:$AH$13,2,FALSE)))</f>
        <v/>
      </c>
      <c r="AC60" s="65" t="str">
        <f>IF($C60="","",IF($AB60&lt;=0,1,ROUNDUP($AB60/VLOOKUP($AA60,'3.段階号俸表・参照表'!$V$4:$AH$13,4,FALSE),0)+1))</f>
        <v/>
      </c>
      <c r="AD60" s="64" t="str">
        <f>IF($C60="","",INDEX('3.段階号俸表・参照表'!$B$3:$T$188,MATCH($AC60,'3.段階号俸表・参照表'!$B$3:$B$188,0),MATCH($AA60,'3.段階号俸表・参照表'!$B$3:$T$3,0)))</f>
        <v/>
      </c>
      <c r="AE60" s="64" t="str">
        <f t="shared" si="33"/>
        <v/>
      </c>
      <c r="AF60" s="64" t="str">
        <f t="shared" si="14"/>
        <v/>
      </c>
      <c r="AG60" s="64" t="str">
        <f t="shared" si="34"/>
        <v/>
      </c>
      <c r="AH60" s="67" t="str">
        <f t="shared" si="35"/>
        <v/>
      </c>
      <c r="AI60" s="187" t="str">
        <f t="shared" si="15"/>
        <v/>
      </c>
      <c r="AJ60" s="145" t="str">
        <f t="shared" si="16"/>
        <v/>
      </c>
      <c r="AK60" s="188" t="str">
        <f t="shared" si="17"/>
        <v/>
      </c>
      <c r="AL60" s="423"/>
      <c r="AM60" s="198" t="str">
        <f>IF($AL60="","",($AJ60-VLOOKUP($AL60,'3.段階号俸表・参照表'!$V$4:$AH$13,2,FALSE)))</f>
        <v/>
      </c>
      <c r="AN60" s="188" t="str">
        <f>IF($AL60="","",IF(ROUNDUP($AM60/VLOOKUP($AL60,'3.段階号俸表・参照表'!$V$4:$AH$13,4),0)+1&gt;=$AS60,$AS60,ROUNDUP($AM60/VLOOKUP($AL60,'3.段階号俸表・参照表'!$V$4:$AH$13,4),0)+1))</f>
        <v/>
      </c>
      <c r="AO60" s="199" t="str">
        <f>IF($AL60="","",($AN60-1)*VLOOKUP($AL60,'3.段階号俸表・参照表'!$V$4:$AI$13,4,FALSE))</f>
        <v/>
      </c>
      <c r="AP60" s="188" t="str">
        <f t="shared" si="18"/>
        <v/>
      </c>
      <c r="AQ60" s="188" t="str">
        <f>IF($AL60="","",IF($AP60&lt;=0,0,IF(ROUNDUP($AP60/(VLOOKUP($AL60,'3.段階号俸表・参照表'!$V$4:$AH$13,8,FALSE)),0)&gt;=($AT60-$AS60),$AT60-$AS60,ROUNDUP($AP60/(VLOOKUP($AL60,'3.段階号俸表・参照表'!$V$4:$AH$13,8,FALSE)),0))))</f>
        <v/>
      </c>
      <c r="AR60" s="188" t="str">
        <f t="shared" si="19"/>
        <v/>
      </c>
      <c r="AS60" s="188" t="str">
        <f>IF($AL60="","",VLOOKUP($AL60,'3.段階号俸表・参照表'!$V$4:$AH$13,11,FALSE))</f>
        <v/>
      </c>
      <c r="AT60" s="188" t="str">
        <f>IF($AL60="","",VLOOKUP($AL60,'3.段階号俸表・参照表'!$V$4:$AH$13,12,FALSE))</f>
        <v/>
      </c>
      <c r="AU60" s="145" t="str">
        <f>IF($AL60="","",INDEX('3.段階号俸表・参照表'!$B$3:$T$188,MATCH($AR60,'3.段階号俸表・参照表'!$B$3:$B$188,0),MATCH($AL60,'3.段階号俸表・参照表'!$B$3:$T$3,0)))</f>
        <v/>
      </c>
      <c r="AV60" s="145" t="str">
        <f t="shared" si="5"/>
        <v/>
      </c>
      <c r="AW60" s="145" t="str">
        <f t="shared" si="20"/>
        <v/>
      </c>
      <c r="AX60" s="145" t="str">
        <f t="shared" si="21"/>
        <v/>
      </c>
      <c r="AY60" s="145" t="str">
        <f t="shared" si="22"/>
        <v/>
      </c>
      <c r="AZ60" s="145" t="str">
        <f t="shared" si="23"/>
        <v/>
      </c>
      <c r="BA60" s="201" t="str">
        <f t="shared" si="24"/>
        <v/>
      </c>
      <c r="BC60" s="234" t="str">
        <f t="shared" si="36"/>
        <v/>
      </c>
      <c r="BD60" s="226" t="str">
        <f t="shared" si="37"/>
        <v/>
      </c>
      <c r="BE60" s="226" t="str">
        <f t="shared" si="38"/>
        <v/>
      </c>
      <c r="BF60" s="226" t="str">
        <f t="shared" si="39"/>
        <v/>
      </c>
      <c r="BG60" s="235" t="str">
        <f>IF($C60="","",IF($BC60&gt;=$BC$5,AI60,VLOOKUP(BC60,'1.年齢給'!$B$8:$C$54,2)))</f>
        <v/>
      </c>
      <c r="BH60" s="236" t="str">
        <f t="shared" si="25"/>
        <v/>
      </c>
      <c r="BI60" s="230" t="str">
        <f t="shared" si="26"/>
        <v/>
      </c>
      <c r="BJ60" s="230" t="str">
        <f t="shared" si="27"/>
        <v/>
      </c>
      <c r="BK60" s="230" t="str">
        <f>IF($BH60="","",VLOOKUP($BH60,'3.段階号俸表・参照表'!V$4:AH$13,11,FALSE))</f>
        <v/>
      </c>
      <c r="BL60" s="230" t="str">
        <f>IF($BH60="","",VLOOKUP($BH60,'3.段階号俸表・参照表'!$V$4:$AH$13,12,FALSE))</f>
        <v/>
      </c>
      <c r="BM60" s="235" t="str">
        <f>IF($C60="","",IF($BC60&gt;=$BC$5,$AU60,INDEX('3.段階号俸表・参照表'!$B$3:$T$188,MATCH(BJ60,'3.段階号俸表・参照表'!$B$3:$B$188,0),MATCH(BH60,'3.段階号俸表・参照表'!$B$3:$T$3,0))))</f>
        <v/>
      </c>
      <c r="BN60" s="238" t="str">
        <f t="shared" si="28"/>
        <v/>
      </c>
    </row>
    <row r="61" spans="1:66" ht="14.4" x14ac:dyDescent="0.15">
      <c r="A61" s="62" t="str">
        <f>IF(C61="","",COUNTA($C$9:C61))</f>
        <v/>
      </c>
      <c r="B61" s="419"/>
      <c r="C61" s="419"/>
      <c r="D61" s="425"/>
      <c r="E61" s="425"/>
      <c r="F61" s="419"/>
      <c r="G61" s="419"/>
      <c r="H61" s="420"/>
      <c r="I61" s="420"/>
      <c r="J61" s="142" t="str">
        <f t="shared" si="29"/>
        <v/>
      </c>
      <c r="K61" s="142" t="str">
        <f t="shared" si="30"/>
        <v/>
      </c>
      <c r="L61" s="142" t="str">
        <f t="shared" si="31"/>
        <v/>
      </c>
      <c r="M61" s="142" t="str">
        <f t="shared" si="32"/>
        <v/>
      </c>
      <c r="N61" s="421"/>
      <c r="O61" s="421"/>
      <c r="P61" s="421"/>
      <c r="Q61" s="421"/>
      <c r="R61" s="145" t="str">
        <f t="shared" si="10"/>
        <v/>
      </c>
      <c r="S61" s="422"/>
      <c r="T61" s="422"/>
      <c r="U61" s="422"/>
      <c r="V61" s="422"/>
      <c r="W61" s="149" t="str">
        <f t="shared" si="11"/>
        <v/>
      </c>
      <c r="X61" s="150" t="str">
        <f t="shared" si="12"/>
        <v/>
      </c>
      <c r="Y61" s="63" t="str">
        <f>IF($C61="","",VLOOKUP($J61,'1.年齢給'!$B$8:$C$54,2))</f>
        <v/>
      </c>
      <c r="Z61" s="64" t="str">
        <f t="shared" si="13"/>
        <v/>
      </c>
      <c r="AA61" s="65" t="str">
        <f>IF($C61="","",IF($Z61="","",IF($Z61&lt;'3.段階号俸表・参照表'!$W$5,1,VLOOKUP($Z61,'3.段階号俸表・参照表'!$W$4:$AI$13,13,TRUE))))</f>
        <v/>
      </c>
      <c r="AB61" s="64" t="str">
        <f>IF(C61="","",($Z61-VLOOKUP($AA61,'3.段階号俸表・参照表'!$V$4:$AH$13,2,FALSE)))</f>
        <v/>
      </c>
      <c r="AC61" s="65" t="str">
        <f>IF($C61="","",IF($AB61&lt;=0,1,ROUNDUP($AB61/VLOOKUP($AA61,'3.段階号俸表・参照表'!$V$4:$AH$13,4,FALSE),0)+1))</f>
        <v/>
      </c>
      <c r="AD61" s="64" t="str">
        <f>IF($C61="","",INDEX('3.段階号俸表・参照表'!$B$3:$T$188,MATCH($AC61,'3.段階号俸表・参照表'!$B$3:$B$188,0),MATCH($AA61,'3.段階号俸表・参照表'!$B$3:$T$3,0)))</f>
        <v/>
      </c>
      <c r="AE61" s="64" t="str">
        <f t="shared" si="33"/>
        <v/>
      </c>
      <c r="AF61" s="64" t="str">
        <f t="shared" si="14"/>
        <v/>
      </c>
      <c r="AG61" s="64" t="str">
        <f t="shared" si="34"/>
        <v/>
      </c>
      <c r="AH61" s="67" t="str">
        <f t="shared" si="35"/>
        <v/>
      </c>
      <c r="AI61" s="187" t="str">
        <f t="shared" si="15"/>
        <v/>
      </c>
      <c r="AJ61" s="145" t="str">
        <f t="shared" si="16"/>
        <v/>
      </c>
      <c r="AK61" s="188" t="str">
        <f t="shared" si="17"/>
        <v/>
      </c>
      <c r="AL61" s="423"/>
      <c r="AM61" s="198" t="str">
        <f>IF($AL61="","",($AJ61-VLOOKUP($AL61,'3.段階号俸表・参照表'!$V$4:$AH$13,2,FALSE)))</f>
        <v/>
      </c>
      <c r="AN61" s="188" t="str">
        <f>IF($AL61="","",IF(ROUNDUP($AM61/VLOOKUP($AL61,'3.段階号俸表・参照表'!$V$4:$AH$13,4),0)+1&gt;=$AS61,$AS61,ROUNDUP($AM61/VLOOKUP($AL61,'3.段階号俸表・参照表'!$V$4:$AH$13,4),0)+1))</f>
        <v/>
      </c>
      <c r="AO61" s="199" t="str">
        <f>IF($AL61="","",($AN61-1)*VLOOKUP($AL61,'3.段階号俸表・参照表'!$V$4:$AI$13,4,FALSE))</f>
        <v/>
      </c>
      <c r="AP61" s="188" t="str">
        <f t="shared" si="18"/>
        <v/>
      </c>
      <c r="AQ61" s="188" t="str">
        <f>IF($AL61="","",IF($AP61&lt;=0,0,IF(ROUNDUP($AP61/(VLOOKUP($AL61,'3.段階号俸表・参照表'!$V$4:$AH$13,8,FALSE)),0)&gt;=($AT61-$AS61),$AT61-$AS61,ROUNDUP($AP61/(VLOOKUP($AL61,'3.段階号俸表・参照表'!$V$4:$AH$13,8,FALSE)),0))))</f>
        <v/>
      </c>
      <c r="AR61" s="188" t="str">
        <f t="shared" si="19"/>
        <v/>
      </c>
      <c r="AS61" s="188" t="str">
        <f>IF($AL61="","",VLOOKUP($AL61,'3.段階号俸表・参照表'!$V$4:$AH$13,11,FALSE))</f>
        <v/>
      </c>
      <c r="AT61" s="188" t="str">
        <f>IF($AL61="","",VLOOKUP($AL61,'3.段階号俸表・参照表'!$V$4:$AH$13,12,FALSE))</f>
        <v/>
      </c>
      <c r="AU61" s="145" t="str">
        <f>IF($AL61="","",INDEX('3.段階号俸表・参照表'!$B$3:$T$188,MATCH($AR61,'3.段階号俸表・参照表'!$B$3:$B$188,0),MATCH($AL61,'3.段階号俸表・参照表'!$B$3:$T$3,0)))</f>
        <v/>
      </c>
      <c r="AV61" s="145" t="str">
        <f t="shared" si="5"/>
        <v/>
      </c>
      <c r="AW61" s="145" t="str">
        <f t="shared" si="20"/>
        <v/>
      </c>
      <c r="AX61" s="145" t="str">
        <f t="shared" si="21"/>
        <v/>
      </c>
      <c r="AY61" s="145" t="str">
        <f t="shared" si="22"/>
        <v/>
      </c>
      <c r="AZ61" s="145" t="str">
        <f t="shared" si="23"/>
        <v/>
      </c>
      <c r="BA61" s="201" t="str">
        <f t="shared" si="24"/>
        <v/>
      </c>
      <c r="BC61" s="234" t="str">
        <f t="shared" si="36"/>
        <v/>
      </c>
      <c r="BD61" s="226" t="str">
        <f t="shared" si="37"/>
        <v/>
      </c>
      <c r="BE61" s="226" t="str">
        <f t="shared" si="38"/>
        <v/>
      </c>
      <c r="BF61" s="226" t="str">
        <f t="shared" si="39"/>
        <v/>
      </c>
      <c r="BG61" s="235" t="str">
        <f>IF($C61="","",IF($BC61&gt;=$BC$5,AI61,VLOOKUP(BC61,'1.年齢給'!$B$8:$C$54,2)))</f>
        <v/>
      </c>
      <c r="BH61" s="236" t="str">
        <f t="shared" si="25"/>
        <v/>
      </c>
      <c r="BI61" s="230" t="str">
        <f t="shared" si="26"/>
        <v/>
      </c>
      <c r="BJ61" s="230" t="str">
        <f t="shared" si="27"/>
        <v/>
      </c>
      <c r="BK61" s="230" t="str">
        <f>IF($BH61="","",VLOOKUP($BH61,'3.段階号俸表・参照表'!V$4:AH$13,11,FALSE))</f>
        <v/>
      </c>
      <c r="BL61" s="230" t="str">
        <f>IF($BH61="","",VLOOKUP($BH61,'3.段階号俸表・参照表'!$V$4:$AH$13,12,FALSE))</f>
        <v/>
      </c>
      <c r="BM61" s="235" t="str">
        <f>IF($C61="","",IF($BC61&gt;=$BC$5,$AU61,INDEX('3.段階号俸表・参照表'!$B$3:$T$188,MATCH(BJ61,'3.段階号俸表・参照表'!$B$3:$B$188,0),MATCH(BH61,'3.段階号俸表・参照表'!$B$3:$T$3,0))))</f>
        <v/>
      </c>
      <c r="BN61" s="238" t="str">
        <f t="shared" si="28"/>
        <v/>
      </c>
    </row>
    <row r="62" spans="1:66" ht="14.4" x14ac:dyDescent="0.15">
      <c r="A62" s="62" t="str">
        <f>IF(C62="","",COUNTA($C$9:C62))</f>
        <v/>
      </c>
      <c r="B62" s="419"/>
      <c r="C62" s="419"/>
      <c r="D62" s="425"/>
      <c r="E62" s="425"/>
      <c r="F62" s="419"/>
      <c r="G62" s="419"/>
      <c r="H62" s="420"/>
      <c r="I62" s="420"/>
      <c r="J62" s="142" t="str">
        <f t="shared" si="29"/>
        <v/>
      </c>
      <c r="K62" s="142" t="str">
        <f t="shared" si="30"/>
        <v/>
      </c>
      <c r="L62" s="142" t="str">
        <f t="shared" si="31"/>
        <v/>
      </c>
      <c r="M62" s="142" t="str">
        <f t="shared" si="32"/>
        <v/>
      </c>
      <c r="N62" s="421"/>
      <c r="O62" s="421"/>
      <c r="P62" s="421"/>
      <c r="Q62" s="421"/>
      <c r="R62" s="145" t="str">
        <f t="shared" si="10"/>
        <v/>
      </c>
      <c r="S62" s="422"/>
      <c r="T62" s="422"/>
      <c r="U62" s="422"/>
      <c r="V62" s="422"/>
      <c r="W62" s="149" t="str">
        <f t="shared" si="11"/>
        <v/>
      </c>
      <c r="X62" s="150" t="str">
        <f t="shared" si="12"/>
        <v/>
      </c>
      <c r="Y62" s="63" t="str">
        <f>IF($C62="","",VLOOKUP($J62,'1.年齢給'!$B$8:$C$54,2))</f>
        <v/>
      </c>
      <c r="Z62" s="64" t="str">
        <f t="shared" si="13"/>
        <v/>
      </c>
      <c r="AA62" s="65" t="str">
        <f>IF($C62="","",IF($Z62="","",IF($Z62&lt;'3.段階号俸表・参照表'!$W$5,1,VLOOKUP($Z62,'3.段階号俸表・参照表'!$W$4:$AI$13,13,TRUE))))</f>
        <v/>
      </c>
      <c r="AB62" s="64" t="str">
        <f>IF(C62="","",($Z62-VLOOKUP($AA62,'3.段階号俸表・参照表'!$V$4:$AH$13,2,FALSE)))</f>
        <v/>
      </c>
      <c r="AC62" s="65" t="str">
        <f>IF($C62="","",IF($AB62&lt;=0,1,ROUNDUP($AB62/VLOOKUP($AA62,'3.段階号俸表・参照表'!$V$4:$AH$13,4,FALSE),0)+1))</f>
        <v/>
      </c>
      <c r="AD62" s="64" t="str">
        <f>IF($C62="","",INDEX('3.段階号俸表・参照表'!$B$3:$T$188,MATCH($AC62,'3.段階号俸表・参照表'!$B$3:$B$188,0),MATCH($AA62,'3.段階号俸表・参照表'!$B$3:$T$3,0)))</f>
        <v/>
      </c>
      <c r="AE62" s="64" t="str">
        <f t="shared" si="33"/>
        <v/>
      </c>
      <c r="AF62" s="64" t="str">
        <f t="shared" si="14"/>
        <v/>
      </c>
      <c r="AG62" s="64" t="str">
        <f t="shared" si="34"/>
        <v/>
      </c>
      <c r="AH62" s="67" t="str">
        <f t="shared" si="35"/>
        <v/>
      </c>
      <c r="AI62" s="187" t="str">
        <f t="shared" si="15"/>
        <v/>
      </c>
      <c r="AJ62" s="145" t="str">
        <f t="shared" si="16"/>
        <v/>
      </c>
      <c r="AK62" s="188" t="str">
        <f t="shared" si="17"/>
        <v/>
      </c>
      <c r="AL62" s="423"/>
      <c r="AM62" s="198" t="str">
        <f>IF($AL62="","",($AJ62-VLOOKUP($AL62,'3.段階号俸表・参照表'!$V$4:$AH$13,2,FALSE)))</f>
        <v/>
      </c>
      <c r="AN62" s="188" t="str">
        <f>IF($AL62="","",IF(ROUNDUP($AM62/VLOOKUP($AL62,'3.段階号俸表・参照表'!$V$4:$AH$13,4),0)+1&gt;=$AS62,$AS62,ROUNDUP($AM62/VLOOKUP($AL62,'3.段階号俸表・参照表'!$V$4:$AH$13,4),0)+1))</f>
        <v/>
      </c>
      <c r="AO62" s="199" t="str">
        <f>IF($AL62="","",($AN62-1)*VLOOKUP($AL62,'3.段階号俸表・参照表'!$V$4:$AI$13,4,FALSE))</f>
        <v/>
      </c>
      <c r="AP62" s="188" t="str">
        <f t="shared" si="18"/>
        <v/>
      </c>
      <c r="AQ62" s="188" t="str">
        <f>IF($AL62="","",IF($AP62&lt;=0,0,IF(ROUNDUP($AP62/(VLOOKUP($AL62,'3.段階号俸表・参照表'!$V$4:$AH$13,8,FALSE)),0)&gt;=($AT62-$AS62),$AT62-$AS62,ROUNDUP($AP62/(VLOOKUP($AL62,'3.段階号俸表・参照表'!$V$4:$AH$13,8,FALSE)),0))))</f>
        <v/>
      </c>
      <c r="AR62" s="188" t="str">
        <f t="shared" si="19"/>
        <v/>
      </c>
      <c r="AS62" s="188" t="str">
        <f>IF($AL62="","",VLOOKUP($AL62,'3.段階号俸表・参照表'!$V$4:$AH$13,11,FALSE))</f>
        <v/>
      </c>
      <c r="AT62" s="188" t="str">
        <f>IF($AL62="","",VLOOKUP($AL62,'3.段階号俸表・参照表'!$V$4:$AH$13,12,FALSE))</f>
        <v/>
      </c>
      <c r="AU62" s="145" t="str">
        <f>IF($AL62="","",INDEX('3.段階号俸表・参照表'!$B$3:$T$188,MATCH($AR62,'3.段階号俸表・参照表'!$B$3:$B$188,0),MATCH($AL62,'3.段階号俸表・参照表'!$B$3:$T$3,0)))</f>
        <v/>
      </c>
      <c r="AV62" s="145" t="str">
        <f t="shared" si="5"/>
        <v/>
      </c>
      <c r="AW62" s="145" t="str">
        <f t="shared" si="20"/>
        <v/>
      </c>
      <c r="AX62" s="145" t="str">
        <f t="shared" si="21"/>
        <v/>
      </c>
      <c r="AY62" s="145" t="str">
        <f t="shared" si="22"/>
        <v/>
      </c>
      <c r="AZ62" s="145" t="str">
        <f t="shared" si="23"/>
        <v/>
      </c>
      <c r="BA62" s="201" t="str">
        <f t="shared" si="24"/>
        <v/>
      </c>
      <c r="BC62" s="234" t="str">
        <f t="shared" si="36"/>
        <v/>
      </c>
      <c r="BD62" s="226" t="str">
        <f t="shared" si="37"/>
        <v/>
      </c>
      <c r="BE62" s="226" t="str">
        <f t="shared" si="38"/>
        <v/>
      </c>
      <c r="BF62" s="226" t="str">
        <f t="shared" si="39"/>
        <v/>
      </c>
      <c r="BG62" s="235" t="str">
        <f>IF($C62="","",IF($BC62&gt;=$BC$5,AI62,VLOOKUP(BC62,'1.年齢給'!$B$8:$C$54,2)))</f>
        <v/>
      </c>
      <c r="BH62" s="236" t="str">
        <f t="shared" si="25"/>
        <v/>
      </c>
      <c r="BI62" s="230" t="str">
        <f t="shared" si="26"/>
        <v/>
      </c>
      <c r="BJ62" s="230" t="str">
        <f t="shared" si="27"/>
        <v/>
      </c>
      <c r="BK62" s="230" t="str">
        <f>IF($BH62="","",VLOOKUP($BH62,'3.段階号俸表・参照表'!V$4:AH$13,11,FALSE))</f>
        <v/>
      </c>
      <c r="BL62" s="230" t="str">
        <f>IF($BH62="","",VLOOKUP($BH62,'3.段階号俸表・参照表'!$V$4:$AH$13,12,FALSE))</f>
        <v/>
      </c>
      <c r="BM62" s="235" t="str">
        <f>IF($C62="","",IF($BC62&gt;=$BC$5,$AU62,INDEX('3.段階号俸表・参照表'!$B$3:$T$188,MATCH(BJ62,'3.段階号俸表・参照表'!$B$3:$B$188,0),MATCH(BH62,'3.段階号俸表・参照表'!$B$3:$T$3,0))))</f>
        <v/>
      </c>
      <c r="BN62" s="238" t="str">
        <f t="shared" si="28"/>
        <v/>
      </c>
    </row>
    <row r="63" spans="1:66" ht="14.4" x14ac:dyDescent="0.15">
      <c r="A63" s="62" t="str">
        <f>IF(C63="","",COUNTA($C$9:C63))</f>
        <v/>
      </c>
      <c r="B63" s="419"/>
      <c r="C63" s="419"/>
      <c r="D63" s="425"/>
      <c r="E63" s="425"/>
      <c r="F63" s="419"/>
      <c r="G63" s="419"/>
      <c r="H63" s="420"/>
      <c r="I63" s="420"/>
      <c r="J63" s="142" t="str">
        <f t="shared" si="29"/>
        <v/>
      </c>
      <c r="K63" s="142" t="str">
        <f t="shared" si="30"/>
        <v/>
      </c>
      <c r="L63" s="142" t="str">
        <f t="shared" si="31"/>
        <v/>
      </c>
      <c r="M63" s="142" t="str">
        <f t="shared" si="32"/>
        <v/>
      </c>
      <c r="N63" s="421"/>
      <c r="O63" s="421"/>
      <c r="P63" s="421"/>
      <c r="Q63" s="421"/>
      <c r="R63" s="145" t="str">
        <f t="shared" si="10"/>
        <v/>
      </c>
      <c r="S63" s="422"/>
      <c r="T63" s="422"/>
      <c r="U63" s="422"/>
      <c r="V63" s="422"/>
      <c r="W63" s="149" t="str">
        <f t="shared" si="11"/>
        <v/>
      </c>
      <c r="X63" s="150" t="str">
        <f t="shared" si="12"/>
        <v/>
      </c>
      <c r="Y63" s="63" t="str">
        <f>IF($C63="","",VLOOKUP($J63,'1.年齢給'!$B$8:$C$54,2))</f>
        <v/>
      </c>
      <c r="Z63" s="64" t="str">
        <f t="shared" si="13"/>
        <v/>
      </c>
      <c r="AA63" s="65" t="str">
        <f>IF($C63="","",IF($Z63="","",IF($Z63&lt;'3.段階号俸表・参照表'!$W$5,1,VLOOKUP($Z63,'3.段階号俸表・参照表'!$W$4:$AI$13,13,TRUE))))</f>
        <v/>
      </c>
      <c r="AB63" s="64" t="str">
        <f>IF(C63="","",($Z63-VLOOKUP($AA63,'3.段階号俸表・参照表'!$V$4:$AH$13,2,FALSE)))</f>
        <v/>
      </c>
      <c r="AC63" s="65" t="str">
        <f>IF($C63="","",IF($AB63&lt;=0,1,ROUNDUP($AB63/VLOOKUP($AA63,'3.段階号俸表・参照表'!$V$4:$AH$13,4,FALSE),0)+1))</f>
        <v/>
      </c>
      <c r="AD63" s="64" t="str">
        <f>IF($C63="","",INDEX('3.段階号俸表・参照表'!$B$3:$T$188,MATCH($AC63,'3.段階号俸表・参照表'!$B$3:$B$188,0),MATCH($AA63,'3.段階号俸表・参照表'!$B$3:$T$3,0)))</f>
        <v/>
      </c>
      <c r="AE63" s="64" t="str">
        <f t="shared" si="33"/>
        <v/>
      </c>
      <c r="AF63" s="64" t="str">
        <f t="shared" si="14"/>
        <v/>
      </c>
      <c r="AG63" s="64" t="str">
        <f t="shared" si="34"/>
        <v/>
      </c>
      <c r="AH63" s="67" t="str">
        <f t="shared" si="35"/>
        <v/>
      </c>
      <c r="AI63" s="187" t="str">
        <f t="shared" si="15"/>
        <v/>
      </c>
      <c r="AJ63" s="145" t="str">
        <f t="shared" si="16"/>
        <v/>
      </c>
      <c r="AK63" s="188" t="str">
        <f t="shared" si="17"/>
        <v/>
      </c>
      <c r="AL63" s="423"/>
      <c r="AM63" s="198" t="str">
        <f>IF($AL63="","",($AJ63-VLOOKUP($AL63,'3.段階号俸表・参照表'!$V$4:$AH$13,2,FALSE)))</f>
        <v/>
      </c>
      <c r="AN63" s="188" t="str">
        <f>IF($AL63="","",IF(ROUNDUP($AM63/VLOOKUP($AL63,'3.段階号俸表・参照表'!$V$4:$AH$13,4),0)+1&gt;=$AS63,$AS63,ROUNDUP($AM63/VLOOKUP($AL63,'3.段階号俸表・参照表'!$V$4:$AH$13,4),0)+1))</f>
        <v/>
      </c>
      <c r="AO63" s="199" t="str">
        <f>IF($AL63="","",($AN63-1)*VLOOKUP($AL63,'3.段階号俸表・参照表'!$V$4:$AI$13,4,FALSE))</f>
        <v/>
      </c>
      <c r="AP63" s="188" t="str">
        <f t="shared" si="18"/>
        <v/>
      </c>
      <c r="AQ63" s="188" t="str">
        <f>IF($AL63="","",IF($AP63&lt;=0,0,IF(ROUNDUP($AP63/(VLOOKUP($AL63,'3.段階号俸表・参照表'!$V$4:$AH$13,8,FALSE)),0)&gt;=($AT63-$AS63),$AT63-$AS63,ROUNDUP($AP63/(VLOOKUP($AL63,'3.段階号俸表・参照表'!$V$4:$AH$13,8,FALSE)),0))))</f>
        <v/>
      </c>
      <c r="AR63" s="188" t="str">
        <f t="shared" si="19"/>
        <v/>
      </c>
      <c r="AS63" s="188" t="str">
        <f>IF($AL63="","",VLOOKUP($AL63,'3.段階号俸表・参照表'!$V$4:$AH$13,11,FALSE))</f>
        <v/>
      </c>
      <c r="AT63" s="188" t="str">
        <f>IF($AL63="","",VLOOKUP($AL63,'3.段階号俸表・参照表'!$V$4:$AH$13,12,FALSE))</f>
        <v/>
      </c>
      <c r="AU63" s="145" t="str">
        <f>IF($AL63="","",INDEX('3.段階号俸表・参照表'!$B$3:$T$188,MATCH($AR63,'3.段階号俸表・参照表'!$B$3:$B$188,0),MATCH($AL63,'3.段階号俸表・参照表'!$B$3:$T$3,0)))</f>
        <v/>
      </c>
      <c r="AV63" s="145" t="str">
        <f t="shared" si="5"/>
        <v/>
      </c>
      <c r="AW63" s="145" t="str">
        <f t="shared" si="20"/>
        <v/>
      </c>
      <c r="AX63" s="145" t="str">
        <f t="shared" si="21"/>
        <v/>
      </c>
      <c r="AY63" s="145" t="str">
        <f t="shared" si="22"/>
        <v/>
      </c>
      <c r="AZ63" s="145" t="str">
        <f t="shared" si="23"/>
        <v/>
      </c>
      <c r="BA63" s="201" t="str">
        <f t="shared" si="24"/>
        <v/>
      </c>
      <c r="BC63" s="234" t="str">
        <f t="shared" si="36"/>
        <v/>
      </c>
      <c r="BD63" s="226" t="str">
        <f t="shared" si="37"/>
        <v/>
      </c>
      <c r="BE63" s="226" t="str">
        <f t="shared" si="38"/>
        <v/>
      </c>
      <c r="BF63" s="226" t="str">
        <f t="shared" si="39"/>
        <v/>
      </c>
      <c r="BG63" s="235" t="str">
        <f>IF($C63="","",IF($BC63&gt;=$BC$5,AI63,VLOOKUP(BC63,'1.年齢給'!$B$8:$C$54,2)))</f>
        <v/>
      </c>
      <c r="BH63" s="236" t="str">
        <f t="shared" si="25"/>
        <v/>
      </c>
      <c r="BI63" s="230" t="str">
        <f t="shared" si="26"/>
        <v/>
      </c>
      <c r="BJ63" s="230" t="str">
        <f t="shared" si="27"/>
        <v/>
      </c>
      <c r="BK63" s="230" t="str">
        <f>IF($BH63="","",VLOOKUP($BH63,'3.段階号俸表・参照表'!V$4:AH$13,11,FALSE))</f>
        <v/>
      </c>
      <c r="BL63" s="230" t="str">
        <f>IF($BH63="","",VLOOKUP($BH63,'3.段階号俸表・参照表'!$V$4:$AH$13,12,FALSE))</f>
        <v/>
      </c>
      <c r="BM63" s="235" t="str">
        <f>IF($C63="","",IF($BC63&gt;=$BC$5,$AU63,INDEX('3.段階号俸表・参照表'!$B$3:$T$188,MATCH(BJ63,'3.段階号俸表・参照表'!$B$3:$B$188,0),MATCH(BH63,'3.段階号俸表・参照表'!$B$3:$T$3,0))))</f>
        <v/>
      </c>
      <c r="BN63" s="238" t="str">
        <f t="shared" si="28"/>
        <v/>
      </c>
    </row>
    <row r="64" spans="1:66" ht="14.4" x14ac:dyDescent="0.15">
      <c r="A64" s="62" t="str">
        <f>IF(C64="","",COUNTA($C$9:C64))</f>
        <v/>
      </c>
      <c r="B64" s="419"/>
      <c r="C64" s="419"/>
      <c r="D64" s="425"/>
      <c r="E64" s="425"/>
      <c r="F64" s="419"/>
      <c r="G64" s="419"/>
      <c r="H64" s="420"/>
      <c r="I64" s="420"/>
      <c r="J64" s="142" t="str">
        <f t="shared" si="29"/>
        <v/>
      </c>
      <c r="K64" s="142" t="str">
        <f t="shared" si="30"/>
        <v/>
      </c>
      <c r="L64" s="142" t="str">
        <f t="shared" si="31"/>
        <v/>
      </c>
      <c r="M64" s="142" t="str">
        <f t="shared" si="32"/>
        <v/>
      </c>
      <c r="N64" s="421"/>
      <c r="O64" s="421"/>
      <c r="P64" s="421"/>
      <c r="Q64" s="421"/>
      <c r="R64" s="145" t="str">
        <f t="shared" si="10"/>
        <v/>
      </c>
      <c r="S64" s="422"/>
      <c r="T64" s="422"/>
      <c r="U64" s="422"/>
      <c r="V64" s="422"/>
      <c r="W64" s="149" t="str">
        <f t="shared" si="11"/>
        <v/>
      </c>
      <c r="X64" s="150" t="str">
        <f t="shared" si="12"/>
        <v/>
      </c>
      <c r="Y64" s="63" t="str">
        <f>IF($C64="","",VLOOKUP($J64,'1.年齢給'!$B$8:$C$54,2))</f>
        <v/>
      </c>
      <c r="Z64" s="64" t="str">
        <f t="shared" si="13"/>
        <v/>
      </c>
      <c r="AA64" s="65" t="str">
        <f>IF($C64="","",IF($Z64="","",IF($Z64&lt;'3.段階号俸表・参照表'!$W$5,1,VLOOKUP($Z64,'3.段階号俸表・参照表'!$W$4:$AI$13,13,TRUE))))</f>
        <v/>
      </c>
      <c r="AB64" s="64" t="str">
        <f>IF(C64="","",($Z64-VLOOKUP($AA64,'3.段階号俸表・参照表'!$V$4:$AH$13,2,FALSE)))</f>
        <v/>
      </c>
      <c r="AC64" s="65" t="str">
        <f>IF($C64="","",IF($AB64&lt;=0,1,ROUNDUP($AB64/VLOOKUP($AA64,'3.段階号俸表・参照表'!$V$4:$AH$13,4,FALSE),0)+1))</f>
        <v/>
      </c>
      <c r="AD64" s="64" t="str">
        <f>IF($C64="","",INDEX('3.段階号俸表・参照表'!$B$3:$T$188,MATCH($AC64,'3.段階号俸表・参照表'!$B$3:$B$188,0),MATCH($AA64,'3.段階号俸表・参照表'!$B$3:$T$3,0)))</f>
        <v/>
      </c>
      <c r="AE64" s="64" t="str">
        <f t="shared" si="33"/>
        <v/>
      </c>
      <c r="AF64" s="64" t="str">
        <f t="shared" si="14"/>
        <v/>
      </c>
      <c r="AG64" s="64" t="str">
        <f t="shared" si="34"/>
        <v/>
      </c>
      <c r="AH64" s="67" t="str">
        <f t="shared" si="35"/>
        <v/>
      </c>
      <c r="AI64" s="187" t="str">
        <f t="shared" si="15"/>
        <v/>
      </c>
      <c r="AJ64" s="145" t="str">
        <f t="shared" si="16"/>
        <v/>
      </c>
      <c r="AK64" s="188" t="str">
        <f t="shared" si="17"/>
        <v/>
      </c>
      <c r="AL64" s="423"/>
      <c r="AM64" s="198" t="str">
        <f>IF($AL64="","",($AJ64-VLOOKUP($AL64,'3.段階号俸表・参照表'!$V$4:$AH$13,2,FALSE)))</f>
        <v/>
      </c>
      <c r="AN64" s="188" t="str">
        <f>IF($AL64="","",IF(ROUNDUP($AM64/VLOOKUP($AL64,'3.段階号俸表・参照表'!$V$4:$AH$13,4),0)+1&gt;=$AS64,$AS64,ROUNDUP($AM64/VLOOKUP($AL64,'3.段階号俸表・参照表'!$V$4:$AH$13,4),0)+1))</f>
        <v/>
      </c>
      <c r="AO64" s="199" t="str">
        <f>IF($AL64="","",($AN64-1)*VLOOKUP($AL64,'3.段階号俸表・参照表'!$V$4:$AI$13,4,FALSE))</f>
        <v/>
      </c>
      <c r="AP64" s="188" t="str">
        <f t="shared" si="18"/>
        <v/>
      </c>
      <c r="AQ64" s="188" t="str">
        <f>IF($AL64="","",IF($AP64&lt;=0,0,IF(ROUNDUP($AP64/(VLOOKUP($AL64,'3.段階号俸表・参照表'!$V$4:$AH$13,8,FALSE)),0)&gt;=($AT64-$AS64),$AT64-$AS64,ROUNDUP($AP64/(VLOOKUP($AL64,'3.段階号俸表・参照表'!$V$4:$AH$13,8,FALSE)),0))))</f>
        <v/>
      </c>
      <c r="AR64" s="188" t="str">
        <f t="shared" si="19"/>
        <v/>
      </c>
      <c r="AS64" s="188" t="str">
        <f>IF($AL64="","",VLOOKUP($AL64,'3.段階号俸表・参照表'!$V$4:$AH$13,11,FALSE))</f>
        <v/>
      </c>
      <c r="AT64" s="188" t="str">
        <f>IF($AL64="","",VLOOKUP($AL64,'3.段階号俸表・参照表'!$V$4:$AH$13,12,FALSE))</f>
        <v/>
      </c>
      <c r="AU64" s="145" t="str">
        <f>IF($AL64="","",INDEX('3.段階号俸表・参照表'!$B$3:$T$188,MATCH($AR64,'3.段階号俸表・参照表'!$B$3:$B$188,0),MATCH($AL64,'3.段階号俸表・参照表'!$B$3:$T$3,0)))</f>
        <v/>
      </c>
      <c r="AV64" s="145" t="str">
        <f t="shared" si="5"/>
        <v/>
      </c>
      <c r="AW64" s="145" t="str">
        <f t="shared" si="20"/>
        <v/>
      </c>
      <c r="AX64" s="145" t="str">
        <f t="shared" si="21"/>
        <v/>
      </c>
      <c r="AY64" s="145" t="str">
        <f t="shared" si="22"/>
        <v/>
      </c>
      <c r="AZ64" s="145" t="str">
        <f t="shared" si="23"/>
        <v/>
      </c>
      <c r="BA64" s="201" t="str">
        <f t="shared" si="24"/>
        <v/>
      </c>
      <c r="BC64" s="234" t="str">
        <f t="shared" si="36"/>
        <v/>
      </c>
      <c r="BD64" s="226" t="str">
        <f t="shared" si="37"/>
        <v/>
      </c>
      <c r="BE64" s="226" t="str">
        <f t="shared" si="38"/>
        <v/>
      </c>
      <c r="BF64" s="226" t="str">
        <f t="shared" si="39"/>
        <v/>
      </c>
      <c r="BG64" s="235" t="str">
        <f>IF($C64="","",IF($BC64&gt;=$BC$5,AI64,VLOOKUP(BC64,'1.年齢給'!$B$8:$C$54,2)))</f>
        <v/>
      </c>
      <c r="BH64" s="236" t="str">
        <f t="shared" si="25"/>
        <v/>
      </c>
      <c r="BI64" s="230" t="str">
        <f t="shared" si="26"/>
        <v/>
      </c>
      <c r="BJ64" s="230" t="str">
        <f t="shared" si="27"/>
        <v/>
      </c>
      <c r="BK64" s="230" t="str">
        <f>IF($BH64="","",VLOOKUP($BH64,'3.段階号俸表・参照表'!V$4:AH$13,11,FALSE))</f>
        <v/>
      </c>
      <c r="BL64" s="230" t="str">
        <f>IF($BH64="","",VLOOKUP($BH64,'3.段階号俸表・参照表'!$V$4:$AH$13,12,FALSE))</f>
        <v/>
      </c>
      <c r="BM64" s="235" t="str">
        <f>IF($C64="","",IF($BC64&gt;=$BC$5,$AU64,INDEX('3.段階号俸表・参照表'!$B$3:$T$188,MATCH(BJ64,'3.段階号俸表・参照表'!$B$3:$B$188,0),MATCH(BH64,'3.段階号俸表・参照表'!$B$3:$T$3,0))))</f>
        <v/>
      </c>
      <c r="BN64" s="238" t="str">
        <f t="shared" si="28"/>
        <v/>
      </c>
    </row>
    <row r="65" spans="1:66" ht="14.4" x14ac:dyDescent="0.15">
      <c r="A65" s="62" t="str">
        <f>IF(C65="","",COUNTA($C$9:C65))</f>
        <v/>
      </c>
      <c r="B65" s="419"/>
      <c r="C65" s="419"/>
      <c r="D65" s="425"/>
      <c r="E65" s="425"/>
      <c r="F65" s="419"/>
      <c r="G65" s="419"/>
      <c r="H65" s="420"/>
      <c r="I65" s="420"/>
      <c r="J65" s="142" t="str">
        <f t="shared" si="29"/>
        <v/>
      </c>
      <c r="K65" s="142" t="str">
        <f t="shared" si="30"/>
        <v/>
      </c>
      <c r="L65" s="142" t="str">
        <f t="shared" si="31"/>
        <v/>
      </c>
      <c r="M65" s="142" t="str">
        <f t="shared" si="32"/>
        <v/>
      </c>
      <c r="N65" s="421"/>
      <c r="O65" s="421"/>
      <c r="P65" s="421"/>
      <c r="Q65" s="421"/>
      <c r="R65" s="145" t="str">
        <f t="shared" si="10"/>
        <v/>
      </c>
      <c r="S65" s="422"/>
      <c r="T65" s="422"/>
      <c r="U65" s="422"/>
      <c r="V65" s="422"/>
      <c r="W65" s="149" t="str">
        <f t="shared" si="11"/>
        <v/>
      </c>
      <c r="X65" s="150" t="str">
        <f t="shared" si="12"/>
        <v/>
      </c>
      <c r="Y65" s="63" t="str">
        <f>IF($C65="","",VLOOKUP($J65,'1.年齢給'!$B$8:$C$54,2))</f>
        <v/>
      </c>
      <c r="Z65" s="64" t="str">
        <f t="shared" si="13"/>
        <v/>
      </c>
      <c r="AA65" s="65" t="str">
        <f>IF($C65="","",IF($Z65="","",IF($Z65&lt;'3.段階号俸表・参照表'!$W$5,1,VLOOKUP($Z65,'3.段階号俸表・参照表'!$W$4:$AI$13,13,TRUE))))</f>
        <v/>
      </c>
      <c r="AB65" s="64" t="str">
        <f>IF(C65="","",($Z65-VLOOKUP($AA65,'3.段階号俸表・参照表'!$V$4:$AH$13,2,FALSE)))</f>
        <v/>
      </c>
      <c r="AC65" s="65" t="str">
        <f>IF($C65="","",IF($AB65&lt;=0,1,ROUNDUP($AB65/VLOOKUP($AA65,'3.段階号俸表・参照表'!$V$4:$AH$13,4,FALSE),0)+1))</f>
        <v/>
      </c>
      <c r="AD65" s="64" t="str">
        <f>IF($C65="","",INDEX('3.段階号俸表・参照表'!$B$3:$T$188,MATCH($AC65,'3.段階号俸表・参照表'!$B$3:$B$188,0),MATCH($AA65,'3.段階号俸表・参照表'!$B$3:$T$3,0)))</f>
        <v/>
      </c>
      <c r="AE65" s="64" t="str">
        <f t="shared" si="33"/>
        <v/>
      </c>
      <c r="AF65" s="64" t="str">
        <f t="shared" si="14"/>
        <v/>
      </c>
      <c r="AG65" s="64" t="str">
        <f t="shared" si="34"/>
        <v/>
      </c>
      <c r="AH65" s="67" t="str">
        <f t="shared" si="35"/>
        <v/>
      </c>
      <c r="AI65" s="187" t="str">
        <f t="shared" si="15"/>
        <v/>
      </c>
      <c r="AJ65" s="145" t="str">
        <f t="shared" si="16"/>
        <v/>
      </c>
      <c r="AK65" s="188" t="str">
        <f t="shared" si="17"/>
        <v/>
      </c>
      <c r="AL65" s="423"/>
      <c r="AM65" s="198" t="str">
        <f>IF($AL65="","",($AJ65-VLOOKUP($AL65,'3.段階号俸表・参照表'!$V$4:$AH$13,2,FALSE)))</f>
        <v/>
      </c>
      <c r="AN65" s="188" t="str">
        <f>IF($AL65="","",IF(ROUNDUP($AM65/VLOOKUP($AL65,'3.段階号俸表・参照表'!$V$4:$AH$13,4),0)+1&gt;=$AS65,$AS65,ROUNDUP($AM65/VLOOKUP($AL65,'3.段階号俸表・参照表'!$V$4:$AH$13,4),0)+1))</f>
        <v/>
      </c>
      <c r="AO65" s="199" t="str">
        <f>IF($AL65="","",($AN65-1)*VLOOKUP($AL65,'3.段階号俸表・参照表'!$V$4:$AI$13,4,FALSE))</f>
        <v/>
      </c>
      <c r="AP65" s="188" t="str">
        <f t="shared" si="18"/>
        <v/>
      </c>
      <c r="AQ65" s="188" t="str">
        <f>IF($AL65="","",IF($AP65&lt;=0,0,IF(ROUNDUP($AP65/(VLOOKUP($AL65,'3.段階号俸表・参照表'!$V$4:$AH$13,8,FALSE)),0)&gt;=($AT65-$AS65),$AT65-$AS65,ROUNDUP($AP65/(VLOOKUP($AL65,'3.段階号俸表・参照表'!$V$4:$AH$13,8,FALSE)),0))))</f>
        <v/>
      </c>
      <c r="AR65" s="188" t="str">
        <f t="shared" si="19"/>
        <v/>
      </c>
      <c r="AS65" s="188" t="str">
        <f>IF($AL65="","",VLOOKUP($AL65,'3.段階号俸表・参照表'!$V$4:$AH$13,11,FALSE))</f>
        <v/>
      </c>
      <c r="AT65" s="188" t="str">
        <f>IF($AL65="","",VLOOKUP($AL65,'3.段階号俸表・参照表'!$V$4:$AH$13,12,FALSE))</f>
        <v/>
      </c>
      <c r="AU65" s="145" t="str">
        <f>IF($AL65="","",INDEX('3.段階号俸表・参照表'!$B$3:$T$188,MATCH($AR65,'3.段階号俸表・参照表'!$B$3:$B$188,0),MATCH($AL65,'3.段階号俸表・参照表'!$B$3:$T$3,0)))</f>
        <v/>
      </c>
      <c r="AV65" s="145" t="str">
        <f t="shared" si="5"/>
        <v/>
      </c>
      <c r="AW65" s="145" t="str">
        <f t="shared" si="20"/>
        <v/>
      </c>
      <c r="AX65" s="145" t="str">
        <f t="shared" si="21"/>
        <v/>
      </c>
      <c r="AY65" s="145" t="str">
        <f t="shared" si="22"/>
        <v/>
      </c>
      <c r="AZ65" s="145" t="str">
        <f t="shared" si="23"/>
        <v/>
      </c>
      <c r="BA65" s="201" t="str">
        <f t="shared" si="24"/>
        <v/>
      </c>
      <c r="BC65" s="234" t="str">
        <f t="shared" si="36"/>
        <v/>
      </c>
      <c r="BD65" s="226" t="str">
        <f t="shared" si="37"/>
        <v/>
      </c>
      <c r="BE65" s="226" t="str">
        <f t="shared" si="38"/>
        <v/>
      </c>
      <c r="BF65" s="226" t="str">
        <f t="shared" si="39"/>
        <v/>
      </c>
      <c r="BG65" s="235" t="str">
        <f>IF($C65="","",IF($BC65&gt;=$BC$5,AI65,VLOOKUP(BC65,'1.年齢給'!$B$8:$C$54,2)))</f>
        <v/>
      </c>
      <c r="BH65" s="236" t="str">
        <f t="shared" si="25"/>
        <v/>
      </c>
      <c r="BI65" s="230" t="str">
        <f t="shared" si="26"/>
        <v/>
      </c>
      <c r="BJ65" s="230" t="str">
        <f t="shared" si="27"/>
        <v/>
      </c>
      <c r="BK65" s="230" t="str">
        <f>IF($BH65="","",VLOOKUP($BH65,'3.段階号俸表・参照表'!V$4:AH$13,11,FALSE))</f>
        <v/>
      </c>
      <c r="BL65" s="230" t="str">
        <f>IF($BH65="","",VLOOKUP($BH65,'3.段階号俸表・参照表'!$V$4:$AH$13,12,FALSE))</f>
        <v/>
      </c>
      <c r="BM65" s="235" t="str">
        <f>IF($C65="","",IF($BC65&gt;=$BC$5,$AU65,INDEX('3.段階号俸表・参照表'!$B$3:$T$188,MATCH(BJ65,'3.段階号俸表・参照表'!$B$3:$B$188,0),MATCH(BH65,'3.段階号俸表・参照表'!$B$3:$T$3,0))))</f>
        <v/>
      </c>
      <c r="BN65" s="238" t="str">
        <f t="shared" si="28"/>
        <v/>
      </c>
    </row>
    <row r="66" spans="1:66" ht="14.4" x14ac:dyDescent="0.15">
      <c r="A66" s="62" t="str">
        <f>IF(C66="","",COUNTA($C$9:C66))</f>
        <v/>
      </c>
      <c r="B66" s="419"/>
      <c r="C66" s="419"/>
      <c r="D66" s="425"/>
      <c r="E66" s="425"/>
      <c r="F66" s="419"/>
      <c r="G66" s="419"/>
      <c r="H66" s="420"/>
      <c r="I66" s="420"/>
      <c r="J66" s="142" t="str">
        <f t="shared" si="29"/>
        <v/>
      </c>
      <c r="K66" s="142" t="str">
        <f t="shared" si="30"/>
        <v/>
      </c>
      <c r="L66" s="142" t="str">
        <f t="shared" si="31"/>
        <v/>
      </c>
      <c r="M66" s="142" t="str">
        <f t="shared" si="32"/>
        <v/>
      </c>
      <c r="N66" s="421"/>
      <c r="O66" s="421"/>
      <c r="P66" s="421"/>
      <c r="Q66" s="421"/>
      <c r="R66" s="145" t="str">
        <f t="shared" si="10"/>
        <v/>
      </c>
      <c r="S66" s="422"/>
      <c r="T66" s="422"/>
      <c r="U66" s="422"/>
      <c r="V66" s="422"/>
      <c r="W66" s="149" t="str">
        <f t="shared" si="11"/>
        <v/>
      </c>
      <c r="X66" s="150" t="str">
        <f t="shared" si="12"/>
        <v/>
      </c>
      <c r="Y66" s="63" t="str">
        <f>IF($C66="","",VLOOKUP($J66,'1.年齢給'!$B$8:$C$54,2))</f>
        <v/>
      </c>
      <c r="Z66" s="64" t="str">
        <f t="shared" si="13"/>
        <v/>
      </c>
      <c r="AA66" s="65" t="str">
        <f>IF($C66="","",IF($Z66="","",IF($Z66&lt;'3.段階号俸表・参照表'!$W$5,1,VLOOKUP($Z66,'3.段階号俸表・参照表'!$W$4:$AI$13,13,TRUE))))</f>
        <v/>
      </c>
      <c r="AB66" s="64" t="str">
        <f>IF(C66="","",($Z66-VLOOKUP($AA66,'3.段階号俸表・参照表'!$V$4:$AH$13,2,FALSE)))</f>
        <v/>
      </c>
      <c r="AC66" s="65" t="str">
        <f>IF($C66="","",IF($AB66&lt;=0,1,ROUNDUP($AB66/VLOOKUP($AA66,'3.段階号俸表・参照表'!$V$4:$AH$13,4,FALSE),0)+1))</f>
        <v/>
      </c>
      <c r="AD66" s="64" t="str">
        <f>IF($C66="","",INDEX('3.段階号俸表・参照表'!$B$3:$T$188,MATCH($AC66,'3.段階号俸表・参照表'!$B$3:$B$188,0),MATCH($AA66,'3.段階号俸表・参照表'!$B$3:$T$3,0)))</f>
        <v/>
      </c>
      <c r="AE66" s="64" t="str">
        <f t="shared" si="33"/>
        <v/>
      </c>
      <c r="AF66" s="64" t="str">
        <f t="shared" si="14"/>
        <v/>
      </c>
      <c r="AG66" s="64" t="str">
        <f t="shared" si="34"/>
        <v/>
      </c>
      <c r="AH66" s="67" t="str">
        <f t="shared" si="35"/>
        <v/>
      </c>
      <c r="AI66" s="187" t="str">
        <f t="shared" si="15"/>
        <v/>
      </c>
      <c r="AJ66" s="145" t="str">
        <f t="shared" si="16"/>
        <v/>
      </c>
      <c r="AK66" s="188" t="str">
        <f t="shared" si="17"/>
        <v/>
      </c>
      <c r="AL66" s="423"/>
      <c r="AM66" s="198" t="str">
        <f>IF($AL66="","",($AJ66-VLOOKUP($AL66,'3.段階号俸表・参照表'!$V$4:$AH$13,2,FALSE)))</f>
        <v/>
      </c>
      <c r="AN66" s="188" t="str">
        <f>IF($AL66="","",IF(ROUNDUP($AM66/VLOOKUP($AL66,'3.段階号俸表・参照表'!$V$4:$AH$13,4),0)+1&gt;=$AS66,$AS66,ROUNDUP($AM66/VLOOKUP($AL66,'3.段階号俸表・参照表'!$V$4:$AH$13,4),0)+1))</f>
        <v/>
      </c>
      <c r="AO66" s="199" t="str">
        <f>IF($AL66="","",($AN66-1)*VLOOKUP($AL66,'3.段階号俸表・参照表'!$V$4:$AI$13,4,FALSE))</f>
        <v/>
      </c>
      <c r="AP66" s="188" t="str">
        <f t="shared" si="18"/>
        <v/>
      </c>
      <c r="AQ66" s="188" t="str">
        <f>IF($AL66="","",IF($AP66&lt;=0,0,IF(ROUNDUP($AP66/(VLOOKUP($AL66,'3.段階号俸表・参照表'!$V$4:$AH$13,8,FALSE)),0)&gt;=($AT66-$AS66),$AT66-$AS66,ROUNDUP($AP66/(VLOOKUP($AL66,'3.段階号俸表・参照表'!$V$4:$AH$13,8,FALSE)),0))))</f>
        <v/>
      </c>
      <c r="AR66" s="188" t="str">
        <f t="shared" si="19"/>
        <v/>
      </c>
      <c r="AS66" s="188" t="str">
        <f>IF($AL66="","",VLOOKUP($AL66,'3.段階号俸表・参照表'!$V$4:$AH$13,11,FALSE))</f>
        <v/>
      </c>
      <c r="AT66" s="188" t="str">
        <f>IF($AL66="","",VLOOKUP($AL66,'3.段階号俸表・参照表'!$V$4:$AH$13,12,FALSE))</f>
        <v/>
      </c>
      <c r="AU66" s="145" t="str">
        <f>IF($AL66="","",INDEX('3.段階号俸表・参照表'!$B$3:$T$188,MATCH($AR66,'3.段階号俸表・参照表'!$B$3:$B$188,0),MATCH($AL66,'3.段階号俸表・参照表'!$B$3:$T$3,0)))</f>
        <v/>
      </c>
      <c r="AV66" s="145" t="str">
        <f t="shared" si="5"/>
        <v/>
      </c>
      <c r="AW66" s="145" t="str">
        <f t="shared" si="20"/>
        <v/>
      </c>
      <c r="AX66" s="145" t="str">
        <f t="shared" si="21"/>
        <v/>
      </c>
      <c r="AY66" s="145" t="str">
        <f t="shared" si="22"/>
        <v/>
      </c>
      <c r="AZ66" s="145" t="str">
        <f t="shared" si="23"/>
        <v/>
      </c>
      <c r="BA66" s="201" t="str">
        <f t="shared" si="24"/>
        <v/>
      </c>
      <c r="BC66" s="234" t="str">
        <f t="shared" si="36"/>
        <v/>
      </c>
      <c r="BD66" s="226" t="str">
        <f t="shared" si="37"/>
        <v/>
      </c>
      <c r="BE66" s="226" t="str">
        <f t="shared" si="38"/>
        <v/>
      </c>
      <c r="BF66" s="226" t="str">
        <f t="shared" si="39"/>
        <v/>
      </c>
      <c r="BG66" s="235" t="str">
        <f>IF($C66="","",IF($BC66&gt;=$BC$5,AI66,VLOOKUP(BC66,'1.年齢給'!$B$8:$C$54,2)))</f>
        <v/>
      </c>
      <c r="BH66" s="236" t="str">
        <f t="shared" si="25"/>
        <v/>
      </c>
      <c r="BI66" s="230" t="str">
        <f t="shared" si="26"/>
        <v/>
      </c>
      <c r="BJ66" s="230" t="str">
        <f t="shared" si="27"/>
        <v/>
      </c>
      <c r="BK66" s="230" t="str">
        <f>IF($BH66="","",VLOOKUP($BH66,'3.段階号俸表・参照表'!V$4:AH$13,11,FALSE))</f>
        <v/>
      </c>
      <c r="BL66" s="230" t="str">
        <f>IF($BH66="","",VLOOKUP($BH66,'3.段階号俸表・参照表'!$V$4:$AH$13,12,FALSE))</f>
        <v/>
      </c>
      <c r="BM66" s="235" t="str">
        <f>IF($C66="","",IF($BC66&gt;=$BC$5,$AU66,INDEX('3.段階号俸表・参照表'!$B$3:$T$188,MATCH(BJ66,'3.段階号俸表・参照表'!$B$3:$B$188,0),MATCH(BH66,'3.段階号俸表・参照表'!$B$3:$T$3,0))))</f>
        <v/>
      </c>
      <c r="BN66" s="238" t="str">
        <f t="shared" si="28"/>
        <v/>
      </c>
    </row>
    <row r="67" spans="1:66" ht="14.4" x14ac:dyDescent="0.15">
      <c r="A67" s="62" t="str">
        <f>IF(C67="","",COUNTA($C$9:C67))</f>
        <v/>
      </c>
      <c r="B67" s="419"/>
      <c r="C67" s="419"/>
      <c r="D67" s="425"/>
      <c r="E67" s="425"/>
      <c r="F67" s="419"/>
      <c r="G67" s="419"/>
      <c r="H67" s="420"/>
      <c r="I67" s="420"/>
      <c r="J67" s="142" t="str">
        <f t="shared" si="29"/>
        <v/>
      </c>
      <c r="K67" s="142" t="str">
        <f t="shared" si="30"/>
        <v/>
      </c>
      <c r="L67" s="142" t="str">
        <f t="shared" si="31"/>
        <v/>
      </c>
      <c r="M67" s="142" t="str">
        <f t="shared" si="32"/>
        <v/>
      </c>
      <c r="N67" s="421"/>
      <c r="O67" s="421"/>
      <c r="P67" s="421"/>
      <c r="Q67" s="421"/>
      <c r="R67" s="145" t="str">
        <f t="shared" si="10"/>
        <v/>
      </c>
      <c r="S67" s="422"/>
      <c r="T67" s="422"/>
      <c r="U67" s="422"/>
      <c r="V67" s="422"/>
      <c r="W67" s="149" t="str">
        <f t="shared" si="11"/>
        <v/>
      </c>
      <c r="X67" s="150" t="str">
        <f t="shared" si="12"/>
        <v/>
      </c>
      <c r="Y67" s="63" t="str">
        <f>IF($C67="","",VLOOKUP($J67,'1.年齢給'!$B$8:$C$54,2))</f>
        <v/>
      </c>
      <c r="Z67" s="64" t="str">
        <f t="shared" si="13"/>
        <v/>
      </c>
      <c r="AA67" s="65" t="str">
        <f>IF($C67="","",IF($Z67="","",IF($Z67&lt;'3.段階号俸表・参照表'!$W$5,1,VLOOKUP($Z67,'3.段階号俸表・参照表'!$W$4:$AI$13,13,TRUE))))</f>
        <v/>
      </c>
      <c r="AB67" s="64" t="str">
        <f>IF(C67="","",($Z67-VLOOKUP($AA67,'3.段階号俸表・参照表'!$V$4:$AH$13,2,FALSE)))</f>
        <v/>
      </c>
      <c r="AC67" s="65" t="str">
        <f>IF($C67="","",IF($AB67&lt;=0,1,ROUNDUP($AB67/VLOOKUP($AA67,'3.段階号俸表・参照表'!$V$4:$AH$13,4,FALSE),0)+1))</f>
        <v/>
      </c>
      <c r="AD67" s="64" t="str">
        <f>IF($C67="","",INDEX('3.段階号俸表・参照表'!$B$3:$T$188,MATCH($AC67,'3.段階号俸表・参照表'!$B$3:$B$188,0),MATCH($AA67,'3.段階号俸表・参照表'!$B$3:$T$3,0)))</f>
        <v/>
      </c>
      <c r="AE67" s="64" t="str">
        <f t="shared" si="33"/>
        <v/>
      </c>
      <c r="AF67" s="64" t="str">
        <f t="shared" si="14"/>
        <v/>
      </c>
      <c r="AG67" s="64" t="str">
        <f t="shared" si="34"/>
        <v/>
      </c>
      <c r="AH67" s="67" t="str">
        <f t="shared" si="35"/>
        <v/>
      </c>
      <c r="AI67" s="187" t="str">
        <f t="shared" si="15"/>
        <v/>
      </c>
      <c r="AJ67" s="145" t="str">
        <f t="shared" si="16"/>
        <v/>
      </c>
      <c r="AK67" s="188" t="str">
        <f t="shared" si="17"/>
        <v/>
      </c>
      <c r="AL67" s="423"/>
      <c r="AM67" s="198" t="str">
        <f>IF($AL67="","",($AJ67-VLOOKUP($AL67,'3.段階号俸表・参照表'!$V$4:$AH$13,2,FALSE)))</f>
        <v/>
      </c>
      <c r="AN67" s="188" t="str">
        <f>IF($AL67="","",IF(ROUNDUP($AM67/VLOOKUP($AL67,'3.段階号俸表・参照表'!$V$4:$AH$13,4),0)+1&gt;=$AS67,$AS67,ROUNDUP($AM67/VLOOKUP($AL67,'3.段階号俸表・参照表'!$V$4:$AH$13,4),0)+1))</f>
        <v/>
      </c>
      <c r="AO67" s="199" t="str">
        <f>IF($AL67="","",($AN67-1)*VLOOKUP($AL67,'3.段階号俸表・参照表'!$V$4:$AI$13,4,FALSE))</f>
        <v/>
      </c>
      <c r="AP67" s="188" t="str">
        <f t="shared" si="18"/>
        <v/>
      </c>
      <c r="AQ67" s="188" t="str">
        <f>IF($AL67="","",IF($AP67&lt;=0,0,IF(ROUNDUP($AP67/(VLOOKUP($AL67,'3.段階号俸表・参照表'!$V$4:$AH$13,8,FALSE)),0)&gt;=($AT67-$AS67),$AT67-$AS67,ROUNDUP($AP67/(VLOOKUP($AL67,'3.段階号俸表・参照表'!$V$4:$AH$13,8,FALSE)),0))))</f>
        <v/>
      </c>
      <c r="AR67" s="188" t="str">
        <f t="shared" si="19"/>
        <v/>
      </c>
      <c r="AS67" s="188" t="str">
        <f>IF($AL67="","",VLOOKUP($AL67,'3.段階号俸表・参照表'!$V$4:$AH$13,11,FALSE))</f>
        <v/>
      </c>
      <c r="AT67" s="188" t="str">
        <f>IF($AL67="","",VLOOKUP($AL67,'3.段階号俸表・参照表'!$V$4:$AH$13,12,FALSE))</f>
        <v/>
      </c>
      <c r="AU67" s="145" t="str">
        <f>IF($AL67="","",INDEX('3.段階号俸表・参照表'!$B$3:$T$188,MATCH($AR67,'3.段階号俸表・参照表'!$B$3:$B$188,0),MATCH($AL67,'3.段階号俸表・参照表'!$B$3:$T$3,0)))</f>
        <v/>
      </c>
      <c r="AV67" s="145" t="str">
        <f t="shared" si="5"/>
        <v/>
      </c>
      <c r="AW67" s="145" t="str">
        <f t="shared" si="20"/>
        <v/>
      </c>
      <c r="AX67" s="145" t="str">
        <f t="shared" si="21"/>
        <v/>
      </c>
      <c r="AY67" s="145" t="str">
        <f t="shared" si="22"/>
        <v/>
      </c>
      <c r="AZ67" s="145" t="str">
        <f t="shared" si="23"/>
        <v/>
      </c>
      <c r="BA67" s="201" t="str">
        <f t="shared" si="24"/>
        <v/>
      </c>
      <c r="BC67" s="234" t="str">
        <f t="shared" si="36"/>
        <v/>
      </c>
      <c r="BD67" s="226" t="str">
        <f t="shared" si="37"/>
        <v/>
      </c>
      <c r="BE67" s="226" t="str">
        <f t="shared" si="38"/>
        <v/>
      </c>
      <c r="BF67" s="226" t="str">
        <f t="shared" si="39"/>
        <v/>
      </c>
      <c r="BG67" s="235" t="str">
        <f>IF($C67="","",IF($BC67&gt;=$BC$5,AI67,VLOOKUP(BC67,'1.年齢給'!$B$8:$C$54,2)))</f>
        <v/>
      </c>
      <c r="BH67" s="236" t="str">
        <f t="shared" si="25"/>
        <v/>
      </c>
      <c r="BI67" s="230" t="str">
        <f t="shared" si="26"/>
        <v/>
      </c>
      <c r="BJ67" s="230" t="str">
        <f t="shared" si="27"/>
        <v/>
      </c>
      <c r="BK67" s="230" t="str">
        <f>IF($BH67="","",VLOOKUP($BH67,'3.段階号俸表・参照表'!V$4:AH$13,11,FALSE))</f>
        <v/>
      </c>
      <c r="BL67" s="230" t="str">
        <f>IF($BH67="","",VLOOKUP($BH67,'3.段階号俸表・参照表'!$V$4:$AH$13,12,FALSE))</f>
        <v/>
      </c>
      <c r="BM67" s="235" t="str">
        <f>IF($C67="","",IF($BC67&gt;=$BC$5,$AU67,INDEX('3.段階号俸表・参照表'!$B$3:$T$188,MATCH(BJ67,'3.段階号俸表・参照表'!$B$3:$B$188,0),MATCH(BH67,'3.段階号俸表・参照表'!$B$3:$T$3,0))))</f>
        <v/>
      </c>
      <c r="BN67" s="238" t="str">
        <f t="shared" si="28"/>
        <v/>
      </c>
    </row>
    <row r="68" spans="1:66" ht="14.4" x14ac:dyDescent="0.15">
      <c r="A68" s="62" t="str">
        <f>IF(C68="","",COUNTA($C$9:C68))</f>
        <v/>
      </c>
      <c r="B68" s="419"/>
      <c r="C68" s="419"/>
      <c r="D68" s="425"/>
      <c r="E68" s="425"/>
      <c r="F68" s="419"/>
      <c r="G68" s="419"/>
      <c r="H68" s="420"/>
      <c r="I68" s="420"/>
      <c r="J68" s="142" t="str">
        <f t="shared" si="29"/>
        <v/>
      </c>
      <c r="K68" s="142" t="str">
        <f t="shared" si="30"/>
        <v/>
      </c>
      <c r="L68" s="142" t="str">
        <f t="shared" si="31"/>
        <v/>
      </c>
      <c r="M68" s="142" t="str">
        <f t="shared" si="32"/>
        <v/>
      </c>
      <c r="N68" s="421"/>
      <c r="O68" s="421"/>
      <c r="P68" s="421"/>
      <c r="Q68" s="421"/>
      <c r="R68" s="145" t="str">
        <f t="shared" si="10"/>
        <v/>
      </c>
      <c r="S68" s="422"/>
      <c r="T68" s="422"/>
      <c r="U68" s="422"/>
      <c r="V68" s="422"/>
      <c r="W68" s="149" t="str">
        <f t="shared" si="11"/>
        <v/>
      </c>
      <c r="X68" s="150" t="str">
        <f t="shared" si="12"/>
        <v/>
      </c>
      <c r="Y68" s="63" t="str">
        <f>IF($C68="","",VLOOKUP($J68,'1.年齢給'!$B$8:$C$54,2))</f>
        <v/>
      </c>
      <c r="Z68" s="64" t="str">
        <f t="shared" si="13"/>
        <v/>
      </c>
      <c r="AA68" s="65" t="str">
        <f>IF($C68="","",IF($Z68="","",IF($Z68&lt;'3.段階号俸表・参照表'!$W$5,1,VLOOKUP($Z68,'3.段階号俸表・参照表'!$W$4:$AI$13,13,TRUE))))</f>
        <v/>
      </c>
      <c r="AB68" s="64" t="str">
        <f>IF(C68="","",($Z68-VLOOKUP($AA68,'3.段階号俸表・参照表'!$V$4:$AH$13,2,FALSE)))</f>
        <v/>
      </c>
      <c r="AC68" s="65" t="str">
        <f>IF($C68="","",IF($AB68&lt;=0,1,ROUNDUP($AB68/VLOOKUP($AA68,'3.段階号俸表・参照表'!$V$4:$AH$13,4,FALSE),0)+1))</f>
        <v/>
      </c>
      <c r="AD68" s="64" t="str">
        <f>IF($C68="","",INDEX('3.段階号俸表・参照表'!$B$3:$T$188,MATCH($AC68,'3.段階号俸表・参照表'!$B$3:$B$188,0),MATCH($AA68,'3.段階号俸表・参照表'!$B$3:$T$3,0)))</f>
        <v/>
      </c>
      <c r="AE68" s="64" t="str">
        <f t="shared" si="33"/>
        <v/>
      </c>
      <c r="AF68" s="64" t="str">
        <f t="shared" si="14"/>
        <v/>
      </c>
      <c r="AG68" s="64" t="str">
        <f t="shared" si="34"/>
        <v/>
      </c>
      <c r="AH68" s="67" t="str">
        <f t="shared" si="35"/>
        <v/>
      </c>
      <c r="AI68" s="187" t="str">
        <f t="shared" si="15"/>
        <v/>
      </c>
      <c r="AJ68" s="145" t="str">
        <f t="shared" si="16"/>
        <v/>
      </c>
      <c r="AK68" s="188" t="str">
        <f t="shared" si="17"/>
        <v/>
      </c>
      <c r="AL68" s="423"/>
      <c r="AM68" s="198" t="str">
        <f>IF($AL68="","",($AJ68-VLOOKUP($AL68,'3.段階号俸表・参照表'!$V$4:$AH$13,2,FALSE)))</f>
        <v/>
      </c>
      <c r="AN68" s="188" t="str">
        <f>IF($AL68="","",IF(ROUNDUP($AM68/VLOOKUP($AL68,'3.段階号俸表・参照表'!$V$4:$AH$13,4),0)+1&gt;=$AS68,$AS68,ROUNDUP($AM68/VLOOKUP($AL68,'3.段階号俸表・参照表'!$V$4:$AH$13,4),0)+1))</f>
        <v/>
      </c>
      <c r="AO68" s="199" t="str">
        <f>IF($AL68="","",($AN68-1)*VLOOKUP($AL68,'3.段階号俸表・参照表'!$V$4:$AI$13,4,FALSE))</f>
        <v/>
      </c>
      <c r="AP68" s="188" t="str">
        <f t="shared" si="18"/>
        <v/>
      </c>
      <c r="AQ68" s="188" t="str">
        <f>IF($AL68="","",IF($AP68&lt;=0,0,IF(ROUNDUP($AP68/(VLOOKUP($AL68,'3.段階号俸表・参照表'!$V$4:$AH$13,8,FALSE)),0)&gt;=($AT68-$AS68),$AT68-$AS68,ROUNDUP($AP68/(VLOOKUP($AL68,'3.段階号俸表・参照表'!$V$4:$AH$13,8,FALSE)),0))))</f>
        <v/>
      </c>
      <c r="AR68" s="188" t="str">
        <f t="shared" si="19"/>
        <v/>
      </c>
      <c r="AS68" s="188" t="str">
        <f>IF($AL68="","",VLOOKUP($AL68,'3.段階号俸表・参照表'!$V$4:$AH$13,11,FALSE))</f>
        <v/>
      </c>
      <c r="AT68" s="188" t="str">
        <f>IF($AL68="","",VLOOKUP($AL68,'3.段階号俸表・参照表'!$V$4:$AH$13,12,FALSE))</f>
        <v/>
      </c>
      <c r="AU68" s="145" t="str">
        <f>IF($AL68="","",INDEX('3.段階号俸表・参照表'!$B$3:$T$188,MATCH($AR68,'3.段階号俸表・参照表'!$B$3:$B$188,0),MATCH($AL68,'3.段階号俸表・参照表'!$B$3:$T$3,0)))</f>
        <v/>
      </c>
      <c r="AV68" s="145" t="str">
        <f t="shared" si="5"/>
        <v/>
      </c>
      <c r="AW68" s="145" t="str">
        <f t="shared" si="20"/>
        <v/>
      </c>
      <c r="AX68" s="145" t="str">
        <f t="shared" si="21"/>
        <v/>
      </c>
      <c r="AY68" s="145" t="str">
        <f t="shared" si="22"/>
        <v/>
      </c>
      <c r="AZ68" s="145" t="str">
        <f t="shared" si="23"/>
        <v/>
      </c>
      <c r="BA68" s="201" t="str">
        <f t="shared" si="24"/>
        <v/>
      </c>
      <c r="BC68" s="234" t="str">
        <f t="shared" si="36"/>
        <v/>
      </c>
      <c r="BD68" s="226" t="str">
        <f t="shared" si="37"/>
        <v/>
      </c>
      <c r="BE68" s="226" t="str">
        <f t="shared" si="38"/>
        <v/>
      </c>
      <c r="BF68" s="226" t="str">
        <f t="shared" si="39"/>
        <v/>
      </c>
      <c r="BG68" s="235" t="str">
        <f>IF($C68="","",IF($BC68&gt;=$BC$5,AI68,VLOOKUP(BC68,'1.年齢給'!$B$8:$C$54,2)))</f>
        <v/>
      </c>
      <c r="BH68" s="236" t="str">
        <f t="shared" si="25"/>
        <v/>
      </c>
      <c r="BI68" s="230" t="str">
        <f t="shared" si="26"/>
        <v/>
      </c>
      <c r="BJ68" s="230" t="str">
        <f t="shared" si="27"/>
        <v/>
      </c>
      <c r="BK68" s="230" t="str">
        <f>IF($BH68="","",VLOOKUP($BH68,'3.段階号俸表・参照表'!V$4:AH$13,11,FALSE))</f>
        <v/>
      </c>
      <c r="BL68" s="230" t="str">
        <f>IF($BH68="","",VLOOKUP($BH68,'3.段階号俸表・参照表'!$V$4:$AH$13,12,FALSE))</f>
        <v/>
      </c>
      <c r="BM68" s="235" t="str">
        <f>IF($C68="","",IF($BC68&gt;=$BC$5,$AU68,INDEX('3.段階号俸表・参照表'!$B$3:$T$188,MATCH(BJ68,'3.段階号俸表・参照表'!$B$3:$B$188,0),MATCH(BH68,'3.段階号俸表・参照表'!$B$3:$T$3,0))))</f>
        <v/>
      </c>
      <c r="BN68" s="238" t="str">
        <f t="shared" si="28"/>
        <v/>
      </c>
    </row>
    <row r="69" spans="1:66" ht="14.4" x14ac:dyDescent="0.15">
      <c r="A69" s="62" t="str">
        <f>IF(C69="","",COUNTA($C$9:C69))</f>
        <v/>
      </c>
      <c r="B69" s="419"/>
      <c r="C69" s="419"/>
      <c r="D69" s="425"/>
      <c r="E69" s="425"/>
      <c r="F69" s="419"/>
      <c r="G69" s="419"/>
      <c r="H69" s="420"/>
      <c r="I69" s="420"/>
      <c r="J69" s="142" t="str">
        <f t="shared" si="29"/>
        <v/>
      </c>
      <c r="K69" s="142" t="str">
        <f t="shared" si="30"/>
        <v/>
      </c>
      <c r="L69" s="142" t="str">
        <f t="shared" si="31"/>
        <v/>
      </c>
      <c r="M69" s="142" t="str">
        <f t="shared" si="32"/>
        <v/>
      </c>
      <c r="N69" s="421"/>
      <c r="O69" s="421"/>
      <c r="P69" s="421"/>
      <c r="Q69" s="421"/>
      <c r="R69" s="145" t="str">
        <f t="shared" si="10"/>
        <v/>
      </c>
      <c r="S69" s="422"/>
      <c r="T69" s="422"/>
      <c r="U69" s="422"/>
      <c r="V69" s="422"/>
      <c r="W69" s="149" t="str">
        <f t="shared" si="11"/>
        <v/>
      </c>
      <c r="X69" s="150" t="str">
        <f t="shared" si="12"/>
        <v/>
      </c>
      <c r="Y69" s="63" t="str">
        <f>IF($C69="","",VLOOKUP($J69,'1.年齢給'!$B$8:$C$54,2))</f>
        <v/>
      </c>
      <c r="Z69" s="64" t="str">
        <f t="shared" si="13"/>
        <v/>
      </c>
      <c r="AA69" s="65" t="str">
        <f>IF($C69="","",IF($Z69="","",IF($Z69&lt;'3.段階号俸表・参照表'!$W$5,1,VLOOKUP($Z69,'3.段階号俸表・参照表'!$W$4:$AI$13,13,TRUE))))</f>
        <v/>
      </c>
      <c r="AB69" s="64" t="str">
        <f>IF(C69="","",($Z69-VLOOKUP($AA69,'3.段階号俸表・参照表'!$V$4:$AH$13,2,FALSE)))</f>
        <v/>
      </c>
      <c r="AC69" s="65" t="str">
        <f>IF($C69="","",IF($AB69&lt;=0,1,ROUNDUP($AB69/VLOOKUP($AA69,'3.段階号俸表・参照表'!$V$4:$AH$13,4,FALSE),0)+1))</f>
        <v/>
      </c>
      <c r="AD69" s="64" t="str">
        <f>IF($C69="","",INDEX('3.段階号俸表・参照表'!$B$3:$T$188,MATCH($AC69,'3.段階号俸表・参照表'!$B$3:$B$188,0),MATCH($AA69,'3.段階号俸表・参照表'!$B$3:$T$3,0)))</f>
        <v/>
      </c>
      <c r="AE69" s="64" t="str">
        <f t="shared" si="33"/>
        <v/>
      </c>
      <c r="AF69" s="64" t="str">
        <f t="shared" si="14"/>
        <v/>
      </c>
      <c r="AG69" s="64" t="str">
        <f t="shared" si="34"/>
        <v/>
      </c>
      <c r="AH69" s="67" t="str">
        <f t="shared" si="35"/>
        <v/>
      </c>
      <c r="AI69" s="187" t="str">
        <f t="shared" si="15"/>
        <v/>
      </c>
      <c r="AJ69" s="145" t="str">
        <f t="shared" si="16"/>
        <v/>
      </c>
      <c r="AK69" s="188" t="str">
        <f t="shared" si="17"/>
        <v/>
      </c>
      <c r="AL69" s="423"/>
      <c r="AM69" s="198" t="str">
        <f>IF($AL69="","",($AJ69-VLOOKUP($AL69,'3.段階号俸表・参照表'!$V$4:$AH$13,2,FALSE)))</f>
        <v/>
      </c>
      <c r="AN69" s="188" t="str">
        <f>IF($AL69="","",IF(ROUNDUP($AM69/VLOOKUP($AL69,'3.段階号俸表・参照表'!$V$4:$AH$13,4),0)+1&gt;=$AS69,$AS69,ROUNDUP($AM69/VLOOKUP($AL69,'3.段階号俸表・参照表'!$V$4:$AH$13,4),0)+1))</f>
        <v/>
      </c>
      <c r="AO69" s="199" t="str">
        <f>IF($AL69="","",($AN69-1)*VLOOKUP($AL69,'3.段階号俸表・参照表'!$V$4:$AI$13,4,FALSE))</f>
        <v/>
      </c>
      <c r="AP69" s="188" t="str">
        <f t="shared" si="18"/>
        <v/>
      </c>
      <c r="AQ69" s="188" t="str">
        <f>IF($AL69="","",IF($AP69&lt;=0,0,IF(ROUNDUP($AP69/(VLOOKUP($AL69,'3.段階号俸表・参照表'!$V$4:$AH$13,8,FALSE)),0)&gt;=($AT69-$AS69),$AT69-$AS69,ROUNDUP($AP69/(VLOOKUP($AL69,'3.段階号俸表・参照表'!$V$4:$AH$13,8,FALSE)),0))))</f>
        <v/>
      </c>
      <c r="AR69" s="188" t="str">
        <f t="shared" si="19"/>
        <v/>
      </c>
      <c r="AS69" s="188" t="str">
        <f>IF($AL69="","",VLOOKUP($AL69,'3.段階号俸表・参照表'!$V$4:$AH$13,11,FALSE))</f>
        <v/>
      </c>
      <c r="AT69" s="188" t="str">
        <f>IF($AL69="","",VLOOKUP($AL69,'3.段階号俸表・参照表'!$V$4:$AH$13,12,FALSE))</f>
        <v/>
      </c>
      <c r="AU69" s="145" t="str">
        <f>IF($AL69="","",INDEX('3.段階号俸表・参照表'!$B$3:$T$188,MATCH($AR69,'3.段階号俸表・参照表'!$B$3:$B$188,0),MATCH($AL69,'3.段階号俸表・参照表'!$B$3:$T$3,0)))</f>
        <v/>
      </c>
      <c r="AV69" s="145" t="str">
        <f t="shared" si="5"/>
        <v/>
      </c>
      <c r="AW69" s="145" t="str">
        <f t="shared" si="20"/>
        <v/>
      </c>
      <c r="AX69" s="145" t="str">
        <f t="shared" si="21"/>
        <v/>
      </c>
      <c r="AY69" s="145" t="str">
        <f t="shared" si="22"/>
        <v/>
      </c>
      <c r="AZ69" s="145" t="str">
        <f t="shared" si="23"/>
        <v/>
      </c>
      <c r="BA69" s="201" t="str">
        <f t="shared" si="24"/>
        <v/>
      </c>
      <c r="BC69" s="234" t="str">
        <f t="shared" si="36"/>
        <v/>
      </c>
      <c r="BD69" s="226" t="str">
        <f t="shared" si="37"/>
        <v/>
      </c>
      <c r="BE69" s="226" t="str">
        <f t="shared" si="38"/>
        <v/>
      </c>
      <c r="BF69" s="226" t="str">
        <f t="shared" si="39"/>
        <v/>
      </c>
      <c r="BG69" s="235" t="str">
        <f>IF($C69="","",IF($BC69&gt;=$BC$5,AI69,VLOOKUP(BC69,'1.年齢給'!$B$8:$C$54,2)))</f>
        <v/>
      </c>
      <c r="BH69" s="236" t="str">
        <f t="shared" si="25"/>
        <v/>
      </c>
      <c r="BI69" s="230" t="str">
        <f t="shared" si="26"/>
        <v/>
      </c>
      <c r="BJ69" s="230" t="str">
        <f t="shared" si="27"/>
        <v/>
      </c>
      <c r="BK69" s="230" t="str">
        <f>IF($BH69="","",VLOOKUP($BH69,'3.段階号俸表・参照表'!V$4:AH$13,11,FALSE))</f>
        <v/>
      </c>
      <c r="BL69" s="230" t="str">
        <f>IF($BH69="","",VLOOKUP($BH69,'3.段階号俸表・参照表'!$V$4:$AH$13,12,FALSE))</f>
        <v/>
      </c>
      <c r="BM69" s="235" t="str">
        <f>IF($C69="","",IF($BC69&gt;=$BC$5,$AU69,INDEX('3.段階号俸表・参照表'!$B$3:$T$188,MATCH(BJ69,'3.段階号俸表・参照表'!$B$3:$B$188,0),MATCH(BH69,'3.段階号俸表・参照表'!$B$3:$T$3,0))))</f>
        <v/>
      </c>
      <c r="BN69" s="238" t="str">
        <f t="shared" si="28"/>
        <v/>
      </c>
    </row>
    <row r="70" spans="1:66" ht="14.4" x14ac:dyDescent="0.15">
      <c r="A70" s="62" t="str">
        <f>IF(C70="","",COUNTA($C$9:C70))</f>
        <v/>
      </c>
      <c r="B70" s="419"/>
      <c r="C70" s="419"/>
      <c r="D70" s="425"/>
      <c r="E70" s="425"/>
      <c r="F70" s="419"/>
      <c r="G70" s="419"/>
      <c r="H70" s="420"/>
      <c r="I70" s="420"/>
      <c r="J70" s="142" t="str">
        <f t="shared" si="29"/>
        <v/>
      </c>
      <c r="K70" s="142" t="str">
        <f t="shared" si="30"/>
        <v/>
      </c>
      <c r="L70" s="142" t="str">
        <f t="shared" si="31"/>
        <v/>
      </c>
      <c r="M70" s="142" t="str">
        <f t="shared" si="32"/>
        <v/>
      </c>
      <c r="N70" s="421"/>
      <c r="O70" s="421"/>
      <c r="P70" s="421"/>
      <c r="Q70" s="421"/>
      <c r="R70" s="145" t="str">
        <f t="shared" si="10"/>
        <v/>
      </c>
      <c r="S70" s="422"/>
      <c r="T70" s="422"/>
      <c r="U70" s="422"/>
      <c r="V70" s="422"/>
      <c r="W70" s="149" t="str">
        <f t="shared" si="11"/>
        <v/>
      </c>
      <c r="X70" s="150" t="str">
        <f t="shared" si="12"/>
        <v/>
      </c>
      <c r="Y70" s="63" t="str">
        <f>IF($C70="","",VLOOKUP($J70,'1.年齢給'!$B$8:$C$54,2))</f>
        <v/>
      </c>
      <c r="Z70" s="64" t="str">
        <f t="shared" si="13"/>
        <v/>
      </c>
      <c r="AA70" s="65" t="str">
        <f>IF($C70="","",IF($Z70="","",IF($Z70&lt;'3.段階号俸表・参照表'!$W$5,1,VLOOKUP($Z70,'3.段階号俸表・参照表'!$W$4:$AI$13,13,TRUE))))</f>
        <v/>
      </c>
      <c r="AB70" s="64" t="str">
        <f>IF(C70="","",($Z70-VLOOKUP($AA70,'3.段階号俸表・参照表'!$V$4:$AH$13,2,FALSE)))</f>
        <v/>
      </c>
      <c r="AC70" s="65" t="str">
        <f>IF($C70="","",IF($AB70&lt;=0,1,ROUNDUP($AB70/VLOOKUP($AA70,'3.段階号俸表・参照表'!$V$4:$AH$13,4,FALSE),0)+1))</f>
        <v/>
      </c>
      <c r="AD70" s="64" t="str">
        <f>IF($C70="","",INDEX('3.段階号俸表・参照表'!$B$3:$T$188,MATCH($AC70,'3.段階号俸表・参照表'!$B$3:$B$188,0),MATCH($AA70,'3.段階号俸表・参照表'!$B$3:$T$3,0)))</f>
        <v/>
      </c>
      <c r="AE70" s="64" t="str">
        <f t="shared" si="33"/>
        <v/>
      </c>
      <c r="AF70" s="64" t="str">
        <f t="shared" si="14"/>
        <v/>
      </c>
      <c r="AG70" s="64" t="str">
        <f t="shared" si="34"/>
        <v/>
      </c>
      <c r="AH70" s="67" t="str">
        <f t="shared" si="35"/>
        <v/>
      </c>
      <c r="AI70" s="187" t="str">
        <f t="shared" si="15"/>
        <v/>
      </c>
      <c r="AJ70" s="145" t="str">
        <f t="shared" si="16"/>
        <v/>
      </c>
      <c r="AK70" s="188" t="str">
        <f t="shared" si="17"/>
        <v/>
      </c>
      <c r="AL70" s="423"/>
      <c r="AM70" s="198" t="str">
        <f>IF($AL70="","",($AJ70-VLOOKUP($AL70,'3.段階号俸表・参照表'!$V$4:$AH$13,2,FALSE)))</f>
        <v/>
      </c>
      <c r="AN70" s="188" t="str">
        <f>IF($AL70="","",IF(ROUNDUP($AM70/VLOOKUP($AL70,'3.段階号俸表・参照表'!$V$4:$AH$13,4),0)+1&gt;=$AS70,$AS70,ROUNDUP($AM70/VLOOKUP($AL70,'3.段階号俸表・参照表'!$V$4:$AH$13,4),0)+1))</f>
        <v/>
      </c>
      <c r="AO70" s="199" t="str">
        <f>IF($AL70="","",($AN70-1)*VLOOKUP($AL70,'3.段階号俸表・参照表'!$V$4:$AI$13,4,FALSE))</f>
        <v/>
      </c>
      <c r="AP70" s="188" t="str">
        <f t="shared" si="18"/>
        <v/>
      </c>
      <c r="AQ70" s="188" t="str">
        <f>IF($AL70="","",IF($AP70&lt;=0,0,IF(ROUNDUP($AP70/(VLOOKUP($AL70,'3.段階号俸表・参照表'!$V$4:$AH$13,8,FALSE)),0)&gt;=($AT70-$AS70),$AT70-$AS70,ROUNDUP($AP70/(VLOOKUP($AL70,'3.段階号俸表・参照表'!$V$4:$AH$13,8,FALSE)),0))))</f>
        <v/>
      </c>
      <c r="AR70" s="188" t="str">
        <f t="shared" si="19"/>
        <v/>
      </c>
      <c r="AS70" s="188" t="str">
        <f>IF($AL70="","",VLOOKUP($AL70,'3.段階号俸表・参照表'!$V$4:$AH$13,11,FALSE))</f>
        <v/>
      </c>
      <c r="AT70" s="188" t="str">
        <f>IF($AL70="","",VLOOKUP($AL70,'3.段階号俸表・参照表'!$V$4:$AH$13,12,FALSE))</f>
        <v/>
      </c>
      <c r="AU70" s="145" t="str">
        <f>IF($AL70="","",INDEX('3.段階号俸表・参照表'!$B$3:$T$188,MATCH($AR70,'3.段階号俸表・参照表'!$B$3:$B$188,0),MATCH($AL70,'3.段階号俸表・参照表'!$B$3:$T$3,0)))</f>
        <v/>
      </c>
      <c r="AV70" s="145" t="str">
        <f t="shared" si="5"/>
        <v/>
      </c>
      <c r="AW70" s="145" t="str">
        <f t="shared" si="20"/>
        <v/>
      </c>
      <c r="AX70" s="145" t="str">
        <f t="shared" si="21"/>
        <v/>
      </c>
      <c r="AY70" s="145" t="str">
        <f t="shared" si="22"/>
        <v/>
      </c>
      <c r="AZ70" s="145" t="str">
        <f t="shared" si="23"/>
        <v/>
      </c>
      <c r="BA70" s="201" t="str">
        <f t="shared" si="24"/>
        <v/>
      </c>
      <c r="BC70" s="234" t="str">
        <f t="shared" si="36"/>
        <v/>
      </c>
      <c r="BD70" s="226" t="str">
        <f t="shared" si="37"/>
        <v/>
      </c>
      <c r="BE70" s="226" t="str">
        <f t="shared" si="38"/>
        <v/>
      </c>
      <c r="BF70" s="226" t="str">
        <f t="shared" si="39"/>
        <v/>
      </c>
      <c r="BG70" s="235" t="str">
        <f>IF($C70="","",IF($BC70&gt;=$BC$5,AI70,VLOOKUP(BC70,'1.年齢給'!$B$8:$C$54,2)))</f>
        <v/>
      </c>
      <c r="BH70" s="236" t="str">
        <f t="shared" si="25"/>
        <v/>
      </c>
      <c r="BI70" s="230" t="str">
        <f t="shared" si="26"/>
        <v/>
      </c>
      <c r="BJ70" s="230" t="str">
        <f t="shared" si="27"/>
        <v/>
      </c>
      <c r="BK70" s="230" t="str">
        <f>IF($BH70="","",VLOOKUP($BH70,'3.段階号俸表・参照表'!V$4:AH$13,11,FALSE))</f>
        <v/>
      </c>
      <c r="BL70" s="230" t="str">
        <f>IF($BH70="","",VLOOKUP($BH70,'3.段階号俸表・参照表'!$V$4:$AH$13,12,FALSE))</f>
        <v/>
      </c>
      <c r="BM70" s="235" t="str">
        <f>IF($C70="","",IF($BC70&gt;=$BC$5,$AU70,INDEX('3.段階号俸表・参照表'!$B$3:$T$188,MATCH(BJ70,'3.段階号俸表・参照表'!$B$3:$B$188,0),MATCH(BH70,'3.段階号俸表・参照表'!$B$3:$T$3,0))))</f>
        <v/>
      </c>
      <c r="BN70" s="238" t="str">
        <f t="shared" si="28"/>
        <v/>
      </c>
    </row>
    <row r="71" spans="1:66" ht="14.4" x14ac:dyDescent="0.15">
      <c r="A71" s="62" t="str">
        <f>IF(C71="","",COUNTA($C$9:C71))</f>
        <v/>
      </c>
      <c r="B71" s="419"/>
      <c r="C71" s="419"/>
      <c r="D71" s="425"/>
      <c r="E71" s="425"/>
      <c r="F71" s="419"/>
      <c r="G71" s="419"/>
      <c r="H71" s="420"/>
      <c r="I71" s="420"/>
      <c r="J71" s="142" t="str">
        <f t="shared" si="29"/>
        <v/>
      </c>
      <c r="K71" s="142" t="str">
        <f t="shared" si="30"/>
        <v/>
      </c>
      <c r="L71" s="142" t="str">
        <f t="shared" si="31"/>
        <v/>
      </c>
      <c r="M71" s="142" t="str">
        <f t="shared" si="32"/>
        <v/>
      </c>
      <c r="N71" s="421"/>
      <c r="O71" s="421"/>
      <c r="P71" s="421"/>
      <c r="Q71" s="421"/>
      <c r="R71" s="145" t="str">
        <f t="shared" si="10"/>
        <v/>
      </c>
      <c r="S71" s="422"/>
      <c r="T71" s="422"/>
      <c r="U71" s="422"/>
      <c r="V71" s="422"/>
      <c r="W71" s="149" t="str">
        <f t="shared" si="11"/>
        <v/>
      </c>
      <c r="X71" s="150" t="str">
        <f t="shared" si="12"/>
        <v/>
      </c>
      <c r="Y71" s="63" t="str">
        <f>IF($C71="","",VLOOKUP($J71,'1.年齢給'!$B$8:$C$54,2))</f>
        <v/>
      </c>
      <c r="Z71" s="64" t="str">
        <f t="shared" si="13"/>
        <v/>
      </c>
      <c r="AA71" s="65" t="str">
        <f>IF($C71="","",IF($Z71="","",IF($Z71&lt;'3.段階号俸表・参照表'!$W$5,1,VLOOKUP($Z71,'3.段階号俸表・参照表'!$W$4:$AI$13,13,TRUE))))</f>
        <v/>
      </c>
      <c r="AB71" s="64" t="str">
        <f>IF(C71="","",($Z71-VLOOKUP($AA71,'3.段階号俸表・参照表'!$V$4:$AH$13,2,FALSE)))</f>
        <v/>
      </c>
      <c r="AC71" s="65" t="str">
        <f>IF($C71="","",IF($AB71&lt;=0,1,ROUNDUP($AB71/VLOOKUP($AA71,'3.段階号俸表・参照表'!$V$4:$AH$13,4,FALSE),0)+1))</f>
        <v/>
      </c>
      <c r="AD71" s="64" t="str">
        <f>IF($C71="","",INDEX('3.段階号俸表・参照表'!$B$3:$T$188,MATCH($AC71,'3.段階号俸表・参照表'!$B$3:$B$188,0),MATCH($AA71,'3.段階号俸表・参照表'!$B$3:$T$3,0)))</f>
        <v/>
      </c>
      <c r="AE71" s="64" t="str">
        <f t="shared" si="33"/>
        <v/>
      </c>
      <c r="AF71" s="64" t="str">
        <f t="shared" si="14"/>
        <v/>
      </c>
      <c r="AG71" s="64" t="str">
        <f t="shared" si="34"/>
        <v/>
      </c>
      <c r="AH71" s="67" t="str">
        <f t="shared" si="35"/>
        <v/>
      </c>
      <c r="AI71" s="187" t="str">
        <f t="shared" si="15"/>
        <v/>
      </c>
      <c r="AJ71" s="145" t="str">
        <f t="shared" si="16"/>
        <v/>
      </c>
      <c r="AK71" s="188" t="str">
        <f t="shared" si="17"/>
        <v/>
      </c>
      <c r="AL71" s="423"/>
      <c r="AM71" s="198" t="str">
        <f>IF($AL71="","",($AJ71-VLOOKUP($AL71,'3.段階号俸表・参照表'!$V$4:$AH$13,2,FALSE)))</f>
        <v/>
      </c>
      <c r="AN71" s="188" t="str">
        <f>IF($AL71="","",IF(ROUNDUP($AM71/VLOOKUP($AL71,'3.段階号俸表・参照表'!$V$4:$AH$13,4),0)+1&gt;=$AS71,$AS71,ROUNDUP($AM71/VLOOKUP($AL71,'3.段階号俸表・参照表'!$V$4:$AH$13,4),0)+1))</f>
        <v/>
      </c>
      <c r="AO71" s="199" t="str">
        <f>IF($AL71="","",($AN71-1)*VLOOKUP($AL71,'3.段階号俸表・参照表'!$V$4:$AI$13,4,FALSE))</f>
        <v/>
      </c>
      <c r="AP71" s="188" t="str">
        <f t="shared" si="18"/>
        <v/>
      </c>
      <c r="AQ71" s="188" t="str">
        <f>IF($AL71="","",IF($AP71&lt;=0,0,IF(ROUNDUP($AP71/(VLOOKUP($AL71,'3.段階号俸表・参照表'!$V$4:$AH$13,8,FALSE)),0)&gt;=($AT71-$AS71),$AT71-$AS71,ROUNDUP($AP71/(VLOOKUP($AL71,'3.段階号俸表・参照表'!$V$4:$AH$13,8,FALSE)),0))))</f>
        <v/>
      </c>
      <c r="AR71" s="188" t="str">
        <f t="shared" si="19"/>
        <v/>
      </c>
      <c r="AS71" s="188" t="str">
        <f>IF($AL71="","",VLOOKUP($AL71,'3.段階号俸表・参照表'!$V$4:$AH$13,11,FALSE))</f>
        <v/>
      </c>
      <c r="AT71" s="188" t="str">
        <f>IF($AL71="","",VLOOKUP($AL71,'3.段階号俸表・参照表'!$V$4:$AH$13,12,FALSE))</f>
        <v/>
      </c>
      <c r="AU71" s="145" t="str">
        <f>IF($AL71="","",INDEX('3.段階号俸表・参照表'!$B$3:$T$188,MATCH($AR71,'3.段階号俸表・参照表'!$B$3:$B$188,0),MATCH($AL71,'3.段階号俸表・参照表'!$B$3:$T$3,0)))</f>
        <v/>
      </c>
      <c r="AV71" s="145" t="str">
        <f t="shared" si="5"/>
        <v/>
      </c>
      <c r="AW71" s="145" t="str">
        <f t="shared" si="20"/>
        <v/>
      </c>
      <c r="AX71" s="145" t="str">
        <f t="shared" si="21"/>
        <v/>
      </c>
      <c r="AY71" s="145" t="str">
        <f t="shared" si="22"/>
        <v/>
      </c>
      <c r="AZ71" s="145" t="str">
        <f t="shared" si="23"/>
        <v/>
      </c>
      <c r="BA71" s="201" t="str">
        <f t="shared" si="24"/>
        <v/>
      </c>
      <c r="BC71" s="234" t="str">
        <f t="shared" si="36"/>
        <v/>
      </c>
      <c r="BD71" s="226" t="str">
        <f t="shared" si="37"/>
        <v/>
      </c>
      <c r="BE71" s="226" t="str">
        <f t="shared" si="38"/>
        <v/>
      </c>
      <c r="BF71" s="226" t="str">
        <f t="shared" si="39"/>
        <v/>
      </c>
      <c r="BG71" s="235" t="str">
        <f>IF($C71="","",IF($BC71&gt;=$BC$5,AI71,VLOOKUP(BC71,'1.年齢給'!$B$8:$C$54,2)))</f>
        <v/>
      </c>
      <c r="BH71" s="236" t="str">
        <f t="shared" si="25"/>
        <v/>
      </c>
      <c r="BI71" s="230" t="str">
        <f t="shared" si="26"/>
        <v/>
      </c>
      <c r="BJ71" s="230" t="str">
        <f t="shared" si="27"/>
        <v/>
      </c>
      <c r="BK71" s="230" t="str">
        <f>IF($BH71="","",VLOOKUP($BH71,'3.段階号俸表・参照表'!V$4:AH$13,11,FALSE))</f>
        <v/>
      </c>
      <c r="BL71" s="230" t="str">
        <f>IF($BH71="","",VLOOKUP($BH71,'3.段階号俸表・参照表'!$V$4:$AH$13,12,FALSE))</f>
        <v/>
      </c>
      <c r="BM71" s="235" t="str">
        <f>IF($C71="","",IF($BC71&gt;=$BC$5,$AU71,INDEX('3.段階号俸表・参照表'!$B$3:$T$188,MATCH(BJ71,'3.段階号俸表・参照表'!$B$3:$B$188,0),MATCH(BH71,'3.段階号俸表・参照表'!$B$3:$T$3,0))))</f>
        <v/>
      </c>
      <c r="BN71" s="238" t="str">
        <f t="shared" si="28"/>
        <v/>
      </c>
    </row>
    <row r="72" spans="1:66" ht="14.4" x14ac:dyDescent="0.15">
      <c r="A72" s="62" t="str">
        <f>IF(C72="","",COUNTA($C$9:C72))</f>
        <v/>
      </c>
      <c r="B72" s="419"/>
      <c r="C72" s="419"/>
      <c r="D72" s="425"/>
      <c r="E72" s="425"/>
      <c r="F72" s="419"/>
      <c r="G72" s="419"/>
      <c r="H72" s="420"/>
      <c r="I72" s="420"/>
      <c r="J72" s="142" t="str">
        <f t="shared" si="29"/>
        <v/>
      </c>
      <c r="K72" s="142" t="str">
        <f t="shared" si="30"/>
        <v/>
      </c>
      <c r="L72" s="142" t="str">
        <f t="shared" si="31"/>
        <v/>
      </c>
      <c r="M72" s="142" t="str">
        <f t="shared" si="32"/>
        <v/>
      </c>
      <c r="N72" s="421"/>
      <c r="O72" s="421"/>
      <c r="P72" s="421"/>
      <c r="Q72" s="421"/>
      <c r="R72" s="145" t="str">
        <f t="shared" si="10"/>
        <v/>
      </c>
      <c r="S72" s="422"/>
      <c r="T72" s="422"/>
      <c r="U72" s="422"/>
      <c r="V72" s="422"/>
      <c r="W72" s="149" t="str">
        <f t="shared" si="11"/>
        <v/>
      </c>
      <c r="X72" s="150" t="str">
        <f t="shared" si="12"/>
        <v/>
      </c>
      <c r="Y72" s="63" t="str">
        <f>IF($C72="","",VLOOKUP($J72,'1.年齢給'!$B$8:$C$54,2))</f>
        <v/>
      </c>
      <c r="Z72" s="64" t="str">
        <f t="shared" si="13"/>
        <v/>
      </c>
      <c r="AA72" s="65" t="str">
        <f>IF($C72="","",IF($Z72="","",IF($Z72&lt;'3.段階号俸表・参照表'!$W$5,1,VLOOKUP($Z72,'3.段階号俸表・参照表'!$W$4:$AI$13,13,TRUE))))</f>
        <v/>
      </c>
      <c r="AB72" s="64" t="str">
        <f>IF(C72="","",($Z72-VLOOKUP($AA72,'3.段階号俸表・参照表'!$V$4:$AH$13,2,FALSE)))</f>
        <v/>
      </c>
      <c r="AC72" s="65" t="str">
        <f>IF($C72="","",IF($AB72&lt;=0,1,ROUNDUP($AB72/VLOOKUP($AA72,'3.段階号俸表・参照表'!$V$4:$AH$13,4,FALSE),0)+1))</f>
        <v/>
      </c>
      <c r="AD72" s="64" t="str">
        <f>IF($C72="","",INDEX('3.段階号俸表・参照表'!$B$3:$T$188,MATCH($AC72,'3.段階号俸表・参照表'!$B$3:$B$188,0),MATCH($AA72,'3.段階号俸表・参照表'!$B$3:$T$3,0)))</f>
        <v/>
      </c>
      <c r="AE72" s="64" t="str">
        <f t="shared" si="33"/>
        <v/>
      </c>
      <c r="AF72" s="64" t="str">
        <f t="shared" si="14"/>
        <v/>
      </c>
      <c r="AG72" s="64" t="str">
        <f t="shared" si="34"/>
        <v/>
      </c>
      <c r="AH72" s="67" t="str">
        <f t="shared" si="35"/>
        <v/>
      </c>
      <c r="AI72" s="187" t="str">
        <f t="shared" si="15"/>
        <v/>
      </c>
      <c r="AJ72" s="145" t="str">
        <f t="shared" si="16"/>
        <v/>
      </c>
      <c r="AK72" s="188" t="str">
        <f t="shared" si="17"/>
        <v/>
      </c>
      <c r="AL72" s="423"/>
      <c r="AM72" s="198" t="str">
        <f>IF($AL72="","",($AJ72-VLOOKUP($AL72,'3.段階号俸表・参照表'!$V$4:$AH$13,2,FALSE)))</f>
        <v/>
      </c>
      <c r="AN72" s="188" t="str">
        <f>IF($AL72="","",IF(ROUNDUP($AM72/VLOOKUP($AL72,'3.段階号俸表・参照表'!$V$4:$AH$13,4),0)+1&gt;=$AS72,$AS72,ROUNDUP($AM72/VLOOKUP($AL72,'3.段階号俸表・参照表'!$V$4:$AH$13,4),0)+1))</f>
        <v/>
      </c>
      <c r="AO72" s="199" t="str">
        <f>IF($AL72="","",($AN72-1)*VLOOKUP($AL72,'3.段階号俸表・参照表'!$V$4:$AI$13,4,FALSE))</f>
        <v/>
      </c>
      <c r="AP72" s="188" t="str">
        <f t="shared" si="18"/>
        <v/>
      </c>
      <c r="AQ72" s="188" t="str">
        <f>IF($AL72="","",IF($AP72&lt;=0,0,IF(ROUNDUP($AP72/(VLOOKUP($AL72,'3.段階号俸表・参照表'!$V$4:$AH$13,8,FALSE)),0)&gt;=($AT72-$AS72),$AT72-$AS72,ROUNDUP($AP72/(VLOOKUP($AL72,'3.段階号俸表・参照表'!$V$4:$AH$13,8,FALSE)),0))))</f>
        <v/>
      </c>
      <c r="AR72" s="188" t="str">
        <f t="shared" si="19"/>
        <v/>
      </c>
      <c r="AS72" s="188" t="str">
        <f>IF($AL72="","",VLOOKUP($AL72,'3.段階号俸表・参照表'!$V$4:$AH$13,11,FALSE))</f>
        <v/>
      </c>
      <c r="AT72" s="188" t="str">
        <f>IF($AL72="","",VLOOKUP($AL72,'3.段階号俸表・参照表'!$V$4:$AH$13,12,FALSE))</f>
        <v/>
      </c>
      <c r="AU72" s="145" t="str">
        <f>IF($AL72="","",INDEX('3.段階号俸表・参照表'!$B$3:$T$188,MATCH($AR72,'3.段階号俸表・参照表'!$B$3:$B$188,0),MATCH($AL72,'3.段階号俸表・参照表'!$B$3:$T$3,0)))</f>
        <v/>
      </c>
      <c r="AV72" s="145" t="str">
        <f t="shared" si="5"/>
        <v/>
      </c>
      <c r="AW72" s="145" t="str">
        <f t="shared" si="20"/>
        <v/>
      </c>
      <c r="AX72" s="145" t="str">
        <f t="shared" si="21"/>
        <v/>
      </c>
      <c r="AY72" s="145" t="str">
        <f t="shared" si="22"/>
        <v/>
      </c>
      <c r="AZ72" s="145" t="str">
        <f t="shared" si="23"/>
        <v/>
      </c>
      <c r="BA72" s="201" t="str">
        <f t="shared" si="24"/>
        <v/>
      </c>
      <c r="BC72" s="234" t="str">
        <f t="shared" si="36"/>
        <v/>
      </c>
      <c r="BD72" s="226" t="str">
        <f t="shared" si="37"/>
        <v/>
      </c>
      <c r="BE72" s="226" t="str">
        <f t="shared" si="38"/>
        <v/>
      </c>
      <c r="BF72" s="226" t="str">
        <f t="shared" si="39"/>
        <v/>
      </c>
      <c r="BG72" s="235" t="str">
        <f>IF($C72="","",IF($BC72&gt;=$BC$5,AI72,VLOOKUP(BC72,'1.年齢給'!$B$8:$C$54,2)))</f>
        <v/>
      </c>
      <c r="BH72" s="236" t="str">
        <f t="shared" si="25"/>
        <v/>
      </c>
      <c r="BI72" s="230" t="str">
        <f t="shared" si="26"/>
        <v/>
      </c>
      <c r="BJ72" s="230" t="str">
        <f t="shared" si="27"/>
        <v/>
      </c>
      <c r="BK72" s="230" t="str">
        <f>IF($BH72="","",VLOOKUP($BH72,'3.段階号俸表・参照表'!V$4:AH$13,11,FALSE))</f>
        <v/>
      </c>
      <c r="BL72" s="230" t="str">
        <f>IF($BH72="","",VLOOKUP($BH72,'3.段階号俸表・参照表'!$V$4:$AH$13,12,FALSE))</f>
        <v/>
      </c>
      <c r="BM72" s="235" t="str">
        <f>IF($C72="","",IF($BC72&gt;=$BC$5,$AU72,INDEX('3.段階号俸表・参照表'!$B$3:$T$188,MATCH(BJ72,'3.段階号俸表・参照表'!$B$3:$B$188,0),MATCH(BH72,'3.段階号俸表・参照表'!$B$3:$T$3,0))))</f>
        <v/>
      </c>
      <c r="BN72" s="238" t="str">
        <f t="shared" si="28"/>
        <v/>
      </c>
    </row>
    <row r="73" spans="1:66" ht="14.4" x14ac:dyDescent="0.15">
      <c r="A73" s="62" t="str">
        <f>IF(C73="","",COUNTA($C$9:C73))</f>
        <v/>
      </c>
      <c r="B73" s="419"/>
      <c r="C73" s="419"/>
      <c r="D73" s="425"/>
      <c r="E73" s="425"/>
      <c r="F73" s="419"/>
      <c r="G73" s="419"/>
      <c r="H73" s="420"/>
      <c r="I73" s="420"/>
      <c r="J73" s="142" t="str">
        <f t="shared" si="29"/>
        <v/>
      </c>
      <c r="K73" s="142" t="str">
        <f t="shared" si="30"/>
        <v/>
      </c>
      <c r="L73" s="142" t="str">
        <f t="shared" si="31"/>
        <v/>
      </c>
      <c r="M73" s="142" t="str">
        <f t="shared" si="32"/>
        <v/>
      </c>
      <c r="N73" s="421"/>
      <c r="O73" s="421"/>
      <c r="P73" s="421"/>
      <c r="Q73" s="421"/>
      <c r="R73" s="145" t="str">
        <f t="shared" si="10"/>
        <v/>
      </c>
      <c r="S73" s="422"/>
      <c r="T73" s="422"/>
      <c r="U73" s="422"/>
      <c r="V73" s="422"/>
      <c r="W73" s="149" t="str">
        <f t="shared" si="11"/>
        <v/>
      </c>
      <c r="X73" s="150" t="str">
        <f t="shared" si="12"/>
        <v/>
      </c>
      <c r="Y73" s="63" t="str">
        <f>IF($C73="","",VLOOKUP($J73,'1.年齢給'!$B$8:$C$54,2))</f>
        <v/>
      </c>
      <c r="Z73" s="64" t="str">
        <f t="shared" si="13"/>
        <v/>
      </c>
      <c r="AA73" s="65" t="str">
        <f>IF($C73="","",IF($Z73="","",IF($Z73&lt;'3.段階号俸表・参照表'!$W$5,1,VLOOKUP($Z73,'3.段階号俸表・参照表'!$W$4:$AI$13,13,TRUE))))</f>
        <v/>
      </c>
      <c r="AB73" s="64" t="str">
        <f>IF(C73="","",($Z73-VLOOKUP($AA73,'3.段階号俸表・参照表'!$V$4:$AH$13,2,FALSE)))</f>
        <v/>
      </c>
      <c r="AC73" s="65" t="str">
        <f>IF($C73="","",IF($AB73&lt;=0,1,ROUNDUP($AB73/VLOOKUP($AA73,'3.段階号俸表・参照表'!$V$4:$AH$13,4,FALSE),0)+1))</f>
        <v/>
      </c>
      <c r="AD73" s="64" t="str">
        <f>IF($C73="","",INDEX('3.段階号俸表・参照表'!$B$3:$T$188,MATCH($AC73,'3.段階号俸表・参照表'!$B$3:$B$188,0),MATCH($AA73,'3.段階号俸表・参照表'!$B$3:$T$3,0)))</f>
        <v/>
      </c>
      <c r="AE73" s="64" t="str">
        <f t="shared" ref="AE73:AE104" si="40">IF(C73="","",$Y73+$AD73)</f>
        <v/>
      </c>
      <c r="AF73" s="64" t="str">
        <f t="shared" si="14"/>
        <v/>
      </c>
      <c r="AG73" s="64" t="str">
        <f t="shared" ref="AG73:AG104" si="41">IF($C73="","",$AE73+$AF73)</f>
        <v/>
      </c>
      <c r="AH73" s="67" t="str">
        <f t="shared" ref="AH73:AH104" si="42">IF($C73="","",$AG73-$X73)</f>
        <v/>
      </c>
      <c r="AI73" s="187" t="str">
        <f t="shared" si="15"/>
        <v/>
      </c>
      <c r="AJ73" s="145" t="str">
        <f t="shared" si="16"/>
        <v/>
      </c>
      <c r="AK73" s="188" t="str">
        <f t="shared" si="17"/>
        <v/>
      </c>
      <c r="AL73" s="423"/>
      <c r="AM73" s="198" t="str">
        <f>IF($AL73="","",($AJ73-VLOOKUP($AL73,'3.段階号俸表・参照表'!$V$4:$AH$13,2,FALSE)))</f>
        <v/>
      </c>
      <c r="AN73" s="188" t="str">
        <f>IF($AL73="","",IF(ROUNDUP($AM73/VLOOKUP($AL73,'3.段階号俸表・参照表'!$V$4:$AH$13,4),0)+1&gt;=$AS73,$AS73,ROUNDUP($AM73/VLOOKUP($AL73,'3.段階号俸表・参照表'!$V$4:$AH$13,4),0)+1))</f>
        <v/>
      </c>
      <c r="AO73" s="199" t="str">
        <f>IF($AL73="","",($AN73-1)*VLOOKUP($AL73,'3.段階号俸表・参照表'!$V$4:$AI$13,4,FALSE))</f>
        <v/>
      </c>
      <c r="AP73" s="188" t="str">
        <f t="shared" si="18"/>
        <v/>
      </c>
      <c r="AQ73" s="188" t="str">
        <f>IF($AL73="","",IF($AP73&lt;=0,0,IF(ROUNDUP($AP73/(VLOOKUP($AL73,'3.段階号俸表・参照表'!$V$4:$AH$13,8,FALSE)),0)&gt;=($AT73-$AS73),$AT73-$AS73,ROUNDUP($AP73/(VLOOKUP($AL73,'3.段階号俸表・参照表'!$V$4:$AH$13,8,FALSE)),0))))</f>
        <v/>
      </c>
      <c r="AR73" s="188" t="str">
        <f t="shared" si="19"/>
        <v/>
      </c>
      <c r="AS73" s="188" t="str">
        <f>IF($AL73="","",VLOOKUP($AL73,'3.段階号俸表・参照表'!$V$4:$AH$13,11,FALSE))</f>
        <v/>
      </c>
      <c r="AT73" s="188" t="str">
        <f>IF($AL73="","",VLOOKUP($AL73,'3.段階号俸表・参照表'!$V$4:$AH$13,12,FALSE))</f>
        <v/>
      </c>
      <c r="AU73" s="145" t="str">
        <f>IF($AL73="","",INDEX('3.段階号俸表・参照表'!$B$3:$T$188,MATCH($AR73,'3.段階号俸表・参照表'!$B$3:$B$188,0),MATCH($AL73,'3.段階号俸表・参照表'!$B$3:$T$3,0)))</f>
        <v/>
      </c>
      <c r="AV73" s="145" t="str">
        <f t="shared" ref="AV73:AV136" si="43">IF($AL73="","",$AI73+$AU73)</f>
        <v/>
      </c>
      <c r="AW73" s="145" t="str">
        <f t="shared" si="20"/>
        <v/>
      </c>
      <c r="AX73" s="145" t="str">
        <f t="shared" si="21"/>
        <v/>
      </c>
      <c r="AY73" s="145" t="str">
        <f t="shared" si="22"/>
        <v/>
      </c>
      <c r="AZ73" s="145" t="str">
        <f t="shared" si="23"/>
        <v/>
      </c>
      <c r="BA73" s="201" t="str">
        <f t="shared" si="24"/>
        <v/>
      </c>
      <c r="BC73" s="234" t="str">
        <f t="shared" ref="BC73:BC104" si="44">IF(H73="","",DATEDIF(H73-1,$BC$3,"Y"))</f>
        <v/>
      </c>
      <c r="BD73" s="226" t="str">
        <f t="shared" ref="BD73:BD104" si="45">IF(H73="","",DATEDIF(H73-1,$BC$3,"YM"))</f>
        <v/>
      </c>
      <c r="BE73" s="226" t="str">
        <f t="shared" ref="BE73:BE104" si="46">IF(I73="","",DATEDIF(I73-1,$BC$3,"Y"))</f>
        <v/>
      </c>
      <c r="BF73" s="226" t="str">
        <f t="shared" ref="BF73:BF104" si="47">IF(I73="","",DATEDIF(I73-1,$BC$3,"YM"))</f>
        <v/>
      </c>
      <c r="BG73" s="235" t="str">
        <f>IF($C73="","",IF($BC73&gt;=$BC$5,AI73,VLOOKUP(BC73,'1.年齢給'!$B$8:$C$54,2)))</f>
        <v/>
      </c>
      <c r="BH73" s="236" t="str">
        <f t="shared" si="25"/>
        <v/>
      </c>
      <c r="BI73" s="230" t="str">
        <f t="shared" si="26"/>
        <v/>
      </c>
      <c r="BJ73" s="230" t="str">
        <f t="shared" si="27"/>
        <v/>
      </c>
      <c r="BK73" s="230" t="str">
        <f>IF($BH73="","",VLOOKUP($BH73,'3.段階号俸表・参照表'!V$4:AH$13,11,FALSE))</f>
        <v/>
      </c>
      <c r="BL73" s="230" t="str">
        <f>IF($BH73="","",VLOOKUP($BH73,'3.段階号俸表・参照表'!$V$4:$AH$13,12,FALSE))</f>
        <v/>
      </c>
      <c r="BM73" s="235" t="str">
        <f>IF($C73="","",IF($BC73&gt;=$BC$5,$AU73,INDEX('3.段階号俸表・参照表'!$B$3:$T$188,MATCH(BJ73,'3.段階号俸表・参照表'!$B$3:$B$188,0),MATCH(BH73,'3.段階号俸表・参照表'!$B$3:$T$3,0))))</f>
        <v/>
      </c>
      <c r="BN73" s="238" t="str">
        <f t="shared" si="28"/>
        <v/>
      </c>
    </row>
    <row r="74" spans="1:66" ht="14.4" x14ac:dyDescent="0.15">
      <c r="A74" s="62" t="str">
        <f>IF(C74="","",COUNTA($C$9:C74))</f>
        <v/>
      </c>
      <c r="B74" s="419"/>
      <c r="C74" s="419"/>
      <c r="D74" s="425"/>
      <c r="E74" s="425"/>
      <c r="F74" s="419"/>
      <c r="G74" s="419"/>
      <c r="H74" s="420"/>
      <c r="I74" s="420"/>
      <c r="J74" s="142" t="str">
        <f t="shared" si="29"/>
        <v/>
      </c>
      <c r="K74" s="142" t="str">
        <f t="shared" si="30"/>
        <v/>
      </c>
      <c r="L74" s="142" t="str">
        <f t="shared" si="31"/>
        <v/>
      </c>
      <c r="M74" s="142" t="str">
        <f t="shared" si="32"/>
        <v/>
      </c>
      <c r="N74" s="421"/>
      <c r="O74" s="421"/>
      <c r="P74" s="421"/>
      <c r="Q74" s="421"/>
      <c r="R74" s="145" t="str">
        <f t="shared" ref="R74:R137" si="48">IF($C74="","",SUM(N74:Q74))</f>
        <v/>
      </c>
      <c r="S74" s="422"/>
      <c r="T74" s="422"/>
      <c r="U74" s="422"/>
      <c r="V74" s="422"/>
      <c r="W74" s="149" t="str">
        <f t="shared" ref="W74:W137" si="49">IF(C74="","",SUM(S74:V74))</f>
        <v/>
      </c>
      <c r="X74" s="150" t="str">
        <f t="shared" ref="X74:X137" si="50">IF(C74="","",R74+W74)</f>
        <v/>
      </c>
      <c r="Y74" s="63" t="str">
        <f>IF($C74="","",VLOOKUP($J74,'1.年齢給'!$B$8:$C$54,2))</f>
        <v/>
      </c>
      <c r="Z74" s="64" t="str">
        <f t="shared" ref="Z74:Z137" si="51">IF(C74="","",R74-Y74)</f>
        <v/>
      </c>
      <c r="AA74" s="65" t="str">
        <f>IF($C74="","",IF($Z74="","",IF($Z74&lt;'3.段階号俸表・参照表'!$W$5,1,VLOOKUP($Z74,'3.段階号俸表・参照表'!$W$4:$AI$13,13,TRUE))))</f>
        <v/>
      </c>
      <c r="AB74" s="64" t="str">
        <f>IF(C74="","",($Z74-VLOOKUP($AA74,'3.段階号俸表・参照表'!$V$4:$AH$13,2,FALSE)))</f>
        <v/>
      </c>
      <c r="AC74" s="65" t="str">
        <f>IF($C74="","",IF($AB74&lt;=0,1,ROUNDUP($AB74/VLOOKUP($AA74,'3.段階号俸表・参照表'!$V$4:$AH$13,4,FALSE),0)+1))</f>
        <v/>
      </c>
      <c r="AD74" s="64" t="str">
        <f>IF($C74="","",INDEX('3.段階号俸表・参照表'!$B$3:$T$188,MATCH($AC74,'3.段階号俸表・参照表'!$B$3:$B$188,0),MATCH($AA74,'3.段階号俸表・参照表'!$B$3:$T$3,0)))</f>
        <v/>
      </c>
      <c r="AE74" s="64" t="str">
        <f t="shared" si="40"/>
        <v/>
      </c>
      <c r="AF74" s="64" t="str">
        <f t="shared" ref="AF74:AF137" si="52">W74</f>
        <v/>
      </c>
      <c r="AG74" s="64" t="str">
        <f t="shared" si="41"/>
        <v/>
      </c>
      <c r="AH74" s="67" t="str">
        <f t="shared" si="42"/>
        <v/>
      </c>
      <c r="AI74" s="187" t="str">
        <f t="shared" ref="AI74:AI137" si="53">$Y74</f>
        <v/>
      </c>
      <c r="AJ74" s="145" t="str">
        <f t="shared" ref="AJ74:AJ137" si="54">$Z74</f>
        <v/>
      </c>
      <c r="AK74" s="188" t="str">
        <f t="shared" ref="AK74:AK137" si="55">$AA74</f>
        <v/>
      </c>
      <c r="AL74" s="423"/>
      <c r="AM74" s="198" t="str">
        <f>IF($AL74="","",($AJ74-VLOOKUP($AL74,'3.段階号俸表・参照表'!$V$4:$AH$13,2,FALSE)))</f>
        <v/>
      </c>
      <c r="AN74" s="188" t="str">
        <f>IF($AL74="","",IF(ROUNDUP($AM74/VLOOKUP($AL74,'3.段階号俸表・参照表'!$V$4:$AH$13,4),0)+1&gt;=$AS74,$AS74,ROUNDUP($AM74/VLOOKUP($AL74,'3.段階号俸表・参照表'!$V$4:$AH$13,4),0)+1))</f>
        <v/>
      </c>
      <c r="AO74" s="199" t="str">
        <f>IF($AL74="","",($AN74-1)*VLOOKUP($AL74,'3.段階号俸表・参照表'!$V$4:$AI$13,4,FALSE))</f>
        <v/>
      </c>
      <c r="AP74" s="188" t="str">
        <f t="shared" ref="AP74:AP137" si="56">IF($AL74="","",$AM74-$AO74)</f>
        <v/>
      </c>
      <c r="AQ74" s="188" t="str">
        <f>IF($AL74="","",IF($AP74&lt;=0,0,IF(ROUNDUP($AP74/(VLOOKUP($AL74,'3.段階号俸表・参照表'!$V$4:$AH$13,8,FALSE)),0)&gt;=($AT74-$AS74),$AT74-$AS74,ROUNDUP($AP74/(VLOOKUP($AL74,'3.段階号俸表・参照表'!$V$4:$AH$13,8,FALSE)),0))))</f>
        <v/>
      </c>
      <c r="AR74" s="188" t="str">
        <f t="shared" ref="AR74:AR137" si="57">IF($AL74="","",IF($AN74+$AQ74&gt;=$AT74,$AT74,IF($AN74+$AQ74&lt;=0,1,$AN74+$AQ74)))</f>
        <v/>
      </c>
      <c r="AS74" s="188" t="str">
        <f>IF($AL74="","",VLOOKUP($AL74,'3.段階号俸表・参照表'!$V$4:$AH$13,11,FALSE))</f>
        <v/>
      </c>
      <c r="AT74" s="188" t="str">
        <f>IF($AL74="","",VLOOKUP($AL74,'3.段階号俸表・参照表'!$V$4:$AH$13,12,FALSE))</f>
        <v/>
      </c>
      <c r="AU74" s="145" t="str">
        <f>IF($AL74="","",INDEX('3.段階号俸表・参照表'!$B$3:$T$188,MATCH($AR74,'3.段階号俸表・参照表'!$B$3:$B$188,0),MATCH($AL74,'3.段階号俸表・参照表'!$B$3:$T$3,0)))</f>
        <v/>
      </c>
      <c r="AV74" s="145" t="str">
        <f t="shared" si="43"/>
        <v/>
      </c>
      <c r="AW74" s="145" t="str">
        <f t="shared" ref="AW74:AW137" si="58">$AF74</f>
        <v/>
      </c>
      <c r="AX74" s="145" t="str">
        <f t="shared" ref="AX74:AX137" si="59">IF($AL74="","",$AV74+$AW74)</f>
        <v/>
      </c>
      <c r="AY74" s="145" t="str">
        <f t="shared" ref="AY74:AY137" si="60">IF($AL74="","",IF(($AJ74-$AU74)&gt;0,$AJ74-$AU74,0))</f>
        <v/>
      </c>
      <c r="AZ74" s="145" t="str">
        <f t="shared" ref="AZ74:AZ137" si="61">IF($AL74="","",$AX74+$AY74)</f>
        <v/>
      </c>
      <c r="BA74" s="201" t="str">
        <f t="shared" ref="BA74:BA137" si="62">IF($AL74="","",$AZ74-$X74)</f>
        <v/>
      </c>
      <c r="BC74" s="234" t="str">
        <f t="shared" si="44"/>
        <v/>
      </c>
      <c r="BD74" s="226" t="str">
        <f t="shared" si="45"/>
        <v/>
      </c>
      <c r="BE74" s="226" t="str">
        <f t="shared" si="46"/>
        <v/>
      </c>
      <c r="BF74" s="226" t="str">
        <f t="shared" si="47"/>
        <v/>
      </c>
      <c r="BG74" s="235" t="str">
        <f>IF($C74="","",IF($BC74&gt;=$BC$5,AI74,VLOOKUP(BC74,'1.年齢給'!$B$8:$C$54,2)))</f>
        <v/>
      </c>
      <c r="BH74" s="236" t="str">
        <f t="shared" ref="BH74:BH137" si="63">IF($C74="","",$AL74)</f>
        <v/>
      </c>
      <c r="BI74" s="230" t="str">
        <f t="shared" ref="BI74:BI137" si="64">IF($C74="","",IF($BC74&gt;=$BC$5,$AR74,AR74+$BI$5))</f>
        <v/>
      </c>
      <c r="BJ74" s="230" t="str">
        <f t="shared" ref="BJ74:BJ137" si="65">IF($BI74="","",IF($BI74&gt;=$BL74,$BL74,$BI74))</f>
        <v/>
      </c>
      <c r="BK74" s="230" t="str">
        <f>IF($BH74="","",VLOOKUP($BH74,'3.段階号俸表・参照表'!V$4:AH$13,11,FALSE))</f>
        <v/>
      </c>
      <c r="BL74" s="230" t="str">
        <f>IF($BH74="","",VLOOKUP($BH74,'3.段階号俸表・参照表'!$V$4:$AH$13,12,FALSE))</f>
        <v/>
      </c>
      <c r="BM74" s="235" t="str">
        <f>IF($C74="","",IF($BC74&gt;=$BC$5,$AU74,INDEX('3.段階号俸表・参照表'!$B$3:$T$188,MATCH(BJ74,'3.段階号俸表・参照表'!$B$3:$B$188,0),MATCH(BH74,'3.段階号俸表・参照表'!$B$3:$T$3,0))))</f>
        <v/>
      </c>
      <c r="BN74" s="238" t="str">
        <f t="shared" ref="BN74:BN137" si="66">IF($C74="","",$BG74+$BM74)</f>
        <v/>
      </c>
    </row>
    <row r="75" spans="1:66" ht="14.4" x14ac:dyDescent="0.15">
      <c r="A75" s="62" t="str">
        <f>IF(C75="","",COUNTA($C$9:C75))</f>
        <v/>
      </c>
      <c r="B75" s="419"/>
      <c r="C75" s="419"/>
      <c r="D75" s="425"/>
      <c r="E75" s="425"/>
      <c r="F75" s="419"/>
      <c r="G75" s="419"/>
      <c r="H75" s="420"/>
      <c r="I75" s="420"/>
      <c r="J75" s="142" t="str">
        <f t="shared" ref="J75:J138" si="67">IF(H75="","",DATEDIF(H75-1,$J$5,"Y"))</f>
        <v/>
      </c>
      <c r="K75" s="142" t="str">
        <f t="shared" ref="K75:K138" si="68">IF(H75="","",DATEDIF(H75-1,$J$5,"YM"))</f>
        <v/>
      </c>
      <c r="L75" s="142" t="str">
        <f t="shared" ref="L75:L138" si="69">IF(I75="","",DATEDIF(I75-1,$J$5,"Y"))</f>
        <v/>
      </c>
      <c r="M75" s="142" t="str">
        <f t="shared" ref="M75:M138" si="70">IF(I75="","",DATEDIF(I75-1,$J$5,"YM"))</f>
        <v/>
      </c>
      <c r="N75" s="421"/>
      <c r="O75" s="421"/>
      <c r="P75" s="421"/>
      <c r="Q75" s="421"/>
      <c r="R75" s="145" t="str">
        <f t="shared" si="48"/>
        <v/>
      </c>
      <c r="S75" s="422"/>
      <c r="T75" s="422"/>
      <c r="U75" s="422"/>
      <c r="V75" s="422"/>
      <c r="W75" s="149" t="str">
        <f t="shared" si="49"/>
        <v/>
      </c>
      <c r="X75" s="150" t="str">
        <f t="shared" si="50"/>
        <v/>
      </c>
      <c r="Y75" s="63" t="str">
        <f>IF($C75="","",VLOOKUP($J75,'1.年齢給'!$B$8:$C$54,2))</f>
        <v/>
      </c>
      <c r="Z75" s="64" t="str">
        <f t="shared" si="51"/>
        <v/>
      </c>
      <c r="AA75" s="65" t="str">
        <f>IF($C75="","",IF($Z75="","",IF($Z75&lt;'3.段階号俸表・参照表'!$W$5,1,VLOOKUP($Z75,'3.段階号俸表・参照表'!$W$4:$AI$13,13,TRUE))))</f>
        <v/>
      </c>
      <c r="AB75" s="64" t="str">
        <f>IF(C75="","",($Z75-VLOOKUP($AA75,'3.段階号俸表・参照表'!$V$4:$AH$13,2,FALSE)))</f>
        <v/>
      </c>
      <c r="AC75" s="65" t="str">
        <f>IF($C75="","",IF($AB75&lt;=0,1,ROUNDUP($AB75/VLOOKUP($AA75,'3.段階号俸表・参照表'!$V$4:$AH$13,4,FALSE),0)+1))</f>
        <v/>
      </c>
      <c r="AD75" s="64" t="str">
        <f>IF($C75="","",INDEX('3.段階号俸表・参照表'!$B$3:$T$188,MATCH($AC75,'3.段階号俸表・参照表'!$B$3:$B$188,0),MATCH($AA75,'3.段階号俸表・参照表'!$B$3:$T$3,0)))</f>
        <v/>
      </c>
      <c r="AE75" s="64" t="str">
        <f t="shared" si="40"/>
        <v/>
      </c>
      <c r="AF75" s="64" t="str">
        <f t="shared" si="52"/>
        <v/>
      </c>
      <c r="AG75" s="64" t="str">
        <f t="shared" si="41"/>
        <v/>
      </c>
      <c r="AH75" s="67" t="str">
        <f t="shared" si="42"/>
        <v/>
      </c>
      <c r="AI75" s="187" t="str">
        <f t="shared" si="53"/>
        <v/>
      </c>
      <c r="AJ75" s="145" t="str">
        <f t="shared" si="54"/>
        <v/>
      </c>
      <c r="AK75" s="188" t="str">
        <f t="shared" si="55"/>
        <v/>
      </c>
      <c r="AL75" s="423"/>
      <c r="AM75" s="198" t="str">
        <f>IF($AL75="","",($AJ75-VLOOKUP($AL75,'3.段階号俸表・参照表'!$V$4:$AH$13,2,FALSE)))</f>
        <v/>
      </c>
      <c r="AN75" s="188" t="str">
        <f>IF($AL75="","",IF(ROUNDUP($AM75/VLOOKUP($AL75,'3.段階号俸表・参照表'!$V$4:$AH$13,4),0)+1&gt;=$AS75,$AS75,ROUNDUP($AM75/VLOOKUP($AL75,'3.段階号俸表・参照表'!$V$4:$AH$13,4),0)+1))</f>
        <v/>
      </c>
      <c r="AO75" s="199" t="str">
        <f>IF($AL75="","",($AN75-1)*VLOOKUP($AL75,'3.段階号俸表・参照表'!$V$4:$AI$13,4,FALSE))</f>
        <v/>
      </c>
      <c r="AP75" s="188" t="str">
        <f t="shared" si="56"/>
        <v/>
      </c>
      <c r="AQ75" s="188" t="str">
        <f>IF($AL75="","",IF($AP75&lt;=0,0,IF(ROUNDUP($AP75/(VLOOKUP($AL75,'3.段階号俸表・参照表'!$V$4:$AH$13,8,FALSE)),0)&gt;=($AT75-$AS75),$AT75-$AS75,ROUNDUP($AP75/(VLOOKUP($AL75,'3.段階号俸表・参照表'!$V$4:$AH$13,8,FALSE)),0))))</f>
        <v/>
      </c>
      <c r="AR75" s="188" t="str">
        <f t="shared" si="57"/>
        <v/>
      </c>
      <c r="AS75" s="188" t="str">
        <f>IF($AL75="","",VLOOKUP($AL75,'3.段階号俸表・参照表'!$V$4:$AH$13,11,FALSE))</f>
        <v/>
      </c>
      <c r="AT75" s="188" t="str">
        <f>IF($AL75="","",VLOOKUP($AL75,'3.段階号俸表・参照表'!$V$4:$AH$13,12,FALSE))</f>
        <v/>
      </c>
      <c r="AU75" s="145" t="str">
        <f>IF($AL75="","",INDEX('3.段階号俸表・参照表'!$B$3:$T$188,MATCH($AR75,'3.段階号俸表・参照表'!$B$3:$B$188,0),MATCH($AL75,'3.段階号俸表・参照表'!$B$3:$T$3,0)))</f>
        <v/>
      </c>
      <c r="AV75" s="145" t="str">
        <f t="shared" si="43"/>
        <v/>
      </c>
      <c r="AW75" s="145" t="str">
        <f t="shared" si="58"/>
        <v/>
      </c>
      <c r="AX75" s="145" t="str">
        <f t="shared" si="59"/>
        <v/>
      </c>
      <c r="AY75" s="145" t="str">
        <f t="shared" si="60"/>
        <v/>
      </c>
      <c r="AZ75" s="145" t="str">
        <f t="shared" si="61"/>
        <v/>
      </c>
      <c r="BA75" s="201" t="str">
        <f t="shared" si="62"/>
        <v/>
      </c>
      <c r="BC75" s="234" t="str">
        <f t="shared" si="44"/>
        <v/>
      </c>
      <c r="BD75" s="226" t="str">
        <f t="shared" si="45"/>
        <v/>
      </c>
      <c r="BE75" s="226" t="str">
        <f t="shared" si="46"/>
        <v/>
      </c>
      <c r="BF75" s="226" t="str">
        <f t="shared" si="47"/>
        <v/>
      </c>
      <c r="BG75" s="235" t="str">
        <f>IF($C75="","",IF($BC75&gt;=$BC$5,AI75,VLOOKUP(BC75,'1.年齢給'!$B$8:$C$54,2)))</f>
        <v/>
      </c>
      <c r="BH75" s="236" t="str">
        <f t="shared" si="63"/>
        <v/>
      </c>
      <c r="BI75" s="230" t="str">
        <f t="shared" si="64"/>
        <v/>
      </c>
      <c r="BJ75" s="230" t="str">
        <f t="shared" si="65"/>
        <v/>
      </c>
      <c r="BK75" s="230" t="str">
        <f>IF($BH75="","",VLOOKUP($BH75,'3.段階号俸表・参照表'!V$4:AH$13,11,FALSE))</f>
        <v/>
      </c>
      <c r="BL75" s="230" t="str">
        <f>IF($BH75="","",VLOOKUP($BH75,'3.段階号俸表・参照表'!$V$4:$AH$13,12,FALSE))</f>
        <v/>
      </c>
      <c r="BM75" s="235" t="str">
        <f>IF($C75="","",IF($BC75&gt;=$BC$5,$AU75,INDEX('3.段階号俸表・参照表'!$B$3:$T$188,MATCH(BJ75,'3.段階号俸表・参照表'!$B$3:$B$188,0),MATCH(BH75,'3.段階号俸表・参照表'!$B$3:$T$3,0))))</f>
        <v/>
      </c>
      <c r="BN75" s="238" t="str">
        <f t="shared" si="66"/>
        <v/>
      </c>
    </row>
    <row r="76" spans="1:66" ht="14.4" x14ac:dyDescent="0.15">
      <c r="A76" s="62" t="str">
        <f>IF(C76="","",COUNTA($C$9:C76))</f>
        <v/>
      </c>
      <c r="B76" s="419"/>
      <c r="C76" s="419"/>
      <c r="D76" s="425"/>
      <c r="E76" s="425"/>
      <c r="F76" s="419"/>
      <c r="G76" s="419"/>
      <c r="H76" s="420"/>
      <c r="I76" s="420"/>
      <c r="J76" s="142" t="str">
        <f t="shared" si="67"/>
        <v/>
      </c>
      <c r="K76" s="142" t="str">
        <f t="shared" si="68"/>
        <v/>
      </c>
      <c r="L76" s="142" t="str">
        <f t="shared" si="69"/>
        <v/>
      </c>
      <c r="M76" s="142" t="str">
        <f t="shared" si="70"/>
        <v/>
      </c>
      <c r="N76" s="421"/>
      <c r="O76" s="421"/>
      <c r="P76" s="421"/>
      <c r="Q76" s="421"/>
      <c r="R76" s="145" t="str">
        <f t="shared" si="48"/>
        <v/>
      </c>
      <c r="S76" s="422"/>
      <c r="T76" s="422"/>
      <c r="U76" s="422"/>
      <c r="V76" s="422"/>
      <c r="W76" s="149" t="str">
        <f t="shared" si="49"/>
        <v/>
      </c>
      <c r="X76" s="150" t="str">
        <f t="shared" si="50"/>
        <v/>
      </c>
      <c r="Y76" s="63" t="str">
        <f>IF($C76="","",VLOOKUP($J76,'1.年齢給'!$B$8:$C$54,2))</f>
        <v/>
      </c>
      <c r="Z76" s="64" t="str">
        <f t="shared" si="51"/>
        <v/>
      </c>
      <c r="AA76" s="65" t="str">
        <f>IF($C76="","",IF($Z76="","",IF($Z76&lt;'3.段階号俸表・参照表'!$W$5,1,VLOOKUP($Z76,'3.段階号俸表・参照表'!$W$4:$AI$13,13,TRUE))))</f>
        <v/>
      </c>
      <c r="AB76" s="64" t="str">
        <f>IF(C76="","",($Z76-VLOOKUP($AA76,'3.段階号俸表・参照表'!$V$4:$AH$13,2,FALSE)))</f>
        <v/>
      </c>
      <c r="AC76" s="65" t="str">
        <f>IF($C76="","",IF($AB76&lt;=0,1,ROUNDUP($AB76/VLOOKUP($AA76,'3.段階号俸表・参照表'!$V$4:$AH$13,4,FALSE),0)+1))</f>
        <v/>
      </c>
      <c r="AD76" s="64" t="str">
        <f>IF($C76="","",INDEX('3.段階号俸表・参照表'!$B$3:$T$188,MATCH($AC76,'3.段階号俸表・参照表'!$B$3:$B$188,0),MATCH($AA76,'3.段階号俸表・参照表'!$B$3:$T$3,0)))</f>
        <v/>
      </c>
      <c r="AE76" s="64" t="str">
        <f t="shared" si="40"/>
        <v/>
      </c>
      <c r="AF76" s="64" t="str">
        <f t="shared" si="52"/>
        <v/>
      </c>
      <c r="AG76" s="64" t="str">
        <f t="shared" si="41"/>
        <v/>
      </c>
      <c r="AH76" s="67" t="str">
        <f t="shared" si="42"/>
        <v/>
      </c>
      <c r="AI76" s="187" t="str">
        <f t="shared" si="53"/>
        <v/>
      </c>
      <c r="AJ76" s="145" t="str">
        <f t="shared" si="54"/>
        <v/>
      </c>
      <c r="AK76" s="188" t="str">
        <f t="shared" si="55"/>
        <v/>
      </c>
      <c r="AL76" s="423"/>
      <c r="AM76" s="198" t="str">
        <f>IF($AL76="","",($AJ76-VLOOKUP($AL76,'3.段階号俸表・参照表'!$V$4:$AH$13,2,FALSE)))</f>
        <v/>
      </c>
      <c r="AN76" s="188" t="str">
        <f>IF($AL76="","",IF(ROUNDUP($AM76/VLOOKUP($AL76,'3.段階号俸表・参照表'!$V$4:$AH$13,4),0)+1&gt;=$AS76,$AS76,ROUNDUP($AM76/VLOOKUP($AL76,'3.段階号俸表・参照表'!$V$4:$AH$13,4),0)+1))</f>
        <v/>
      </c>
      <c r="AO76" s="199" t="str">
        <f>IF($AL76="","",($AN76-1)*VLOOKUP($AL76,'3.段階号俸表・参照表'!$V$4:$AI$13,4,FALSE))</f>
        <v/>
      </c>
      <c r="AP76" s="188" t="str">
        <f t="shared" si="56"/>
        <v/>
      </c>
      <c r="AQ76" s="188" t="str">
        <f>IF($AL76="","",IF($AP76&lt;=0,0,IF(ROUNDUP($AP76/(VLOOKUP($AL76,'3.段階号俸表・参照表'!$V$4:$AH$13,8,FALSE)),0)&gt;=($AT76-$AS76),$AT76-$AS76,ROUNDUP($AP76/(VLOOKUP($AL76,'3.段階号俸表・参照表'!$V$4:$AH$13,8,FALSE)),0))))</f>
        <v/>
      </c>
      <c r="AR76" s="188" t="str">
        <f t="shared" si="57"/>
        <v/>
      </c>
      <c r="AS76" s="188" t="str">
        <f>IF($AL76="","",VLOOKUP($AL76,'3.段階号俸表・参照表'!$V$4:$AH$13,11,FALSE))</f>
        <v/>
      </c>
      <c r="AT76" s="188" t="str">
        <f>IF($AL76="","",VLOOKUP($AL76,'3.段階号俸表・参照表'!$V$4:$AH$13,12,FALSE))</f>
        <v/>
      </c>
      <c r="AU76" s="145" t="str">
        <f>IF($AL76="","",INDEX('3.段階号俸表・参照表'!$B$3:$T$188,MATCH($AR76,'3.段階号俸表・参照表'!$B$3:$B$188,0),MATCH($AL76,'3.段階号俸表・参照表'!$B$3:$T$3,0)))</f>
        <v/>
      </c>
      <c r="AV76" s="145" t="str">
        <f t="shared" si="43"/>
        <v/>
      </c>
      <c r="AW76" s="145" t="str">
        <f t="shared" si="58"/>
        <v/>
      </c>
      <c r="AX76" s="145" t="str">
        <f t="shared" si="59"/>
        <v/>
      </c>
      <c r="AY76" s="145" t="str">
        <f t="shared" si="60"/>
        <v/>
      </c>
      <c r="AZ76" s="145" t="str">
        <f t="shared" si="61"/>
        <v/>
      </c>
      <c r="BA76" s="201" t="str">
        <f t="shared" si="62"/>
        <v/>
      </c>
      <c r="BC76" s="234" t="str">
        <f t="shared" si="44"/>
        <v/>
      </c>
      <c r="BD76" s="226" t="str">
        <f t="shared" si="45"/>
        <v/>
      </c>
      <c r="BE76" s="226" t="str">
        <f t="shared" si="46"/>
        <v/>
      </c>
      <c r="BF76" s="226" t="str">
        <f t="shared" si="47"/>
        <v/>
      </c>
      <c r="BG76" s="235" t="str">
        <f>IF($C76="","",IF($BC76&gt;=$BC$5,AI76,VLOOKUP(BC76,'1.年齢給'!$B$8:$C$54,2)))</f>
        <v/>
      </c>
      <c r="BH76" s="236" t="str">
        <f t="shared" si="63"/>
        <v/>
      </c>
      <c r="BI76" s="230" t="str">
        <f t="shared" si="64"/>
        <v/>
      </c>
      <c r="BJ76" s="230" t="str">
        <f t="shared" si="65"/>
        <v/>
      </c>
      <c r="BK76" s="230" t="str">
        <f>IF($BH76="","",VLOOKUP($BH76,'3.段階号俸表・参照表'!V$4:AH$13,11,FALSE))</f>
        <v/>
      </c>
      <c r="BL76" s="230" t="str">
        <f>IF($BH76="","",VLOOKUP($BH76,'3.段階号俸表・参照表'!$V$4:$AH$13,12,FALSE))</f>
        <v/>
      </c>
      <c r="BM76" s="235" t="str">
        <f>IF($C76="","",IF($BC76&gt;=$BC$5,$AU76,INDEX('3.段階号俸表・参照表'!$B$3:$T$188,MATCH(BJ76,'3.段階号俸表・参照表'!$B$3:$B$188,0),MATCH(BH76,'3.段階号俸表・参照表'!$B$3:$T$3,0))))</f>
        <v/>
      </c>
      <c r="BN76" s="238" t="str">
        <f t="shared" si="66"/>
        <v/>
      </c>
    </row>
    <row r="77" spans="1:66" ht="14.4" x14ac:dyDescent="0.15">
      <c r="A77" s="62" t="str">
        <f>IF(C77="","",COUNTA($C$9:C77))</f>
        <v/>
      </c>
      <c r="B77" s="419"/>
      <c r="C77" s="419"/>
      <c r="D77" s="425"/>
      <c r="E77" s="425"/>
      <c r="F77" s="419"/>
      <c r="G77" s="419"/>
      <c r="H77" s="420"/>
      <c r="I77" s="420"/>
      <c r="J77" s="142" t="str">
        <f t="shared" si="67"/>
        <v/>
      </c>
      <c r="K77" s="142" t="str">
        <f t="shared" si="68"/>
        <v/>
      </c>
      <c r="L77" s="142" t="str">
        <f t="shared" si="69"/>
        <v/>
      </c>
      <c r="M77" s="142" t="str">
        <f t="shared" si="70"/>
        <v/>
      </c>
      <c r="N77" s="421"/>
      <c r="O77" s="421"/>
      <c r="P77" s="421"/>
      <c r="Q77" s="421"/>
      <c r="R77" s="145" t="str">
        <f t="shared" si="48"/>
        <v/>
      </c>
      <c r="S77" s="422"/>
      <c r="T77" s="422"/>
      <c r="U77" s="422"/>
      <c r="V77" s="422"/>
      <c r="W77" s="149" t="str">
        <f t="shared" si="49"/>
        <v/>
      </c>
      <c r="X77" s="150" t="str">
        <f t="shared" si="50"/>
        <v/>
      </c>
      <c r="Y77" s="63" t="str">
        <f>IF($C77="","",VLOOKUP($J77,'1.年齢給'!$B$8:$C$54,2))</f>
        <v/>
      </c>
      <c r="Z77" s="64" t="str">
        <f t="shared" si="51"/>
        <v/>
      </c>
      <c r="AA77" s="65" t="str">
        <f>IF($C77="","",IF($Z77="","",IF($Z77&lt;'3.段階号俸表・参照表'!$W$5,1,VLOOKUP($Z77,'3.段階号俸表・参照表'!$W$4:$AI$13,13,TRUE))))</f>
        <v/>
      </c>
      <c r="AB77" s="64" t="str">
        <f>IF(C77="","",($Z77-VLOOKUP($AA77,'3.段階号俸表・参照表'!$V$4:$AH$13,2,FALSE)))</f>
        <v/>
      </c>
      <c r="AC77" s="65" t="str">
        <f>IF($C77="","",IF($AB77&lt;=0,1,ROUNDUP($AB77/VLOOKUP($AA77,'3.段階号俸表・参照表'!$V$4:$AH$13,4,FALSE),0)+1))</f>
        <v/>
      </c>
      <c r="AD77" s="64" t="str">
        <f>IF($C77="","",INDEX('3.段階号俸表・参照表'!$B$3:$T$188,MATCH($AC77,'3.段階号俸表・参照表'!$B$3:$B$188,0),MATCH($AA77,'3.段階号俸表・参照表'!$B$3:$T$3,0)))</f>
        <v/>
      </c>
      <c r="AE77" s="64" t="str">
        <f t="shared" si="40"/>
        <v/>
      </c>
      <c r="AF77" s="64" t="str">
        <f t="shared" si="52"/>
        <v/>
      </c>
      <c r="AG77" s="64" t="str">
        <f t="shared" si="41"/>
        <v/>
      </c>
      <c r="AH77" s="67" t="str">
        <f t="shared" si="42"/>
        <v/>
      </c>
      <c r="AI77" s="187" t="str">
        <f t="shared" si="53"/>
        <v/>
      </c>
      <c r="AJ77" s="145" t="str">
        <f t="shared" si="54"/>
        <v/>
      </c>
      <c r="AK77" s="188" t="str">
        <f t="shared" si="55"/>
        <v/>
      </c>
      <c r="AL77" s="423"/>
      <c r="AM77" s="198" t="str">
        <f>IF($AL77="","",($AJ77-VLOOKUP($AL77,'3.段階号俸表・参照表'!$V$4:$AH$13,2,FALSE)))</f>
        <v/>
      </c>
      <c r="AN77" s="188" t="str">
        <f>IF($AL77="","",IF(ROUNDUP($AM77/VLOOKUP($AL77,'3.段階号俸表・参照表'!$V$4:$AH$13,4),0)+1&gt;=$AS77,$AS77,ROUNDUP($AM77/VLOOKUP($AL77,'3.段階号俸表・参照表'!$V$4:$AH$13,4),0)+1))</f>
        <v/>
      </c>
      <c r="AO77" s="199" t="str">
        <f>IF($AL77="","",($AN77-1)*VLOOKUP($AL77,'3.段階号俸表・参照表'!$V$4:$AI$13,4,FALSE))</f>
        <v/>
      </c>
      <c r="AP77" s="188" t="str">
        <f t="shared" si="56"/>
        <v/>
      </c>
      <c r="AQ77" s="188" t="str">
        <f>IF($AL77="","",IF($AP77&lt;=0,0,IF(ROUNDUP($AP77/(VLOOKUP($AL77,'3.段階号俸表・参照表'!$V$4:$AH$13,8,FALSE)),0)&gt;=($AT77-$AS77),$AT77-$AS77,ROUNDUP($AP77/(VLOOKUP($AL77,'3.段階号俸表・参照表'!$V$4:$AH$13,8,FALSE)),0))))</f>
        <v/>
      </c>
      <c r="AR77" s="188" t="str">
        <f t="shared" si="57"/>
        <v/>
      </c>
      <c r="AS77" s="188" t="str">
        <f>IF($AL77="","",VLOOKUP($AL77,'3.段階号俸表・参照表'!$V$4:$AH$13,11,FALSE))</f>
        <v/>
      </c>
      <c r="AT77" s="188" t="str">
        <f>IF($AL77="","",VLOOKUP($AL77,'3.段階号俸表・参照表'!$V$4:$AH$13,12,FALSE))</f>
        <v/>
      </c>
      <c r="AU77" s="145" t="str">
        <f>IF($AL77="","",INDEX('3.段階号俸表・参照表'!$B$3:$T$188,MATCH($AR77,'3.段階号俸表・参照表'!$B$3:$B$188,0),MATCH($AL77,'3.段階号俸表・参照表'!$B$3:$T$3,0)))</f>
        <v/>
      </c>
      <c r="AV77" s="145" t="str">
        <f t="shared" si="43"/>
        <v/>
      </c>
      <c r="AW77" s="145" t="str">
        <f t="shared" si="58"/>
        <v/>
      </c>
      <c r="AX77" s="145" t="str">
        <f t="shared" si="59"/>
        <v/>
      </c>
      <c r="AY77" s="145" t="str">
        <f t="shared" si="60"/>
        <v/>
      </c>
      <c r="AZ77" s="145" t="str">
        <f t="shared" si="61"/>
        <v/>
      </c>
      <c r="BA77" s="201" t="str">
        <f t="shared" si="62"/>
        <v/>
      </c>
      <c r="BC77" s="234" t="str">
        <f t="shared" si="44"/>
        <v/>
      </c>
      <c r="BD77" s="226" t="str">
        <f t="shared" si="45"/>
        <v/>
      </c>
      <c r="BE77" s="226" t="str">
        <f t="shared" si="46"/>
        <v/>
      </c>
      <c r="BF77" s="226" t="str">
        <f t="shared" si="47"/>
        <v/>
      </c>
      <c r="BG77" s="235" t="str">
        <f>IF($C77="","",IF($BC77&gt;=$BC$5,AI77,VLOOKUP(BC77,'1.年齢給'!$B$8:$C$54,2)))</f>
        <v/>
      </c>
      <c r="BH77" s="236" t="str">
        <f t="shared" si="63"/>
        <v/>
      </c>
      <c r="BI77" s="230" t="str">
        <f t="shared" si="64"/>
        <v/>
      </c>
      <c r="BJ77" s="230" t="str">
        <f t="shared" si="65"/>
        <v/>
      </c>
      <c r="BK77" s="230" t="str">
        <f>IF($BH77="","",VLOOKUP($BH77,'3.段階号俸表・参照表'!V$4:AH$13,11,FALSE))</f>
        <v/>
      </c>
      <c r="BL77" s="230" t="str">
        <f>IF($BH77="","",VLOOKUP($BH77,'3.段階号俸表・参照表'!$V$4:$AH$13,12,FALSE))</f>
        <v/>
      </c>
      <c r="BM77" s="235" t="str">
        <f>IF($C77="","",IF($BC77&gt;=$BC$5,$AU77,INDEX('3.段階号俸表・参照表'!$B$3:$T$188,MATCH(BJ77,'3.段階号俸表・参照表'!$B$3:$B$188,0),MATCH(BH77,'3.段階号俸表・参照表'!$B$3:$T$3,0))))</f>
        <v/>
      </c>
      <c r="BN77" s="238" t="str">
        <f t="shared" si="66"/>
        <v/>
      </c>
    </row>
    <row r="78" spans="1:66" ht="14.4" x14ac:dyDescent="0.15">
      <c r="A78" s="62" t="str">
        <f>IF(C78="","",COUNTA($C$9:C78))</f>
        <v/>
      </c>
      <c r="B78" s="419"/>
      <c r="C78" s="419"/>
      <c r="D78" s="425"/>
      <c r="E78" s="425"/>
      <c r="F78" s="419"/>
      <c r="G78" s="419"/>
      <c r="H78" s="420"/>
      <c r="I78" s="420"/>
      <c r="J78" s="142" t="str">
        <f t="shared" si="67"/>
        <v/>
      </c>
      <c r="K78" s="142" t="str">
        <f t="shared" si="68"/>
        <v/>
      </c>
      <c r="L78" s="142" t="str">
        <f t="shared" si="69"/>
        <v/>
      </c>
      <c r="M78" s="142" t="str">
        <f t="shared" si="70"/>
        <v/>
      </c>
      <c r="N78" s="421"/>
      <c r="O78" s="421"/>
      <c r="P78" s="421"/>
      <c r="Q78" s="421"/>
      <c r="R78" s="145" t="str">
        <f t="shared" si="48"/>
        <v/>
      </c>
      <c r="S78" s="422"/>
      <c r="T78" s="422"/>
      <c r="U78" s="422"/>
      <c r="V78" s="422"/>
      <c r="W78" s="149" t="str">
        <f t="shared" si="49"/>
        <v/>
      </c>
      <c r="X78" s="150" t="str">
        <f t="shared" si="50"/>
        <v/>
      </c>
      <c r="Y78" s="63" t="str">
        <f>IF($C78="","",VLOOKUP($J78,'1.年齢給'!$B$8:$C$54,2))</f>
        <v/>
      </c>
      <c r="Z78" s="64" t="str">
        <f t="shared" si="51"/>
        <v/>
      </c>
      <c r="AA78" s="65" t="str">
        <f>IF($C78="","",IF($Z78="","",IF($Z78&lt;'3.段階号俸表・参照表'!$W$5,1,VLOOKUP($Z78,'3.段階号俸表・参照表'!$W$4:$AI$13,13,TRUE))))</f>
        <v/>
      </c>
      <c r="AB78" s="64" t="str">
        <f>IF(C78="","",($Z78-VLOOKUP($AA78,'3.段階号俸表・参照表'!$V$4:$AH$13,2,FALSE)))</f>
        <v/>
      </c>
      <c r="AC78" s="65" t="str">
        <f>IF($C78="","",IF($AB78&lt;=0,1,ROUNDUP($AB78/VLOOKUP($AA78,'3.段階号俸表・参照表'!$V$4:$AH$13,4,FALSE),0)+1))</f>
        <v/>
      </c>
      <c r="AD78" s="64" t="str">
        <f>IF($C78="","",INDEX('3.段階号俸表・参照表'!$B$3:$T$188,MATCH($AC78,'3.段階号俸表・参照表'!$B$3:$B$188,0),MATCH($AA78,'3.段階号俸表・参照表'!$B$3:$T$3,0)))</f>
        <v/>
      </c>
      <c r="AE78" s="64" t="str">
        <f t="shared" si="40"/>
        <v/>
      </c>
      <c r="AF78" s="64" t="str">
        <f t="shared" si="52"/>
        <v/>
      </c>
      <c r="AG78" s="64" t="str">
        <f t="shared" si="41"/>
        <v/>
      </c>
      <c r="AH78" s="67" t="str">
        <f t="shared" si="42"/>
        <v/>
      </c>
      <c r="AI78" s="187" t="str">
        <f t="shared" si="53"/>
        <v/>
      </c>
      <c r="AJ78" s="145" t="str">
        <f t="shared" si="54"/>
        <v/>
      </c>
      <c r="AK78" s="188" t="str">
        <f t="shared" si="55"/>
        <v/>
      </c>
      <c r="AL78" s="423"/>
      <c r="AM78" s="198" t="str">
        <f>IF($AL78="","",($AJ78-VLOOKUP($AL78,'3.段階号俸表・参照表'!$V$4:$AH$13,2,FALSE)))</f>
        <v/>
      </c>
      <c r="AN78" s="188" t="str">
        <f>IF($AL78="","",IF(ROUNDUP($AM78/VLOOKUP($AL78,'3.段階号俸表・参照表'!$V$4:$AH$13,4),0)+1&gt;=$AS78,$AS78,ROUNDUP($AM78/VLOOKUP($AL78,'3.段階号俸表・参照表'!$V$4:$AH$13,4),0)+1))</f>
        <v/>
      </c>
      <c r="AO78" s="199" t="str">
        <f>IF($AL78="","",($AN78-1)*VLOOKUP($AL78,'3.段階号俸表・参照表'!$V$4:$AI$13,4,FALSE))</f>
        <v/>
      </c>
      <c r="AP78" s="188" t="str">
        <f t="shared" si="56"/>
        <v/>
      </c>
      <c r="AQ78" s="188" t="str">
        <f>IF($AL78="","",IF($AP78&lt;=0,0,IF(ROUNDUP($AP78/(VLOOKUP($AL78,'3.段階号俸表・参照表'!$V$4:$AH$13,8,FALSE)),0)&gt;=($AT78-$AS78),$AT78-$AS78,ROUNDUP($AP78/(VLOOKUP($AL78,'3.段階号俸表・参照表'!$V$4:$AH$13,8,FALSE)),0))))</f>
        <v/>
      </c>
      <c r="AR78" s="188" t="str">
        <f t="shared" si="57"/>
        <v/>
      </c>
      <c r="AS78" s="188" t="str">
        <f>IF($AL78="","",VLOOKUP($AL78,'3.段階号俸表・参照表'!$V$4:$AH$13,11,FALSE))</f>
        <v/>
      </c>
      <c r="AT78" s="188" t="str">
        <f>IF($AL78="","",VLOOKUP($AL78,'3.段階号俸表・参照表'!$V$4:$AH$13,12,FALSE))</f>
        <v/>
      </c>
      <c r="AU78" s="145" t="str">
        <f>IF($AL78="","",INDEX('3.段階号俸表・参照表'!$B$3:$T$188,MATCH($AR78,'3.段階号俸表・参照表'!$B$3:$B$188,0),MATCH($AL78,'3.段階号俸表・参照表'!$B$3:$T$3,0)))</f>
        <v/>
      </c>
      <c r="AV78" s="145" t="str">
        <f t="shared" si="43"/>
        <v/>
      </c>
      <c r="AW78" s="145" t="str">
        <f t="shared" si="58"/>
        <v/>
      </c>
      <c r="AX78" s="145" t="str">
        <f t="shared" si="59"/>
        <v/>
      </c>
      <c r="AY78" s="145" t="str">
        <f t="shared" si="60"/>
        <v/>
      </c>
      <c r="AZ78" s="145" t="str">
        <f t="shared" si="61"/>
        <v/>
      </c>
      <c r="BA78" s="201" t="str">
        <f t="shared" si="62"/>
        <v/>
      </c>
      <c r="BC78" s="234" t="str">
        <f t="shared" si="44"/>
        <v/>
      </c>
      <c r="BD78" s="226" t="str">
        <f t="shared" si="45"/>
        <v/>
      </c>
      <c r="BE78" s="226" t="str">
        <f t="shared" si="46"/>
        <v/>
      </c>
      <c r="BF78" s="226" t="str">
        <f t="shared" si="47"/>
        <v/>
      </c>
      <c r="BG78" s="235" t="str">
        <f>IF($C78="","",IF($BC78&gt;=$BC$5,AI78,VLOOKUP(BC78,'1.年齢給'!$B$8:$C$54,2)))</f>
        <v/>
      </c>
      <c r="BH78" s="236" t="str">
        <f t="shared" si="63"/>
        <v/>
      </c>
      <c r="BI78" s="230" t="str">
        <f t="shared" si="64"/>
        <v/>
      </c>
      <c r="BJ78" s="230" t="str">
        <f t="shared" si="65"/>
        <v/>
      </c>
      <c r="BK78" s="230" t="str">
        <f>IF($BH78="","",VLOOKUP($BH78,'3.段階号俸表・参照表'!V$4:AH$13,11,FALSE))</f>
        <v/>
      </c>
      <c r="BL78" s="230" t="str">
        <f>IF($BH78="","",VLOOKUP($BH78,'3.段階号俸表・参照表'!$V$4:$AH$13,12,FALSE))</f>
        <v/>
      </c>
      <c r="BM78" s="235" t="str">
        <f>IF($C78="","",IF($BC78&gt;=$BC$5,$AU78,INDEX('3.段階号俸表・参照表'!$B$3:$T$188,MATCH(BJ78,'3.段階号俸表・参照表'!$B$3:$B$188,0),MATCH(BH78,'3.段階号俸表・参照表'!$B$3:$T$3,0))))</f>
        <v/>
      </c>
      <c r="BN78" s="238" t="str">
        <f t="shared" si="66"/>
        <v/>
      </c>
    </row>
    <row r="79" spans="1:66" ht="14.4" x14ac:dyDescent="0.15">
      <c r="A79" s="62" t="str">
        <f>IF(C79="","",COUNTA($C$9:C79))</f>
        <v/>
      </c>
      <c r="B79" s="419"/>
      <c r="C79" s="419"/>
      <c r="D79" s="425"/>
      <c r="E79" s="425"/>
      <c r="F79" s="419"/>
      <c r="G79" s="419"/>
      <c r="H79" s="420"/>
      <c r="I79" s="420"/>
      <c r="J79" s="142" t="str">
        <f t="shared" si="67"/>
        <v/>
      </c>
      <c r="K79" s="142" t="str">
        <f t="shared" si="68"/>
        <v/>
      </c>
      <c r="L79" s="142" t="str">
        <f t="shared" si="69"/>
        <v/>
      </c>
      <c r="M79" s="142" t="str">
        <f t="shared" si="70"/>
        <v/>
      </c>
      <c r="N79" s="421"/>
      <c r="O79" s="421"/>
      <c r="P79" s="421"/>
      <c r="Q79" s="421"/>
      <c r="R79" s="145" t="str">
        <f t="shared" si="48"/>
        <v/>
      </c>
      <c r="S79" s="422"/>
      <c r="T79" s="422"/>
      <c r="U79" s="422"/>
      <c r="V79" s="422"/>
      <c r="W79" s="149" t="str">
        <f t="shared" si="49"/>
        <v/>
      </c>
      <c r="X79" s="150" t="str">
        <f t="shared" si="50"/>
        <v/>
      </c>
      <c r="Y79" s="63" t="str">
        <f>IF($C79="","",VLOOKUP($J79,'1.年齢給'!$B$8:$C$54,2))</f>
        <v/>
      </c>
      <c r="Z79" s="64" t="str">
        <f t="shared" si="51"/>
        <v/>
      </c>
      <c r="AA79" s="65" t="str">
        <f>IF($C79="","",IF($Z79="","",IF($Z79&lt;'3.段階号俸表・参照表'!$W$5,1,VLOOKUP($Z79,'3.段階号俸表・参照表'!$W$4:$AI$13,13,TRUE))))</f>
        <v/>
      </c>
      <c r="AB79" s="64" t="str">
        <f>IF(C79="","",($Z79-VLOOKUP($AA79,'3.段階号俸表・参照表'!$V$4:$AH$13,2,FALSE)))</f>
        <v/>
      </c>
      <c r="AC79" s="65" t="str">
        <f>IF($C79="","",IF($AB79&lt;=0,1,ROUNDUP($AB79/VLOOKUP($AA79,'3.段階号俸表・参照表'!$V$4:$AH$13,4,FALSE),0)+1))</f>
        <v/>
      </c>
      <c r="AD79" s="64" t="str">
        <f>IF($C79="","",INDEX('3.段階号俸表・参照表'!$B$3:$T$188,MATCH($AC79,'3.段階号俸表・参照表'!$B$3:$B$188,0),MATCH($AA79,'3.段階号俸表・参照表'!$B$3:$T$3,0)))</f>
        <v/>
      </c>
      <c r="AE79" s="64" t="str">
        <f t="shared" si="40"/>
        <v/>
      </c>
      <c r="AF79" s="64" t="str">
        <f t="shared" si="52"/>
        <v/>
      </c>
      <c r="AG79" s="64" t="str">
        <f t="shared" si="41"/>
        <v/>
      </c>
      <c r="AH79" s="67" t="str">
        <f t="shared" si="42"/>
        <v/>
      </c>
      <c r="AI79" s="187" t="str">
        <f t="shared" si="53"/>
        <v/>
      </c>
      <c r="AJ79" s="145" t="str">
        <f t="shared" si="54"/>
        <v/>
      </c>
      <c r="AK79" s="188" t="str">
        <f t="shared" si="55"/>
        <v/>
      </c>
      <c r="AL79" s="423"/>
      <c r="AM79" s="198" t="str">
        <f>IF($AL79="","",($AJ79-VLOOKUP($AL79,'3.段階号俸表・参照表'!$V$4:$AH$13,2,FALSE)))</f>
        <v/>
      </c>
      <c r="AN79" s="188" t="str">
        <f>IF($AL79="","",IF(ROUNDUP($AM79/VLOOKUP($AL79,'3.段階号俸表・参照表'!$V$4:$AH$13,4),0)+1&gt;=$AS79,$AS79,ROUNDUP($AM79/VLOOKUP($AL79,'3.段階号俸表・参照表'!$V$4:$AH$13,4),0)+1))</f>
        <v/>
      </c>
      <c r="AO79" s="199" t="str">
        <f>IF($AL79="","",($AN79-1)*VLOOKUP($AL79,'3.段階号俸表・参照表'!$V$4:$AI$13,4,FALSE))</f>
        <v/>
      </c>
      <c r="AP79" s="188" t="str">
        <f t="shared" si="56"/>
        <v/>
      </c>
      <c r="AQ79" s="188" t="str">
        <f>IF($AL79="","",IF($AP79&lt;=0,0,IF(ROUNDUP($AP79/(VLOOKUP($AL79,'3.段階号俸表・参照表'!$V$4:$AH$13,8,FALSE)),0)&gt;=($AT79-$AS79),$AT79-$AS79,ROUNDUP($AP79/(VLOOKUP($AL79,'3.段階号俸表・参照表'!$V$4:$AH$13,8,FALSE)),0))))</f>
        <v/>
      </c>
      <c r="AR79" s="188" t="str">
        <f t="shared" si="57"/>
        <v/>
      </c>
      <c r="AS79" s="188" t="str">
        <f>IF($AL79="","",VLOOKUP($AL79,'3.段階号俸表・参照表'!$V$4:$AH$13,11,FALSE))</f>
        <v/>
      </c>
      <c r="AT79" s="188" t="str">
        <f>IF($AL79="","",VLOOKUP($AL79,'3.段階号俸表・参照表'!$V$4:$AH$13,12,FALSE))</f>
        <v/>
      </c>
      <c r="AU79" s="145" t="str">
        <f>IF($AL79="","",INDEX('3.段階号俸表・参照表'!$B$3:$T$188,MATCH($AR79,'3.段階号俸表・参照表'!$B$3:$B$188,0),MATCH($AL79,'3.段階号俸表・参照表'!$B$3:$T$3,0)))</f>
        <v/>
      </c>
      <c r="AV79" s="145" t="str">
        <f t="shared" si="43"/>
        <v/>
      </c>
      <c r="AW79" s="145" t="str">
        <f t="shared" si="58"/>
        <v/>
      </c>
      <c r="AX79" s="145" t="str">
        <f t="shared" si="59"/>
        <v/>
      </c>
      <c r="AY79" s="145" t="str">
        <f t="shared" si="60"/>
        <v/>
      </c>
      <c r="AZ79" s="145" t="str">
        <f t="shared" si="61"/>
        <v/>
      </c>
      <c r="BA79" s="201" t="str">
        <f t="shared" si="62"/>
        <v/>
      </c>
      <c r="BC79" s="234" t="str">
        <f t="shared" si="44"/>
        <v/>
      </c>
      <c r="BD79" s="226" t="str">
        <f t="shared" si="45"/>
        <v/>
      </c>
      <c r="BE79" s="226" t="str">
        <f t="shared" si="46"/>
        <v/>
      </c>
      <c r="BF79" s="226" t="str">
        <f t="shared" si="47"/>
        <v/>
      </c>
      <c r="BG79" s="235" t="str">
        <f>IF($C79="","",IF($BC79&gt;=$BC$5,AI79,VLOOKUP(BC79,'1.年齢給'!$B$8:$C$54,2)))</f>
        <v/>
      </c>
      <c r="BH79" s="236" t="str">
        <f t="shared" si="63"/>
        <v/>
      </c>
      <c r="BI79" s="230" t="str">
        <f t="shared" si="64"/>
        <v/>
      </c>
      <c r="BJ79" s="230" t="str">
        <f t="shared" si="65"/>
        <v/>
      </c>
      <c r="BK79" s="230" t="str">
        <f>IF($BH79="","",VLOOKUP($BH79,'3.段階号俸表・参照表'!V$4:AH$13,11,FALSE))</f>
        <v/>
      </c>
      <c r="BL79" s="230" t="str">
        <f>IF($BH79="","",VLOOKUP($BH79,'3.段階号俸表・参照表'!$V$4:$AH$13,12,FALSE))</f>
        <v/>
      </c>
      <c r="BM79" s="235" t="str">
        <f>IF($C79="","",IF($BC79&gt;=$BC$5,$AU79,INDEX('3.段階号俸表・参照表'!$B$3:$T$188,MATCH(BJ79,'3.段階号俸表・参照表'!$B$3:$B$188,0),MATCH(BH79,'3.段階号俸表・参照表'!$B$3:$T$3,0))))</f>
        <v/>
      </c>
      <c r="BN79" s="238" t="str">
        <f t="shared" si="66"/>
        <v/>
      </c>
    </row>
    <row r="80" spans="1:66" ht="14.4" x14ac:dyDescent="0.15">
      <c r="A80" s="62" t="str">
        <f>IF(C80="","",COUNTA($C$9:C80))</f>
        <v/>
      </c>
      <c r="B80" s="419"/>
      <c r="C80" s="419"/>
      <c r="D80" s="425"/>
      <c r="E80" s="425"/>
      <c r="F80" s="419"/>
      <c r="G80" s="419"/>
      <c r="H80" s="420"/>
      <c r="I80" s="420"/>
      <c r="J80" s="142" t="str">
        <f t="shared" si="67"/>
        <v/>
      </c>
      <c r="K80" s="142" t="str">
        <f t="shared" si="68"/>
        <v/>
      </c>
      <c r="L80" s="142" t="str">
        <f t="shared" si="69"/>
        <v/>
      </c>
      <c r="M80" s="142" t="str">
        <f t="shared" si="70"/>
        <v/>
      </c>
      <c r="N80" s="421"/>
      <c r="O80" s="421"/>
      <c r="P80" s="421"/>
      <c r="Q80" s="421"/>
      <c r="R80" s="145" t="str">
        <f t="shared" si="48"/>
        <v/>
      </c>
      <c r="S80" s="422"/>
      <c r="T80" s="422"/>
      <c r="U80" s="422"/>
      <c r="V80" s="422"/>
      <c r="W80" s="149" t="str">
        <f t="shared" si="49"/>
        <v/>
      </c>
      <c r="X80" s="150" t="str">
        <f t="shared" si="50"/>
        <v/>
      </c>
      <c r="Y80" s="63" t="str">
        <f>IF($C80="","",VLOOKUP($J80,'1.年齢給'!$B$8:$C$54,2))</f>
        <v/>
      </c>
      <c r="Z80" s="64" t="str">
        <f t="shared" si="51"/>
        <v/>
      </c>
      <c r="AA80" s="65" t="str">
        <f>IF($C80="","",IF($Z80="","",IF($Z80&lt;'3.段階号俸表・参照表'!$W$5,1,VLOOKUP($Z80,'3.段階号俸表・参照表'!$W$4:$AI$13,13,TRUE))))</f>
        <v/>
      </c>
      <c r="AB80" s="64" t="str">
        <f>IF(C80="","",($Z80-VLOOKUP($AA80,'3.段階号俸表・参照表'!$V$4:$AH$13,2,FALSE)))</f>
        <v/>
      </c>
      <c r="AC80" s="65" t="str">
        <f>IF($C80="","",IF($AB80&lt;=0,1,ROUNDUP($AB80/VLOOKUP($AA80,'3.段階号俸表・参照表'!$V$4:$AH$13,4,FALSE),0)+1))</f>
        <v/>
      </c>
      <c r="AD80" s="64" t="str">
        <f>IF($C80="","",INDEX('3.段階号俸表・参照表'!$B$3:$T$188,MATCH($AC80,'3.段階号俸表・参照表'!$B$3:$B$188,0),MATCH($AA80,'3.段階号俸表・参照表'!$B$3:$T$3,0)))</f>
        <v/>
      </c>
      <c r="AE80" s="64" t="str">
        <f t="shared" si="40"/>
        <v/>
      </c>
      <c r="AF80" s="64" t="str">
        <f t="shared" si="52"/>
        <v/>
      </c>
      <c r="AG80" s="64" t="str">
        <f t="shared" si="41"/>
        <v/>
      </c>
      <c r="AH80" s="67" t="str">
        <f t="shared" si="42"/>
        <v/>
      </c>
      <c r="AI80" s="187" t="str">
        <f t="shared" si="53"/>
        <v/>
      </c>
      <c r="AJ80" s="145" t="str">
        <f t="shared" si="54"/>
        <v/>
      </c>
      <c r="AK80" s="188" t="str">
        <f t="shared" si="55"/>
        <v/>
      </c>
      <c r="AL80" s="423"/>
      <c r="AM80" s="198" t="str">
        <f>IF($AL80="","",($AJ80-VLOOKUP($AL80,'3.段階号俸表・参照表'!$V$4:$AH$13,2,FALSE)))</f>
        <v/>
      </c>
      <c r="AN80" s="188" t="str">
        <f>IF($AL80="","",IF(ROUNDUP($AM80/VLOOKUP($AL80,'3.段階号俸表・参照表'!$V$4:$AH$13,4),0)+1&gt;=$AS80,$AS80,ROUNDUP($AM80/VLOOKUP($AL80,'3.段階号俸表・参照表'!$V$4:$AH$13,4),0)+1))</f>
        <v/>
      </c>
      <c r="AO80" s="199" t="str">
        <f>IF($AL80="","",($AN80-1)*VLOOKUP($AL80,'3.段階号俸表・参照表'!$V$4:$AI$13,4,FALSE))</f>
        <v/>
      </c>
      <c r="AP80" s="188" t="str">
        <f t="shared" si="56"/>
        <v/>
      </c>
      <c r="AQ80" s="188" t="str">
        <f>IF($AL80="","",IF($AP80&lt;=0,0,IF(ROUNDUP($AP80/(VLOOKUP($AL80,'3.段階号俸表・参照表'!$V$4:$AH$13,8,FALSE)),0)&gt;=($AT80-$AS80),$AT80-$AS80,ROUNDUP($AP80/(VLOOKUP($AL80,'3.段階号俸表・参照表'!$V$4:$AH$13,8,FALSE)),0))))</f>
        <v/>
      </c>
      <c r="AR80" s="188" t="str">
        <f t="shared" si="57"/>
        <v/>
      </c>
      <c r="AS80" s="188" t="str">
        <f>IF($AL80="","",VLOOKUP($AL80,'3.段階号俸表・参照表'!$V$4:$AH$13,11,FALSE))</f>
        <v/>
      </c>
      <c r="AT80" s="188" t="str">
        <f>IF($AL80="","",VLOOKUP($AL80,'3.段階号俸表・参照表'!$V$4:$AH$13,12,FALSE))</f>
        <v/>
      </c>
      <c r="AU80" s="145" t="str">
        <f>IF($AL80="","",INDEX('3.段階号俸表・参照表'!$B$3:$T$188,MATCH($AR80,'3.段階号俸表・参照表'!$B$3:$B$188,0),MATCH($AL80,'3.段階号俸表・参照表'!$B$3:$T$3,0)))</f>
        <v/>
      </c>
      <c r="AV80" s="145" t="str">
        <f t="shared" si="43"/>
        <v/>
      </c>
      <c r="AW80" s="145" t="str">
        <f t="shared" si="58"/>
        <v/>
      </c>
      <c r="AX80" s="145" t="str">
        <f t="shared" si="59"/>
        <v/>
      </c>
      <c r="AY80" s="145" t="str">
        <f t="shared" si="60"/>
        <v/>
      </c>
      <c r="AZ80" s="145" t="str">
        <f t="shared" si="61"/>
        <v/>
      </c>
      <c r="BA80" s="201" t="str">
        <f t="shared" si="62"/>
        <v/>
      </c>
      <c r="BC80" s="234" t="str">
        <f t="shared" si="44"/>
        <v/>
      </c>
      <c r="BD80" s="226" t="str">
        <f t="shared" si="45"/>
        <v/>
      </c>
      <c r="BE80" s="226" t="str">
        <f t="shared" si="46"/>
        <v/>
      </c>
      <c r="BF80" s="226" t="str">
        <f t="shared" si="47"/>
        <v/>
      </c>
      <c r="BG80" s="235" t="str">
        <f>IF($C80="","",IF($BC80&gt;=$BC$5,AI80,VLOOKUP(BC80,'1.年齢給'!$B$8:$C$54,2)))</f>
        <v/>
      </c>
      <c r="BH80" s="236" t="str">
        <f t="shared" si="63"/>
        <v/>
      </c>
      <c r="BI80" s="230" t="str">
        <f t="shared" si="64"/>
        <v/>
      </c>
      <c r="BJ80" s="230" t="str">
        <f t="shared" si="65"/>
        <v/>
      </c>
      <c r="BK80" s="230" t="str">
        <f>IF($BH80="","",VLOOKUP($BH80,'3.段階号俸表・参照表'!V$4:AH$13,11,FALSE))</f>
        <v/>
      </c>
      <c r="BL80" s="230" t="str">
        <f>IF($BH80="","",VLOOKUP($BH80,'3.段階号俸表・参照表'!$V$4:$AH$13,12,FALSE))</f>
        <v/>
      </c>
      <c r="BM80" s="235" t="str">
        <f>IF($C80="","",IF($BC80&gt;=$BC$5,$AU80,INDEX('3.段階号俸表・参照表'!$B$3:$T$188,MATCH(BJ80,'3.段階号俸表・参照表'!$B$3:$B$188,0),MATCH(BH80,'3.段階号俸表・参照表'!$B$3:$T$3,0))))</f>
        <v/>
      </c>
      <c r="BN80" s="238" t="str">
        <f t="shared" si="66"/>
        <v/>
      </c>
    </row>
    <row r="81" spans="1:66" ht="14.4" x14ac:dyDescent="0.15">
      <c r="A81" s="62" t="str">
        <f>IF(C81="","",COUNTA($C$9:C81))</f>
        <v/>
      </c>
      <c r="B81" s="419"/>
      <c r="C81" s="419"/>
      <c r="D81" s="425"/>
      <c r="E81" s="425"/>
      <c r="F81" s="419"/>
      <c r="G81" s="419"/>
      <c r="H81" s="420"/>
      <c r="I81" s="420"/>
      <c r="J81" s="142" t="str">
        <f t="shared" si="67"/>
        <v/>
      </c>
      <c r="K81" s="142" t="str">
        <f t="shared" si="68"/>
        <v/>
      </c>
      <c r="L81" s="142" t="str">
        <f t="shared" si="69"/>
        <v/>
      </c>
      <c r="M81" s="142" t="str">
        <f t="shared" si="70"/>
        <v/>
      </c>
      <c r="N81" s="421"/>
      <c r="O81" s="421"/>
      <c r="P81" s="421"/>
      <c r="Q81" s="421"/>
      <c r="R81" s="145" t="str">
        <f t="shared" si="48"/>
        <v/>
      </c>
      <c r="S81" s="422"/>
      <c r="T81" s="422"/>
      <c r="U81" s="422"/>
      <c r="V81" s="422"/>
      <c r="W81" s="149" t="str">
        <f t="shared" si="49"/>
        <v/>
      </c>
      <c r="X81" s="150" t="str">
        <f t="shared" si="50"/>
        <v/>
      </c>
      <c r="Y81" s="63" t="str">
        <f>IF($C81="","",VLOOKUP($J81,'1.年齢給'!$B$8:$C$54,2))</f>
        <v/>
      </c>
      <c r="Z81" s="64" t="str">
        <f t="shared" si="51"/>
        <v/>
      </c>
      <c r="AA81" s="65" t="str">
        <f>IF($C81="","",IF($Z81="","",IF($Z81&lt;'3.段階号俸表・参照表'!$W$5,1,VLOOKUP($Z81,'3.段階号俸表・参照表'!$W$4:$AI$13,13,TRUE))))</f>
        <v/>
      </c>
      <c r="AB81" s="64" t="str">
        <f>IF(C81="","",($Z81-VLOOKUP($AA81,'3.段階号俸表・参照表'!$V$4:$AH$13,2,FALSE)))</f>
        <v/>
      </c>
      <c r="AC81" s="65" t="str">
        <f>IF($C81="","",IF($AB81&lt;=0,1,ROUNDUP($AB81/VLOOKUP($AA81,'3.段階号俸表・参照表'!$V$4:$AH$13,4,FALSE),0)+1))</f>
        <v/>
      </c>
      <c r="AD81" s="64" t="str">
        <f>IF($C81="","",INDEX('3.段階号俸表・参照表'!$B$3:$T$188,MATCH($AC81,'3.段階号俸表・参照表'!$B$3:$B$188,0),MATCH($AA81,'3.段階号俸表・参照表'!$B$3:$T$3,0)))</f>
        <v/>
      </c>
      <c r="AE81" s="64" t="str">
        <f t="shared" si="40"/>
        <v/>
      </c>
      <c r="AF81" s="64" t="str">
        <f t="shared" si="52"/>
        <v/>
      </c>
      <c r="AG81" s="64" t="str">
        <f t="shared" si="41"/>
        <v/>
      </c>
      <c r="AH81" s="67" t="str">
        <f t="shared" si="42"/>
        <v/>
      </c>
      <c r="AI81" s="187" t="str">
        <f t="shared" si="53"/>
        <v/>
      </c>
      <c r="AJ81" s="145" t="str">
        <f t="shared" si="54"/>
        <v/>
      </c>
      <c r="AK81" s="188" t="str">
        <f t="shared" si="55"/>
        <v/>
      </c>
      <c r="AL81" s="423"/>
      <c r="AM81" s="198" t="str">
        <f>IF($AL81="","",($AJ81-VLOOKUP($AL81,'3.段階号俸表・参照表'!$V$4:$AH$13,2,FALSE)))</f>
        <v/>
      </c>
      <c r="AN81" s="188" t="str">
        <f>IF($AL81="","",IF(ROUNDUP($AM81/VLOOKUP($AL81,'3.段階号俸表・参照表'!$V$4:$AH$13,4),0)+1&gt;=$AS81,$AS81,ROUNDUP($AM81/VLOOKUP($AL81,'3.段階号俸表・参照表'!$V$4:$AH$13,4),0)+1))</f>
        <v/>
      </c>
      <c r="AO81" s="199" t="str">
        <f>IF($AL81="","",($AN81-1)*VLOOKUP($AL81,'3.段階号俸表・参照表'!$V$4:$AI$13,4,FALSE))</f>
        <v/>
      </c>
      <c r="AP81" s="188" t="str">
        <f t="shared" si="56"/>
        <v/>
      </c>
      <c r="AQ81" s="188" t="str">
        <f>IF($AL81="","",IF($AP81&lt;=0,0,IF(ROUNDUP($AP81/(VLOOKUP($AL81,'3.段階号俸表・参照表'!$V$4:$AH$13,8,FALSE)),0)&gt;=($AT81-$AS81),$AT81-$AS81,ROUNDUP($AP81/(VLOOKUP($AL81,'3.段階号俸表・参照表'!$V$4:$AH$13,8,FALSE)),0))))</f>
        <v/>
      </c>
      <c r="AR81" s="188" t="str">
        <f t="shared" si="57"/>
        <v/>
      </c>
      <c r="AS81" s="188" t="str">
        <f>IF($AL81="","",VLOOKUP($AL81,'3.段階号俸表・参照表'!$V$4:$AH$13,11,FALSE))</f>
        <v/>
      </c>
      <c r="AT81" s="188" t="str">
        <f>IF($AL81="","",VLOOKUP($AL81,'3.段階号俸表・参照表'!$V$4:$AH$13,12,FALSE))</f>
        <v/>
      </c>
      <c r="AU81" s="145" t="str">
        <f>IF($AL81="","",INDEX('3.段階号俸表・参照表'!$B$3:$T$188,MATCH($AR81,'3.段階号俸表・参照表'!$B$3:$B$188,0),MATCH($AL81,'3.段階号俸表・参照表'!$B$3:$T$3,0)))</f>
        <v/>
      </c>
      <c r="AV81" s="145" t="str">
        <f t="shared" si="43"/>
        <v/>
      </c>
      <c r="AW81" s="145" t="str">
        <f t="shared" si="58"/>
        <v/>
      </c>
      <c r="AX81" s="145" t="str">
        <f t="shared" si="59"/>
        <v/>
      </c>
      <c r="AY81" s="145" t="str">
        <f t="shared" si="60"/>
        <v/>
      </c>
      <c r="AZ81" s="145" t="str">
        <f t="shared" si="61"/>
        <v/>
      </c>
      <c r="BA81" s="201" t="str">
        <f t="shared" si="62"/>
        <v/>
      </c>
      <c r="BC81" s="234" t="str">
        <f t="shared" si="44"/>
        <v/>
      </c>
      <c r="BD81" s="226" t="str">
        <f t="shared" si="45"/>
        <v/>
      </c>
      <c r="BE81" s="226" t="str">
        <f t="shared" si="46"/>
        <v/>
      </c>
      <c r="BF81" s="226" t="str">
        <f t="shared" si="47"/>
        <v/>
      </c>
      <c r="BG81" s="235" t="str">
        <f>IF($C81="","",IF($BC81&gt;=$BC$5,AI81,VLOOKUP(BC81,'1.年齢給'!$B$8:$C$54,2)))</f>
        <v/>
      </c>
      <c r="BH81" s="236" t="str">
        <f t="shared" si="63"/>
        <v/>
      </c>
      <c r="BI81" s="230" t="str">
        <f t="shared" si="64"/>
        <v/>
      </c>
      <c r="BJ81" s="230" t="str">
        <f t="shared" si="65"/>
        <v/>
      </c>
      <c r="BK81" s="230" t="str">
        <f>IF($BH81="","",VLOOKUP($BH81,'3.段階号俸表・参照表'!V$4:AH$13,11,FALSE))</f>
        <v/>
      </c>
      <c r="BL81" s="230" t="str">
        <f>IF($BH81="","",VLOOKUP($BH81,'3.段階号俸表・参照表'!$V$4:$AH$13,12,FALSE))</f>
        <v/>
      </c>
      <c r="BM81" s="235" t="str">
        <f>IF($C81="","",IF($BC81&gt;=$BC$5,$AU81,INDEX('3.段階号俸表・参照表'!$B$3:$T$188,MATCH(BJ81,'3.段階号俸表・参照表'!$B$3:$B$188,0),MATCH(BH81,'3.段階号俸表・参照表'!$B$3:$T$3,0))))</f>
        <v/>
      </c>
      <c r="BN81" s="238" t="str">
        <f t="shared" si="66"/>
        <v/>
      </c>
    </row>
    <row r="82" spans="1:66" ht="14.4" x14ac:dyDescent="0.15">
      <c r="A82" s="62" t="str">
        <f>IF(C82="","",COUNTA($C$9:C82))</f>
        <v/>
      </c>
      <c r="B82" s="419"/>
      <c r="C82" s="419"/>
      <c r="D82" s="425"/>
      <c r="E82" s="425"/>
      <c r="F82" s="419"/>
      <c r="G82" s="419"/>
      <c r="H82" s="420"/>
      <c r="I82" s="420"/>
      <c r="J82" s="142" t="str">
        <f t="shared" si="67"/>
        <v/>
      </c>
      <c r="K82" s="142" t="str">
        <f t="shared" si="68"/>
        <v/>
      </c>
      <c r="L82" s="142" t="str">
        <f t="shared" si="69"/>
        <v/>
      </c>
      <c r="M82" s="142" t="str">
        <f t="shared" si="70"/>
        <v/>
      </c>
      <c r="N82" s="421"/>
      <c r="O82" s="421"/>
      <c r="P82" s="421"/>
      <c r="Q82" s="421"/>
      <c r="R82" s="145" t="str">
        <f t="shared" si="48"/>
        <v/>
      </c>
      <c r="S82" s="422"/>
      <c r="T82" s="422"/>
      <c r="U82" s="422"/>
      <c r="V82" s="422"/>
      <c r="W82" s="149" t="str">
        <f t="shared" si="49"/>
        <v/>
      </c>
      <c r="X82" s="150" t="str">
        <f t="shared" si="50"/>
        <v/>
      </c>
      <c r="Y82" s="63" t="str">
        <f>IF($C82="","",VLOOKUP($J82,'1.年齢給'!$B$8:$C$54,2))</f>
        <v/>
      </c>
      <c r="Z82" s="64" t="str">
        <f t="shared" si="51"/>
        <v/>
      </c>
      <c r="AA82" s="65" t="str">
        <f>IF($C82="","",IF($Z82="","",IF($Z82&lt;'3.段階号俸表・参照表'!$W$5,1,VLOOKUP($Z82,'3.段階号俸表・参照表'!$W$4:$AI$13,13,TRUE))))</f>
        <v/>
      </c>
      <c r="AB82" s="64" t="str">
        <f>IF(C82="","",($Z82-VLOOKUP($AA82,'3.段階号俸表・参照表'!$V$4:$AH$13,2,FALSE)))</f>
        <v/>
      </c>
      <c r="AC82" s="65" t="str">
        <f>IF($C82="","",IF($AB82&lt;=0,1,ROUNDUP($AB82/VLOOKUP($AA82,'3.段階号俸表・参照表'!$V$4:$AH$13,4,FALSE),0)+1))</f>
        <v/>
      </c>
      <c r="AD82" s="64" t="str">
        <f>IF($C82="","",INDEX('3.段階号俸表・参照表'!$B$3:$T$188,MATCH($AC82,'3.段階号俸表・参照表'!$B$3:$B$188,0),MATCH($AA82,'3.段階号俸表・参照表'!$B$3:$T$3,0)))</f>
        <v/>
      </c>
      <c r="AE82" s="64" t="str">
        <f t="shared" si="40"/>
        <v/>
      </c>
      <c r="AF82" s="64" t="str">
        <f t="shared" si="52"/>
        <v/>
      </c>
      <c r="AG82" s="64" t="str">
        <f t="shared" si="41"/>
        <v/>
      </c>
      <c r="AH82" s="67" t="str">
        <f t="shared" si="42"/>
        <v/>
      </c>
      <c r="AI82" s="187" t="str">
        <f t="shared" si="53"/>
        <v/>
      </c>
      <c r="AJ82" s="145" t="str">
        <f t="shared" si="54"/>
        <v/>
      </c>
      <c r="AK82" s="188" t="str">
        <f t="shared" si="55"/>
        <v/>
      </c>
      <c r="AL82" s="423"/>
      <c r="AM82" s="198" t="str">
        <f>IF($AL82="","",($AJ82-VLOOKUP($AL82,'3.段階号俸表・参照表'!$V$4:$AH$13,2,FALSE)))</f>
        <v/>
      </c>
      <c r="AN82" s="188" t="str">
        <f>IF($AL82="","",IF(ROUNDUP($AM82/VLOOKUP($AL82,'3.段階号俸表・参照表'!$V$4:$AH$13,4),0)+1&gt;=$AS82,$AS82,ROUNDUP($AM82/VLOOKUP($AL82,'3.段階号俸表・参照表'!$V$4:$AH$13,4),0)+1))</f>
        <v/>
      </c>
      <c r="AO82" s="199" t="str">
        <f>IF($AL82="","",($AN82-1)*VLOOKUP($AL82,'3.段階号俸表・参照表'!$V$4:$AI$13,4,FALSE))</f>
        <v/>
      </c>
      <c r="AP82" s="188" t="str">
        <f t="shared" si="56"/>
        <v/>
      </c>
      <c r="AQ82" s="188" t="str">
        <f>IF($AL82="","",IF($AP82&lt;=0,0,IF(ROUNDUP($AP82/(VLOOKUP($AL82,'3.段階号俸表・参照表'!$V$4:$AH$13,8,FALSE)),0)&gt;=($AT82-$AS82),$AT82-$AS82,ROUNDUP($AP82/(VLOOKUP($AL82,'3.段階号俸表・参照表'!$V$4:$AH$13,8,FALSE)),0))))</f>
        <v/>
      </c>
      <c r="AR82" s="188" t="str">
        <f t="shared" si="57"/>
        <v/>
      </c>
      <c r="AS82" s="188" t="str">
        <f>IF($AL82="","",VLOOKUP($AL82,'3.段階号俸表・参照表'!$V$4:$AH$13,11,FALSE))</f>
        <v/>
      </c>
      <c r="AT82" s="188" t="str">
        <f>IF($AL82="","",VLOOKUP($AL82,'3.段階号俸表・参照表'!$V$4:$AH$13,12,FALSE))</f>
        <v/>
      </c>
      <c r="AU82" s="145" t="str">
        <f>IF($AL82="","",INDEX('3.段階号俸表・参照表'!$B$3:$T$188,MATCH($AR82,'3.段階号俸表・参照表'!$B$3:$B$188,0),MATCH($AL82,'3.段階号俸表・参照表'!$B$3:$T$3,0)))</f>
        <v/>
      </c>
      <c r="AV82" s="145" t="str">
        <f t="shared" si="43"/>
        <v/>
      </c>
      <c r="AW82" s="145" t="str">
        <f t="shared" si="58"/>
        <v/>
      </c>
      <c r="AX82" s="145" t="str">
        <f t="shared" si="59"/>
        <v/>
      </c>
      <c r="AY82" s="145" t="str">
        <f t="shared" si="60"/>
        <v/>
      </c>
      <c r="AZ82" s="145" t="str">
        <f t="shared" si="61"/>
        <v/>
      </c>
      <c r="BA82" s="201" t="str">
        <f t="shared" si="62"/>
        <v/>
      </c>
      <c r="BC82" s="234" t="str">
        <f t="shared" si="44"/>
        <v/>
      </c>
      <c r="BD82" s="226" t="str">
        <f t="shared" si="45"/>
        <v/>
      </c>
      <c r="BE82" s="226" t="str">
        <f t="shared" si="46"/>
        <v/>
      </c>
      <c r="BF82" s="226" t="str">
        <f t="shared" si="47"/>
        <v/>
      </c>
      <c r="BG82" s="235" t="str">
        <f>IF($C82="","",IF($BC82&gt;=$BC$5,AI82,VLOOKUP(BC82,'1.年齢給'!$B$8:$C$54,2)))</f>
        <v/>
      </c>
      <c r="BH82" s="236" t="str">
        <f t="shared" si="63"/>
        <v/>
      </c>
      <c r="BI82" s="230" t="str">
        <f t="shared" si="64"/>
        <v/>
      </c>
      <c r="BJ82" s="230" t="str">
        <f t="shared" si="65"/>
        <v/>
      </c>
      <c r="BK82" s="230" t="str">
        <f>IF($BH82="","",VLOOKUP($BH82,'3.段階号俸表・参照表'!V$4:AH$13,11,FALSE))</f>
        <v/>
      </c>
      <c r="BL82" s="230" t="str">
        <f>IF($BH82="","",VLOOKUP($BH82,'3.段階号俸表・参照表'!$V$4:$AH$13,12,FALSE))</f>
        <v/>
      </c>
      <c r="BM82" s="235" t="str">
        <f>IF($C82="","",IF($BC82&gt;=$BC$5,$AU82,INDEX('3.段階号俸表・参照表'!$B$3:$T$188,MATCH(BJ82,'3.段階号俸表・参照表'!$B$3:$B$188,0),MATCH(BH82,'3.段階号俸表・参照表'!$B$3:$T$3,0))))</f>
        <v/>
      </c>
      <c r="BN82" s="238" t="str">
        <f t="shared" si="66"/>
        <v/>
      </c>
    </row>
    <row r="83" spans="1:66" ht="14.4" x14ac:dyDescent="0.15">
      <c r="A83" s="62" t="str">
        <f>IF(C83="","",COUNTA($C$9:C83))</f>
        <v/>
      </c>
      <c r="B83" s="419"/>
      <c r="C83" s="419"/>
      <c r="D83" s="425"/>
      <c r="E83" s="425"/>
      <c r="F83" s="419"/>
      <c r="G83" s="419"/>
      <c r="H83" s="420"/>
      <c r="I83" s="420"/>
      <c r="J83" s="142" t="str">
        <f t="shared" si="67"/>
        <v/>
      </c>
      <c r="K83" s="142" t="str">
        <f t="shared" si="68"/>
        <v/>
      </c>
      <c r="L83" s="142" t="str">
        <f t="shared" si="69"/>
        <v/>
      </c>
      <c r="M83" s="142" t="str">
        <f t="shared" si="70"/>
        <v/>
      </c>
      <c r="N83" s="421"/>
      <c r="O83" s="421"/>
      <c r="P83" s="421"/>
      <c r="Q83" s="421"/>
      <c r="R83" s="145" t="str">
        <f t="shared" si="48"/>
        <v/>
      </c>
      <c r="S83" s="422"/>
      <c r="T83" s="422"/>
      <c r="U83" s="422"/>
      <c r="V83" s="422"/>
      <c r="W83" s="149" t="str">
        <f t="shared" si="49"/>
        <v/>
      </c>
      <c r="X83" s="150" t="str">
        <f t="shared" si="50"/>
        <v/>
      </c>
      <c r="Y83" s="63" t="str">
        <f>IF($C83="","",VLOOKUP($J83,'1.年齢給'!$B$8:$C$54,2))</f>
        <v/>
      </c>
      <c r="Z83" s="64" t="str">
        <f t="shared" si="51"/>
        <v/>
      </c>
      <c r="AA83" s="65" t="str">
        <f>IF($C83="","",IF($Z83="","",IF($Z83&lt;'3.段階号俸表・参照表'!$W$5,1,VLOOKUP($Z83,'3.段階号俸表・参照表'!$W$4:$AI$13,13,TRUE))))</f>
        <v/>
      </c>
      <c r="AB83" s="64" t="str">
        <f>IF(C83="","",($Z83-VLOOKUP($AA83,'3.段階号俸表・参照表'!$V$4:$AH$13,2,FALSE)))</f>
        <v/>
      </c>
      <c r="AC83" s="65" t="str">
        <f>IF($C83="","",IF($AB83&lt;=0,1,ROUNDUP($AB83/VLOOKUP($AA83,'3.段階号俸表・参照表'!$V$4:$AH$13,4,FALSE),0)+1))</f>
        <v/>
      </c>
      <c r="AD83" s="64" t="str">
        <f>IF($C83="","",INDEX('3.段階号俸表・参照表'!$B$3:$T$188,MATCH($AC83,'3.段階号俸表・参照表'!$B$3:$B$188,0),MATCH($AA83,'3.段階号俸表・参照表'!$B$3:$T$3,0)))</f>
        <v/>
      </c>
      <c r="AE83" s="64" t="str">
        <f t="shared" si="40"/>
        <v/>
      </c>
      <c r="AF83" s="64" t="str">
        <f t="shared" si="52"/>
        <v/>
      </c>
      <c r="AG83" s="64" t="str">
        <f t="shared" si="41"/>
        <v/>
      </c>
      <c r="AH83" s="67" t="str">
        <f t="shared" si="42"/>
        <v/>
      </c>
      <c r="AI83" s="187" t="str">
        <f t="shared" si="53"/>
        <v/>
      </c>
      <c r="AJ83" s="145" t="str">
        <f t="shared" si="54"/>
        <v/>
      </c>
      <c r="AK83" s="188" t="str">
        <f t="shared" si="55"/>
        <v/>
      </c>
      <c r="AL83" s="423"/>
      <c r="AM83" s="198" t="str">
        <f>IF($AL83="","",($AJ83-VLOOKUP($AL83,'3.段階号俸表・参照表'!$V$4:$AH$13,2,FALSE)))</f>
        <v/>
      </c>
      <c r="AN83" s="188" t="str">
        <f>IF($AL83="","",IF(ROUNDUP($AM83/VLOOKUP($AL83,'3.段階号俸表・参照表'!$V$4:$AH$13,4),0)+1&gt;=$AS83,$AS83,ROUNDUP($AM83/VLOOKUP($AL83,'3.段階号俸表・参照表'!$V$4:$AH$13,4),0)+1))</f>
        <v/>
      </c>
      <c r="AO83" s="199" t="str">
        <f>IF($AL83="","",($AN83-1)*VLOOKUP($AL83,'3.段階号俸表・参照表'!$V$4:$AI$13,4,FALSE))</f>
        <v/>
      </c>
      <c r="AP83" s="188" t="str">
        <f t="shared" si="56"/>
        <v/>
      </c>
      <c r="AQ83" s="188" t="str">
        <f>IF($AL83="","",IF($AP83&lt;=0,0,IF(ROUNDUP($AP83/(VLOOKUP($AL83,'3.段階号俸表・参照表'!$V$4:$AH$13,8,FALSE)),0)&gt;=($AT83-$AS83),$AT83-$AS83,ROUNDUP($AP83/(VLOOKUP($AL83,'3.段階号俸表・参照表'!$V$4:$AH$13,8,FALSE)),0))))</f>
        <v/>
      </c>
      <c r="AR83" s="188" t="str">
        <f t="shared" si="57"/>
        <v/>
      </c>
      <c r="AS83" s="188" t="str">
        <f>IF($AL83="","",VLOOKUP($AL83,'3.段階号俸表・参照表'!$V$4:$AH$13,11,FALSE))</f>
        <v/>
      </c>
      <c r="AT83" s="188" t="str">
        <f>IF($AL83="","",VLOOKUP($AL83,'3.段階号俸表・参照表'!$V$4:$AH$13,12,FALSE))</f>
        <v/>
      </c>
      <c r="AU83" s="145" t="str">
        <f>IF($AL83="","",INDEX('3.段階号俸表・参照表'!$B$3:$T$188,MATCH($AR83,'3.段階号俸表・参照表'!$B$3:$B$188,0),MATCH($AL83,'3.段階号俸表・参照表'!$B$3:$T$3,0)))</f>
        <v/>
      </c>
      <c r="AV83" s="145" t="str">
        <f t="shared" si="43"/>
        <v/>
      </c>
      <c r="AW83" s="145" t="str">
        <f t="shared" si="58"/>
        <v/>
      </c>
      <c r="AX83" s="145" t="str">
        <f t="shared" si="59"/>
        <v/>
      </c>
      <c r="AY83" s="145" t="str">
        <f t="shared" si="60"/>
        <v/>
      </c>
      <c r="AZ83" s="145" t="str">
        <f t="shared" si="61"/>
        <v/>
      </c>
      <c r="BA83" s="201" t="str">
        <f t="shared" si="62"/>
        <v/>
      </c>
      <c r="BC83" s="234" t="str">
        <f t="shared" si="44"/>
        <v/>
      </c>
      <c r="BD83" s="226" t="str">
        <f t="shared" si="45"/>
        <v/>
      </c>
      <c r="BE83" s="226" t="str">
        <f t="shared" si="46"/>
        <v/>
      </c>
      <c r="BF83" s="226" t="str">
        <f t="shared" si="47"/>
        <v/>
      </c>
      <c r="BG83" s="235" t="str">
        <f>IF($C83="","",IF($BC83&gt;=$BC$5,AI83,VLOOKUP(BC83,'1.年齢給'!$B$8:$C$54,2)))</f>
        <v/>
      </c>
      <c r="BH83" s="236" t="str">
        <f t="shared" si="63"/>
        <v/>
      </c>
      <c r="BI83" s="230" t="str">
        <f t="shared" si="64"/>
        <v/>
      </c>
      <c r="BJ83" s="230" t="str">
        <f t="shared" si="65"/>
        <v/>
      </c>
      <c r="BK83" s="230" t="str">
        <f>IF($BH83="","",VLOOKUP($BH83,'3.段階号俸表・参照表'!V$4:AH$13,11,FALSE))</f>
        <v/>
      </c>
      <c r="BL83" s="230" t="str">
        <f>IF($BH83="","",VLOOKUP($BH83,'3.段階号俸表・参照表'!$V$4:$AH$13,12,FALSE))</f>
        <v/>
      </c>
      <c r="BM83" s="235" t="str">
        <f>IF($C83="","",IF($BC83&gt;=$BC$5,$AU83,INDEX('3.段階号俸表・参照表'!$B$3:$T$188,MATCH(BJ83,'3.段階号俸表・参照表'!$B$3:$B$188,0),MATCH(BH83,'3.段階号俸表・参照表'!$B$3:$T$3,0))))</f>
        <v/>
      </c>
      <c r="BN83" s="238" t="str">
        <f t="shared" si="66"/>
        <v/>
      </c>
    </row>
    <row r="84" spans="1:66" ht="14.4" x14ac:dyDescent="0.15">
      <c r="A84" s="62" t="str">
        <f>IF(C84="","",COUNTA($C$9:C84))</f>
        <v/>
      </c>
      <c r="B84" s="419"/>
      <c r="C84" s="419"/>
      <c r="D84" s="425"/>
      <c r="E84" s="425"/>
      <c r="F84" s="419"/>
      <c r="G84" s="419"/>
      <c r="H84" s="420"/>
      <c r="I84" s="420"/>
      <c r="J84" s="142" t="str">
        <f t="shared" si="67"/>
        <v/>
      </c>
      <c r="K84" s="142" t="str">
        <f t="shared" si="68"/>
        <v/>
      </c>
      <c r="L84" s="142" t="str">
        <f t="shared" si="69"/>
        <v/>
      </c>
      <c r="M84" s="142" t="str">
        <f t="shared" si="70"/>
        <v/>
      </c>
      <c r="N84" s="421"/>
      <c r="O84" s="421"/>
      <c r="P84" s="421"/>
      <c r="Q84" s="421"/>
      <c r="R84" s="145" t="str">
        <f t="shared" si="48"/>
        <v/>
      </c>
      <c r="S84" s="422"/>
      <c r="T84" s="422"/>
      <c r="U84" s="422"/>
      <c r="V84" s="422"/>
      <c r="W84" s="149" t="str">
        <f t="shared" si="49"/>
        <v/>
      </c>
      <c r="X84" s="150" t="str">
        <f t="shared" si="50"/>
        <v/>
      </c>
      <c r="Y84" s="63" t="str">
        <f>IF($C84="","",VLOOKUP($J84,'1.年齢給'!$B$8:$C$54,2))</f>
        <v/>
      </c>
      <c r="Z84" s="64" t="str">
        <f t="shared" si="51"/>
        <v/>
      </c>
      <c r="AA84" s="65" t="str">
        <f>IF($C84="","",IF($Z84="","",IF($Z84&lt;'3.段階号俸表・参照表'!$W$5,1,VLOOKUP($Z84,'3.段階号俸表・参照表'!$W$4:$AI$13,13,TRUE))))</f>
        <v/>
      </c>
      <c r="AB84" s="64" t="str">
        <f>IF(C84="","",($Z84-VLOOKUP($AA84,'3.段階号俸表・参照表'!$V$4:$AH$13,2,FALSE)))</f>
        <v/>
      </c>
      <c r="AC84" s="65" t="str">
        <f>IF($C84="","",IF($AB84&lt;=0,1,ROUNDUP($AB84/VLOOKUP($AA84,'3.段階号俸表・参照表'!$V$4:$AH$13,4,FALSE),0)+1))</f>
        <v/>
      </c>
      <c r="AD84" s="64" t="str">
        <f>IF($C84="","",INDEX('3.段階号俸表・参照表'!$B$3:$T$188,MATCH($AC84,'3.段階号俸表・参照表'!$B$3:$B$188,0),MATCH($AA84,'3.段階号俸表・参照表'!$B$3:$T$3,0)))</f>
        <v/>
      </c>
      <c r="AE84" s="64" t="str">
        <f t="shared" si="40"/>
        <v/>
      </c>
      <c r="AF84" s="64" t="str">
        <f t="shared" si="52"/>
        <v/>
      </c>
      <c r="AG84" s="64" t="str">
        <f t="shared" si="41"/>
        <v/>
      </c>
      <c r="AH84" s="67" t="str">
        <f t="shared" si="42"/>
        <v/>
      </c>
      <c r="AI84" s="187" t="str">
        <f t="shared" si="53"/>
        <v/>
      </c>
      <c r="AJ84" s="145" t="str">
        <f t="shared" si="54"/>
        <v/>
      </c>
      <c r="AK84" s="188" t="str">
        <f t="shared" si="55"/>
        <v/>
      </c>
      <c r="AL84" s="423"/>
      <c r="AM84" s="198" t="str">
        <f>IF($AL84="","",($AJ84-VLOOKUP($AL84,'3.段階号俸表・参照表'!$V$4:$AH$13,2,FALSE)))</f>
        <v/>
      </c>
      <c r="AN84" s="188" t="str">
        <f>IF($AL84="","",IF(ROUNDUP($AM84/VLOOKUP($AL84,'3.段階号俸表・参照表'!$V$4:$AH$13,4),0)+1&gt;=$AS84,$AS84,ROUNDUP($AM84/VLOOKUP($AL84,'3.段階号俸表・参照表'!$V$4:$AH$13,4),0)+1))</f>
        <v/>
      </c>
      <c r="AO84" s="199" t="str">
        <f>IF($AL84="","",($AN84-1)*VLOOKUP($AL84,'3.段階号俸表・参照表'!$V$4:$AI$13,4,FALSE))</f>
        <v/>
      </c>
      <c r="AP84" s="188" t="str">
        <f t="shared" si="56"/>
        <v/>
      </c>
      <c r="AQ84" s="188" t="str">
        <f>IF($AL84="","",IF($AP84&lt;=0,0,IF(ROUNDUP($AP84/(VLOOKUP($AL84,'3.段階号俸表・参照表'!$V$4:$AH$13,8,FALSE)),0)&gt;=($AT84-$AS84),$AT84-$AS84,ROUNDUP($AP84/(VLOOKUP($AL84,'3.段階号俸表・参照表'!$V$4:$AH$13,8,FALSE)),0))))</f>
        <v/>
      </c>
      <c r="AR84" s="188" t="str">
        <f t="shared" si="57"/>
        <v/>
      </c>
      <c r="AS84" s="188" t="str">
        <f>IF($AL84="","",VLOOKUP($AL84,'3.段階号俸表・参照表'!$V$4:$AH$13,11,FALSE))</f>
        <v/>
      </c>
      <c r="AT84" s="188" t="str">
        <f>IF($AL84="","",VLOOKUP($AL84,'3.段階号俸表・参照表'!$V$4:$AH$13,12,FALSE))</f>
        <v/>
      </c>
      <c r="AU84" s="145" t="str">
        <f>IF($AL84="","",INDEX('3.段階号俸表・参照表'!$B$3:$T$188,MATCH($AR84,'3.段階号俸表・参照表'!$B$3:$B$188,0),MATCH($AL84,'3.段階号俸表・参照表'!$B$3:$T$3,0)))</f>
        <v/>
      </c>
      <c r="AV84" s="145" t="str">
        <f t="shared" si="43"/>
        <v/>
      </c>
      <c r="AW84" s="145" t="str">
        <f t="shared" si="58"/>
        <v/>
      </c>
      <c r="AX84" s="145" t="str">
        <f t="shared" si="59"/>
        <v/>
      </c>
      <c r="AY84" s="145" t="str">
        <f t="shared" si="60"/>
        <v/>
      </c>
      <c r="AZ84" s="145" t="str">
        <f t="shared" si="61"/>
        <v/>
      </c>
      <c r="BA84" s="201" t="str">
        <f t="shared" si="62"/>
        <v/>
      </c>
      <c r="BC84" s="234" t="str">
        <f t="shared" si="44"/>
        <v/>
      </c>
      <c r="BD84" s="226" t="str">
        <f t="shared" si="45"/>
        <v/>
      </c>
      <c r="BE84" s="226" t="str">
        <f t="shared" si="46"/>
        <v/>
      </c>
      <c r="BF84" s="226" t="str">
        <f t="shared" si="47"/>
        <v/>
      </c>
      <c r="BG84" s="235" t="str">
        <f>IF($C84="","",IF($BC84&gt;=$BC$5,AI84,VLOOKUP(BC84,'1.年齢給'!$B$8:$C$54,2)))</f>
        <v/>
      </c>
      <c r="BH84" s="236" t="str">
        <f t="shared" si="63"/>
        <v/>
      </c>
      <c r="BI84" s="230" t="str">
        <f t="shared" si="64"/>
        <v/>
      </c>
      <c r="BJ84" s="230" t="str">
        <f t="shared" si="65"/>
        <v/>
      </c>
      <c r="BK84" s="230" t="str">
        <f>IF($BH84="","",VLOOKUP($BH84,'3.段階号俸表・参照表'!V$4:AH$13,11,FALSE))</f>
        <v/>
      </c>
      <c r="BL84" s="230" t="str">
        <f>IF($BH84="","",VLOOKUP($BH84,'3.段階号俸表・参照表'!$V$4:$AH$13,12,FALSE))</f>
        <v/>
      </c>
      <c r="BM84" s="235" t="str">
        <f>IF($C84="","",IF($BC84&gt;=$BC$5,$AU84,INDEX('3.段階号俸表・参照表'!$B$3:$T$188,MATCH(BJ84,'3.段階号俸表・参照表'!$B$3:$B$188,0),MATCH(BH84,'3.段階号俸表・参照表'!$B$3:$T$3,0))))</f>
        <v/>
      </c>
      <c r="BN84" s="238" t="str">
        <f t="shared" si="66"/>
        <v/>
      </c>
    </row>
    <row r="85" spans="1:66" ht="14.4" x14ac:dyDescent="0.15">
      <c r="A85" s="62" t="str">
        <f>IF(C85="","",COUNTA($C$9:C85))</f>
        <v/>
      </c>
      <c r="B85" s="419"/>
      <c r="C85" s="419"/>
      <c r="D85" s="425"/>
      <c r="E85" s="425"/>
      <c r="F85" s="419"/>
      <c r="G85" s="419"/>
      <c r="H85" s="420"/>
      <c r="I85" s="420"/>
      <c r="J85" s="142" t="str">
        <f t="shared" si="67"/>
        <v/>
      </c>
      <c r="K85" s="142" t="str">
        <f t="shared" si="68"/>
        <v/>
      </c>
      <c r="L85" s="142" t="str">
        <f t="shared" si="69"/>
        <v/>
      </c>
      <c r="M85" s="142" t="str">
        <f t="shared" si="70"/>
        <v/>
      </c>
      <c r="N85" s="421"/>
      <c r="O85" s="421"/>
      <c r="P85" s="421"/>
      <c r="Q85" s="421"/>
      <c r="R85" s="145" t="str">
        <f t="shared" si="48"/>
        <v/>
      </c>
      <c r="S85" s="422"/>
      <c r="T85" s="422"/>
      <c r="U85" s="422"/>
      <c r="V85" s="422"/>
      <c r="W85" s="149" t="str">
        <f t="shared" si="49"/>
        <v/>
      </c>
      <c r="X85" s="150" t="str">
        <f t="shared" si="50"/>
        <v/>
      </c>
      <c r="Y85" s="63" t="str">
        <f>IF($C85="","",VLOOKUP($J85,'1.年齢給'!$B$8:$C$54,2))</f>
        <v/>
      </c>
      <c r="Z85" s="64" t="str">
        <f t="shared" si="51"/>
        <v/>
      </c>
      <c r="AA85" s="65" t="str">
        <f>IF($C85="","",IF($Z85="","",IF($Z85&lt;'3.段階号俸表・参照表'!$W$5,1,VLOOKUP($Z85,'3.段階号俸表・参照表'!$W$4:$AI$13,13,TRUE))))</f>
        <v/>
      </c>
      <c r="AB85" s="64" t="str">
        <f>IF(C85="","",($Z85-VLOOKUP($AA85,'3.段階号俸表・参照表'!$V$4:$AH$13,2,FALSE)))</f>
        <v/>
      </c>
      <c r="AC85" s="65" t="str">
        <f>IF($C85="","",IF($AB85&lt;=0,1,ROUNDUP($AB85/VLOOKUP($AA85,'3.段階号俸表・参照表'!$V$4:$AH$13,4,FALSE),0)+1))</f>
        <v/>
      </c>
      <c r="AD85" s="64" t="str">
        <f>IF($C85="","",INDEX('3.段階号俸表・参照表'!$B$3:$T$188,MATCH($AC85,'3.段階号俸表・参照表'!$B$3:$B$188,0),MATCH($AA85,'3.段階号俸表・参照表'!$B$3:$T$3,0)))</f>
        <v/>
      </c>
      <c r="AE85" s="64" t="str">
        <f t="shared" si="40"/>
        <v/>
      </c>
      <c r="AF85" s="64" t="str">
        <f t="shared" si="52"/>
        <v/>
      </c>
      <c r="AG85" s="64" t="str">
        <f t="shared" si="41"/>
        <v/>
      </c>
      <c r="AH85" s="67" t="str">
        <f t="shared" si="42"/>
        <v/>
      </c>
      <c r="AI85" s="187" t="str">
        <f t="shared" si="53"/>
        <v/>
      </c>
      <c r="AJ85" s="145" t="str">
        <f t="shared" si="54"/>
        <v/>
      </c>
      <c r="AK85" s="188" t="str">
        <f t="shared" si="55"/>
        <v/>
      </c>
      <c r="AL85" s="423"/>
      <c r="AM85" s="198" t="str">
        <f>IF($AL85="","",($AJ85-VLOOKUP($AL85,'3.段階号俸表・参照表'!$V$4:$AH$13,2,FALSE)))</f>
        <v/>
      </c>
      <c r="AN85" s="188" t="str">
        <f>IF($AL85="","",IF(ROUNDUP($AM85/VLOOKUP($AL85,'3.段階号俸表・参照表'!$V$4:$AH$13,4),0)+1&gt;=$AS85,$AS85,ROUNDUP($AM85/VLOOKUP($AL85,'3.段階号俸表・参照表'!$V$4:$AH$13,4),0)+1))</f>
        <v/>
      </c>
      <c r="AO85" s="199" t="str">
        <f>IF($AL85="","",($AN85-1)*VLOOKUP($AL85,'3.段階号俸表・参照表'!$V$4:$AI$13,4,FALSE))</f>
        <v/>
      </c>
      <c r="AP85" s="188" t="str">
        <f t="shared" si="56"/>
        <v/>
      </c>
      <c r="AQ85" s="188" t="str">
        <f>IF($AL85="","",IF($AP85&lt;=0,0,IF(ROUNDUP($AP85/(VLOOKUP($AL85,'3.段階号俸表・参照表'!$V$4:$AH$13,8,FALSE)),0)&gt;=($AT85-$AS85),$AT85-$AS85,ROUNDUP($AP85/(VLOOKUP($AL85,'3.段階号俸表・参照表'!$V$4:$AH$13,8,FALSE)),0))))</f>
        <v/>
      </c>
      <c r="AR85" s="188" t="str">
        <f t="shared" si="57"/>
        <v/>
      </c>
      <c r="AS85" s="188" t="str">
        <f>IF($AL85="","",VLOOKUP($AL85,'3.段階号俸表・参照表'!$V$4:$AH$13,11,FALSE))</f>
        <v/>
      </c>
      <c r="AT85" s="188" t="str">
        <f>IF($AL85="","",VLOOKUP($AL85,'3.段階号俸表・参照表'!$V$4:$AH$13,12,FALSE))</f>
        <v/>
      </c>
      <c r="AU85" s="145" t="str">
        <f>IF($AL85="","",INDEX('3.段階号俸表・参照表'!$B$3:$T$188,MATCH($AR85,'3.段階号俸表・参照表'!$B$3:$B$188,0),MATCH($AL85,'3.段階号俸表・参照表'!$B$3:$T$3,0)))</f>
        <v/>
      </c>
      <c r="AV85" s="145" t="str">
        <f t="shared" si="43"/>
        <v/>
      </c>
      <c r="AW85" s="145" t="str">
        <f t="shared" si="58"/>
        <v/>
      </c>
      <c r="AX85" s="145" t="str">
        <f t="shared" si="59"/>
        <v/>
      </c>
      <c r="AY85" s="145" t="str">
        <f t="shared" si="60"/>
        <v/>
      </c>
      <c r="AZ85" s="145" t="str">
        <f t="shared" si="61"/>
        <v/>
      </c>
      <c r="BA85" s="201" t="str">
        <f t="shared" si="62"/>
        <v/>
      </c>
      <c r="BC85" s="234" t="str">
        <f t="shared" si="44"/>
        <v/>
      </c>
      <c r="BD85" s="226" t="str">
        <f t="shared" si="45"/>
        <v/>
      </c>
      <c r="BE85" s="226" t="str">
        <f t="shared" si="46"/>
        <v/>
      </c>
      <c r="BF85" s="226" t="str">
        <f t="shared" si="47"/>
        <v/>
      </c>
      <c r="BG85" s="235" t="str">
        <f>IF($C85="","",IF($BC85&gt;=$BC$5,AI85,VLOOKUP(BC85,'1.年齢給'!$B$8:$C$54,2)))</f>
        <v/>
      </c>
      <c r="BH85" s="236" t="str">
        <f t="shared" si="63"/>
        <v/>
      </c>
      <c r="BI85" s="230" t="str">
        <f t="shared" si="64"/>
        <v/>
      </c>
      <c r="BJ85" s="230" t="str">
        <f t="shared" si="65"/>
        <v/>
      </c>
      <c r="BK85" s="230" t="str">
        <f>IF($BH85="","",VLOOKUP($BH85,'3.段階号俸表・参照表'!V$4:AH$13,11,FALSE))</f>
        <v/>
      </c>
      <c r="BL85" s="230" t="str">
        <f>IF($BH85="","",VLOOKUP($BH85,'3.段階号俸表・参照表'!$V$4:$AH$13,12,FALSE))</f>
        <v/>
      </c>
      <c r="BM85" s="235" t="str">
        <f>IF($C85="","",IF($BC85&gt;=$BC$5,$AU85,INDEX('3.段階号俸表・参照表'!$B$3:$T$188,MATCH(BJ85,'3.段階号俸表・参照表'!$B$3:$B$188,0),MATCH(BH85,'3.段階号俸表・参照表'!$B$3:$T$3,0))))</f>
        <v/>
      </c>
      <c r="BN85" s="238" t="str">
        <f t="shared" si="66"/>
        <v/>
      </c>
    </row>
    <row r="86" spans="1:66" ht="14.4" x14ac:dyDescent="0.15">
      <c r="A86" s="62" t="str">
        <f>IF(C86="","",COUNTA($C$9:C86))</f>
        <v/>
      </c>
      <c r="B86" s="419"/>
      <c r="C86" s="419"/>
      <c r="D86" s="425"/>
      <c r="E86" s="425"/>
      <c r="F86" s="419"/>
      <c r="G86" s="419"/>
      <c r="H86" s="420"/>
      <c r="I86" s="420"/>
      <c r="J86" s="142" t="str">
        <f t="shared" si="67"/>
        <v/>
      </c>
      <c r="K86" s="142" t="str">
        <f t="shared" si="68"/>
        <v/>
      </c>
      <c r="L86" s="142" t="str">
        <f t="shared" si="69"/>
        <v/>
      </c>
      <c r="M86" s="142" t="str">
        <f t="shared" si="70"/>
        <v/>
      </c>
      <c r="N86" s="421"/>
      <c r="O86" s="421"/>
      <c r="P86" s="421"/>
      <c r="Q86" s="421"/>
      <c r="R86" s="145" t="str">
        <f t="shared" si="48"/>
        <v/>
      </c>
      <c r="S86" s="422"/>
      <c r="T86" s="422"/>
      <c r="U86" s="422"/>
      <c r="V86" s="422"/>
      <c r="W86" s="149" t="str">
        <f t="shared" si="49"/>
        <v/>
      </c>
      <c r="X86" s="150" t="str">
        <f t="shared" si="50"/>
        <v/>
      </c>
      <c r="Y86" s="63" t="str">
        <f>IF($C86="","",VLOOKUP($J86,'1.年齢給'!$B$8:$C$54,2))</f>
        <v/>
      </c>
      <c r="Z86" s="64" t="str">
        <f t="shared" si="51"/>
        <v/>
      </c>
      <c r="AA86" s="65" t="str">
        <f>IF($C86="","",IF($Z86="","",IF($Z86&lt;'3.段階号俸表・参照表'!$W$5,1,VLOOKUP($Z86,'3.段階号俸表・参照表'!$W$4:$AI$13,13,TRUE))))</f>
        <v/>
      </c>
      <c r="AB86" s="64" t="str">
        <f>IF(C86="","",($Z86-VLOOKUP($AA86,'3.段階号俸表・参照表'!$V$4:$AH$13,2,FALSE)))</f>
        <v/>
      </c>
      <c r="AC86" s="65" t="str">
        <f>IF($C86="","",IF($AB86&lt;=0,1,ROUNDUP($AB86/VLOOKUP($AA86,'3.段階号俸表・参照表'!$V$4:$AH$13,4,FALSE),0)+1))</f>
        <v/>
      </c>
      <c r="AD86" s="64" t="str">
        <f>IF($C86="","",INDEX('3.段階号俸表・参照表'!$B$3:$T$188,MATCH($AC86,'3.段階号俸表・参照表'!$B$3:$B$188,0),MATCH($AA86,'3.段階号俸表・参照表'!$B$3:$T$3,0)))</f>
        <v/>
      </c>
      <c r="AE86" s="64" t="str">
        <f t="shared" si="40"/>
        <v/>
      </c>
      <c r="AF86" s="64" t="str">
        <f t="shared" si="52"/>
        <v/>
      </c>
      <c r="AG86" s="64" t="str">
        <f t="shared" si="41"/>
        <v/>
      </c>
      <c r="AH86" s="67" t="str">
        <f t="shared" si="42"/>
        <v/>
      </c>
      <c r="AI86" s="187" t="str">
        <f t="shared" si="53"/>
        <v/>
      </c>
      <c r="AJ86" s="145" t="str">
        <f t="shared" si="54"/>
        <v/>
      </c>
      <c r="AK86" s="188" t="str">
        <f t="shared" si="55"/>
        <v/>
      </c>
      <c r="AL86" s="423"/>
      <c r="AM86" s="198" t="str">
        <f>IF($AL86="","",($AJ86-VLOOKUP($AL86,'3.段階号俸表・参照表'!$V$4:$AH$13,2,FALSE)))</f>
        <v/>
      </c>
      <c r="AN86" s="188" t="str">
        <f>IF($AL86="","",IF(ROUNDUP($AM86/VLOOKUP($AL86,'3.段階号俸表・参照表'!$V$4:$AH$13,4),0)+1&gt;=$AS86,$AS86,ROUNDUP($AM86/VLOOKUP($AL86,'3.段階号俸表・参照表'!$V$4:$AH$13,4),0)+1))</f>
        <v/>
      </c>
      <c r="AO86" s="199" t="str">
        <f>IF($AL86="","",($AN86-1)*VLOOKUP($AL86,'3.段階号俸表・参照表'!$V$4:$AI$13,4,FALSE))</f>
        <v/>
      </c>
      <c r="AP86" s="188" t="str">
        <f t="shared" si="56"/>
        <v/>
      </c>
      <c r="AQ86" s="188" t="str">
        <f>IF($AL86="","",IF($AP86&lt;=0,0,IF(ROUNDUP($AP86/(VLOOKUP($AL86,'3.段階号俸表・参照表'!$V$4:$AH$13,8,FALSE)),0)&gt;=($AT86-$AS86),$AT86-$AS86,ROUNDUP($AP86/(VLOOKUP($AL86,'3.段階号俸表・参照表'!$V$4:$AH$13,8,FALSE)),0))))</f>
        <v/>
      </c>
      <c r="AR86" s="188" t="str">
        <f t="shared" si="57"/>
        <v/>
      </c>
      <c r="AS86" s="188" t="str">
        <f>IF($AL86="","",VLOOKUP($AL86,'3.段階号俸表・参照表'!$V$4:$AH$13,11,FALSE))</f>
        <v/>
      </c>
      <c r="AT86" s="188" t="str">
        <f>IF($AL86="","",VLOOKUP($AL86,'3.段階号俸表・参照表'!$V$4:$AH$13,12,FALSE))</f>
        <v/>
      </c>
      <c r="AU86" s="145" t="str">
        <f>IF($AL86="","",INDEX('3.段階号俸表・参照表'!$B$3:$T$188,MATCH($AR86,'3.段階号俸表・参照表'!$B$3:$B$188,0),MATCH($AL86,'3.段階号俸表・参照表'!$B$3:$T$3,0)))</f>
        <v/>
      </c>
      <c r="AV86" s="145" t="str">
        <f t="shared" si="43"/>
        <v/>
      </c>
      <c r="AW86" s="145" t="str">
        <f t="shared" si="58"/>
        <v/>
      </c>
      <c r="AX86" s="145" t="str">
        <f t="shared" si="59"/>
        <v/>
      </c>
      <c r="AY86" s="145" t="str">
        <f t="shared" si="60"/>
        <v/>
      </c>
      <c r="AZ86" s="145" t="str">
        <f t="shared" si="61"/>
        <v/>
      </c>
      <c r="BA86" s="201" t="str">
        <f t="shared" si="62"/>
        <v/>
      </c>
      <c r="BC86" s="234" t="str">
        <f t="shared" si="44"/>
        <v/>
      </c>
      <c r="BD86" s="226" t="str">
        <f t="shared" si="45"/>
        <v/>
      </c>
      <c r="BE86" s="226" t="str">
        <f t="shared" si="46"/>
        <v/>
      </c>
      <c r="BF86" s="226" t="str">
        <f t="shared" si="47"/>
        <v/>
      </c>
      <c r="BG86" s="235" t="str">
        <f>IF($C86="","",IF($BC86&gt;=$BC$5,AI86,VLOOKUP(BC86,'1.年齢給'!$B$8:$C$54,2)))</f>
        <v/>
      </c>
      <c r="BH86" s="236" t="str">
        <f t="shared" si="63"/>
        <v/>
      </c>
      <c r="BI86" s="230" t="str">
        <f t="shared" si="64"/>
        <v/>
      </c>
      <c r="BJ86" s="230" t="str">
        <f t="shared" si="65"/>
        <v/>
      </c>
      <c r="BK86" s="230" t="str">
        <f>IF($BH86="","",VLOOKUP($BH86,'3.段階号俸表・参照表'!V$4:AH$13,11,FALSE))</f>
        <v/>
      </c>
      <c r="BL86" s="230" t="str">
        <f>IF($BH86="","",VLOOKUP($BH86,'3.段階号俸表・参照表'!$V$4:$AH$13,12,FALSE))</f>
        <v/>
      </c>
      <c r="BM86" s="235" t="str">
        <f>IF($C86="","",IF($BC86&gt;=$BC$5,$AU86,INDEX('3.段階号俸表・参照表'!$B$3:$T$188,MATCH(BJ86,'3.段階号俸表・参照表'!$B$3:$B$188,0),MATCH(BH86,'3.段階号俸表・参照表'!$B$3:$T$3,0))))</f>
        <v/>
      </c>
      <c r="BN86" s="238" t="str">
        <f t="shared" si="66"/>
        <v/>
      </c>
    </row>
    <row r="87" spans="1:66" ht="14.4" x14ac:dyDescent="0.15">
      <c r="A87" s="62" t="str">
        <f>IF(C87="","",COUNTA($C$9:C87))</f>
        <v/>
      </c>
      <c r="B87" s="419"/>
      <c r="C87" s="419"/>
      <c r="D87" s="425"/>
      <c r="E87" s="425"/>
      <c r="F87" s="419"/>
      <c r="G87" s="419"/>
      <c r="H87" s="420"/>
      <c r="I87" s="420"/>
      <c r="J87" s="142" t="str">
        <f t="shared" si="67"/>
        <v/>
      </c>
      <c r="K87" s="142" t="str">
        <f t="shared" si="68"/>
        <v/>
      </c>
      <c r="L87" s="142" t="str">
        <f t="shared" si="69"/>
        <v/>
      </c>
      <c r="M87" s="142" t="str">
        <f t="shared" si="70"/>
        <v/>
      </c>
      <c r="N87" s="421"/>
      <c r="O87" s="421"/>
      <c r="P87" s="421"/>
      <c r="Q87" s="421"/>
      <c r="R87" s="145" t="str">
        <f t="shared" si="48"/>
        <v/>
      </c>
      <c r="S87" s="422"/>
      <c r="T87" s="422"/>
      <c r="U87" s="422"/>
      <c r="V87" s="422"/>
      <c r="W87" s="149" t="str">
        <f t="shared" si="49"/>
        <v/>
      </c>
      <c r="X87" s="150" t="str">
        <f t="shared" si="50"/>
        <v/>
      </c>
      <c r="Y87" s="63" t="str">
        <f>IF($C87="","",VLOOKUP($J87,'1.年齢給'!$B$8:$C$54,2))</f>
        <v/>
      </c>
      <c r="Z87" s="64" t="str">
        <f t="shared" si="51"/>
        <v/>
      </c>
      <c r="AA87" s="65" t="str">
        <f>IF($C87="","",IF($Z87="","",IF($Z87&lt;'3.段階号俸表・参照表'!$W$5,1,VLOOKUP($Z87,'3.段階号俸表・参照表'!$W$4:$AI$13,13,TRUE))))</f>
        <v/>
      </c>
      <c r="AB87" s="64" t="str">
        <f>IF(C87="","",($Z87-VLOOKUP($AA87,'3.段階号俸表・参照表'!$V$4:$AH$13,2,FALSE)))</f>
        <v/>
      </c>
      <c r="AC87" s="65" t="str">
        <f>IF($C87="","",IF($AB87&lt;=0,1,ROUNDUP($AB87/VLOOKUP($AA87,'3.段階号俸表・参照表'!$V$4:$AH$13,4,FALSE),0)+1))</f>
        <v/>
      </c>
      <c r="AD87" s="64" t="str">
        <f>IF($C87="","",INDEX('3.段階号俸表・参照表'!$B$3:$T$188,MATCH($AC87,'3.段階号俸表・参照表'!$B$3:$B$188,0),MATCH($AA87,'3.段階号俸表・参照表'!$B$3:$T$3,0)))</f>
        <v/>
      </c>
      <c r="AE87" s="64" t="str">
        <f t="shared" si="40"/>
        <v/>
      </c>
      <c r="AF87" s="64" t="str">
        <f t="shared" si="52"/>
        <v/>
      </c>
      <c r="AG87" s="64" t="str">
        <f t="shared" si="41"/>
        <v/>
      </c>
      <c r="AH87" s="67" t="str">
        <f t="shared" si="42"/>
        <v/>
      </c>
      <c r="AI87" s="187" t="str">
        <f t="shared" si="53"/>
        <v/>
      </c>
      <c r="AJ87" s="145" t="str">
        <f t="shared" si="54"/>
        <v/>
      </c>
      <c r="AK87" s="188" t="str">
        <f t="shared" si="55"/>
        <v/>
      </c>
      <c r="AL87" s="423"/>
      <c r="AM87" s="198" t="str">
        <f>IF($AL87="","",($AJ87-VLOOKUP($AL87,'3.段階号俸表・参照表'!$V$4:$AH$13,2,FALSE)))</f>
        <v/>
      </c>
      <c r="AN87" s="188" t="str">
        <f>IF($AL87="","",IF(ROUNDUP($AM87/VLOOKUP($AL87,'3.段階号俸表・参照表'!$V$4:$AH$13,4),0)+1&gt;=$AS87,$AS87,ROUNDUP($AM87/VLOOKUP($AL87,'3.段階号俸表・参照表'!$V$4:$AH$13,4),0)+1))</f>
        <v/>
      </c>
      <c r="AO87" s="199" t="str">
        <f>IF($AL87="","",($AN87-1)*VLOOKUP($AL87,'3.段階号俸表・参照表'!$V$4:$AI$13,4,FALSE))</f>
        <v/>
      </c>
      <c r="AP87" s="188" t="str">
        <f t="shared" si="56"/>
        <v/>
      </c>
      <c r="AQ87" s="188" t="str">
        <f>IF($AL87="","",IF($AP87&lt;=0,0,IF(ROUNDUP($AP87/(VLOOKUP($AL87,'3.段階号俸表・参照表'!$V$4:$AH$13,8,FALSE)),0)&gt;=($AT87-$AS87),$AT87-$AS87,ROUNDUP($AP87/(VLOOKUP($AL87,'3.段階号俸表・参照表'!$V$4:$AH$13,8,FALSE)),0))))</f>
        <v/>
      </c>
      <c r="AR87" s="188" t="str">
        <f t="shared" si="57"/>
        <v/>
      </c>
      <c r="AS87" s="188" t="str">
        <f>IF($AL87="","",VLOOKUP($AL87,'3.段階号俸表・参照表'!$V$4:$AH$13,11,FALSE))</f>
        <v/>
      </c>
      <c r="AT87" s="188" t="str">
        <f>IF($AL87="","",VLOOKUP($AL87,'3.段階号俸表・参照表'!$V$4:$AH$13,12,FALSE))</f>
        <v/>
      </c>
      <c r="AU87" s="145" t="str">
        <f>IF($AL87="","",INDEX('3.段階号俸表・参照表'!$B$3:$T$188,MATCH($AR87,'3.段階号俸表・参照表'!$B$3:$B$188,0),MATCH($AL87,'3.段階号俸表・参照表'!$B$3:$T$3,0)))</f>
        <v/>
      </c>
      <c r="AV87" s="145" t="str">
        <f t="shared" si="43"/>
        <v/>
      </c>
      <c r="AW87" s="145" t="str">
        <f t="shared" si="58"/>
        <v/>
      </c>
      <c r="AX87" s="145" t="str">
        <f t="shared" si="59"/>
        <v/>
      </c>
      <c r="AY87" s="145" t="str">
        <f t="shared" si="60"/>
        <v/>
      </c>
      <c r="AZ87" s="145" t="str">
        <f t="shared" si="61"/>
        <v/>
      </c>
      <c r="BA87" s="201" t="str">
        <f t="shared" si="62"/>
        <v/>
      </c>
      <c r="BC87" s="234" t="str">
        <f t="shared" si="44"/>
        <v/>
      </c>
      <c r="BD87" s="226" t="str">
        <f t="shared" si="45"/>
        <v/>
      </c>
      <c r="BE87" s="226" t="str">
        <f t="shared" si="46"/>
        <v/>
      </c>
      <c r="BF87" s="226" t="str">
        <f t="shared" si="47"/>
        <v/>
      </c>
      <c r="BG87" s="235" t="str">
        <f>IF($C87="","",IF($BC87&gt;=$BC$5,AI87,VLOOKUP(BC87,'1.年齢給'!$B$8:$C$54,2)))</f>
        <v/>
      </c>
      <c r="BH87" s="236" t="str">
        <f t="shared" si="63"/>
        <v/>
      </c>
      <c r="BI87" s="230" t="str">
        <f t="shared" si="64"/>
        <v/>
      </c>
      <c r="BJ87" s="230" t="str">
        <f t="shared" si="65"/>
        <v/>
      </c>
      <c r="BK87" s="230" t="str">
        <f>IF($BH87="","",VLOOKUP($BH87,'3.段階号俸表・参照表'!V$4:AH$13,11,FALSE))</f>
        <v/>
      </c>
      <c r="BL87" s="230" t="str">
        <f>IF($BH87="","",VLOOKUP($BH87,'3.段階号俸表・参照表'!$V$4:$AH$13,12,FALSE))</f>
        <v/>
      </c>
      <c r="BM87" s="235" t="str">
        <f>IF($C87="","",IF($BC87&gt;=$BC$5,$AU87,INDEX('3.段階号俸表・参照表'!$B$3:$T$188,MATCH(BJ87,'3.段階号俸表・参照表'!$B$3:$B$188,0),MATCH(BH87,'3.段階号俸表・参照表'!$B$3:$T$3,0))))</f>
        <v/>
      </c>
      <c r="BN87" s="238" t="str">
        <f t="shared" si="66"/>
        <v/>
      </c>
    </row>
    <row r="88" spans="1:66" ht="14.4" x14ac:dyDescent="0.15">
      <c r="A88" s="62" t="str">
        <f>IF(C88="","",COUNTA($C$9:C88))</f>
        <v/>
      </c>
      <c r="B88" s="419"/>
      <c r="C88" s="419"/>
      <c r="D88" s="425"/>
      <c r="E88" s="425"/>
      <c r="F88" s="419"/>
      <c r="G88" s="419"/>
      <c r="H88" s="420"/>
      <c r="I88" s="420"/>
      <c r="J88" s="142" t="str">
        <f t="shared" si="67"/>
        <v/>
      </c>
      <c r="K88" s="142" t="str">
        <f t="shared" si="68"/>
        <v/>
      </c>
      <c r="L88" s="142" t="str">
        <f t="shared" si="69"/>
        <v/>
      </c>
      <c r="M88" s="142" t="str">
        <f t="shared" si="70"/>
        <v/>
      </c>
      <c r="N88" s="421"/>
      <c r="O88" s="421"/>
      <c r="P88" s="421"/>
      <c r="Q88" s="421"/>
      <c r="R88" s="145" t="str">
        <f t="shared" si="48"/>
        <v/>
      </c>
      <c r="S88" s="422"/>
      <c r="T88" s="422"/>
      <c r="U88" s="422"/>
      <c r="V88" s="422"/>
      <c r="W88" s="149" t="str">
        <f t="shared" si="49"/>
        <v/>
      </c>
      <c r="X88" s="150" t="str">
        <f t="shared" si="50"/>
        <v/>
      </c>
      <c r="Y88" s="63" t="str">
        <f>IF($C88="","",VLOOKUP($J88,'1.年齢給'!$B$8:$C$54,2))</f>
        <v/>
      </c>
      <c r="Z88" s="64" t="str">
        <f t="shared" si="51"/>
        <v/>
      </c>
      <c r="AA88" s="65" t="str">
        <f>IF($C88="","",IF($Z88="","",IF($Z88&lt;'3.段階号俸表・参照表'!$W$5,1,VLOOKUP($Z88,'3.段階号俸表・参照表'!$W$4:$AI$13,13,TRUE))))</f>
        <v/>
      </c>
      <c r="AB88" s="64" t="str">
        <f>IF(C88="","",($Z88-VLOOKUP($AA88,'3.段階号俸表・参照表'!$V$4:$AH$13,2,FALSE)))</f>
        <v/>
      </c>
      <c r="AC88" s="65" t="str">
        <f>IF($C88="","",IF($AB88&lt;=0,1,ROUNDUP($AB88/VLOOKUP($AA88,'3.段階号俸表・参照表'!$V$4:$AH$13,4,FALSE),0)+1))</f>
        <v/>
      </c>
      <c r="AD88" s="64" t="str">
        <f>IF($C88="","",INDEX('3.段階号俸表・参照表'!$B$3:$T$188,MATCH($AC88,'3.段階号俸表・参照表'!$B$3:$B$188,0),MATCH($AA88,'3.段階号俸表・参照表'!$B$3:$T$3,0)))</f>
        <v/>
      </c>
      <c r="AE88" s="64" t="str">
        <f t="shared" si="40"/>
        <v/>
      </c>
      <c r="AF88" s="64" t="str">
        <f t="shared" si="52"/>
        <v/>
      </c>
      <c r="AG88" s="64" t="str">
        <f t="shared" si="41"/>
        <v/>
      </c>
      <c r="AH88" s="67" t="str">
        <f t="shared" si="42"/>
        <v/>
      </c>
      <c r="AI88" s="187" t="str">
        <f t="shared" si="53"/>
        <v/>
      </c>
      <c r="AJ88" s="145" t="str">
        <f t="shared" si="54"/>
        <v/>
      </c>
      <c r="AK88" s="188" t="str">
        <f t="shared" si="55"/>
        <v/>
      </c>
      <c r="AL88" s="423"/>
      <c r="AM88" s="198" t="str">
        <f>IF($AL88="","",($AJ88-VLOOKUP($AL88,'3.段階号俸表・参照表'!$V$4:$AH$13,2,FALSE)))</f>
        <v/>
      </c>
      <c r="AN88" s="188" t="str">
        <f>IF($AL88="","",IF(ROUNDUP($AM88/VLOOKUP($AL88,'3.段階号俸表・参照表'!$V$4:$AH$13,4),0)+1&gt;=$AS88,$AS88,ROUNDUP($AM88/VLOOKUP($AL88,'3.段階号俸表・参照表'!$V$4:$AH$13,4),0)+1))</f>
        <v/>
      </c>
      <c r="AO88" s="199" t="str">
        <f>IF($AL88="","",($AN88-1)*VLOOKUP($AL88,'3.段階号俸表・参照表'!$V$4:$AI$13,4,FALSE))</f>
        <v/>
      </c>
      <c r="AP88" s="188" t="str">
        <f t="shared" si="56"/>
        <v/>
      </c>
      <c r="AQ88" s="188" t="str">
        <f>IF($AL88="","",IF($AP88&lt;=0,0,IF(ROUNDUP($AP88/(VLOOKUP($AL88,'3.段階号俸表・参照表'!$V$4:$AH$13,8,FALSE)),0)&gt;=($AT88-$AS88),$AT88-$AS88,ROUNDUP($AP88/(VLOOKUP($AL88,'3.段階号俸表・参照表'!$V$4:$AH$13,8,FALSE)),0))))</f>
        <v/>
      </c>
      <c r="AR88" s="188" t="str">
        <f t="shared" si="57"/>
        <v/>
      </c>
      <c r="AS88" s="188" t="str">
        <f>IF($AL88="","",VLOOKUP($AL88,'3.段階号俸表・参照表'!$V$4:$AH$13,11,FALSE))</f>
        <v/>
      </c>
      <c r="AT88" s="188" t="str">
        <f>IF($AL88="","",VLOOKUP($AL88,'3.段階号俸表・参照表'!$V$4:$AH$13,12,FALSE))</f>
        <v/>
      </c>
      <c r="AU88" s="145" t="str">
        <f>IF($AL88="","",INDEX('3.段階号俸表・参照表'!$B$3:$T$188,MATCH($AR88,'3.段階号俸表・参照表'!$B$3:$B$188,0),MATCH($AL88,'3.段階号俸表・参照表'!$B$3:$T$3,0)))</f>
        <v/>
      </c>
      <c r="AV88" s="145" t="str">
        <f t="shared" si="43"/>
        <v/>
      </c>
      <c r="AW88" s="145" t="str">
        <f t="shared" si="58"/>
        <v/>
      </c>
      <c r="AX88" s="145" t="str">
        <f t="shared" si="59"/>
        <v/>
      </c>
      <c r="AY88" s="145" t="str">
        <f t="shared" si="60"/>
        <v/>
      </c>
      <c r="AZ88" s="145" t="str">
        <f t="shared" si="61"/>
        <v/>
      </c>
      <c r="BA88" s="201" t="str">
        <f t="shared" si="62"/>
        <v/>
      </c>
      <c r="BC88" s="234" t="str">
        <f t="shared" si="44"/>
        <v/>
      </c>
      <c r="BD88" s="226" t="str">
        <f t="shared" si="45"/>
        <v/>
      </c>
      <c r="BE88" s="226" t="str">
        <f t="shared" si="46"/>
        <v/>
      </c>
      <c r="BF88" s="226" t="str">
        <f t="shared" si="47"/>
        <v/>
      </c>
      <c r="BG88" s="235" t="str">
        <f>IF($C88="","",IF($BC88&gt;=$BC$5,AI88,VLOOKUP(BC88,'1.年齢給'!$B$8:$C$54,2)))</f>
        <v/>
      </c>
      <c r="BH88" s="236" t="str">
        <f t="shared" si="63"/>
        <v/>
      </c>
      <c r="BI88" s="230" t="str">
        <f t="shared" si="64"/>
        <v/>
      </c>
      <c r="BJ88" s="230" t="str">
        <f t="shared" si="65"/>
        <v/>
      </c>
      <c r="BK88" s="230" t="str">
        <f>IF($BH88="","",VLOOKUP($BH88,'3.段階号俸表・参照表'!V$4:AH$13,11,FALSE))</f>
        <v/>
      </c>
      <c r="BL88" s="230" t="str">
        <f>IF($BH88="","",VLOOKUP($BH88,'3.段階号俸表・参照表'!$V$4:$AH$13,12,FALSE))</f>
        <v/>
      </c>
      <c r="BM88" s="235" t="str">
        <f>IF($C88="","",IF($BC88&gt;=$BC$5,$AU88,INDEX('3.段階号俸表・参照表'!$B$3:$T$188,MATCH(BJ88,'3.段階号俸表・参照表'!$B$3:$B$188,0),MATCH(BH88,'3.段階号俸表・参照表'!$B$3:$T$3,0))))</f>
        <v/>
      </c>
      <c r="BN88" s="238" t="str">
        <f t="shared" si="66"/>
        <v/>
      </c>
    </row>
    <row r="89" spans="1:66" ht="14.4" x14ac:dyDescent="0.15">
      <c r="A89" s="62" t="str">
        <f>IF(C89="","",COUNTA($C$9:C89))</f>
        <v/>
      </c>
      <c r="B89" s="419"/>
      <c r="C89" s="419"/>
      <c r="D89" s="425"/>
      <c r="E89" s="425"/>
      <c r="F89" s="419"/>
      <c r="G89" s="419"/>
      <c r="H89" s="420"/>
      <c r="I89" s="420"/>
      <c r="J89" s="142" t="str">
        <f t="shared" si="67"/>
        <v/>
      </c>
      <c r="K89" s="142" t="str">
        <f t="shared" si="68"/>
        <v/>
      </c>
      <c r="L89" s="142" t="str">
        <f t="shared" si="69"/>
        <v/>
      </c>
      <c r="M89" s="142" t="str">
        <f t="shared" si="70"/>
        <v/>
      </c>
      <c r="N89" s="421"/>
      <c r="O89" s="421"/>
      <c r="P89" s="421"/>
      <c r="Q89" s="421"/>
      <c r="R89" s="145" t="str">
        <f t="shared" si="48"/>
        <v/>
      </c>
      <c r="S89" s="422"/>
      <c r="T89" s="422"/>
      <c r="U89" s="422"/>
      <c r="V89" s="422"/>
      <c r="W89" s="149" t="str">
        <f t="shared" si="49"/>
        <v/>
      </c>
      <c r="X89" s="150" t="str">
        <f t="shared" si="50"/>
        <v/>
      </c>
      <c r="Y89" s="63" t="str">
        <f>IF($C89="","",VLOOKUP($J89,'1.年齢給'!$B$8:$C$54,2))</f>
        <v/>
      </c>
      <c r="Z89" s="64" t="str">
        <f t="shared" si="51"/>
        <v/>
      </c>
      <c r="AA89" s="65" t="str">
        <f>IF($C89="","",IF($Z89="","",IF($Z89&lt;'3.段階号俸表・参照表'!$W$5,1,VLOOKUP($Z89,'3.段階号俸表・参照表'!$W$4:$AI$13,13,TRUE))))</f>
        <v/>
      </c>
      <c r="AB89" s="64" t="str">
        <f>IF(C89="","",($Z89-VLOOKUP($AA89,'3.段階号俸表・参照表'!$V$4:$AH$13,2,FALSE)))</f>
        <v/>
      </c>
      <c r="AC89" s="65" t="str">
        <f>IF($C89="","",IF($AB89&lt;=0,1,ROUNDUP($AB89/VLOOKUP($AA89,'3.段階号俸表・参照表'!$V$4:$AH$13,4,FALSE),0)+1))</f>
        <v/>
      </c>
      <c r="AD89" s="64" t="str">
        <f>IF($C89="","",INDEX('3.段階号俸表・参照表'!$B$3:$T$188,MATCH($AC89,'3.段階号俸表・参照表'!$B$3:$B$188,0),MATCH($AA89,'3.段階号俸表・参照表'!$B$3:$T$3,0)))</f>
        <v/>
      </c>
      <c r="AE89" s="64" t="str">
        <f t="shared" si="40"/>
        <v/>
      </c>
      <c r="AF89" s="64" t="str">
        <f t="shared" si="52"/>
        <v/>
      </c>
      <c r="AG89" s="64" t="str">
        <f t="shared" si="41"/>
        <v/>
      </c>
      <c r="AH89" s="67" t="str">
        <f t="shared" si="42"/>
        <v/>
      </c>
      <c r="AI89" s="187" t="str">
        <f t="shared" si="53"/>
        <v/>
      </c>
      <c r="AJ89" s="145" t="str">
        <f t="shared" si="54"/>
        <v/>
      </c>
      <c r="AK89" s="188" t="str">
        <f t="shared" si="55"/>
        <v/>
      </c>
      <c r="AL89" s="423"/>
      <c r="AM89" s="198" t="str">
        <f>IF($AL89="","",($AJ89-VLOOKUP($AL89,'3.段階号俸表・参照表'!$V$4:$AH$13,2,FALSE)))</f>
        <v/>
      </c>
      <c r="AN89" s="188" t="str">
        <f>IF($AL89="","",IF(ROUNDUP($AM89/VLOOKUP($AL89,'3.段階号俸表・参照表'!$V$4:$AH$13,4),0)+1&gt;=$AS89,$AS89,ROUNDUP($AM89/VLOOKUP($AL89,'3.段階号俸表・参照表'!$V$4:$AH$13,4),0)+1))</f>
        <v/>
      </c>
      <c r="AO89" s="199" t="str">
        <f>IF($AL89="","",($AN89-1)*VLOOKUP($AL89,'3.段階号俸表・参照表'!$V$4:$AI$13,4,FALSE))</f>
        <v/>
      </c>
      <c r="AP89" s="188" t="str">
        <f t="shared" si="56"/>
        <v/>
      </c>
      <c r="AQ89" s="188" t="str">
        <f>IF($AL89="","",IF($AP89&lt;=0,0,IF(ROUNDUP($AP89/(VLOOKUP($AL89,'3.段階号俸表・参照表'!$V$4:$AH$13,8,FALSE)),0)&gt;=($AT89-$AS89),$AT89-$AS89,ROUNDUP($AP89/(VLOOKUP($AL89,'3.段階号俸表・参照表'!$V$4:$AH$13,8,FALSE)),0))))</f>
        <v/>
      </c>
      <c r="AR89" s="188" t="str">
        <f t="shared" si="57"/>
        <v/>
      </c>
      <c r="AS89" s="188" t="str">
        <f>IF($AL89="","",VLOOKUP($AL89,'3.段階号俸表・参照表'!$V$4:$AH$13,11,FALSE))</f>
        <v/>
      </c>
      <c r="AT89" s="188" t="str">
        <f>IF($AL89="","",VLOOKUP($AL89,'3.段階号俸表・参照表'!$V$4:$AH$13,12,FALSE))</f>
        <v/>
      </c>
      <c r="AU89" s="145" t="str">
        <f>IF($AL89="","",INDEX('3.段階号俸表・参照表'!$B$3:$T$188,MATCH($AR89,'3.段階号俸表・参照表'!$B$3:$B$188,0),MATCH($AL89,'3.段階号俸表・参照表'!$B$3:$T$3,0)))</f>
        <v/>
      </c>
      <c r="AV89" s="145" t="str">
        <f t="shared" si="43"/>
        <v/>
      </c>
      <c r="AW89" s="145" t="str">
        <f t="shared" si="58"/>
        <v/>
      </c>
      <c r="AX89" s="145" t="str">
        <f t="shared" si="59"/>
        <v/>
      </c>
      <c r="AY89" s="145" t="str">
        <f t="shared" si="60"/>
        <v/>
      </c>
      <c r="AZ89" s="145" t="str">
        <f t="shared" si="61"/>
        <v/>
      </c>
      <c r="BA89" s="201" t="str">
        <f t="shared" si="62"/>
        <v/>
      </c>
      <c r="BC89" s="234" t="str">
        <f t="shared" si="44"/>
        <v/>
      </c>
      <c r="BD89" s="226" t="str">
        <f t="shared" si="45"/>
        <v/>
      </c>
      <c r="BE89" s="226" t="str">
        <f t="shared" si="46"/>
        <v/>
      </c>
      <c r="BF89" s="226" t="str">
        <f t="shared" si="47"/>
        <v/>
      </c>
      <c r="BG89" s="235" t="str">
        <f>IF($C89="","",IF($BC89&gt;=$BC$5,AI89,VLOOKUP(BC89,'1.年齢給'!$B$8:$C$54,2)))</f>
        <v/>
      </c>
      <c r="BH89" s="236" t="str">
        <f t="shared" si="63"/>
        <v/>
      </c>
      <c r="BI89" s="230" t="str">
        <f t="shared" si="64"/>
        <v/>
      </c>
      <c r="BJ89" s="230" t="str">
        <f t="shared" si="65"/>
        <v/>
      </c>
      <c r="BK89" s="230" t="str">
        <f>IF($BH89="","",VLOOKUP($BH89,'3.段階号俸表・参照表'!V$4:AH$13,11,FALSE))</f>
        <v/>
      </c>
      <c r="BL89" s="230" t="str">
        <f>IF($BH89="","",VLOOKUP($BH89,'3.段階号俸表・参照表'!$V$4:$AH$13,12,FALSE))</f>
        <v/>
      </c>
      <c r="BM89" s="235" t="str">
        <f>IF($C89="","",IF($BC89&gt;=$BC$5,$AU89,INDEX('3.段階号俸表・参照表'!$B$3:$T$188,MATCH(BJ89,'3.段階号俸表・参照表'!$B$3:$B$188,0),MATCH(BH89,'3.段階号俸表・参照表'!$B$3:$T$3,0))))</f>
        <v/>
      </c>
      <c r="BN89" s="238" t="str">
        <f t="shared" si="66"/>
        <v/>
      </c>
    </row>
    <row r="90" spans="1:66" ht="14.4" x14ac:dyDescent="0.15">
      <c r="A90" s="62" t="str">
        <f>IF(C90="","",COUNTA($C$9:C90))</f>
        <v/>
      </c>
      <c r="B90" s="419"/>
      <c r="C90" s="419"/>
      <c r="D90" s="425"/>
      <c r="E90" s="425"/>
      <c r="F90" s="419"/>
      <c r="G90" s="419"/>
      <c r="H90" s="420"/>
      <c r="I90" s="420"/>
      <c r="J90" s="142" t="str">
        <f t="shared" si="67"/>
        <v/>
      </c>
      <c r="K90" s="142" t="str">
        <f t="shared" si="68"/>
        <v/>
      </c>
      <c r="L90" s="142" t="str">
        <f t="shared" si="69"/>
        <v/>
      </c>
      <c r="M90" s="142" t="str">
        <f t="shared" si="70"/>
        <v/>
      </c>
      <c r="N90" s="421"/>
      <c r="O90" s="421"/>
      <c r="P90" s="421"/>
      <c r="Q90" s="421"/>
      <c r="R90" s="145" t="str">
        <f t="shared" si="48"/>
        <v/>
      </c>
      <c r="S90" s="422"/>
      <c r="T90" s="422"/>
      <c r="U90" s="422"/>
      <c r="V90" s="422"/>
      <c r="W90" s="149" t="str">
        <f t="shared" si="49"/>
        <v/>
      </c>
      <c r="X90" s="150" t="str">
        <f t="shared" si="50"/>
        <v/>
      </c>
      <c r="Y90" s="63" t="str">
        <f>IF($C90="","",VLOOKUP($J90,'1.年齢給'!$B$8:$C$54,2))</f>
        <v/>
      </c>
      <c r="Z90" s="64" t="str">
        <f t="shared" si="51"/>
        <v/>
      </c>
      <c r="AA90" s="65" t="str">
        <f>IF($C90="","",IF($Z90="","",IF($Z90&lt;'3.段階号俸表・参照表'!$W$5,1,VLOOKUP($Z90,'3.段階号俸表・参照表'!$W$4:$AI$13,13,TRUE))))</f>
        <v/>
      </c>
      <c r="AB90" s="64" t="str">
        <f>IF(C90="","",($Z90-VLOOKUP($AA90,'3.段階号俸表・参照表'!$V$4:$AH$13,2,FALSE)))</f>
        <v/>
      </c>
      <c r="AC90" s="65" t="str">
        <f>IF($C90="","",IF($AB90&lt;=0,1,ROUNDUP($AB90/VLOOKUP($AA90,'3.段階号俸表・参照表'!$V$4:$AH$13,4,FALSE),0)+1))</f>
        <v/>
      </c>
      <c r="AD90" s="64" t="str">
        <f>IF($C90="","",INDEX('3.段階号俸表・参照表'!$B$3:$T$188,MATCH($AC90,'3.段階号俸表・参照表'!$B$3:$B$188,0),MATCH($AA90,'3.段階号俸表・参照表'!$B$3:$T$3,0)))</f>
        <v/>
      </c>
      <c r="AE90" s="64" t="str">
        <f t="shared" si="40"/>
        <v/>
      </c>
      <c r="AF90" s="64" t="str">
        <f t="shared" si="52"/>
        <v/>
      </c>
      <c r="AG90" s="64" t="str">
        <f t="shared" si="41"/>
        <v/>
      </c>
      <c r="AH90" s="67" t="str">
        <f t="shared" si="42"/>
        <v/>
      </c>
      <c r="AI90" s="187" t="str">
        <f t="shared" si="53"/>
        <v/>
      </c>
      <c r="AJ90" s="145" t="str">
        <f t="shared" si="54"/>
        <v/>
      </c>
      <c r="AK90" s="188" t="str">
        <f t="shared" si="55"/>
        <v/>
      </c>
      <c r="AL90" s="423"/>
      <c r="AM90" s="198" t="str">
        <f>IF($AL90="","",($AJ90-VLOOKUP($AL90,'3.段階号俸表・参照表'!$V$4:$AH$13,2,FALSE)))</f>
        <v/>
      </c>
      <c r="AN90" s="188" t="str">
        <f>IF($AL90="","",IF(ROUNDUP($AM90/VLOOKUP($AL90,'3.段階号俸表・参照表'!$V$4:$AH$13,4),0)+1&gt;=$AS90,$AS90,ROUNDUP($AM90/VLOOKUP($AL90,'3.段階号俸表・参照表'!$V$4:$AH$13,4),0)+1))</f>
        <v/>
      </c>
      <c r="AO90" s="199" t="str">
        <f>IF($AL90="","",($AN90-1)*VLOOKUP($AL90,'3.段階号俸表・参照表'!$V$4:$AI$13,4,FALSE))</f>
        <v/>
      </c>
      <c r="AP90" s="188" t="str">
        <f t="shared" si="56"/>
        <v/>
      </c>
      <c r="AQ90" s="188" t="str">
        <f>IF($AL90="","",IF($AP90&lt;=0,0,IF(ROUNDUP($AP90/(VLOOKUP($AL90,'3.段階号俸表・参照表'!$V$4:$AH$13,8,FALSE)),0)&gt;=($AT90-$AS90),$AT90-$AS90,ROUNDUP($AP90/(VLOOKUP($AL90,'3.段階号俸表・参照表'!$V$4:$AH$13,8,FALSE)),0))))</f>
        <v/>
      </c>
      <c r="AR90" s="188" t="str">
        <f t="shared" si="57"/>
        <v/>
      </c>
      <c r="AS90" s="188" t="str">
        <f>IF($AL90="","",VLOOKUP($AL90,'3.段階号俸表・参照表'!$V$4:$AH$13,11,FALSE))</f>
        <v/>
      </c>
      <c r="AT90" s="188" t="str">
        <f>IF($AL90="","",VLOOKUP($AL90,'3.段階号俸表・参照表'!$V$4:$AH$13,12,FALSE))</f>
        <v/>
      </c>
      <c r="AU90" s="145" t="str">
        <f>IF($AL90="","",INDEX('3.段階号俸表・参照表'!$B$3:$T$188,MATCH($AR90,'3.段階号俸表・参照表'!$B$3:$B$188,0),MATCH($AL90,'3.段階号俸表・参照表'!$B$3:$T$3,0)))</f>
        <v/>
      </c>
      <c r="AV90" s="145" t="str">
        <f t="shared" si="43"/>
        <v/>
      </c>
      <c r="AW90" s="145" t="str">
        <f t="shared" si="58"/>
        <v/>
      </c>
      <c r="AX90" s="145" t="str">
        <f t="shared" si="59"/>
        <v/>
      </c>
      <c r="AY90" s="145" t="str">
        <f t="shared" si="60"/>
        <v/>
      </c>
      <c r="AZ90" s="145" t="str">
        <f t="shared" si="61"/>
        <v/>
      </c>
      <c r="BA90" s="201" t="str">
        <f t="shared" si="62"/>
        <v/>
      </c>
      <c r="BC90" s="234" t="str">
        <f t="shared" si="44"/>
        <v/>
      </c>
      <c r="BD90" s="226" t="str">
        <f t="shared" si="45"/>
        <v/>
      </c>
      <c r="BE90" s="226" t="str">
        <f t="shared" si="46"/>
        <v/>
      </c>
      <c r="BF90" s="226" t="str">
        <f t="shared" si="47"/>
        <v/>
      </c>
      <c r="BG90" s="235" t="str">
        <f>IF($C90="","",IF($BC90&gt;=$BC$5,AI90,VLOOKUP(BC90,'1.年齢給'!$B$8:$C$54,2)))</f>
        <v/>
      </c>
      <c r="BH90" s="236" t="str">
        <f t="shared" si="63"/>
        <v/>
      </c>
      <c r="BI90" s="230" t="str">
        <f t="shared" si="64"/>
        <v/>
      </c>
      <c r="BJ90" s="230" t="str">
        <f t="shared" si="65"/>
        <v/>
      </c>
      <c r="BK90" s="230" t="str">
        <f>IF($BH90="","",VLOOKUP($BH90,'3.段階号俸表・参照表'!V$4:AH$13,11,FALSE))</f>
        <v/>
      </c>
      <c r="BL90" s="230" t="str">
        <f>IF($BH90="","",VLOOKUP($BH90,'3.段階号俸表・参照表'!$V$4:$AH$13,12,FALSE))</f>
        <v/>
      </c>
      <c r="BM90" s="235" t="str">
        <f>IF($C90="","",IF($BC90&gt;=$BC$5,$AU90,INDEX('3.段階号俸表・参照表'!$B$3:$T$188,MATCH(BJ90,'3.段階号俸表・参照表'!$B$3:$B$188,0),MATCH(BH90,'3.段階号俸表・参照表'!$B$3:$T$3,0))))</f>
        <v/>
      </c>
      <c r="BN90" s="238" t="str">
        <f t="shared" si="66"/>
        <v/>
      </c>
    </row>
    <row r="91" spans="1:66" ht="14.4" x14ac:dyDescent="0.15">
      <c r="A91" s="62" t="str">
        <f>IF(C91="","",COUNTA($C$9:C91))</f>
        <v/>
      </c>
      <c r="B91" s="419"/>
      <c r="C91" s="419"/>
      <c r="D91" s="425"/>
      <c r="E91" s="425"/>
      <c r="F91" s="419"/>
      <c r="G91" s="419"/>
      <c r="H91" s="420"/>
      <c r="I91" s="420"/>
      <c r="J91" s="142" t="str">
        <f t="shared" si="67"/>
        <v/>
      </c>
      <c r="K91" s="142" t="str">
        <f t="shared" si="68"/>
        <v/>
      </c>
      <c r="L91" s="142" t="str">
        <f t="shared" si="69"/>
        <v/>
      </c>
      <c r="M91" s="142" t="str">
        <f t="shared" si="70"/>
        <v/>
      </c>
      <c r="N91" s="421"/>
      <c r="O91" s="421"/>
      <c r="P91" s="421"/>
      <c r="Q91" s="421"/>
      <c r="R91" s="145" t="str">
        <f t="shared" si="48"/>
        <v/>
      </c>
      <c r="S91" s="422"/>
      <c r="T91" s="422"/>
      <c r="U91" s="422"/>
      <c r="V91" s="422"/>
      <c r="W91" s="149" t="str">
        <f t="shared" si="49"/>
        <v/>
      </c>
      <c r="X91" s="150" t="str">
        <f t="shared" si="50"/>
        <v/>
      </c>
      <c r="Y91" s="63" t="str">
        <f>IF($C91="","",VLOOKUP($J91,'1.年齢給'!$B$8:$C$54,2))</f>
        <v/>
      </c>
      <c r="Z91" s="64" t="str">
        <f t="shared" si="51"/>
        <v/>
      </c>
      <c r="AA91" s="65" t="str">
        <f>IF($C91="","",IF($Z91="","",IF($Z91&lt;'3.段階号俸表・参照表'!$W$5,1,VLOOKUP($Z91,'3.段階号俸表・参照表'!$W$4:$AI$13,13,TRUE))))</f>
        <v/>
      </c>
      <c r="AB91" s="64" t="str">
        <f>IF(C91="","",($Z91-VLOOKUP($AA91,'3.段階号俸表・参照表'!$V$4:$AH$13,2,FALSE)))</f>
        <v/>
      </c>
      <c r="AC91" s="65" t="str">
        <f>IF($C91="","",IF($AB91&lt;=0,1,ROUNDUP($AB91/VLOOKUP($AA91,'3.段階号俸表・参照表'!$V$4:$AH$13,4,FALSE),0)+1))</f>
        <v/>
      </c>
      <c r="AD91" s="64" t="str">
        <f>IF($C91="","",INDEX('3.段階号俸表・参照表'!$B$3:$T$188,MATCH($AC91,'3.段階号俸表・参照表'!$B$3:$B$188,0),MATCH($AA91,'3.段階号俸表・参照表'!$B$3:$T$3,0)))</f>
        <v/>
      </c>
      <c r="AE91" s="64" t="str">
        <f t="shared" si="40"/>
        <v/>
      </c>
      <c r="AF91" s="64" t="str">
        <f t="shared" si="52"/>
        <v/>
      </c>
      <c r="AG91" s="64" t="str">
        <f t="shared" si="41"/>
        <v/>
      </c>
      <c r="AH91" s="67" t="str">
        <f t="shared" si="42"/>
        <v/>
      </c>
      <c r="AI91" s="187" t="str">
        <f t="shared" si="53"/>
        <v/>
      </c>
      <c r="AJ91" s="145" t="str">
        <f t="shared" si="54"/>
        <v/>
      </c>
      <c r="AK91" s="188" t="str">
        <f t="shared" si="55"/>
        <v/>
      </c>
      <c r="AL91" s="423"/>
      <c r="AM91" s="198" t="str">
        <f>IF($AL91="","",($AJ91-VLOOKUP($AL91,'3.段階号俸表・参照表'!$V$4:$AH$13,2,FALSE)))</f>
        <v/>
      </c>
      <c r="AN91" s="188" t="str">
        <f>IF($AL91="","",IF(ROUNDUP($AM91/VLOOKUP($AL91,'3.段階号俸表・参照表'!$V$4:$AH$13,4),0)+1&gt;=$AS91,$AS91,ROUNDUP($AM91/VLOOKUP($AL91,'3.段階号俸表・参照表'!$V$4:$AH$13,4),0)+1))</f>
        <v/>
      </c>
      <c r="AO91" s="199" t="str">
        <f>IF($AL91="","",($AN91-1)*VLOOKUP($AL91,'3.段階号俸表・参照表'!$V$4:$AI$13,4,FALSE))</f>
        <v/>
      </c>
      <c r="AP91" s="188" t="str">
        <f t="shared" si="56"/>
        <v/>
      </c>
      <c r="AQ91" s="188" t="str">
        <f>IF($AL91="","",IF($AP91&lt;=0,0,IF(ROUNDUP($AP91/(VLOOKUP($AL91,'3.段階号俸表・参照表'!$V$4:$AH$13,8,FALSE)),0)&gt;=($AT91-$AS91),$AT91-$AS91,ROUNDUP($AP91/(VLOOKUP($AL91,'3.段階号俸表・参照表'!$V$4:$AH$13,8,FALSE)),0))))</f>
        <v/>
      </c>
      <c r="AR91" s="188" t="str">
        <f t="shared" si="57"/>
        <v/>
      </c>
      <c r="AS91" s="188" t="str">
        <f>IF($AL91="","",VLOOKUP($AL91,'3.段階号俸表・参照表'!$V$4:$AH$13,11,FALSE))</f>
        <v/>
      </c>
      <c r="AT91" s="188" t="str">
        <f>IF($AL91="","",VLOOKUP($AL91,'3.段階号俸表・参照表'!$V$4:$AH$13,12,FALSE))</f>
        <v/>
      </c>
      <c r="AU91" s="145" t="str">
        <f>IF($AL91="","",INDEX('3.段階号俸表・参照表'!$B$3:$T$188,MATCH($AR91,'3.段階号俸表・参照表'!$B$3:$B$188,0),MATCH($AL91,'3.段階号俸表・参照表'!$B$3:$T$3,0)))</f>
        <v/>
      </c>
      <c r="AV91" s="145" t="str">
        <f t="shared" si="43"/>
        <v/>
      </c>
      <c r="AW91" s="145" t="str">
        <f t="shared" si="58"/>
        <v/>
      </c>
      <c r="AX91" s="145" t="str">
        <f t="shared" si="59"/>
        <v/>
      </c>
      <c r="AY91" s="145" t="str">
        <f t="shared" si="60"/>
        <v/>
      </c>
      <c r="AZ91" s="145" t="str">
        <f t="shared" si="61"/>
        <v/>
      </c>
      <c r="BA91" s="201" t="str">
        <f t="shared" si="62"/>
        <v/>
      </c>
      <c r="BC91" s="234" t="str">
        <f t="shared" si="44"/>
        <v/>
      </c>
      <c r="BD91" s="226" t="str">
        <f t="shared" si="45"/>
        <v/>
      </c>
      <c r="BE91" s="226" t="str">
        <f t="shared" si="46"/>
        <v/>
      </c>
      <c r="BF91" s="226" t="str">
        <f t="shared" si="47"/>
        <v/>
      </c>
      <c r="BG91" s="235" t="str">
        <f>IF($C91="","",IF($BC91&gt;=$BC$5,AI91,VLOOKUP(BC91,'1.年齢給'!$B$8:$C$54,2)))</f>
        <v/>
      </c>
      <c r="BH91" s="236" t="str">
        <f t="shared" si="63"/>
        <v/>
      </c>
      <c r="BI91" s="230" t="str">
        <f t="shared" si="64"/>
        <v/>
      </c>
      <c r="BJ91" s="230" t="str">
        <f t="shared" si="65"/>
        <v/>
      </c>
      <c r="BK91" s="230" t="str">
        <f>IF($BH91="","",VLOOKUP($BH91,'3.段階号俸表・参照表'!V$4:AH$13,11,FALSE))</f>
        <v/>
      </c>
      <c r="BL91" s="230" t="str">
        <f>IF($BH91="","",VLOOKUP($BH91,'3.段階号俸表・参照表'!$V$4:$AH$13,12,FALSE))</f>
        <v/>
      </c>
      <c r="BM91" s="235" t="str">
        <f>IF($C91="","",IF($BC91&gt;=$BC$5,$AU91,INDEX('3.段階号俸表・参照表'!$B$3:$T$188,MATCH(BJ91,'3.段階号俸表・参照表'!$B$3:$B$188,0),MATCH(BH91,'3.段階号俸表・参照表'!$B$3:$T$3,0))))</f>
        <v/>
      </c>
      <c r="BN91" s="238" t="str">
        <f t="shared" si="66"/>
        <v/>
      </c>
    </row>
    <row r="92" spans="1:66" ht="14.4" x14ac:dyDescent="0.15">
      <c r="A92" s="62" t="str">
        <f>IF(C92="","",COUNTA($C$9:C92))</f>
        <v/>
      </c>
      <c r="B92" s="419"/>
      <c r="C92" s="419"/>
      <c r="D92" s="425"/>
      <c r="E92" s="425"/>
      <c r="F92" s="419"/>
      <c r="G92" s="419"/>
      <c r="H92" s="420"/>
      <c r="I92" s="420"/>
      <c r="J92" s="142" t="str">
        <f t="shared" si="67"/>
        <v/>
      </c>
      <c r="K92" s="142" t="str">
        <f t="shared" si="68"/>
        <v/>
      </c>
      <c r="L92" s="142" t="str">
        <f t="shared" si="69"/>
        <v/>
      </c>
      <c r="M92" s="142" t="str">
        <f t="shared" si="70"/>
        <v/>
      </c>
      <c r="N92" s="421"/>
      <c r="O92" s="421"/>
      <c r="P92" s="421"/>
      <c r="Q92" s="421"/>
      <c r="R92" s="145" t="str">
        <f t="shared" si="48"/>
        <v/>
      </c>
      <c r="S92" s="422"/>
      <c r="T92" s="422"/>
      <c r="U92" s="422"/>
      <c r="V92" s="422"/>
      <c r="W92" s="149" t="str">
        <f t="shared" si="49"/>
        <v/>
      </c>
      <c r="X92" s="150" t="str">
        <f t="shared" si="50"/>
        <v/>
      </c>
      <c r="Y92" s="63" t="str">
        <f>IF($C92="","",VLOOKUP($J92,'1.年齢給'!$B$8:$C$54,2))</f>
        <v/>
      </c>
      <c r="Z92" s="64" t="str">
        <f t="shared" si="51"/>
        <v/>
      </c>
      <c r="AA92" s="65" t="str">
        <f>IF($C92="","",IF($Z92="","",IF($Z92&lt;'3.段階号俸表・参照表'!$W$5,1,VLOOKUP($Z92,'3.段階号俸表・参照表'!$W$4:$AI$13,13,TRUE))))</f>
        <v/>
      </c>
      <c r="AB92" s="64" t="str">
        <f>IF(C92="","",($Z92-VLOOKUP($AA92,'3.段階号俸表・参照表'!$V$4:$AH$13,2,FALSE)))</f>
        <v/>
      </c>
      <c r="AC92" s="65" t="str">
        <f>IF($C92="","",IF($AB92&lt;=0,1,ROUNDUP($AB92/VLOOKUP($AA92,'3.段階号俸表・参照表'!$V$4:$AH$13,4,FALSE),0)+1))</f>
        <v/>
      </c>
      <c r="AD92" s="64" t="str">
        <f>IF($C92="","",INDEX('3.段階号俸表・参照表'!$B$3:$T$188,MATCH($AC92,'3.段階号俸表・参照表'!$B$3:$B$188,0),MATCH($AA92,'3.段階号俸表・参照表'!$B$3:$T$3,0)))</f>
        <v/>
      </c>
      <c r="AE92" s="64" t="str">
        <f t="shared" si="40"/>
        <v/>
      </c>
      <c r="AF92" s="64" t="str">
        <f t="shared" si="52"/>
        <v/>
      </c>
      <c r="AG92" s="64" t="str">
        <f t="shared" si="41"/>
        <v/>
      </c>
      <c r="AH92" s="67" t="str">
        <f t="shared" si="42"/>
        <v/>
      </c>
      <c r="AI92" s="187" t="str">
        <f t="shared" si="53"/>
        <v/>
      </c>
      <c r="AJ92" s="145" t="str">
        <f t="shared" si="54"/>
        <v/>
      </c>
      <c r="AK92" s="188" t="str">
        <f t="shared" si="55"/>
        <v/>
      </c>
      <c r="AL92" s="423"/>
      <c r="AM92" s="198" t="str">
        <f>IF($AL92="","",($AJ92-VLOOKUP($AL92,'3.段階号俸表・参照表'!$V$4:$AH$13,2,FALSE)))</f>
        <v/>
      </c>
      <c r="AN92" s="188" t="str">
        <f>IF($AL92="","",IF(ROUNDUP($AM92/VLOOKUP($AL92,'3.段階号俸表・参照表'!$V$4:$AH$13,4),0)+1&gt;=$AS92,$AS92,ROUNDUP($AM92/VLOOKUP($AL92,'3.段階号俸表・参照表'!$V$4:$AH$13,4),0)+1))</f>
        <v/>
      </c>
      <c r="AO92" s="199" t="str">
        <f>IF($AL92="","",($AN92-1)*VLOOKUP($AL92,'3.段階号俸表・参照表'!$V$4:$AI$13,4,FALSE))</f>
        <v/>
      </c>
      <c r="AP92" s="188" t="str">
        <f t="shared" si="56"/>
        <v/>
      </c>
      <c r="AQ92" s="188" t="str">
        <f>IF($AL92="","",IF($AP92&lt;=0,0,IF(ROUNDUP($AP92/(VLOOKUP($AL92,'3.段階号俸表・参照表'!$V$4:$AH$13,8,FALSE)),0)&gt;=($AT92-$AS92),$AT92-$AS92,ROUNDUP($AP92/(VLOOKUP($AL92,'3.段階号俸表・参照表'!$V$4:$AH$13,8,FALSE)),0))))</f>
        <v/>
      </c>
      <c r="AR92" s="188" t="str">
        <f t="shared" si="57"/>
        <v/>
      </c>
      <c r="AS92" s="188" t="str">
        <f>IF($AL92="","",VLOOKUP($AL92,'3.段階号俸表・参照表'!$V$4:$AH$13,11,FALSE))</f>
        <v/>
      </c>
      <c r="AT92" s="188" t="str">
        <f>IF($AL92="","",VLOOKUP($AL92,'3.段階号俸表・参照表'!$V$4:$AH$13,12,FALSE))</f>
        <v/>
      </c>
      <c r="AU92" s="145" t="str">
        <f>IF($AL92="","",INDEX('3.段階号俸表・参照表'!$B$3:$T$188,MATCH($AR92,'3.段階号俸表・参照表'!$B$3:$B$188,0),MATCH($AL92,'3.段階号俸表・参照表'!$B$3:$T$3,0)))</f>
        <v/>
      </c>
      <c r="AV92" s="145" t="str">
        <f t="shared" si="43"/>
        <v/>
      </c>
      <c r="AW92" s="145" t="str">
        <f t="shared" si="58"/>
        <v/>
      </c>
      <c r="AX92" s="145" t="str">
        <f t="shared" si="59"/>
        <v/>
      </c>
      <c r="AY92" s="145" t="str">
        <f t="shared" si="60"/>
        <v/>
      </c>
      <c r="AZ92" s="145" t="str">
        <f t="shared" si="61"/>
        <v/>
      </c>
      <c r="BA92" s="201" t="str">
        <f t="shared" si="62"/>
        <v/>
      </c>
      <c r="BC92" s="234" t="str">
        <f t="shared" si="44"/>
        <v/>
      </c>
      <c r="BD92" s="226" t="str">
        <f t="shared" si="45"/>
        <v/>
      </c>
      <c r="BE92" s="226" t="str">
        <f t="shared" si="46"/>
        <v/>
      </c>
      <c r="BF92" s="226" t="str">
        <f t="shared" si="47"/>
        <v/>
      </c>
      <c r="BG92" s="235" t="str">
        <f>IF($C92="","",IF($BC92&gt;=$BC$5,AI92,VLOOKUP(BC92,'1.年齢給'!$B$8:$C$54,2)))</f>
        <v/>
      </c>
      <c r="BH92" s="236" t="str">
        <f t="shared" si="63"/>
        <v/>
      </c>
      <c r="BI92" s="230" t="str">
        <f t="shared" si="64"/>
        <v/>
      </c>
      <c r="BJ92" s="230" t="str">
        <f t="shared" si="65"/>
        <v/>
      </c>
      <c r="BK92" s="230" t="str">
        <f>IF($BH92="","",VLOOKUP($BH92,'3.段階号俸表・参照表'!V$4:AH$13,11,FALSE))</f>
        <v/>
      </c>
      <c r="BL92" s="230" t="str">
        <f>IF($BH92="","",VLOOKUP($BH92,'3.段階号俸表・参照表'!$V$4:$AH$13,12,FALSE))</f>
        <v/>
      </c>
      <c r="BM92" s="235" t="str">
        <f>IF($C92="","",IF($BC92&gt;=$BC$5,$AU92,INDEX('3.段階号俸表・参照表'!$B$3:$T$188,MATCH(BJ92,'3.段階号俸表・参照表'!$B$3:$B$188,0),MATCH(BH92,'3.段階号俸表・参照表'!$B$3:$T$3,0))))</f>
        <v/>
      </c>
      <c r="BN92" s="238" t="str">
        <f t="shared" si="66"/>
        <v/>
      </c>
    </row>
    <row r="93" spans="1:66" ht="14.4" x14ac:dyDescent="0.15">
      <c r="A93" s="62" t="str">
        <f>IF(C93="","",COUNTA($C$9:C93))</f>
        <v/>
      </c>
      <c r="B93" s="419"/>
      <c r="C93" s="419"/>
      <c r="D93" s="425"/>
      <c r="E93" s="425"/>
      <c r="F93" s="419"/>
      <c r="G93" s="419"/>
      <c r="H93" s="420"/>
      <c r="I93" s="420"/>
      <c r="J93" s="142" t="str">
        <f t="shared" si="67"/>
        <v/>
      </c>
      <c r="K93" s="142" t="str">
        <f t="shared" si="68"/>
        <v/>
      </c>
      <c r="L93" s="142" t="str">
        <f t="shared" si="69"/>
        <v/>
      </c>
      <c r="M93" s="142" t="str">
        <f t="shared" si="70"/>
        <v/>
      </c>
      <c r="N93" s="421"/>
      <c r="O93" s="421"/>
      <c r="P93" s="421"/>
      <c r="Q93" s="421"/>
      <c r="R93" s="145" t="str">
        <f t="shared" si="48"/>
        <v/>
      </c>
      <c r="S93" s="422"/>
      <c r="T93" s="422"/>
      <c r="U93" s="422"/>
      <c r="V93" s="422"/>
      <c r="W93" s="149" t="str">
        <f t="shared" si="49"/>
        <v/>
      </c>
      <c r="X93" s="150" t="str">
        <f t="shared" si="50"/>
        <v/>
      </c>
      <c r="Y93" s="63" t="str">
        <f>IF($C93="","",VLOOKUP($J93,'1.年齢給'!$B$8:$C$54,2))</f>
        <v/>
      </c>
      <c r="Z93" s="64" t="str">
        <f t="shared" si="51"/>
        <v/>
      </c>
      <c r="AA93" s="65" t="str">
        <f>IF($C93="","",IF($Z93="","",IF($Z93&lt;'3.段階号俸表・参照表'!$W$5,1,VLOOKUP($Z93,'3.段階号俸表・参照表'!$W$4:$AI$13,13,TRUE))))</f>
        <v/>
      </c>
      <c r="AB93" s="64" t="str">
        <f>IF(C93="","",($Z93-VLOOKUP($AA93,'3.段階号俸表・参照表'!$V$4:$AH$13,2,FALSE)))</f>
        <v/>
      </c>
      <c r="AC93" s="65" t="str">
        <f>IF($C93="","",IF($AB93&lt;=0,1,ROUNDUP($AB93/VLOOKUP($AA93,'3.段階号俸表・参照表'!$V$4:$AH$13,4,FALSE),0)+1))</f>
        <v/>
      </c>
      <c r="AD93" s="64" t="str">
        <f>IF($C93="","",INDEX('3.段階号俸表・参照表'!$B$3:$T$188,MATCH($AC93,'3.段階号俸表・参照表'!$B$3:$B$188,0),MATCH($AA93,'3.段階号俸表・参照表'!$B$3:$T$3,0)))</f>
        <v/>
      </c>
      <c r="AE93" s="64" t="str">
        <f t="shared" si="40"/>
        <v/>
      </c>
      <c r="AF93" s="64" t="str">
        <f t="shared" si="52"/>
        <v/>
      </c>
      <c r="AG93" s="64" t="str">
        <f t="shared" si="41"/>
        <v/>
      </c>
      <c r="AH93" s="67" t="str">
        <f t="shared" si="42"/>
        <v/>
      </c>
      <c r="AI93" s="187" t="str">
        <f t="shared" si="53"/>
        <v/>
      </c>
      <c r="AJ93" s="145" t="str">
        <f t="shared" si="54"/>
        <v/>
      </c>
      <c r="AK93" s="188" t="str">
        <f t="shared" si="55"/>
        <v/>
      </c>
      <c r="AL93" s="423"/>
      <c r="AM93" s="198" t="str">
        <f>IF($AL93="","",($AJ93-VLOOKUP($AL93,'3.段階号俸表・参照表'!$V$4:$AH$13,2,FALSE)))</f>
        <v/>
      </c>
      <c r="AN93" s="188" t="str">
        <f>IF($AL93="","",IF(ROUNDUP($AM93/VLOOKUP($AL93,'3.段階号俸表・参照表'!$V$4:$AH$13,4),0)+1&gt;=$AS93,$AS93,ROUNDUP($AM93/VLOOKUP($AL93,'3.段階号俸表・参照表'!$V$4:$AH$13,4),0)+1))</f>
        <v/>
      </c>
      <c r="AO93" s="199" t="str">
        <f>IF($AL93="","",($AN93-1)*VLOOKUP($AL93,'3.段階号俸表・参照表'!$V$4:$AI$13,4,FALSE))</f>
        <v/>
      </c>
      <c r="AP93" s="188" t="str">
        <f t="shared" si="56"/>
        <v/>
      </c>
      <c r="AQ93" s="188" t="str">
        <f>IF($AL93="","",IF($AP93&lt;=0,0,IF(ROUNDUP($AP93/(VLOOKUP($AL93,'3.段階号俸表・参照表'!$V$4:$AH$13,8,FALSE)),0)&gt;=($AT93-$AS93),$AT93-$AS93,ROUNDUP($AP93/(VLOOKUP($AL93,'3.段階号俸表・参照表'!$V$4:$AH$13,8,FALSE)),0))))</f>
        <v/>
      </c>
      <c r="AR93" s="188" t="str">
        <f t="shared" si="57"/>
        <v/>
      </c>
      <c r="AS93" s="188" t="str">
        <f>IF($AL93="","",VLOOKUP($AL93,'3.段階号俸表・参照表'!$V$4:$AH$13,11,FALSE))</f>
        <v/>
      </c>
      <c r="AT93" s="188" t="str">
        <f>IF($AL93="","",VLOOKUP($AL93,'3.段階号俸表・参照表'!$V$4:$AH$13,12,FALSE))</f>
        <v/>
      </c>
      <c r="AU93" s="145" t="str">
        <f>IF($AL93="","",INDEX('3.段階号俸表・参照表'!$B$3:$T$188,MATCH($AR93,'3.段階号俸表・参照表'!$B$3:$B$188,0),MATCH($AL93,'3.段階号俸表・参照表'!$B$3:$T$3,0)))</f>
        <v/>
      </c>
      <c r="AV93" s="145" t="str">
        <f t="shared" si="43"/>
        <v/>
      </c>
      <c r="AW93" s="145" t="str">
        <f t="shared" si="58"/>
        <v/>
      </c>
      <c r="AX93" s="145" t="str">
        <f t="shared" si="59"/>
        <v/>
      </c>
      <c r="AY93" s="145" t="str">
        <f t="shared" si="60"/>
        <v/>
      </c>
      <c r="AZ93" s="145" t="str">
        <f t="shared" si="61"/>
        <v/>
      </c>
      <c r="BA93" s="201" t="str">
        <f t="shared" si="62"/>
        <v/>
      </c>
      <c r="BC93" s="234" t="str">
        <f t="shared" si="44"/>
        <v/>
      </c>
      <c r="BD93" s="226" t="str">
        <f t="shared" si="45"/>
        <v/>
      </c>
      <c r="BE93" s="226" t="str">
        <f t="shared" si="46"/>
        <v/>
      </c>
      <c r="BF93" s="226" t="str">
        <f t="shared" si="47"/>
        <v/>
      </c>
      <c r="BG93" s="235" t="str">
        <f>IF($C93="","",IF($BC93&gt;=$BC$5,AI93,VLOOKUP(BC93,'1.年齢給'!$B$8:$C$54,2)))</f>
        <v/>
      </c>
      <c r="BH93" s="236" t="str">
        <f t="shared" si="63"/>
        <v/>
      </c>
      <c r="BI93" s="230" t="str">
        <f t="shared" si="64"/>
        <v/>
      </c>
      <c r="BJ93" s="230" t="str">
        <f t="shared" si="65"/>
        <v/>
      </c>
      <c r="BK93" s="230" t="str">
        <f>IF($BH93="","",VLOOKUP($BH93,'3.段階号俸表・参照表'!V$4:AH$13,11,FALSE))</f>
        <v/>
      </c>
      <c r="BL93" s="230" t="str">
        <f>IF($BH93="","",VLOOKUP($BH93,'3.段階号俸表・参照表'!$V$4:$AH$13,12,FALSE))</f>
        <v/>
      </c>
      <c r="BM93" s="235" t="str">
        <f>IF($C93="","",IF($BC93&gt;=$BC$5,$AU93,INDEX('3.段階号俸表・参照表'!$B$3:$T$188,MATCH(BJ93,'3.段階号俸表・参照表'!$B$3:$B$188,0),MATCH(BH93,'3.段階号俸表・参照表'!$B$3:$T$3,0))))</f>
        <v/>
      </c>
      <c r="BN93" s="238" t="str">
        <f t="shared" si="66"/>
        <v/>
      </c>
    </row>
    <row r="94" spans="1:66" ht="14.4" x14ac:dyDescent="0.15">
      <c r="A94" s="62" t="str">
        <f>IF(C94="","",COUNTA($C$9:C94))</f>
        <v/>
      </c>
      <c r="B94" s="419"/>
      <c r="C94" s="419"/>
      <c r="D94" s="425"/>
      <c r="E94" s="425"/>
      <c r="F94" s="419"/>
      <c r="G94" s="419"/>
      <c r="H94" s="420"/>
      <c r="I94" s="420"/>
      <c r="J94" s="142" t="str">
        <f t="shared" si="67"/>
        <v/>
      </c>
      <c r="K94" s="142" t="str">
        <f t="shared" si="68"/>
        <v/>
      </c>
      <c r="L94" s="142" t="str">
        <f t="shared" si="69"/>
        <v/>
      </c>
      <c r="M94" s="142" t="str">
        <f t="shared" si="70"/>
        <v/>
      </c>
      <c r="N94" s="421"/>
      <c r="O94" s="421"/>
      <c r="P94" s="421"/>
      <c r="Q94" s="421"/>
      <c r="R94" s="145" t="str">
        <f t="shared" si="48"/>
        <v/>
      </c>
      <c r="S94" s="422"/>
      <c r="T94" s="422"/>
      <c r="U94" s="422"/>
      <c r="V94" s="422"/>
      <c r="W94" s="149" t="str">
        <f t="shared" si="49"/>
        <v/>
      </c>
      <c r="X94" s="150" t="str">
        <f t="shared" si="50"/>
        <v/>
      </c>
      <c r="Y94" s="63" t="str">
        <f>IF($C94="","",VLOOKUP($J94,'1.年齢給'!$B$8:$C$54,2))</f>
        <v/>
      </c>
      <c r="Z94" s="64" t="str">
        <f t="shared" si="51"/>
        <v/>
      </c>
      <c r="AA94" s="65" t="str">
        <f>IF($C94="","",IF($Z94="","",IF($Z94&lt;'3.段階号俸表・参照表'!$W$5,1,VLOOKUP($Z94,'3.段階号俸表・参照表'!$W$4:$AI$13,13,TRUE))))</f>
        <v/>
      </c>
      <c r="AB94" s="64" t="str">
        <f>IF(C94="","",($Z94-VLOOKUP($AA94,'3.段階号俸表・参照表'!$V$4:$AH$13,2,FALSE)))</f>
        <v/>
      </c>
      <c r="AC94" s="65" t="str">
        <f>IF($C94="","",IF($AB94&lt;=0,1,ROUNDUP($AB94/VLOOKUP($AA94,'3.段階号俸表・参照表'!$V$4:$AH$13,4,FALSE),0)+1))</f>
        <v/>
      </c>
      <c r="AD94" s="64" t="str">
        <f>IF($C94="","",INDEX('3.段階号俸表・参照表'!$B$3:$T$188,MATCH($AC94,'3.段階号俸表・参照表'!$B$3:$B$188,0),MATCH($AA94,'3.段階号俸表・参照表'!$B$3:$T$3,0)))</f>
        <v/>
      </c>
      <c r="AE94" s="64" t="str">
        <f t="shared" si="40"/>
        <v/>
      </c>
      <c r="AF94" s="64" t="str">
        <f t="shared" si="52"/>
        <v/>
      </c>
      <c r="AG94" s="64" t="str">
        <f t="shared" si="41"/>
        <v/>
      </c>
      <c r="AH94" s="67" t="str">
        <f t="shared" si="42"/>
        <v/>
      </c>
      <c r="AI94" s="187" t="str">
        <f t="shared" si="53"/>
        <v/>
      </c>
      <c r="AJ94" s="145" t="str">
        <f t="shared" si="54"/>
        <v/>
      </c>
      <c r="AK94" s="188" t="str">
        <f t="shared" si="55"/>
        <v/>
      </c>
      <c r="AL94" s="423"/>
      <c r="AM94" s="198" t="str">
        <f>IF($AL94="","",($AJ94-VLOOKUP($AL94,'3.段階号俸表・参照表'!$V$4:$AH$13,2,FALSE)))</f>
        <v/>
      </c>
      <c r="AN94" s="188" t="str">
        <f>IF($AL94="","",IF(ROUNDUP($AM94/VLOOKUP($AL94,'3.段階号俸表・参照表'!$V$4:$AH$13,4),0)+1&gt;=$AS94,$AS94,ROUNDUP($AM94/VLOOKUP($AL94,'3.段階号俸表・参照表'!$V$4:$AH$13,4),0)+1))</f>
        <v/>
      </c>
      <c r="AO94" s="199" t="str">
        <f>IF($AL94="","",($AN94-1)*VLOOKUP($AL94,'3.段階号俸表・参照表'!$V$4:$AI$13,4,FALSE))</f>
        <v/>
      </c>
      <c r="AP94" s="188" t="str">
        <f t="shared" si="56"/>
        <v/>
      </c>
      <c r="AQ94" s="188" t="str">
        <f>IF($AL94="","",IF($AP94&lt;=0,0,IF(ROUNDUP($AP94/(VLOOKUP($AL94,'3.段階号俸表・参照表'!$V$4:$AH$13,8,FALSE)),0)&gt;=($AT94-$AS94),$AT94-$AS94,ROUNDUP($AP94/(VLOOKUP($AL94,'3.段階号俸表・参照表'!$V$4:$AH$13,8,FALSE)),0))))</f>
        <v/>
      </c>
      <c r="AR94" s="188" t="str">
        <f t="shared" si="57"/>
        <v/>
      </c>
      <c r="AS94" s="188" t="str">
        <f>IF($AL94="","",VLOOKUP($AL94,'3.段階号俸表・参照表'!$V$4:$AH$13,11,FALSE))</f>
        <v/>
      </c>
      <c r="AT94" s="188" t="str">
        <f>IF($AL94="","",VLOOKUP($AL94,'3.段階号俸表・参照表'!$V$4:$AH$13,12,FALSE))</f>
        <v/>
      </c>
      <c r="AU94" s="145" t="str">
        <f>IF($AL94="","",INDEX('3.段階号俸表・参照表'!$B$3:$T$188,MATCH($AR94,'3.段階号俸表・参照表'!$B$3:$B$188,0),MATCH($AL94,'3.段階号俸表・参照表'!$B$3:$T$3,0)))</f>
        <v/>
      </c>
      <c r="AV94" s="145" t="str">
        <f t="shared" si="43"/>
        <v/>
      </c>
      <c r="AW94" s="145" t="str">
        <f t="shared" si="58"/>
        <v/>
      </c>
      <c r="AX94" s="145" t="str">
        <f t="shared" si="59"/>
        <v/>
      </c>
      <c r="AY94" s="145" t="str">
        <f t="shared" si="60"/>
        <v/>
      </c>
      <c r="AZ94" s="145" t="str">
        <f t="shared" si="61"/>
        <v/>
      </c>
      <c r="BA94" s="201" t="str">
        <f t="shared" si="62"/>
        <v/>
      </c>
      <c r="BC94" s="234" t="str">
        <f t="shared" si="44"/>
        <v/>
      </c>
      <c r="BD94" s="226" t="str">
        <f t="shared" si="45"/>
        <v/>
      </c>
      <c r="BE94" s="226" t="str">
        <f t="shared" si="46"/>
        <v/>
      </c>
      <c r="BF94" s="226" t="str">
        <f t="shared" si="47"/>
        <v/>
      </c>
      <c r="BG94" s="235" t="str">
        <f>IF($C94="","",IF($BC94&gt;=$BC$5,AI94,VLOOKUP(BC94,'1.年齢給'!$B$8:$C$54,2)))</f>
        <v/>
      </c>
      <c r="BH94" s="236" t="str">
        <f t="shared" si="63"/>
        <v/>
      </c>
      <c r="BI94" s="230" t="str">
        <f t="shared" si="64"/>
        <v/>
      </c>
      <c r="BJ94" s="230" t="str">
        <f t="shared" si="65"/>
        <v/>
      </c>
      <c r="BK94" s="230" t="str">
        <f>IF($BH94="","",VLOOKUP($BH94,'3.段階号俸表・参照表'!V$4:AH$13,11,FALSE))</f>
        <v/>
      </c>
      <c r="BL94" s="230" t="str">
        <f>IF($BH94="","",VLOOKUP($BH94,'3.段階号俸表・参照表'!$V$4:$AH$13,12,FALSE))</f>
        <v/>
      </c>
      <c r="BM94" s="235" t="str">
        <f>IF($C94="","",IF($BC94&gt;=$BC$5,$AU94,INDEX('3.段階号俸表・参照表'!$B$3:$T$188,MATCH(BJ94,'3.段階号俸表・参照表'!$B$3:$B$188,0),MATCH(BH94,'3.段階号俸表・参照表'!$B$3:$T$3,0))))</f>
        <v/>
      </c>
      <c r="BN94" s="238" t="str">
        <f t="shared" si="66"/>
        <v/>
      </c>
    </row>
    <row r="95" spans="1:66" ht="14.4" x14ac:dyDescent="0.15">
      <c r="A95" s="62" t="str">
        <f>IF(C95="","",COUNTA($C$9:C95))</f>
        <v/>
      </c>
      <c r="B95" s="419"/>
      <c r="C95" s="419"/>
      <c r="D95" s="425"/>
      <c r="E95" s="425"/>
      <c r="F95" s="419"/>
      <c r="G95" s="419"/>
      <c r="H95" s="420"/>
      <c r="I95" s="420"/>
      <c r="J95" s="142" t="str">
        <f t="shared" si="67"/>
        <v/>
      </c>
      <c r="K95" s="142" t="str">
        <f t="shared" si="68"/>
        <v/>
      </c>
      <c r="L95" s="142" t="str">
        <f t="shared" si="69"/>
        <v/>
      </c>
      <c r="M95" s="142" t="str">
        <f t="shared" si="70"/>
        <v/>
      </c>
      <c r="N95" s="421"/>
      <c r="O95" s="421"/>
      <c r="P95" s="421"/>
      <c r="Q95" s="421"/>
      <c r="R95" s="145" t="str">
        <f t="shared" si="48"/>
        <v/>
      </c>
      <c r="S95" s="422"/>
      <c r="T95" s="422"/>
      <c r="U95" s="422"/>
      <c r="V95" s="422"/>
      <c r="W95" s="149" t="str">
        <f t="shared" si="49"/>
        <v/>
      </c>
      <c r="X95" s="150" t="str">
        <f t="shared" si="50"/>
        <v/>
      </c>
      <c r="Y95" s="63" t="str">
        <f>IF($C95="","",VLOOKUP($J95,'1.年齢給'!$B$8:$C$54,2))</f>
        <v/>
      </c>
      <c r="Z95" s="64" t="str">
        <f t="shared" si="51"/>
        <v/>
      </c>
      <c r="AA95" s="65" t="str">
        <f>IF($C95="","",IF($Z95="","",IF($Z95&lt;'3.段階号俸表・参照表'!$W$5,1,VLOOKUP($Z95,'3.段階号俸表・参照表'!$W$4:$AI$13,13,TRUE))))</f>
        <v/>
      </c>
      <c r="AB95" s="64" t="str">
        <f>IF(C95="","",($Z95-VLOOKUP($AA95,'3.段階号俸表・参照表'!$V$4:$AH$13,2,FALSE)))</f>
        <v/>
      </c>
      <c r="AC95" s="65" t="str">
        <f>IF($C95="","",IF($AB95&lt;=0,1,ROUNDUP($AB95/VLOOKUP($AA95,'3.段階号俸表・参照表'!$V$4:$AH$13,4,FALSE),0)+1))</f>
        <v/>
      </c>
      <c r="AD95" s="64" t="str">
        <f>IF($C95="","",INDEX('3.段階号俸表・参照表'!$B$3:$T$188,MATCH($AC95,'3.段階号俸表・参照表'!$B$3:$B$188,0),MATCH($AA95,'3.段階号俸表・参照表'!$B$3:$T$3,0)))</f>
        <v/>
      </c>
      <c r="AE95" s="64" t="str">
        <f t="shared" si="40"/>
        <v/>
      </c>
      <c r="AF95" s="64" t="str">
        <f t="shared" si="52"/>
        <v/>
      </c>
      <c r="AG95" s="64" t="str">
        <f t="shared" si="41"/>
        <v/>
      </c>
      <c r="AH95" s="67" t="str">
        <f t="shared" si="42"/>
        <v/>
      </c>
      <c r="AI95" s="187" t="str">
        <f t="shared" si="53"/>
        <v/>
      </c>
      <c r="AJ95" s="145" t="str">
        <f t="shared" si="54"/>
        <v/>
      </c>
      <c r="AK95" s="188" t="str">
        <f t="shared" si="55"/>
        <v/>
      </c>
      <c r="AL95" s="423"/>
      <c r="AM95" s="198" t="str">
        <f>IF($AL95="","",($AJ95-VLOOKUP($AL95,'3.段階号俸表・参照表'!$V$4:$AH$13,2,FALSE)))</f>
        <v/>
      </c>
      <c r="AN95" s="188" t="str">
        <f>IF($AL95="","",IF(ROUNDUP($AM95/VLOOKUP($AL95,'3.段階号俸表・参照表'!$V$4:$AH$13,4),0)+1&gt;=$AS95,$AS95,ROUNDUP($AM95/VLOOKUP($AL95,'3.段階号俸表・参照表'!$V$4:$AH$13,4),0)+1))</f>
        <v/>
      </c>
      <c r="AO95" s="199" t="str">
        <f>IF($AL95="","",($AN95-1)*VLOOKUP($AL95,'3.段階号俸表・参照表'!$V$4:$AI$13,4,FALSE))</f>
        <v/>
      </c>
      <c r="AP95" s="188" t="str">
        <f t="shared" si="56"/>
        <v/>
      </c>
      <c r="AQ95" s="188" t="str">
        <f>IF($AL95="","",IF($AP95&lt;=0,0,IF(ROUNDUP($AP95/(VLOOKUP($AL95,'3.段階号俸表・参照表'!$V$4:$AH$13,8,FALSE)),0)&gt;=($AT95-$AS95),$AT95-$AS95,ROUNDUP($AP95/(VLOOKUP($AL95,'3.段階号俸表・参照表'!$V$4:$AH$13,8,FALSE)),0))))</f>
        <v/>
      </c>
      <c r="AR95" s="188" t="str">
        <f t="shared" si="57"/>
        <v/>
      </c>
      <c r="AS95" s="188" t="str">
        <f>IF($AL95="","",VLOOKUP($AL95,'3.段階号俸表・参照表'!$V$4:$AH$13,11,FALSE))</f>
        <v/>
      </c>
      <c r="AT95" s="188" t="str">
        <f>IF($AL95="","",VLOOKUP($AL95,'3.段階号俸表・参照表'!$V$4:$AH$13,12,FALSE))</f>
        <v/>
      </c>
      <c r="AU95" s="145" t="str">
        <f>IF($AL95="","",INDEX('3.段階号俸表・参照表'!$B$3:$T$188,MATCH($AR95,'3.段階号俸表・参照表'!$B$3:$B$188,0),MATCH($AL95,'3.段階号俸表・参照表'!$B$3:$T$3,0)))</f>
        <v/>
      </c>
      <c r="AV95" s="145" t="str">
        <f t="shared" si="43"/>
        <v/>
      </c>
      <c r="AW95" s="145" t="str">
        <f t="shared" si="58"/>
        <v/>
      </c>
      <c r="AX95" s="145" t="str">
        <f t="shared" si="59"/>
        <v/>
      </c>
      <c r="AY95" s="145" t="str">
        <f t="shared" si="60"/>
        <v/>
      </c>
      <c r="AZ95" s="145" t="str">
        <f t="shared" si="61"/>
        <v/>
      </c>
      <c r="BA95" s="201" t="str">
        <f t="shared" si="62"/>
        <v/>
      </c>
      <c r="BC95" s="234" t="str">
        <f t="shared" si="44"/>
        <v/>
      </c>
      <c r="BD95" s="226" t="str">
        <f t="shared" si="45"/>
        <v/>
      </c>
      <c r="BE95" s="226" t="str">
        <f t="shared" si="46"/>
        <v/>
      </c>
      <c r="BF95" s="226" t="str">
        <f t="shared" si="47"/>
        <v/>
      </c>
      <c r="BG95" s="235" t="str">
        <f>IF($C95="","",IF($BC95&gt;=$BC$5,AI95,VLOOKUP(BC95,'1.年齢給'!$B$8:$C$54,2)))</f>
        <v/>
      </c>
      <c r="BH95" s="236" t="str">
        <f t="shared" si="63"/>
        <v/>
      </c>
      <c r="BI95" s="230" t="str">
        <f t="shared" si="64"/>
        <v/>
      </c>
      <c r="BJ95" s="230" t="str">
        <f t="shared" si="65"/>
        <v/>
      </c>
      <c r="BK95" s="230" t="str">
        <f>IF($BH95="","",VLOOKUP($BH95,'3.段階号俸表・参照表'!V$4:AH$13,11,FALSE))</f>
        <v/>
      </c>
      <c r="BL95" s="230" t="str">
        <f>IF($BH95="","",VLOOKUP($BH95,'3.段階号俸表・参照表'!$V$4:$AH$13,12,FALSE))</f>
        <v/>
      </c>
      <c r="BM95" s="235" t="str">
        <f>IF($C95="","",IF($BC95&gt;=$BC$5,$AU95,INDEX('3.段階号俸表・参照表'!$B$3:$T$188,MATCH(BJ95,'3.段階号俸表・参照表'!$B$3:$B$188,0),MATCH(BH95,'3.段階号俸表・参照表'!$B$3:$T$3,0))))</f>
        <v/>
      </c>
      <c r="BN95" s="238" t="str">
        <f t="shared" si="66"/>
        <v/>
      </c>
    </row>
    <row r="96" spans="1:66" ht="14.4" x14ac:dyDescent="0.15">
      <c r="A96" s="62" t="str">
        <f>IF(C96="","",COUNTA($C$9:C96))</f>
        <v/>
      </c>
      <c r="B96" s="419"/>
      <c r="C96" s="419"/>
      <c r="D96" s="425"/>
      <c r="E96" s="425"/>
      <c r="F96" s="419"/>
      <c r="G96" s="419"/>
      <c r="H96" s="420"/>
      <c r="I96" s="420"/>
      <c r="J96" s="142" t="str">
        <f t="shared" si="67"/>
        <v/>
      </c>
      <c r="K96" s="142" t="str">
        <f t="shared" si="68"/>
        <v/>
      </c>
      <c r="L96" s="142" t="str">
        <f t="shared" si="69"/>
        <v/>
      </c>
      <c r="M96" s="142" t="str">
        <f t="shared" si="70"/>
        <v/>
      </c>
      <c r="N96" s="421"/>
      <c r="O96" s="421"/>
      <c r="P96" s="421"/>
      <c r="Q96" s="421"/>
      <c r="R96" s="145" t="str">
        <f t="shared" si="48"/>
        <v/>
      </c>
      <c r="S96" s="422"/>
      <c r="T96" s="422"/>
      <c r="U96" s="422"/>
      <c r="V96" s="422"/>
      <c r="W96" s="149" t="str">
        <f t="shared" si="49"/>
        <v/>
      </c>
      <c r="X96" s="150" t="str">
        <f t="shared" si="50"/>
        <v/>
      </c>
      <c r="Y96" s="63" t="str">
        <f>IF($C96="","",VLOOKUP($J96,'1.年齢給'!$B$8:$C$54,2))</f>
        <v/>
      </c>
      <c r="Z96" s="64" t="str">
        <f t="shared" si="51"/>
        <v/>
      </c>
      <c r="AA96" s="65" t="str">
        <f>IF($C96="","",IF($Z96="","",IF($Z96&lt;'3.段階号俸表・参照表'!$W$5,1,VLOOKUP($Z96,'3.段階号俸表・参照表'!$W$4:$AI$13,13,TRUE))))</f>
        <v/>
      </c>
      <c r="AB96" s="64" t="str">
        <f>IF(C96="","",($Z96-VLOOKUP($AA96,'3.段階号俸表・参照表'!$V$4:$AH$13,2,FALSE)))</f>
        <v/>
      </c>
      <c r="AC96" s="65" t="str">
        <f>IF($C96="","",IF($AB96&lt;=0,1,ROUNDUP($AB96/VLOOKUP($AA96,'3.段階号俸表・参照表'!$V$4:$AH$13,4,FALSE),0)+1))</f>
        <v/>
      </c>
      <c r="AD96" s="64" t="str">
        <f>IF($C96="","",INDEX('3.段階号俸表・参照表'!$B$3:$T$188,MATCH($AC96,'3.段階号俸表・参照表'!$B$3:$B$188,0),MATCH($AA96,'3.段階号俸表・参照表'!$B$3:$T$3,0)))</f>
        <v/>
      </c>
      <c r="AE96" s="64" t="str">
        <f t="shared" si="40"/>
        <v/>
      </c>
      <c r="AF96" s="64" t="str">
        <f t="shared" si="52"/>
        <v/>
      </c>
      <c r="AG96" s="64" t="str">
        <f t="shared" si="41"/>
        <v/>
      </c>
      <c r="AH96" s="67" t="str">
        <f t="shared" si="42"/>
        <v/>
      </c>
      <c r="AI96" s="187" t="str">
        <f t="shared" si="53"/>
        <v/>
      </c>
      <c r="AJ96" s="145" t="str">
        <f t="shared" si="54"/>
        <v/>
      </c>
      <c r="AK96" s="188" t="str">
        <f t="shared" si="55"/>
        <v/>
      </c>
      <c r="AL96" s="423"/>
      <c r="AM96" s="198" t="str">
        <f>IF($AL96="","",($AJ96-VLOOKUP($AL96,'3.段階号俸表・参照表'!$V$4:$AH$13,2,FALSE)))</f>
        <v/>
      </c>
      <c r="AN96" s="188" t="str">
        <f>IF($AL96="","",IF(ROUNDUP($AM96/VLOOKUP($AL96,'3.段階号俸表・参照表'!$V$4:$AH$13,4),0)+1&gt;=$AS96,$AS96,ROUNDUP($AM96/VLOOKUP($AL96,'3.段階号俸表・参照表'!$V$4:$AH$13,4),0)+1))</f>
        <v/>
      </c>
      <c r="AO96" s="199" t="str">
        <f>IF($AL96="","",($AN96-1)*VLOOKUP($AL96,'3.段階号俸表・参照表'!$V$4:$AI$13,4,FALSE))</f>
        <v/>
      </c>
      <c r="AP96" s="188" t="str">
        <f t="shared" si="56"/>
        <v/>
      </c>
      <c r="AQ96" s="188" t="str">
        <f>IF($AL96="","",IF($AP96&lt;=0,0,IF(ROUNDUP($AP96/(VLOOKUP($AL96,'3.段階号俸表・参照表'!$V$4:$AH$13,8,FALSE)),0)&gt;=($AT96-$AS96),$AT96-$AS96,ROUNDUP($AP96/(VLOOKUP($AL96,'3.段階号俸表・参照表'!$V$4:$AH$13,8,FALSE)),0))))</f>
        <v/>
      </c>
      <c r="AR96" s="188" t="str">
        <f t="shared" si="57"/>
        <v/>
      </c>
      <c r="AS96" s="188" t="str">
        <f>IF($AL96="","",VLOOKUP($AL96,'3.段階号俸表・参照表'!$V$4:$AH$13,11,FALSE))</f>
        <v/>
      </c>
      <c r="AT96" s="188" t="str">
        <f>IF($AL96="","",VLOOKUP($AL96,'3.段階号俸表・参照表'!$V$4:$AH$13,12,FALSE))</f>
        <v/>
      </c>
      <c r="AU96" s="145" t="str">
        <f>IF($AL96="","",INDEX('3.段階号俸表・参照表'!$B$3:$T$188,MATCH($AR96,'3.段階号俸表・参照表'!$B$3:$B$188,0),MATCH($AL96,'3.段階号俸表・参照表'!$B$3:$T$3,0)))</f>
        <v/>
      </c>
      <c r="AV96" s="145" t="str">
        <f t="shared" si="43"/>
        <v/>
      </c>
      <c r="AW96" s="145" t="str">
        <f t="shared" si="58"/>
        <v/>
      </c>
      <c r="AX96" s="145" t="str">
        <f t="shared" si="59"/>
        <v/>
      </c>
      <c r="AY96" s="145" t="str">
        <f t="shared" si="60"/>
        <v/>
      </c>
      <c r="AZ96" s="145" t="str">
        <f t="shared" si="61"/>
        <v/>
      </c>
      <c r="BA96" s="201" t="str">
        <f t="shared" si="62"/>
        <v/>
      </c>
      <c r="BC96" s="234" t="str">
        <f t="shared" si="44"/>
        <v/>
      </c>
      <c r="BD96" s="226" t="str">
        <f t="shared" si="45"/>
        <v/>
      </c>
      <c r="BE96" s="226" t="str">
        <f t="shared" si="46"/>
        <v/>
      </c>
      <c r="BF96" s="226" t="str">
        <f t="shared" si="47"/>
        <v/>
      </c>
      <c r="BG96" s="235" t="str">
        <f>IF($C96="","",IF($BC96&gt;=$BC$5,AI96,VLOOKUP(BC96,'1.年齢給'!$B$8:$C$54,2)))</f>
        <v/>
      </c>
      <c r="BH96" s="236" t="str">
        <f t="shared" si="63"/>
        <v/>
      </c>
      <c r="BI96" s="230" t="str">
        <f t="shared" si="64"/>
        <v/>
      </c>
      <c r="BJ96" s="230" t="str">
        <f t="shared" si="65"/>
        <v/>
      </c>
      <c r="BK96" s="230" t="str">
        <f>IF($BH96="","",VLOOKUP($BH96,'3.段階号俸表・参照表'!V$4:AH$13,11,FALSE))</f>
        <v/>
      </c>
      <c r="BL96" s="230" t="str">
        <f>IF($BH96="","",VLOOKUP($BH96,'3.段階号俸表・参照表'!$V$4:$AH$13,12,FALSE))</f>
        <v/>
      </c>
      <c r="BM96" s="235" t="str">
        <f>IF($C96="","",IF($BC96&gt;=$BC$5,$AU96,INDEX('3.段階号俸表・参照表'!$B$3:$T$188,MATCH(BJ96,'3.段階号俸表・参照表'!$B$3:$B$188,0),MATCH(BH96,'3.段階号俸表・参照表'!$B$3:$T$3,0))))</f>
        <v/>
      </c>
      <c r="BN96" s="238" t="str">
        <f t="shared" si="66"/>
        <v/>
      </c>
    </row>
    <row r="97" spans="1:66" ht="14.4" x14ac:dyDescent="0.15">
      <c r="A97" s="62" t="str">
        <f>IF(C97="","",COUNTA($C$9:C97))</f>
        <v/>
      </c>
      <c r="B97" s="419"/>
      <c r="C97" s="419"/>
      <c r="D97" s="425"/>
      <c r="E97" s="425"/>
      <c r="F97" s="419"/>
      <c r="G97" s="419"/>
      <c r="H97" s="420"/>
      <c r="I97" s="420"/>
      <c r="J97" s="142" t="str">
        <f t="shared" si="67"/>
        <v/>
      </c>
      <c r="K97" s="142" t="str">
        <f t="shared" si="68"/>
        <v/>
      </c>
      <c r="L97" s="142" t="str">
        <f t="shared" si="69"/>
        <v/>
      </c>
      <c r="M97" s="142" t="str">
        <f t="shared" si="70"/>
        <v/>
      </c>
      <c r="N97" s="421"/>
      <c r="O97" s="421"/>
      <c r="P97" s="421"/>
      <c r="Q97" s="421"/>
      <c r="R97" s="145" t="str">
        <f t="shared" si="48"/>
        <v/>
      </c>
      <c r="S97" s="422"/>
      <c r="T97" s="422"/>
      <c r="U97" s="422"/>
      <c r="V97" s="422"/>
      <c r="W97" s="149" t="str">
        <f t="shared" si="49"/>
        <v/>
      </c>
      <c r="X97" s="150" t="str">
        <f t="shared" si="50"/>
        <v/>
      </c>
      <c r="Y97" s="63" t="str">
        <f>IF($C97="","",VLOOKUP($J97,'1.年齢給'!$B$8:$C$54,2))</f>
        <v/>
      </c>
      <c r="Z97" s="64" t="str">
        <f t="shared" si="51"/>
        <v/>
      </c>
      <c r="AA97" s="65" t="str">
        <f>IF($C97="","",IF($Z97="","",IF($Z97&lt;'3.段階号俸表・参照表'!$W$5,1,VLOOKUP($Z97,'3.段階号俸表・参照表'!$W$4:$AI$13,13,TRUE))))</f>
        <v/>
      </c>
      <c r="AB97" s="64" t="str">
        <f>IF(C97="","",($Z97-VLOOKUP($AA97,'3.段階号俸表・参照表'!$V$4:$AH$13,2,FALSE)))</f>
        <v/>
      </c>
      <c r="AC97" s="65" t="str">
        <f>IF($C97="","",IF($AB97&lt;=0,1,ROUNDUP($AB97/VLOOKUP($AA97,'3.段階号俸表・参照表'!$V$4:$AH$13,4,FALSE),0)+1))</f>
        <v/>
      </c>
      <c r="AD97" s="64" t="str">
        <f>IF($C97="","",INDEX('3.段階号俸表・参照表'!$B$3:$T$188,MATCH($AC97,'3.段階号俸表・参照表'!$B$3:$B$188,0),MATCH($AA97,'3.段階号俸表・参照表'!$B$3:$T$3,0)))</f>
        <v/>
      </c>
      <c r="AE97" s="64" t="str">
        <f t="shared" si="40"/>
        <v/>
      </c>
      <c r="AF97" s="64" t="str">
        <f t="shared" si="52"/>
        <v/>
      </c>
      <c r="AG97" s="64" t="str">
        <f t="shared" si="41"/>
        <v/>
      </c>
      <c r="AH97" s="67" t="str">
        <f t="shared" si="42"/>
        <v/>
      </c>
      <c r="AI97" s="187" t="str">
        <f t="shared" si="53"/>
        <v/>
      </c>
      <c r="AJ97" s="145" t="str">
        <f t="shared" si="54"/>
        <v/>
      </c>
      <c r="AK97" s="188" t="str">
        <f t="shared" si="55"/>
        <v/>
      </c>
      <c r="AL97" s="423"/>
      <c r="AM97" s="198" t="str">
        <f>IF($AL97="","",($AJ97-VLOOKUP($AL97,'3.段階号俸表・参照表'!$V$4:$AH$13,2,FALSE)))</f>
        <v/>
      </c>
      <c r="AN97" s="188" t="str">
        <f>IF($AL97="","",IF(ROUNDUP($AM97/VLOOKUP($AL97,'3.段階号俸表・参照表'!$V$4:$AH$13,4),0)+1&gt;=$AS97,$AS97,ROUNDUP($AM97/VLOOKUP($AL97,'3.段階号俸表・参照表'!$V$4:$AH$13,4),0)+1))</f>
        <v/>
      </c>
      <c r="AO97" s="199" t="str">
        <f>IF($AL97="","",($AN97-1)*VLOOKUP($AL97,'3.段階号俸表・参照表'!$V$4:$AI$13,4,FALSE))</f>
        <v/>
      </c>
      <c r="AP97" s="188" t="str">
        <f t="shared" si="56"/>
        <v/>
      </c>
      <c r="AQ97" s="188" t="str">
        <f>IF($AL97="","",IF($AP97&lt;=0,0,IF(ROUNDUP($AP97/(VLOOKUP($AL97,'3.段階号俸表・参照表'!$V$4:$AH$13,8,FALSE)),0)&gt;=($AT97-$AS97),$AT97-$AS97,ROUNDUP($AP97/(VLOOKUP($AL97,'3.段階号俸表・参照表'!$V$4:$AH$13,8,FALSE)),0))))</f>
        <v/>
      </c>
      <c r="AR97" s="188" t="str">
        <f t="shared" si="57"/>
        <v/>
      </c>
      <c r="AS97" s="188" t="str">
        <f>IF($AL97="","",VLOOKUP($AL97,'3.段階号俸表・参照表'!$V$4:$AH$13,11,FALSE))</f>
        <v/>
      </c>
      <c r="AT97" s="188" t="str">
        <f>IF($AL97="","",VLOOKUP($AL97,'3.段階号俸表・参照表'!$V$4:$AH$13,12,FALSE))</f>
        <v/>
      </c>
      <c r="AU97" s="145" t="str">
        <f>IF($AL97="","",INDEX('3.段階号俸表・参照表'!$B$3:$T$188,MATCH($AR97,'3.段階号俸表・参照表'!$B$3:$B$188,0),MATCH($AL97,'3.段階号俸表・参照表'!$B$3:$T$3,0)))</f>
        <v/>
      </c>
      <c r="AV97" s="145" t="str">
        <f t="shared" si="43"/>
        <v/>
      </c>
      <c r="AW97" s="145" t="str">
        <f t="shared" si="58"/>
        <v/>
      </c>
      <c r="AX97" s="145" t="str">
        <f t="shared" si="59"/>
        <v/>
      </c>
      <c r="AY97" s="145" t="str">
        <f t="shared" si="60"/>
        <v/>
      </c>
      <c r="AZ97" s="145" t="str">
        <f t="shared" si="61"/>
        <v/>
      </c>
      <c r="BA97" s="201" t="str">
        <f t="shared" si="62"/>
        <v/>
      </c>
      <c r="BC97" s="234" t="str">
        <f t="shared" si="44"/>
        <v/>
      </c>
      <c r="BD97" s="226" t="str">
        <f t="shared" si="45"/>
        <v/>
      </c>
      <c r="BE97" s="226" t="str">
        <f t="shared" si="46"/>
        <v/>
      </c>
      <c r="BF97" s="226" t="str">
        <f t="shared" si="47"/>
        <v/>
      </c>
      <c r="BG97" s="235" t="str">
        <f>IF($C97="","",IF($BC97&gt;=$BC$5,AI97,VLOOKUP(BC97,'1.年齢給'!$B$8:$C$54,2)))</f>
        <v/>
      </c>
      <c r="BH97" s="236" t="str">
        <f t="shared" si="63"/>
        <v/>
      </c>
      <c r="BI97" s="230" t="str">
        <f t="shared" si="64"/>
        <v/>
      </c>
      <c r="BJ97" s="230" t="str">
        <f t="shared" si="65"/>
        <v/>
      </c>
      <c r="BK97" s="230" t="str">
        <f>IF($BH97="","",VLOOKUP($BH97,'3.段階号俸表・参照表'!V$4:AH$13,11,FALSE))</f>
        <v/>
      </c>
      <c r="BL97" s="230" t="str">
        <f>IF($BH97="","",VLOOKUP($BH97,'3.段階号俸表・参照表'!$V$4:$AH$13,12,FALSE))</f>
        <v/>
      </c>
      <c r="BM97" s="235" t="str">
        <f>IF($C97="","",IF($BC97&gt;=$BC$5,$AU97,INDEX('3.段階号俸表・参照表'!$B$3:$T$188,MATCH(BJ97,'3.段階号俸表・参照表'!$B$3:$B$188,0),MATCH(BH97,'3.段階号俸表・参照表'!$B$3:$T$3,0))))</f>
        <v/>
      </c>
      <c r="BN97" s="238" t="str">
        <f t="shared" si="66"/>
        <v/>
      </c>
    </row>
    <row r="98" spans="1:66" ht="14.4" x14ac:dyDescent="0.15">
      <c r="A98" s="62" t="str">
        <f>IF(C98="","",COUNTA($C$9:C98))</f>
        <v/>
      </c>
      <c r="B98" s="419"/>
      <c r="C98" s="419"/>
      <c r="D98" s="425"/>
      <c r="E98" s="425"/>
      <c r="F98" s="419"/>
      <c r="G98" s="419"/>
      <c r="H98" s="420"/>
      <c r="I98" s="420"/>
      <c r="J98" s="142" t="str">
        <f t="shared" si="67"/>
        <v/>
      </c>
      <c r="K98" s="142" t="str">
        <f t="shared" si="68"/>
        <v/>
      </c>
      <c r="L98" s="142" t="str">
        <f t="shared" si="69"/>
        <v/>
      </c>
      <c r="M98" s="142" t="str">
        <f t="shared" si="70"/>
        <v/>
      </c>
      <c r="N98" s="421"/>
      <c r="O98" s="421"/>
      <c r="P98" s="421"/>
      <c r="Q98" s="421"/>
      <c r="R98" s="145" t="str">
        <f t="shared" si="48"/>
        <v/>
      </c>
      <c r="S98" s="422"/>
      <c r="T98" s="422"/>
      <c r="U98" s="422"/>
      <c r="V98" s="422"/>
      <c r="W98" s="149" t="str">
        <f t="shared" si="49"/>
        <v/>
      </c>
      <c r="X98" s="150" t="str">
        <f t="shared" si="50"/>
        <v/>
      </c>
      <c r="Y98" s="63" t="str">
        <f>IF($C98="","",VLOOKUP($J98,'1.年齢給'!$B$8:$C$54,2))</f>
        <v/>
      </c>
      <c r="Z98" s="64" t="str">
        <f t="shared" si="51"/>
        <v/>
      </c>
      <c r="AA98" s="65" t="str">
        <f>IF($C98="","",IF($Z98="","",IF($Z98&lt;'3.段階号俸表・参照表'!$W$5,1,VLOOKUP($Z98,'3.段階号俸表・参照表'!$W$4:$AI$13,13,TRUE))))</f>
        <v/>
      </c>
      <c r="AB98" s="64" t="str">
        <f>IF(C98="","",($Z98-VLOOKUP($AA98,'3.段階号俸表・参照表'!$V$4:$AH$13,2,FALSE)))</f>
        <v/>
      </c>
      <c r="AC98" s="65" t="str">
        <f>IF($C98="","",IF($AB98&lt;=0,1,ROUNDUP($AB98/VLOOKUP($AA98,'3.段階号俸表・参照表'!$V$4:$AH$13,4,FALSE),0)+1))</f>
        <v/>
      </c>
      <c r="AD98" s="64" t="str">
        <f>IF($C98="","",INDEX('3.段階号俸表・参照表'!$B$3:$T$188,MATCH($AC98,'3.段階号俸表・参照表'!$B$3:$B$188,0),MATCH($AA98,'3.段階号俸表・参照表'!$B$3:$T$3,0)))</f>
        <v/>
      </c>
      <c r="AE98" s="64" t="str">
        <f t="shared" si="40"/>
        <v/>
      </c>
      <c r="AF98" s="64" t="str">
        <f t="shared" si="52"/>
        <v/>
      </c>
      <c r="AG98" s="64" t="str">
        <f t="shared" si="41"/>
        <v/>
      </c>
      <c r="AH98" s="67" t="str">
        <f t="shared" si="42"/>
        <v/>
      </c>
      <c r="AI98" s="187" t="str">
        <f t="shared" si="53"/>
        <v/>
      </c>
      <c r="AJ98" s="145" t="str">
        <f t="shared" si="54"/>
        <v/>
      </c>
      <c r="AK98" s="188" t="str">
        <f t="shared" si="55"/>
        <v/>
      </c>
      <c r="AL98" s="423"/>
      <c r="AM98" s="198" t="str">
        <f>IF($AL98="","",($AJ98-VLOOKUP($AL98,'3.段階号俸表・参照表'!$V$4:$AH$13,2,FALSE)))</f>
        <v/>
      </c>
      <c r="AN98" s="188" t="str">
        <f>IF($AL98="","",IF(ROUNDUP($AM98/VLOOKUP($AL98,'3.段階号俸表・参照表'!$V$4:$AH$13,4),0)+1&gt;=$AS98,$AS98,ROUNDUP($AM98/VLOOKUP($AL98,'3.段階号俸表・参照表'!$V$4:$AH$13,4),0)+1))</f>
        <v/>
      </c>
      <c r="AO98" s="199" t="str">
        <f>IF($AL98="","",($AN98-1)*VLOOKUP($AL98,'3.段階号俸表・参照表'!$V$4:$AI$13,4,FALSE))</f>
        <v/>
      </c>
      <c r="AP98" s="188" t="str">
        <f t="shared" si="56"/>
        <v/>
      </c>
      <c r="AQ98" s="188" t="str">
        <f>IF($AL98="","",IF($AP98&lt;=0,0,IF(ROUNDUP($AP98/(VLOOKUP($AL98,'3.段階号俸表・参照表'!$V$4:$AH$13,8,FALSE)),0)&gt;=($AT98-$AS98),$AT98-$AS98,ROUNDUP($AP98/(VLOOKUP($AL98,'3.段階号俸表・参照表'!$V$4:$AH$13,8,FALSE)),0))))</f>
        <v/>
      </c>
      <c r="AR98" s="188" t="str">
        <f t="shared" si="57"/>
        <v/>
      </c>
      <c r="AS98" s="188" t="str">
        <f>IF($AL98="","",VLOOKUP($AL98,'3.段階号俸表・参照表'!$V$4:$AH$13,11,FALSE))</f>
        <v/>
      </c>
      <c r="AT98" s="188" t="str">
        <f>IF($AL98="","",VLOOKUP($AL98,'3.段階号俸表・参照表'!$V$4:$AH$13,12,FALSE))</f>
        <v/>
      </c>
      <c r="AU98" s="145" t="str">
        <f>IF($AL98="","",INDEX('3.段階号俸表・参照表'!$B$3:$T$188,MATCH($AR98,'3.段階号俸表・参照表'!$B$3:$B$188,0),MATCH($AL98,'3.段階号俸表・参照表'!$B$3:$T$3,0)))</f>
        <v/>
      </c>
      <c r="AV98" s="145" t="str">
        <f t="shared" si="43"/>
        <v/>
      </c>
      <c r="AW98" s="145" t="str">
        <f t="shared" si="58"/>
        <v/>
      </c>
      <c r="AX98" s="145" t="str">
        <f t="shared" si="59"/>
        <v/>
      </c>
      <c r="AY98" s="145" t="str">
        <f t="shared" si="60"/>
        <v/>
      </c>
      <c r="AZ98" s="145" t="str">
        <f t="shared" si="61"/>
        <v/>
      </c>
      <c r="BA98" s="201" t="str">
        <f t="shared" si="62"/>
        <v/>
      </c>
      <c r="BC98" s="234" t="str">
        <f t="shared" si="44"/>
        <v/>
      </c>
      <c r="BD98" s="226" t="str">
        <f t="shared" si="45"/>
        <v/>
      </c>
      <c r="BE98" s="226" t="str">
        <f t="shared" si="46"/>
        <v/>
      </c>
      <c r="BF98" s="226" t="str">
        <f t="shared" si="47"/>
        <v/>
      </c>
      <c r="BG98" s="235" t="str">
        <f>IF($C98="","",IF($BC98&gt;=$BC$5,AI98,VLOOKUP(BC98,'1.年齢給'!$B$8:$C$54,2)))</f>
        <v/>
      </c>
      <c r="BH98" s="236" t="str">
        <f t="shared" si="63"/>
        <v/>
      </c>
      <c r="BI98" s="230" t="str">
        <f t="shared" si="64"/>
        <v/>
      </c>
      <c r="BJ98" s="230" t="str">
        <f t="shared" si="65"/>
        <v/>
      </c>
      <c r="BK98" s="230" t="str">
        <f>IF($BH98="","",VLOOKUP($BH98,'3.段階号俸表・参照表'!V$4:AH$13,11,FALSE))</f>
        <v/>
      </c>
      <c r="BL98" s="230" t="str">
        <f>IF($BH98="","",VLOOKUP($BH98,'3.段階号俸表・参照表'!$V$4:$AH$13,12,FALSE))</f>
        <v/>
      </c>
      <c r="BM98" s="235" t="str">
        <f>IF($C98="","",IF($BC98&gt;=$BC$5,$AU98,INDEX('3.段階号俸表・参照表'!$B$3:$T$188,MATCH(BJ98,'3.段階号俸表・参照表'!$B$3:$B$188,0),MATCH(BH98,'3.段階号俸表・参照表'!$B$3:$T$3,0))))</f>
        <v/>
      </c>
      <c r="BN98" s="238" t="str">
        <f t="shared" si="66"/>
        <v/>
      </c>
    </row>
    <row r="99" spans="1:66" ht="14.4" x14ac:dyDescent="0.15">
      <c r="A99" s="62" t="str">
        <f>IF(C99="","",COUNTA($C$9:C99))</f>
        <v/>
      </c>
      <c r="B99" s="419"/>
      <c r="C99" s="419"/>
      <c r="D99" s="425"/>
      <c r="E99" s="425"/>
      <c r="F99" s="419"/>
      <c r="G99" s="419"/>
      <c r="H99" s="420"/>
      <c r="I99" s="420"/>
      <c r="J99" s="142" t="str">
        <f t="shared" si="67"/>
        <v/>
      </c>
      <c r="K99" s="142" t="str">
        <f t="shared" si="68"/>
        <v/>
      </c>
      <c r="L99" s="142" t="str">
        <f t="shared" si="69"/>
        <v/>
      </c>
      <c r="M99" s="142" t="str">
        <f t="shared" si="70"/>
        <v/>
      </c>
      <c r="N99" s="421"/>
      <c r="O99" s="421"/>
      <c r="P99" s="421"/>
      <c r="Q99" s="421"/>
      <c r="R99" s="145" t="str">
        <f t="shared" si="48"/>
        <v/>
      </c>
      <c r="S99" s="422"/>
      <c r="T99" s="422"/>
      <c r="U99" s="422"/>
      <c r="V99" s="422"/>
      <c r="W99" s="149" t="str">
        <f t="shared" si="49"/>
        <v/>
      </c>
      <c r="X99" s="150" t="str">
        <f t="shared" si="50"/>
        <v/>
      </c>
      <c r="Y99" s="63" t="str">
        <f>IF($C99="","",VLOOKUP($J99,'1.年齢給'!$B$8:$C$54,2))</f>
        <v/>
      </c>
      <c r="Z99" s="64" t="str">
        <f t="shared" si="51"/>
        <v/>
      </c>
      <c r="AA99" s="65" t="str">
        <f>IF($C99="","",IF($Z99="","",IF($Z99&lt;'3.段階号俸表・参照表'!$W$5,1,VLOOKUP($Z99,'3.段階号俸表・参照表'!$W$4:$AI$13,13,TRUE))))</f>
        <v/>
      </c>
      <c r="AB99" s="64" t="str">
        <f>IF(C99="","",($Z99-VLOOKUP($AA99,'3.段階号俸表・参照表'!$V$4:$AH$13,2,FALSE)))</f>
        <v/>
      </c>
      <c r="AC99" s="65" t="str">
        <f>IF($C99="","",IF($AB99&lt;=0,1,ROUNDUP($AB99/VLOOKUP($AA99,'3.段階号俸表・参照表'!$V$4:$AH$13,4,FALSE),0)+1))</f>
        <v/>
      </c>
      <c r="AD99" s="64" t="str">
        <f>IF($C99="","",INDEX('3.段階号俸表・参照表'!$B$3:$T$188,MATCH($AC99,'3.段階号俸表・参照表'!$B$3:$B$188,0),MATCH($AA99,'3.段階号俸表・参照表'!$B$3:$T$3,0)))</f>
        <v/>
      </c>
      <c r="AE99" s="64" t="str">
        <f t="shared" si="40"/>
        <v/>
      </c>
      <c r="AF99" s="64" t="str">
        <f t="shared" si="52"/>
        <v/>
      </c>
      <c r="AG99" s="64" t="str">
        <f t="shared" si="41"/>
        <v/>
      </c>
      <c r="AH99" s="67" t="str">
        <f t="shared" si="42"/>
        <v/>
      </c>
      <c r="AI99" s="187" t="str">
        <f t="shared" si="53"/>
        <v/>
      </c>
      <c r="AJ99" s="145" t="str">
        <f t="shared" si="54"/>
        <v/>
      </c>
      <c r="AK99" s="188" t="str">
        <f t="shared" si="55"/>
        <v/>
      </c>
      <c r="AL99" s="423"/>
      <c r="AM99" s="198" t="str">
        <f>IF($AL99="","",($AJ99-VLOOKUP($AL99,'3.段階号俸表・参照表'!$V$4:$AH$13,2,FALSE)))</f>
        <v/>
      </c>
      <c r="AN99" s="188" t="str">
        <f>IF($AL99="","",IF(ROUNDUP($AM99/VLOOKUP($AL99,'3.段階号俸表・参照表'!$V$4:$AH$13,4),0)+1&gt;=$AS99,$AS99,ROUNDUP($AM99/VLOOKUP($AL99,'3.段階号俸表・参照表'!$V$4:$AH$13,4),0)+1))</f>
        <v/>
      </c>
      <c r="AO99" s="199" t="str">
        <f>IF($AL99="","",($AN99-1)*VLOOKUP($AL99,'3.段階号俸表・参照表'!$V$4:$AI$13,4,FALSE))</f>
        <v/>
      </c>
      <c r="AP99" s="188" t="str">
        <f t="shared" si="56"/>
        <v/>
      </c>
      <c r="AQ99" s="188" t="str">
        <f>IF($AL99="","",IF($AP99&lt;=0,0,IF(ROUNDUP($AP99/(VLOOKUP($AL99,'3.段階号俸表・参照表'!$V$4:$AH$13,8,FALSE)),0)&gt;=($AT99-$AS99),$AT99-$AS99,ROUNDUP($AP99/(VLOOKUP($AL99,'3.段階号俸表・参照表'!$V$4:$AH$13,8,FALSE)),0))))</f>
        <v/>
      </c>
      <c r="AR99" s="188" t="str">
        <f t="shared" si="57"/>
        <v/>
      </c>
      <c r="AS99" s="188" t="str">
        <f>IF($AL99="","",VLOOKUP($AL99,'3.段階号俸表・参照表'!$V$4:$AH$13,11,FALSE))</f>
        <v/>
      </c>
      <c r="AT99" s="188" t="str">
        <f>IF($AL99="","",VLOOKUP($AL99,'3.段階号俸表・参照表'!$V$4:$AH$13,12,FALSE))</f>
        <v/>
      </c>
      <c r="AU99" s="145" t="str">
        <f>IF($AL99="","",INDEX('3.段階号俸表・参照表'!$B$3:$T$188,MATCH($AR99,'3.段階号俸表・参照表'!$B$3:$B$188,0),MATCH($AL99,'3.段階号俸表・参照表'!$B$3:$T$3,0)))</f>
        <v/>
      </c>
      <c r="AV99" s="145" t="str">
        <f t="shared" si="43"/>
        <v/>
      </c>
      <c r="AW99" s="145" t="str">
        <f t="shared" si="58"/>
        <v/>
      </c>
      <c r="AX99" s="145" t="str">
        <f t="shared" si="59"/>
        <v/>
      </c>
      <c r="AY99" s="145" t="str">
        <f t="shared" si="60"/>
        <v/>
      </c>
      <c r="AZ99" s="145" t="str">
        <f t="shared" si="61"/>
        <v/>
      </c>
      <c r="BA99" s="201" t="str">
        <f t="shared" si="62"/>
        <v/>
      </c>
      <c r="BC99" s="234" t="str">
        <f t="shared" si="44"/>
        <v/>
      </c>
      <c r="BD99" s="226" t="str">
        <f t="shared" si="45"/>
        <v/>
      </c>
      <c r="BE99" s="226" t="str">
        <f t="shared" si="46"/>
        <v/>
      </c>
      <c r="BF99" s="226" t="str">
        <f t="shared" si="47"/>
        <v/>
      </c>
      <c r="BG99" s="235" t="str">
        <f>IF($C99="","",IF($BC99&gt;=$BC$5,AI99,VLOOKUP(BC99,'1.年齢給'!$B$8:$C$54,2)))</f>
        <v/>
      </c>
      <c r="BH99" s="236" t="str">
        <f t="shared" si="63"/>
        <v/>
      </c>
      <c r="BI99" s="230" t="str">
        <f t="shared" si="64"/>
        <v/>
      </c>
      <c r="BJ99" s="230" t="str">
        <f t="shared" si="65"/>
        <v/>
      </c>
      <c r="BK99" s="230" t="str">
        <f>IF($BH99="","",VLOOKUP($BH99,'3.段階号俸表・参照表'!V$4:AH$13,11,FALSE))</f>
        <v/>
      </c>
      <c r="BL99" s="230" t="str">
        <f>IF($BH99="","",VLOOKUP($BH99,'3.段階号俸表・参照表'!$V$4:$AH$13,12,FALSE))</f>
        <v/>
      </c>
      <c r="BM99" s="235" t="str">
        <f>IF($C99="","",IF($BC99&gt;=$BC$5,$AU99,INDEX('3.段階号俸表・参照表'!$B$3:$T$188,MATCH(BJ99,'3.段階号俸表・参照表'!$B$3:$B$188,0),MATCH(BH99,'3.段階号俸表・参照表'!$B$3:$T$3,0))))</f>
        <v/>
      </c>
      <c r="BN99" s="238" t="str">
        <f t="shared" si="66"/>
        <v/>
      </c>
    </row>
    <row r="100" spans="1:66" ht="14.4" x14ac:dyDescent="0.15">
      <c r="A100" s="62" t="str">
        <f>IF(C100="","",COUNTA($C$9:C100))</f>
        <v/>
      </c>
      <c r="B100" s="419"/>
      <c r="C100" s="419"/>
      <c r="D100" s="425"/>
      <c r="E100" s="425"/>
      <c r="F100" s="419"/>
      <c r="G100" s="419"/>
      <c r="H100" s="420"/>
      <c r="I100" s="420"/>
      <c r="J100" s="142" t="str">
        <f t="shared" si="67"/>
        <v/>
      </c>
      <c r="K100" s="142" t="str">
        <f t="shared" si="68"/>
        <v/>
      </c>
      <c r="L100" s="142" t="str">
        <f t="shared" si="69"/>
        <v/>
      </c>
      <c r="M100" s="142" t="str">
        <f t="shared" si="70"/>
        <v/>
      </c>
      <c r="N100" s="421"/>
      <c r="O100" s="421"/>
      <c r="P100" s="421"/>
      <c r="Q100" s="421"/>
      <c r="R100" s="145" t="str">
        <f t="shared" si="48"/>
        <v/>
      </c>
      <c r="S100" s="422"/>
      <c r="T100" s="422"/>
      <c r="U100" s="422"/>
      <c r="V100" s="422"/>
      <c r="W100" s="149" t="str">
        <f t="shared" si="49"/>
        <v/>
      </c>
      <c r="X100" s="150" t="str">
        <f t="shared" si="50"/>
        <v/>
      </c>
      <c r="Y100" s="63" t="str">
        <f>IF($C100="","",VLOOKUP($J100,'1.年齢給'!$B$8:$C$54,2))</f>
        <v/>
      </c>
      <c r="Z100" s="64" t="str">
        <f t="shared" si="51"/>
        <v/>
      </c>
      <c r="AA100" s="65" t="str">
        <f>IF($C100="","",IF($Z100="","",IF($Z100&lt;'3.段階号俸表・参照表'!$W$5,1,VLOOKUP($Z100,'3.段階号俸表・参照表'!$W$4:$AI$13,13,TRUE))))</f>
        <v/>
      </c>
      <c r="AB100" s="64" t="str">
        <f>IF(C100="","",($Z100-VLOOKUP($AA100,'3.段階号俸表・参照表'!$V$4:$AH$13,2,FALSE)))</f>
        <v/>
      </c>
      <c r="AC100" s="65" t="str">
        <f>IF($C100="","",IF($AB100&lt;=0,1,ROUNDUP($AB100/VLOOKUP($AA100,'3.段階号俸表・参照表'!$V$4:$AH$13,4,FALSE),0)+1))</f>
        <v/>
      </c>
      <c r="AD100" s="64" t="str">
        <f>IF($C100="","",INDEX('3.段階号俸表・参照表'!$B$3:$T$188,MATCH($AC100,'3.段階号俸表・参照表'!$B$3:$B$188,0),MATCH($AA100,'3.段階号俸表・参照表'!$B$3:$T$3,0)))</f>
        <v/>
      </c>
      <c r="AE100" s="64" t="str">
        <f t="shared" si="40"/>
        <v/>
      </c>
      <c r="AF100" s="64" t="str">
        <f t="shared" si="52"/>
        <v/>
      </c>
      <c r="AG100" s="64" t="str">
        <f t="shared" si="41"/>
        <v/>
      </c>
      <c r="AH100" s="67" t="str">
        <f t="shared" si="42"/>
        <v/>
      </c>
      <c r="AI100" s="187" t="str">
        <f t="shared" si="53"/>
        <v/>
      </c>
      <c r="AJ100" s="145" t="str">
        <f t="shared" si="54"/>
        <v/>
      </c>
      <c r="AK100" s="188" t="str">
        <f t="shared" si="55"/>
        <v/>
      </c>
      <c r="AL100" s="423"/>
      <c r="AM100" s="198" t="str">
        <f>IF($AL100="","",($AJ100-VLOOKUP($AL100,'3.段階号俸表・参照表'!$V$4:$AH$13,2,FALSE)))</f>
        <v/>
      </c>
      <c r="AN100" s="188" t="str">
        <f>IF($AL100="","",IF(ROUNDUP($AM100/VLOOKUP($AL100,'3.段階号俸表・参照表'!$V$4:$AH$13,4),0)+1&gt;=$AS100,$AS100,ROUNDUP($AM100/VLOOKUP($AL100,'3.段階号俸表・参照表'!$V$4:$AH$13,4),0)+1))</f>
        <v/>
      </c>
      <c r="AO100" s="199" t="str">
        <f>IF($AL100="","",($AN100-1)*VLOOKUP($AL100,'3.段階号俸表・参照表'!$V$4:$AI$13,4,FALSE))</f>
        <v/>
      </c>
      <c r="AP100" s="188" t="str">
        <f t="shared" si="56"/>
        <v/>
      </c>
      <c r="AQ100" s="188" t="str">
        <f>IF($AL100="","",IF($AP100&lt;=0,0,IF(ROUNDUP($AP100/(VLOOKUP($AL100,'3.段階号俸表・参照表'!$V$4:$AH$13,8,FALSE)),0)&gt;=($AT100-$AS100),$AT100-$AS100,ROUNDUP($AP100/(VLOOKUP($AL100,'3.段階号俸表・参照表'!$V$4:$AH$13,8,FALSE)),0))))</f>
        <v/>
      </c>
      <c r="AR100" s="188" t="str">
        <f t="shared" si="57"/>
        <v/>
      </c>
      <c r="AS100" s="188" t="str">
        <f>IF($AL100="","",VLOOKUP($AL100,'3.段階号俸表・参照表'!$V$4:$AH$13,11,FALSE))</f>
        <v/>
      </c>
      <c r="AT100" s="188" t="str">
        <f>IF($AL100="","",VLOOKUP($AL100,'3.段階号俸表・参照表'!$V$4:$AH$13,12,FALSE))</f>
        <v/>
      </c>
      <c r="AU100" s="145" t="str">
        <f>IF($AL100="","",INDEX('3.段階号俸表・参照表'!$B$3:$T$188,MATCH($AR100,'3.段階号俸表・参照表'!$B$3:$B$188,0),MATCH($AL100,'3.段階号俸表・参照表'!$B$3:$T$3,0)))</f>
        <v/>
      </c>
      <c r="AV100" s="145" t="str">
        <f t="shared" si="43"/>
        <v/>
      </c>
      <c r="AW100" s="145" t="str">
        <f t="shared" si="58"/>
        <v/>
      </c>
      <c r="AX100" s="145" t="str">
        <f t="shared" si="59"/>
        <v/>
      </c>
      <c r="AY100" s="145" t="str">
        <f t="shared" si="60"/>
        <v/>
      </c>
      <c r="AZ100" s="145" t="str">
        <f t="shared" si="61"/>
        <v/>
      </c>
      <c r="BA100" s="201" t="str">
        <f t="shared" si="62"/>
        <v/>
      </c>
      <c r="BC100" s="234" t="str">
        <f t="shared" si="44"/>
        <v/>
      </c>
      <c r="BD100" s="226" t="str">
        <f t="shared" si="45"/>
        <v/>
      </c>
      <c r="BE100" s="226" t="str">
        <f t="shared" si="46"/>
        <v/>
      </c>
      <c r="BF100" s="226" t="str">
        <f t="shared" si="47"/>
        <v/>
      </c>
      <c r="BG100" s="235" t="str">
        <f>IF($C100="","",IF($BC100&gt;=$BC$5,AI100,VLOOKUP(BC100,'1.年齢給'!$B$8:$C$54,2)))</f>
        <v/>
      </c>
      <c r="BH100" s="236" t="str">
        <f t="shared" si="63"/>
        <v/>
      </c>
      <c r="BI100" s="230" t="str">
        <f t="shared" si="64"/>
        <v/>
      </c>
      <c r="BJ100" s="230" t="str">
        <f t="shared" si="65"/>
        <v/>
      </c>
      <c r="BK100" s="230" t="str">
        <f>IF($BH100="","",VLOOKUP($BH100,'3.段階号俸表・参照表'!V$4:AH$13,11,FALSE))</f>
        <v/>
      </c>
      <c r="BL100" s="230" t="str">
        <f>IF($BH100="","",VLOOKUP($BH100,'3.段階号俸表・参照表'!$V$4:$AH$13,12,FALSE))</f>
        <v/>
      </c>
      <c r="BM100" s="235" t="str">
        <f>IF($C100="","",IF($BC100&gt;=$BC$5,$AU100,INDEX('3.段階号俸表・参照表'!$B$3:$T$188,MATCH(BJ100,'3.段階号俸表・参照表'!$B$3:$B$188,0),MATCH(BH100,'3.段階号俸表・参照表'!$B$3:$T$3,0))))</f>
        <v/>
      </c>
      <c r="BN100" s="238" t="str">
        <f t="shared" si="66"/>
        <v/>
      </c>
    </row>
    <row r="101" spans="1:66" ht="14.4" x14ac:dyDescent="0.15">
      <c r="A101" s="62" t="str">
        <f>IF(C101="","",COUNTA($C$9:C101))</f>
        <v/>
      </c>
      <c r="B101" s="419"/>
      <c r="C101" s="419"/>
      <c r="D101" s="425"/>
      <c r="E101" s="425"/>
      <c r="F101" s="419"/>
      <c r="G101" s="419"/>
      <c r="H101" s="420"/>
      <c r="I101" s="420"/>
      <c r="J101" s="142" t="str">
        <f t="shared" si="67"/>
        <v/>
      </c>
      <c r="K101" s="142" t="str">
        <f t="shared" si="68"/>
        <v/>
      </c>
      <c r="L101" s="142" t="str">
        <f t="shared" si="69"/>
        <v/>
      </c>
      <c r="M101" s="142" t="str">
        <f t="shared" si="70"/>
        <v/>
      </c>
      <c r="N101" s="421"/>
      <c r="O101" s="421"/>
      <c r="P101" s="421"/>
      <c r="Q101" s="421"/>
      <c r="R101" s="145" t="str">
        <f t="shared" si="48"/>
        <v/>
      </c>
      <c r="S101" s="422"/>
      <c r="T101" s="422"/>
      <c r="U101" s="422"/>
      <c r="V101" s="422"/>
      <c r="W101" s="149" t="str">
        <f t="shared" si="49"/>
        <v/>
      </c>
      <c r="X101" s="150" t="str">
        <f t="shared" si="50"/>
        <v/>
      </c>
      <c r="Y101" s="63" t="str">
        <f>IF($C101="","",VLOOKUP($J101,'1.年齢給'!$B$8:$C$54,2))</f>
        <v/>
      </c>
      <c r="Z101" s="64" t="str">
        <f t="shared" si="51"/>
        <v/>
      </c>
      <c r="AA101" s="65" t="str">
        <f>IF($C101="","",IF($Z101="","",IF($Z101&lt;'3.段階号俸表・参照表'!$W$5,1,VLOOKUP($Z101,'3.段階号俸表・参照表'!$W$4:$AI$13,13,TRUE))))</f>
        <v/>
      </c>
      <c r="AB101" s="64" t="str">
        <f>IF(C101="","",($Z101-VLOOKUP($AA101,'3.段階号俸表・参照表'!$V$4:$AH$13,2,FALSE)))</f>
        <v/>
      </c>
      <c r="AC101" s="65" t="str">
        <f>IF($C101="","",IF($AB101&lt;=0,1,ROUNDUP($AB101/VLOOKUP($AA101,'3.段階号俸表・参照表'!$V$4:$AH$13,4,FALSE),0)+1))</f>
        <v/>
      </c>
      <c r="AD101" s="64" t="str">
        <f>IF($C101="","",INDEX('3.段階号俸表・参照表'!$B$3:$T$188,MATCH($AC101,'3.段階号俸表・参照表'!$B$3:$B$188,0),MATCH($AA101,'3.段階号俸表・参照表'!$B$3:$T$3,0)))</f>
        <v/>
      </c>
      <c r="AE101" s="64" t="str">
        <f t="shared" si="40"/>
        <v/>
      </c>
      <c r="AF101" s="64" t="str">
        <f t="shared" si="52"/>
        <v/>
      </c>
      <c r="AG101" s="64" t="str">
        <f t="shared" si="41"/>
        <v/>
      </c>
      <c r="AH101" s="67" t="str">
        <f t="shared" si="42"/>
        <v/>
      </c>
      <c r="AI101" s="187" t="str">
        <f t="shared" si="53"/>
        <v/>
      </c>
      <c r="AJ101" s="145" t="str">
        <f t="shared" si="54"/>
        <v/>
      </c>
      <c r="AK101" s="188" t="str">
        <f t="shared" si="55"/>
        <v/>
      </c>
      <c r="AL101" s="423"/>
      <c r="AM101" s="198" t="str">
        <f>IF($AL101="","",($AJ101-VLOOKUP($AL101,'3.段階号俸表・参照表'!$V$4:$AH$13,2,FALSE)))</f>
        <v/>
      </c>
      <c r="AN101" s="188" t="str">
        <f>IF($AL101="","",IF(ROUNDUP($AM101/VLOOKUP($AL101,'3.段階号俸表・参照表'!$V$4:$AH$13,4),0)+1&gt;=$AS101,$AS101,ROUNDUP($AM101/VLOOKUP($AL101,'3.段階号俸表・参照表'!$V$4:$AH$13,4),0)+1))</f>
        <v/>
      </c>
      <c r="AO101" s="199" t="str">
        <f>IF($AL101="","",($AN101-1)*VLOOKUP($AL101,'3.段階号俸表・参照表'!$V$4:$AI$13,4,FALSE))</f>
        <v/>
      </c>
      <c r="AP101" s="188" t="str">
        <f t="shared" si="56"/>
        <v/>
      </c>
      <c r="AQ101" s="188" t="str">
        <f>IF($AL101="","",IF($AP101&lt;=0,0,IF(ROUNDUP($AP101/(VLOOKUP($AL101,'3.段階号俸表・参照表'!$V$4:$AH$13,8,FALSE)),0)&gt;=($AT101-$AS101),$AT101-$AS101,ROUNDUP($AP101/(VLOOKUP($AL101,'3.段階号俸表・参照表'!$V$4:$AH$13,8,FALSE)),0))))</f>
        <v/>
      </c>
      <c r="AR101" s="188" t="str">
        <f t="shared" si="57"/>
        <v/>
      </c>
      <c r="AS101" s="188" t="str">
        <f>IF($AL101="","",VLOOKUP($AL101,'3.段階号俸表・参照表'!$V$4:$AH$13,11,FALSE))</f>
        <v/>
      </c>
      <c r="AT101" s="188" t="str">
        <f>IF($AL101="","",VLOOKUP($AL101,'3.段階号俸表・参照表'!$V$4:$AH$13,12,FALSE))</f>
        <v/>
      </c>
      <c r="AU101" s="145" t="str">
        <f>IF($AL101="","",INDEX('3.段階号俸表・参照表'!$B$3:$T$188,MATCH($AR101,'3.段階号俸表・参照表'!$B$3:$B$188,0),MATCH($AL101,'3.段階号俸表・参照表'!$B$3:$T$3,0)))</f>
        <v/>
      </c>
      <c r="AV101" s="145" t="str">
        <f t="shared" si="43"/>
        <v/>
      </c>
      <c r="AW101" s="145" t="str">
        <f t="shared" si="58"/>
        <v/>
      </c>
      <c r="AX101" s="145" t="str">
        <f t="shared" si="59"/>
        <v/>
      </c>
      <c r="AY101" s="145" t="str">
        <f t="shared" si="60"/>
        <v/>
      </c>
      <c r="AZ101" s="145" t="str">
        <f t="shared" si="61"/>
        <v/>
      </c>
      <c r="BA101" s="201" t="str">
        <f t="shared" si="62"/>
        <v/>
      </c>
      <c r="BC101" s="234" t="str">
        <f t="shared" si="44"/>
        <v/>
      </c>
      <c r="BD101" s="226" t="str">
        <f t="shared" si="45"/>
        <v/>
      </c>
      <c r="BE101" s="226" t="str">
        <f t="shared" si="46"/>
        <v/>
      </c>
      <c r="BF101" s="226" t="str">
        <f t="shared" si="47"/>
        <v/>
      </c>
      <c r="BG101" s="235" t="str">
        <f>IF($C101="","",IF($BC101&gt;=$BC$5,AI101,VLOOKUP(BC101,'1.年齢給'!$B$8:$C$54,2)))</f>
        <v/>
      </c>
      <c r="BH101" s="236" t="str">
        <f t="shared" si="63"/>
        <v/>
      </c>
      <c r="BI101" s="230" t="str">
        <f t="shared" si="64"/>
        <v/>
      </c>
      <c r="BJ101" s="230" t="str">
        <f t="shared" si="65"/>
        <v/>
      </c>
      <c r="BK101" s="230" t="str">
        <f>IF($BH101="","",VLOOKUP($BH101,'3.段階号俸表・参照表'!V$4:AH$13,11,FALSE))</f>
        <v/>
      </c>
      <c r="BL101" s="230" t="str">
        <f>IF($BH101="","",VLOOKUP($BH101,'3.段階号俸表・参照表'!$V$4:$AH$13,12,FALSE))</f>
        <v/>
      </c>
      <c r="BM101" s="235" t="str">
        <f>IF($C101="","",IF($BC101&gt;=$BC$5,$AU101,INDEX('3.段階号俸表・参照表'!$B$3:$T$188,MATCH(BJ101,'3.段階号俸表・参照表'!$B$3:$B$188,0),MATCH(BH101,'3.段階号俸表・参照表'!$B$3:$T$3,0))))</f>
        <v/>
      </c>
      <c r="BN101" s="238" t="str">
        <f t="shared" si="66"/>
        <v/>
      </c>
    </row>
    <row r="102" spans="1:66" ht="14.4" x14ac:dyDescent="0.15">
      <c r="A102" s="62" t="str">
        <f>IF(C102="","",COUNTA($C$9:C102))</f>
        <v/>
      </c>
      <c r="B102" s="419"/>
      <c r="C102" s="419"/>
      <c r="D102" s="425"/>
      <c r="E102" s="425"/>
      <c r="F102" s="419"/>
      <c r="G102" s="419"/>
      <c r="H102" s="420"/>
      <c r="I102" s="420"/>
      <c r="J102" s="142" t="str">
        <f t="shared" si="67"/>
        <v/>
      </c>
      <c r="K102" s="142" t="str">
        <f t="shared" si="68"/>
        <v/>
      </c>
      <c r="L102" s="142" t="str">
        <f t="shared" si="69"/>
        <v/>
      </c>
      <c r="M102" s="142" t="str">
        <f t="shared" si="70"/>
        <v/>
      </c>
      <c r="N102" s="421"/>
      <c r="O102" s="421"/>
      <c r="P102" s="421"/>
      <c r="Q102" s="421"/>
      <c r="R102" s="145" t="str">
        <f t="shared" si="48"/>
        <v/>
      </c>
      <c r="S102" s="422"/>
      <c r="T102" s="422"/>
      <c r="U102" s="422"/>
      <c r="V102" s="422"/>
      <c r="W102" s="149" t="str">
        <f t="shared" si="49"/>
        <v/>
      </c>
      <c r="X102" s="150" t="str">
        <f t="shared" si="50"/>
        <v/>
      </c>
      <c r="Y102" s="63" t="str">
        <f>IF($C102="","",VLOOKUP($J102,'1.年齢給'!$B$8:$C$54,2))</f>
        <v/>
      </c>
      <c r="Z102" s="64" t="str">
        <f t="shared" si="51"/>
        <v/>
      </c>
      <c r="AA102" s="65" t="str">
        <f>IF($C102="","",IF($Z102="","",IF($Z102&lt;'3.段階号俸表・参照表'!$W$5,1,VLOOKUP($Z102,'3.段階号俸表・参照表'!$W$4:$AI$13,13,TRUE))))</f>
        <v/>
      </c>
      <c r="AB102" s="64" t="str">
        <f>IF(C102="","",($Z102-VLOOKUP($AA102,'3.段階号俸表・参照表'!$V$4:$AH$13,2,FALSE)))</f>
        <v/>
      </c>
      <c r="AC102" s="65" t="str">
        <f>IF($C102="","",IF($AB102&lt;=0,1,ROUNDUP($AB102/VLOOKUP($AA102,'3.段階号俸表・参照表'!$V$4:$AH$13,4,FALSE),0)+1))</f>
        <v/>
      </c>
      <c r="AD102" s="64" t="str">
        <f>IF($C102="","",INDEX('3.段階号俸表・参照表'!$B$3:$T$188,MATCH($AC102,'3.段階号俸表・参照表'!$B$3:$B$188,0),MATCH($AA102,'3.段階号俸表・参照表'!$B$3:$T$3,0)))</f>
        <v/>
      </c>
      <c r="AE102" s="64" t="str">
        <f t="shared" si="40"/>
        <v/>
      </c>
      <c r="AF102" s="64" t="str">
        <f t="shared" si="52"/>
        <v/>
      </c>
      <c r="AG102" s="64" t="str">
        <f t="shared" si="41"/>
        <v/>
      </c>
      <c r="AH102" s="67" t="str">
        <f t="shared" si="42"/>
        <v/>
      </c>
      <c r="AI102" s="187" t="str">
        <f t="shared" si="53"/>
        <v/>
      </c>
      <c r="AJ102" s="145" t="str">
        <f t="shared" si="54"/>
        <v/>
      </c>
      <c r="AK102" s="188" t="str">
        <f t="shared" si="55"/>
        <v/>
      </c>
      <c r="AL102" s="423"/>
      <c r="AM102" s="198" t="str">
        <f>IF($AL102="","",($AJ102-VLOOKUP($AL102,'3.段階号俸表・参照表'!$V$4:$AH$13,2,FALSE)))</f>
        <v/>
      </c>
      <c r="AN102" s="188" t="str">
        <f>IF($AL102="","",IF(ROUNDUP($AM102/VLOOKUP($AL102,'3.段階号俸表・参照表'!$V$4:$AH$13,4),0)+1&gt;=$AS102,$AS102,ROUNDUP($AM102/VLOOKUP($AL102,'3.段階号俸表・参照表'!$V$4:$AH$13,4),0)+1))</f>
        <v/>
      </c>
      <c r="AO102" s="199" t="str">
        <f>IF($AL102="","",($AN102-1)*VLOOKUP($AL102,'3.段階号俸表・参照表'!$V$4:$AI$13,4,FALSE))</f>
        <v/>
      </c>
      <c r="AP102" s="188" t="str">
        <f t="shared" si="56"/>
        <v/>
      </c>
      <c r="AQ102" s="188" t="str">
        <f>IF($AL102="","",IF($AP102&lt;=0,0,IF(ROUNDUP($AP102/(VLOOKUP($AL102,'3.段階号俸表・参照表'!$V$4:$AH$13,8,FALSE)),0)&gt;=($AT102-$AS102),$AT102-$AS102,ROUNDUP($AP102/(VLOOKUP($AL102,'3.段階号俸表・参照表'!$V$4:$AH$13,8,FALSE)),0))))</f>
        <v/>
      </c>
      <c r="AR102" s="188" t="str">
        <f t="shared" si="57"/>
        <v/>
      </c>
      <c r="AS102" s="188" t="str">
        <f>IF($AL102="","",VLOOKUP($AL102,'3.段階号俸表・参照表'!$V$4:$AH$13,11,FALSE))</f>
        <v/>
      </c>
      <c r="AT102" s="188" t="str">
        <f>IF($AL102="","",VLOOKUP($AL102,'3.段階号俸表・参照表'!$V$4:$AH$13,12,FALSE))</f>
        <v/>
      </c>
      <c r="AU102" s="145" t="str">
        <f>IF($AL102="","",INDEX('3.段階号俸表・参照表'!$B$3:$T$188,MATCH($AR102,'3.段階号俸表・参照表'!$B$3:$B$188,0),MATCH($AL102,'3.段階号俸表・参照表'!$B$3:$T$3,0)))</f>
        <v/>
      </c>
      <c r="AV102" s="145" t="str">
        <f t="shared" si="43"/>
        <v/>
      </c>
      <c r="AW102" s="145" t="str">
        <f t="shared" si="58"/>
        <v/>
      </c>
      <c r="AX102" s="145" t="str">
        <f t="shared" si="59"/>
        <v/>
      </c>
      <c r="AY102" s="145" t="str">
        <f t="shared" si="60"/>
        <v/>
      </c>
      <c r="AZ102" s="145" t="str">
        <f t="shared" si="61"/>
        <v/>
      </c>
      <c r="BA102" s="201" t="str">
        <f t="shared" si="62"/>
        <v/>
      </c>
      <c r="BC102" s="234" t="str">
        <f t="shared" si="44"/>
        <v/>
      </c>
      <c r="BD102" s="226" t="str">
        <f t="shared" si="45"/>
        <v/>
      </c>
      <c r="BE102" s="226" t="str">
        <f t="shared" si="46"/>
        <v/>
      </c>
      <c r="BF102" s="226" t="str">
        <f t="shared" si="47"/>
        <v/>
      </c>
      <c r="BG102" s="235" t="str">
        <f>IF($C102="","",IF($BC102&gt;=$BC$5,AI102,VLOOKUP(BC102,'1.年齢給'!$B$8:$C$54,2)))</f>
        <v/>
      </c>
      <c r="BH102" s="236" t="str">
        <f t="shared" si="63"/>
        <v/>
      </c>
      <c r="BI102" s="230" t="str">
        <f t="shared" si="64"/>
        <v/>
      </c>
      <c r="BJ102" s="230" t="str">
        <f t="shared" si="65"/>
        <v/>
      </c>
      <c r="BK102" s="230" t="str">
        <f>IF($BH102="","",VLOOKUP($BH102,'3.段階号俸表・参照表'!V$4:AH$13,11,FALSE))</f>
        <v/>
      </c>
      <c r="BL102" s="230" t="str">
        <f>IF($BH102="","",VLOOKUP($BH102,'3.段階号俸表・参照表'!$V$4:$AH$13,12,FALSE))</f>
        <v/>
      </c>
      <c r="BM102" s="235" t="str">
        <f>IF($C102="","",IF($BC102&gt;=$BC$5,$AU102,INDEX('3.段階号俸表・参照表'!$B$3:$T$188,MATCH(BJ102,'3.段階号俸表・参照表'!$B$3:$B$188,0),MATCH(BH102,'3.段階号俸表・参照表'!$B$3:$T$3,0))))</f>
        <v/>
      </c>
      <c r="BN102" s="238" t="str">
        <f t="shared" si="66"/>
        <v/>
      </c>
    </row>
    <row r="103" spans="1:66" ht="14.4" x14ac:dyDescent="0.15">
      <c r="A103" s="62" t="str">
        <f>IF(C103="","",COUNTA($C$9:C103))</f>
        <v/>
      </c>
      <c r="B103" s="419"/>
      <c r="C103" s="419"/>
      <c r="D103" s="425"/>
      <c r="E103" s="425"/>
      <c r="F103" s="419"/>
      <c r="G103" s="419"/>
      <c r="H103" s="420"/>
      <c r="I103" s="420"/>
      <c r="J103" s="142" t="str">
        <f t="shared" si="67"/>
        <v/>
      </c>
      <c r="K103" s="142" t="str">
        <f t="shared" si="68"/>
        <v/>
      </c>
      <c r="L103" s="142" t="str">
        <f t="shared" si="69"/>
        <v/>
      </c>
      <c r="M103" s="142" t="str">
        <f t="shared" si="70"/>
        <v/>
      </c>
      <c r="N103" s="421"/>
      <c r="O103" s="421"/>
      <c r="P103" s="421"/>
      <c r="Q103" s="421"/>
      <c r="R103" s="145" t="str">
        <f t="shared" si="48"/>
        <v/>
      </c>
      <c r="S103" s="422"/>
      <c r="T103" s="422"/>
      <c r="U103" s="422"/>
      <c r="V103" s="422"/>
      <c r="W103" s="149" t="str">
        <f t="shared" si="49"/>
        <v/>
      </c>
      <c r="X103" s="150" t="str">
        <f t="shared" si="50"/>
        <v/>
      </c>
      <c r="Y103" s="63" t="str">
        <f>IF($C103="","",VLOOKUP($J103,'1.年齢給'!$B$8:$C$54,2))</f>
        <v/>
      </c>
      <c r="Z103" s="64" t="str">
        <f t="shared" si="51"/>
        <v/>
      </c>
      <c r="AA103" s="65" t="str">
        <f>IF($C103="","",IF($Z103="","",IF($Z103&lt;'3.段階号俸表・参照表'!$W$5,1,VLOOKUP($Z103,'3.段階号俸表・参照表'!$W$4:$AI$13,13,TRUE))))</f>
        <v/>
      </c>
      <c r="AB103" s="64" t="str">
        <f>IF(C103="","",($Z103-VLOOKUP($AA103,'3.段階号俸表・参照表'!$V$4:$AH$13,2,FALSE)))</f>
        <v/>
      </c>
      <c r="AC103" s="65" t="str">
        <f>IF($C103="","",IF($AB103&lt;=0,1,ROUNDUP($AB103/VLOOKUP($AA103,'3.段階号俸表・参照表'!$V$4:$AH$13,4,FALSE),0)+1))</f>
        <v/>
      </c>
      <c r="AD103" s="64" t="str">
        <f>IF($C103="","",INDEX('3.段階号俸表・参照表'!$B$3:$T$188,MATCH($AC103,'3.段階号俸表・参照表'!$B$3:$B$188,0),MATCH($AA103,'3.段階号俸表・参照表'!$B$3:$T$3,0)))</f>
        <v/>
      </c>
      <c r="AE103" s="64" t="str">
        <f t="shared" si="40"/>
        <v/>
      </c>
      <c r="AF103" s="64" t="str">
        <f t="shared" si="52"/>
        <v/>
      </c>
      <c r="AG103" s="64" t="str">
        <f t="shared" si="41"/>
        <v/>
      </c>
      <c r="AH103" s="67" t="str">
        <f t="shared" si="42"/>
        <v/>
      </c>
      <c r="AI103" s="187" t="str">
        <f t="shared" si="53"/>
        <v/>
      </c>
      <c r="AJ103" s="145" t="str">
        <f t="shared" si="54"/>
        <v/>
      </c>
      <c r="AK103" s="188" t="str">
        <f t="shared" si="55"/>
        <v/>
      </c>
      <c r="AL103" s="423"/>
      <c r="AM103" s="198" t="str">
        <f>IF($AL103="","",($AJ103-VLOOKUP($AL103,'3.段階号俸表・参照表'!$V$4:$AH$13,2,FALSE)))</f>
        <v/>
      </c>
      <c r="AN103" s="188" t="str">
        <f>IF($AL103="","",IF(ROUNDUP($AM103/VLOOKUP($AL103,'3.段階号俸表・参照表'!$V$4:$AH$13,4),0)+1&gt;=$AS103,$AS103,ROUNDUP($AM103/VLOOKUP($AL103,'3.段階号俸表・参照表'!$V$4:$AH$13,4),0)+1))</f>
        <v/>
      </c>
      <c r="AO103" s="199" t="str">
        <f>IF($AL103="","",($AN103-1)*VLOOKUP($AL103,'3.段階号俸表・参照表'!$V$4:$AI$13,4,FALSE))</f>
        <v/>
      </c>
      <c r="AP103" s="188" t="str">
        <f t="shared" si="56"/>
        <v/>
      </c>
      <c r="AQ103" s="188" t="str">
        <f>IF($AL103="","",IF($AP103&lt;=0,0,IF(ROUNDUP($AP103/(VLOOKUP($AL103,'3.段階号俸表・参照表'!$V$4:$AH$13,8,FALSE)),0)&gt;=($AT103-$AS103),$AT103-$AS103,ROUNDUP($AP103/(VLOOKUP($AL103,'3.段階号俸表・参照表'!$V$4:$AH$13,8,FALSE)),0))))</f>
        <v/>
      </c>
      <c r="AR103" s="188" t="str">
        <f t="shared" si="57"/>
        <v/>
      </c>
      <c r="AS103" s="188" t="str">
        <f>IF($AL103="","",VLOOKUP($AL103,'3.段階号俸表・参照表'!$V$4:$AH$13,11,FALSE))</f>
        <v/>
      </c>
      <c r="AT103" s="188" t="str">
        <f>IF($AL103="","",VLOOKUP($AL103,'3.段階号俸表・参照表'!$V$4:$AH$13,12,FALSE))</f>
        <v/>
      </c>
      <c r="AU103" s="145" t="str">
        <f>IF($AL103="","",INDEX('3.段階号俸表・参照表'!$B$3:$T$188,MATCH($AR103,'3.段階号俸表・参照表'!$B$3:$B$188,0),MATCH($AL103,'3.段階号俸表・参照表'!$B$3:$T$3,0)))</f>
        <v/>
      </c>
      <c r="AV103" s="145" t="str">
        <f t="shared" si="43"/>
        <v/>
      </c>
      <c r="AW103" s="145" t="str">
        <f t="shared" si="58"/>
        <v/>
      </c>
      <c r="AX103" s="145" t="str">
        <f t="shared" si="59"/>
        <v/>
      </c>
      <c r="AY103" s="145" t="str">
        <f t="shared" si="60"/>
        <v/>
      </c>
      <c r="AZ103" s="145" t="str">
        <f t="shared" si="61"/>
        <v/>
      </c>
      <c r="BA103" s="201" t="str">
        <f t="shared" si="62"/>
        <v/>
      </c>
      <c r="BC103" s="234" t="str">
        <f t="shared" si="44"/>
        <v/>
      </c>
      <c r="BD103" s="226" t="str">
        <f t="shared" si="45"/>
        <v/>
      </c>
      <c r="BE103" s="226" t="str">
        <f t="shared" si="46"/>
        <v/>
      </c>
      <c r="BF103" s="226" t="str">
        <f t="shared" si="47"/>
        <v/>
      </c>
      <c r="BG103" s="235" t="str">
        <f>IF($C103="","",IF($BC103&gt;=$BC$5,AI103,VLOOKUP(BC103,'1.年齢給'!$B$8:$C$54,2)))</f>
        <v/>
      </c>
      <c r="BH103" s="236" t="str">
        <f t="shared" si="63"/>
        <v/>
      </c>
      <c r="BI103" s="230" t="str">
        <f t="shared" si="64"/>
        <v/>
      </c>
      <c r="BJ103" s="230" t="str">
        <f t="shared" si="65"/>
        <v/>
      </c>
      <c r="BK103" s="230" t="str">
        <f>IF($BH103="","",VLOOKUP($BH103,'3.段階号俸表・参照表'!V$4:AH$13,11,FALSE))</f>
        <v/>
      </c>
      <c r="BL103" s="230" t="str">
        <f>IF($BH103="","",VLOOKUP($BH103,'3.段階号俸表・参照表'!$V$4:$AH$13,12,FALSE))</f>
        <v/>
      </c>
      <c r="BM103" s="235" t="str">
        <f>IF($C103="","",IF($BC103&gt;=$BC$5,$AU103,INDEX('3.段階号俸表・参照表'!$B$3:$T$188,MATCH(BJ103,'3.段階号俸表・参照表'!$B$3:$B$188,0),MATCH(BH103,'3.段階号俸表・参照表'!$B$3:$T$3,0))))</f>
        <v/>
      </c>
      <c r="BN103" s="238" t="str">
        <f t="shared" si="66"/>
        <v/>
      </c>
    </row>
    <row r="104" spans="1:66" ht="14.4" x14ac:dyDescent="0.15">
      <c r="A104" s="62" t="str">
        <f>IF(C104="","",COUNTA($C$9:C104))</f>
        <v/>
      </c>
      <c r="B104" s="419"/>
      <c r="C104" s="419"/>
      <c r="D104" s="425"/>
      <c r="E104" s="425"/>
      <c r="F104" s="419"/>
      <c r="G104" s="419"/>
      <c r="H104" s="420"/>
      <c r="I104" s="420"/>
      <c r="J104" s="142" t="str">
        <f t="shared" si="67"/>
        <v/>
      </c>
      <c r="K104" s="142" t="str">
        <f t="shared" si="68"/>
        <v/>
      </c>
      <c r="L104" s="142" t="str">
        <f t="shared" si="69"/>
        <v/>
      </c>
      <c r="M104" s="142" t="str">
        <f t="shared" si="70"/>
        <v/>
      </c>
      <c r="N104" s="421"/>
      <c r="O104" s="421"/>
      <c r="P104" s="421"/>
      <c r="Q104" s="421"/>
      <c r="R104" s="145" t="str">
        <f t="shared" si="48"/>
        <v/>
      </c>
      <c r="S104" s="422"/>
      <c r="T104" s="422"/>
      <c r="U104" s="422"/>
      <c r="V104" s="422"/>
      <c r="W104" s="149" t="str">
        <f t="shared" si="49"/>
        <v/>
      </c>
      <c r="X104" s="150" t="str">
        <f t="shared" si="50"/>
        <v/>
      </c>
      <c r="Y104" s="63" t="str">
        <f>IF($C104="","",VLOOKUP($J104,'1.年齢給'!$B$8:$C$54,2))</f>
        <v/>
      </c>
      <c r="Z104" s="64" t="str">
        <f t="shared" si="51"/>
        <v/>
      </c>
      <c r="AA104" s="65" t="str">
        <f>IF($C104="","",IF($Z104="","",IF($Z104&lt;'3.段階号俸表・参照表'!$W$5,1,VLOOKUP($Z104,'3.段階号俸表・参照表'!$W$4:$AI$13,13,TRUE))))</f>
        <v/>
      </c>
      <c r="AB104" s="64" t="str">
        <f>IF(C104="","",($Z104-VLOOKUP($AA104,'3.段階号俸表・参照表'!$V$4:$AH$13,2,FALSE)))</f>
        <v/>
      </c>
      <c r="AC104" s="65" t="str">
        <f>IF($C104="","",IF($AB104&lt;=0,1,ROUNDUP($AB104/VLOOKUP($AA104,'3.段階号俸表・参照表'!$V$4:$AH$13,4,FALSE),0)+1))</f>
        <v/>
      </c>
      <c r="AD104" s="64" t="str">
        <f>IF($C104="","",INDEX('3.段階号俸表・参照表'!$B$3:$T$188,MATCH($AC104,'3.段階号俸表・参照表'!$B$3:$B$188,0),MATCH($AA104,'3.段階号俸表・参照表'!$B$3:$T$3,0)))</f>
        <v/>
      </c>
      <c r="AE104" s="64" t="str">
        <f t="shared" si="40"/>
        <v/>
      </c>
      <c r="AF104" s="64" t="str">
        <f t="shared" si="52"/>
        <v/>
      </c>
      <c r="AG104" s="64" t="str">
        <f t="shared" si="41"/>
        <v/>
      </c>
      <c r="AH104" s="67" t="str">
        <f t="shared" si="42"/>
        <v/>
      </c>
      <c r="AI104" s="187" t="str">
        <f t="shared" si="53"/>
        <v/>
      </c>
      <c r="AJ104" s="145" t="str">
        <f t="shared" si="54"/>
        <v/>
      </c>
      <c r="AK104" s="188" t="str">
        <f t="shared" si="55"/>
        <v/>
      </c>
      <c r="AL104" s="423"/>
      <c r="AM104" s="198" t="str">
        <f>IF($AL104="","",($AJ104-VLOOKUP($AL104,'3.段階号俸表・参照表'!$V$4:$AH$13,2,FALSE)))</f>
        <v/>
      </c>
      <c r="AN104" s="188" t="str">
        <f>IF($AL104="","",IF(ROUNDUP($AM104/VLOOKUP($AL104,'3.段階号俸表・参照表'!$V$4:$AH$13,4),0)+1&gt;=$AS104,$AS104,ROUNDUP($AM104/VLOOKUP($AL104,'3.段階号俸表・参照表'!$V$4:$AH$13,4),0)+1))</f>
        <v/>
      </c>
      <c r="AO104" s="199" t="str">
        <f>IF($AL104="","",($AN104-1)*VLOOKUP($AL104,'3.段階号俸表・参照表'!$V$4:$AI$13,4,FALSE))</f>
        <v/>
      </c>
      <c r="AP104" s="188" t="str">
        <f t="shared" si="56"/>
        <v/>
      </c>
      <c r="AQ104" s="188" t="str">
        <f>IF($AL104="","",IF($AP104&lt;=0,0,IF(ROUNDUP($AP104/(VLOOKUP($AL104,'3.段階号俸表・参照表'!$V$4:$AH$13,8,FALSE)),0)&gt;=($AT104-$AS104),$AT104-$AS104,ROUNDUP($AP104/(VLOOKUP($AL104,'3.段階号俸表・参照表'!$V$4:$AH$13,8,FALSE)),0))))</f>
        <v/>
      </c>
      <c r="AR104" s="188" t="str">
        <f t="shared" si="57"/>
        <v/>
      </c>
      <c r="AS104" s="188" t="str">
        <f>IF($AL104="","",VLOOKUP($AL104,'3.段階号俸表・参照表'!$V$4:$AH$13,11,FALSE))</f>
        <v/>
      </c>
      <c r="AT104" s="188" t="str">
        <f>IF($AL104="","",VLOOKUP($AL104,'3.段階号俸表・参照表'!$V$4:$AH$13,12,FALSE))</f>
        <v/>
      </c>
      <c r="AU104" s="145" t="str">
        <f>IF($AL104="","",INDEX('3.段階号俸表・参照表'!$B$3:$T$188,MATCH($AR104,'3.段階号俸表・参照表'!$B$3:$B$188,0),MATCH($AL104,'3.段階号俸表・参照表'!$B$3:$T$3,0)))</f>
        <v/>
      </c>
      <c r="AV104" s="145" t="str">
        <f t="shared" si="43"/>
        <v/>
      </c>
      <c r="AW104" s="145" t="str">
        <f t="shared" si="58"/>
        <v/>
      </c>
      <c r="AX104" s="145" t="str">
        <f t="shared" si="59"/>
        <v/>
      </c>
      <c r="AY104" s="145" t="str">
        <f t="shared" si="60"/>
        <v/>
      </c>
      <c r="AZ104" s="145" t="str">
        <f t="shared" si="61"/>
        <v/>
      </c>
      <c r="BA104" s="201" t="str">
        <f t="shared" si="62"/>
        <v/>
      </c>
      <c r="BC104" s="234" t="str">
        <f t="shared" si="44"/>
        <v/>
      </c>
      <c r="BD104" s="226" t="str">
        <f t="shared" si="45"/>
        <v/>
      </c>
      <c r="BE104" s="226" t="str">
        <f t="shared" si="46"/>
        <v/>
      </c>
      <c r="BF104" s="226" t="str">
        <f t="shared" si="47"/>
        <v/>
      </c>
      <c r="BG104" s="235" t="str">
        <f>IF($C104="","",IF($BC104&gt;=$BC$5,AI104,VLOOKUP(BC104,'1.年齢給'!$B$8:$C$54,2)))</f>
        <v/>
      </c>
      <c r="BH104" s="236" t="str">
        <f t="shared" si="63"/>
        <v/>
      </c>
      <c r="BI104" s="230" t="str">
        <f t="shared" si="64"/>
        <v/>
      </c>
      <c r="BJ104" s="230" t="str">
        <f t="shared" si="65"/>
        <v/>
      </c>
      <c r="BK104" s="230" t="str">
        <f>IF($BH104="","",VLOOKUP($BH104,'3.段階号俸表・参照表'!V$4:AH$13,11,FALSE))</f>
        <v/>
      </c>
      <c r="BL104" s="230" t="str">
        <f>IF($BH104="","",VLOOKUP($BH104,'3.段階号俸表・参照表'!$V$4:$AH$13,12,FALSE))</f>
        <v/>
      </c>
      <c r="BM104" s="235" t="str">
        <f>IF($C104="","",IF($BC104&gt;=$BC$5,$AU104,INDEX('3.段階号俸表・参照表'!$B$3:$T$188,MATCH(BJ104,'3.段階号俸表・参照表'!$B$3:$B$188,0),MATCH(BH104,'3.段階号俸表・参照表'!$B$3:$T$3,0))))</f>
        <v/>
      </c>
      <c r="BN104" s="238" t="str">
        <f t="shared" si="66"/>
        <v/>
      </c>
    </row>
    <row r="105" spans="1:66" ht="14.4" x14ac:dyDescent="0.15">
      <c r="A105" s="62" t="str">
        <f>IF(C105="","",COUNTA($C$9:C105))</f>
        <v/>
      </c>
      <c r="B105" s="419"/>
      <c r="C105" s="419"/>
      <c r="D105" s="425"/>
      <c r="E105" s="425"/>
      <c r="F105" s="419"/>
      <c r="G105" s="419"/>
      <c r="H105" s="420"/>
      <c r="I105" s="420"/>
      <c r="J105" s="142" t="str">
        <f t="shared" si="67"/>
        <v/>
      </c>
      <c r="K105" s="142" t="str">
        <f t="shared" si="68"/>
        <v/>
      </c>
      <c r="L105" s="142" t="str">
        <f t="shared" si="69"/>
        <v/>
      </c>
      <c r="M105" s="142" t="str">
        <f t="shared" si="70"/>
        <v/>
      </c>
      <c r="N105" s="421"/>
      <c r="O105" s="421"/>
      <c r="P105" s="421"/>
      <c r="Q105" s="421"/>
      <c r="R105" s="145" t="str">
        <f t="shared" si="48"/>
        <v/>
      </c>
      <c r="S105" s="422"/>
      <c r="T105" s="422"/>
      <c r="U105" s="422"/>
      <c r="V105" s="422"/>
      <c r="W105" s="149" t="str">
        <f t="shared" si="49"/>
        <v/>
      </c>
      <c r="X105" s="150" t="str">
        <f t="shared" si="50"/>
        <v/>
      </c>
      <c r="Y105" s="63" t="str">
        <f>IF($C105="","",VLOOKUP($J105,'1.年齢給'!$B$8:$C$54,2))</f>
        <v/>
      </c>
      <c r="Z105" s="64" t="str">
        <f t="shared" si="51"/>
        <v/>
      </c>
      <c r="AA105" s="65" t="str">
        <f>IF($C105="","",IF($Z105="","",IF($Z105&lt;'3.段階号俸表・参照表'!$W$5,1,VLOOKUP($Z105,'3.段階号俸表・参照表'!$W$4:$AI$13,13,TRUE))))</f>
        <v/>
      </c>
      <c r="AB105" s="64" t="str">
        <f>IF(C105="","",($Z105-VLOOKUP($AA105,'3.段階号俸表・参照表'!$V$4:$AH$13,2,FALSE)))</f>
        <v/>
      </c>
      <c r="AC105" s="65" t="str">
        <f>IF($C105="","",IF($AB105&lt;=0,1,ROUNDUP($AB105/VLOOKUP($AA105,'3.段階号俸表・参照表'!$V$4:$AH$13,4,FALSE),0)+1))</f>
        <v/>
      </c>
      <c r="AD105" s="64" t="str">
        <f>IF($C105="","",INDEX('3.段階号俸表・参照表'!$B$3:$T$188,MATCH($AC105,'3.段階号俸表・参照表'!$B$3:$B$188,0),MATCH($AA105,'3.段階号俸表・参照表'!$B$3:$T$3,0)))</f>
        <v/>
      </c>
      <c r="AE105" s="64" t="str">
        <f t="shared" ref="AE105:AE136" si="71">IF(C105="","",$Y105+$AD105)</f>
        <v/>
      </c>
      <c r="AF105" s="64" t="str">
        <f t="shared" si="52"/>
        <v/>
      </c>
      <c r="AG105" s="64" t="str">
        <f t="shared" ref="AG105:AG136" si="72">IF($C105="","",$AE105+$AF105)</f>
        <v/>
      </c>
      <c r="AH105" s="67" t="str">
        <f t="shared" ref="AH105:AH136" si="73">IF($C105="","",$AG105-$X105)</f>
        <v/>
      </c>
      <c r="AI105" s="187" t="str">
        <f t="shared" si="53"/>
        <v/>
      </c>
      <c r="AJ105" s="145" t="str">
        <f t="shared" si="54"/>
        <v/>
      </c>
      <c r="AK105" s="188" t="str">
        <f t="shared" si="55"/>
        <v/>
      </c>
      <c r="AL105" s="423"/>
      <c r="AM105" s="198" t="str">
        <f>IF($AL105="","",($AJ105-VLOOKUP($AL105,'3.段階号俸表・参照表'!$V$4:$AH$13,2,FALSE)))</f>
        <v/>
      </c>
      <c r="AN105" s="188" t="str">
        <f>IF($AL105="","",IF(ROUNDUP($AM105/VLOOKUP($AL105,'3.段階号俸表・参照表'!$V$4:$AH$13,4),0)+1&gt;=$AS105,$AS105,ROUNDUP($AM105/VLOOKUP($AL105,'3.段階号俸表・参照表'!$V$4:$AH$13,4),0)+1))</f>
        <v/>
      </c>
      <c r="AO105" s="199" t="str">
        <f>IF($AL105="","",($AN105-1)*VLOOKUP($AL105,'3.段階号俸表・参照表'!$V$4:$AI$13,4,FALSE))</f>
        <v/>
      </c>
      <c r="AP105" s="188" t="str">
        <f t="shared" si="56"/>
        <v/>
      </c>
      <c r="AQ105" s="188" t="str">
        <f>IF($AL105="","",IF($AP105&lt;=0,0,IF(ROUNDUP($AP105/(VLOOKUP($AL105,'3.段階号俸表・参照表'!$V$4:$AH$13,8,FALSE)),0)&gt;=($AT105-$AS105),$AT105-$AS105,ROUNDUP($AP105/(VLOOKUP($AL105,'3.段階号俸表・参照表'!$V$4:$AH$13,8,FALSE)),0))))</f>
        <v/>
      </c>
      <c r="AR105" s="188" t="str">
        <f t="shared" si="57"/>
        <v/>
      </c>
      <c r="AS105" s="188" t="str">
        <f>IF($AL105="","",VLOOKUP($AL105,'3.段階号俸表・参照表'!$V$4:$AH$13,11,FALSE))</f>
        <v/>
      </c>
      <c r="AT105" s="188" t="str">
        <f>IF($AL105="","",VLOOKUP($AL105,'3.段階号俸表・参照表'!$V$4:$AH$13,12,FALSE))</f>
        <v/>
      </c>
      <c r="AU105" s="145" t="str">
        <f>IF($AL105="","",INDEX('3.段階号俸表・参照表'!$B$3:$T$188,MATCH($AR105,'3.段階号俸表・参照表'!$B$3:$B$188,0),MATCH($AL105,'3.段階号俸表・参照表'!$B$3:$T$3,0)))</f>
        <v/>
      </c>
      <c r="AV105" s="145" t="str">
        <f t="shared" si="43"/>
        <v/>
      </c>
      <c r="AW105" s="145" t="str">
        <f t="shared" si="58"/>
        <v/>
      </c>
      <c r="AX105" s="145" t="str">
        <f t="shared" si="59"/>
        <v/>
      </c>
      <c r="AY105" s="145" t="str">
        <f t="shared" si="60"/>
        <v/>
      </c>
      <c r="AZ105" s="145" t="str">
        <f t="shared" si="61"/>
        <v/>
      </c>
      <c r="BA105" s="201" t="str">
        <f t="shared" si="62"/>
        <v/>
      </c>
      <c r="BC105" s="234" t="str">
        <f t="shared" ref="BC105:BC136" si="74">IF(H105="","",DATEDIF(H105-1,$BC$3,"Y"))</f>
        <v/>
      </c>
      <c r="BD105" s="226" t="str">
        <f t="shared" ref="BD105:BD136" si="75">IF(H105="","",DATEDIF(H105-1,$BC$3,"YM"))</f>
        <v/>
      </c>
      <c r="BE105" s="226" t="str">
        <f t="shared" ref="BE105:BE136" si="76">IF(I105="","",DATEDIF(I105-1,$BC$3,"Y"))</f>
        <v/>
      </c>
      <c r="BF105" s="226" t="str">
        <f t="shared" ref="BF105:BF136" si="77">IF(I105="","",DATEDIF(I105-1,$BC$3,"YM"))</f>
        <v/>
      </c>
      <c r="BG105" s="235" t="str">
        <f>IF($C105="","",IF($BC105&gt;=$BC$5,AI105,VLOOKUP(BC105,'1.年齢給'!$B$8:$C$54,2)))</f>
        <v/>
      </c>
      <c r="BH105" s="236" t="str">
        <f t="shared" si="63"/>
        <v/>
      </c>
      <c r="BI105" s="230" t="str">
        <f t="shared" si="64"/>
        <v/>
      </c>
      <c r="BJ105" s="230" t="str">
        <f t="shared" si="65"/>
        <v/>
      </c>
      <c r="BK105" s="230" t="str">
        <f>IF($BH105="","",VLOOKUP($BH105,'3.段階号俸表・参照表'!V$4:AH$13,11,FALSE))</f>
        <v/>
      </c>
      <c r="BL105" s="230" t="str">
        <f>IF($BH105="","",VLOOKUP($BH105,'3.段階号俸表・参照表'!$V$4:$AH$13,12,FALSE))</f>
        <v/>
      </c>
      <c r="BM105" s="235" t="str">
        <f>IF($C105="","",IF($BC105&gt;=$BC$5,$AU105,INDEX('3.段階号俸表・参照表'!$B$3:$T$188,MATCH(BJ105,'3.段階号俸表・参照表'!$B$3:$B$188,0),MATCH(BH105,'3.段階号俸表・参照表'!$B$3:$T$3,0))))</f>
        <v/>
      </c>
      <c r="BN105" s="238" t="str">
        <f t="shared" si="66"/>
        <v/>
      </c>
    </row>
    <row r="106" spans="1:66" ht="14.4" x14ac:dyDescent="0.15">
      <c r="A106" s="62" t="str">
        <f>IF(C106="","",COUNTA($C$9:C106))</f>
        <v/>
      </c>
      <c r="B106" s="419"/>
      <c r="C106" s="419"/>
      <c r="D106" s="425"/>
      <c r="E106" s="425"/>
      <c r="F106" s="419"/>
      <c r="G106" s="419"/>
      <c r="H106" s="420"/>
      <c r="I106" s="420"/>
      <c r="J106" s="142" t="str">
        <f t="shared" si="67"/>
        <v/>
      </c>
      <c r="K106" s="142" t="str">
        <f t="shared" si="68"/>
        <v/>
      </c>
      <c r="L106" s="142" t="str">
        <f t="shared" si="69"/>
        <v/>
      </c>
      <c r="M106" s="142" t="str">
        <f t="shared" si="70"/>
        <v/>
      </c>
      <c r="N106" s="421"/>
      <c r="O106" s="421"/>
      <c r="P106" s="421"/>
      <c r="Q106" s="421"/>
      <c r="R106" s="145" t="str">
        <f t="shared" si="48"/>
        <v/>
      </c>
      <c r="S106" s="422"/>
      <c r="T106" s="422"/>
      <c r="U106" s="422"/>
      <c r="V106" s="422"/>
      <c r="W106" s="149" t="str">
        <f t="shared" si="49"/>
        <v/>
      </c>
      <c r="X106" s="150" t="str">
        <f t="shared" si="50"/>
        <v/>
      </c>
      <c r="Y106" s="63" t="str">
        <f>IF($C106="","",VLOOKUP($J106,'1.年齢給'!$B$8:$C$54,2))</f>
        <v/>
      </c>
      <c r="Z106" s="64" t="str">
        <f t="shared" si="51"/>
        <v/>
      </c>
      <c r="AA106" s="65" t="str">
        <f>IF($C106="","",IF($Z106="","",IF($Z106&lt;'3.段階号俸表・参照表'!$W$5,1,VLOOKUP($Z106,'3.段階号俸表・参照表'!$W$4:$AI$13,13,TRUE))))</f>
        <v/>
      </c>
      <c r="AB106" s="64" t="str">
        <f>IF(C106="","",($Z106-VLOOKUP($AA106,'3.段階号俸表・参照表'!$V$4:$AH$13,2,FALSE)))</f>
        <v/>
      </c>
      <c r="AC106" s="65" t="str">
        <f>IF($C106="","",IF($AB106&lt;=0,1,ROUNDUP($AB106/VLOOKUP($AA106,'3.段階号俸表・参照表'!$V$4:$AH$13,4,FALSE),0)+1))</f>
        <v/>
      </c>
      <c r="AD106" s="64" t="str">
        <f>IF($C106="","",INDEX('3.段階号俸表・参照表'!$B$3:$T$188,MATCH($AC106,'3.段階号俸表・参照表'!$B$3:$B$188,0),MATCH($AA106,'3.段階号俸表・参照表'!$B$3:$T$3,0)))</f>
        <v/>
      </c>
      <c r="AE106" s="64" t="str">
        <f t="shared" si="71"/>
        <v/>
      </c>
      <c r="AF106" s="64" t="str">
        <f t="shared" si="52"/>
        <v/>
      </c>
      <c r="AG106" s="64" t="str">
        <f t="shared" si="72"/>
        <v/>
      </c>
      <c r="AH106" s="67" t="str">
        <f t="shared" si="73"/>
        <v/>
      </c>
      <c r="AI106" s="187" t="str">
        <f t="shared" si="53"/>
        <v/>
      </c>
      <c r="AJ106" s="145" t="str">
        <f t="shared" si="54"/>
        <v/>
      </c>
      <c r="AK106" s="188" t="str">
        <f t="shared" si="55"/>
        <v/>
      </c>
      <c r="AL106" s="423"/>
      <c r="AM106" s="198" t="str">
        <f>IF($AL106="","",($AJ106-VLOOKUP($AL106,'3.段階号俸表・参照表'!$V$4:$AH$13,2,FALSE)))</f>
        <v/>
      </c>
      <c r="AN106" s="188" t="str">
        <f>IF($AL106="","",IF(ROUNDUP($AM106/VLOOKUP($AL106,'3.段階号俸表・参照表'!$V$4:$AH$13,4),0)+1&gt;=$AS106,$AS106,ROUNDUP($AM106/VLOOKUP($AL106,'3.段階号俸表・参照表'!$V$4:$AH$13,4),0)+1))</f>
        <v/>
      </c>
      <c r="AO106" s="199" t="str">
        <f>IF($AL106="","",($AN106-1)*VLOOKUP($AL106,'3.段階号俸表・参照表'!$V$4:$AI$13,4,FALSE))</f>
        <v/>
      </c>
      <c r="AP106" s="188" t="str">
        <f t="shared" si="56"/>
        <v/>
      </c>
      <c r="AQ106" s="188" t="str">
        <f>IF($AL106="","",IF($AP106&lt;=0,0,IF(ROUNDUP($AP106/(VLOOKUP($AL106,'3.段階号俸表・参照表'!$V$4:$AH$13,8,FALSE)),0)&gt;=($AT106-$AS106),$AT106-$AS106,ROUNDUP($AP106/(VLOOKUP($AL106,'3.段階号俸表・参照表'!$V$4:$AH$13,8,FALSE)),0))))</f>
        <v/>
      </c>
      <c r="AR106" s="188" t="str">
        <f t="shared" si="57"/>
        <v/>
      </c>
      <c r="AS106" s="188" t="str">
        <f>IF($AL106="","",VLOOKUP($AL106,'3.段階号俸表・参照表'!$V$4:$AH$13,11,FALSE))</f>
        <v/>
      </c>
      <c r="AT106" s="188" t="str">
        <f>IF($AL106="","",VLOOKUP($AL106,'3.段階号俸表・参照表'!$V$4:$AH$13,12,FALSE))</f>
        <v/>
      </c>
      <c r="AU106" s="145" t="str">
        <f>IF($AL106="","",INDEX('3.段階号俸表・参照表'!$B$3:$T$188,MATCH($AR106,'3.段階号俸表・参照表'!$B$3:$B$188,0),MATCH($AL106,'3.段階号俸表・参照表'!$B$3:$T$3,0)))</f>
        <v/>
      </c>
      <c r="AV106" s="145" t="str">
        <f t="shared" si="43"/>
        <v/>
      </c>
      <c r="AW106" s="145" t="str">
        <f t="shared" si="58"/>
        <v/>
      </c>
      <c r="AX106" s="145" t="str">
        <f t="shared" si="59"/>
        <v/>
      </c>
      <c r="AY106" s="145" t="str">
        <f t="shared" si="60"/>
        <v/>
      </c>
      <c r="AZ106" s="145" t="str">
        <f t="shared" si="61"/>
        <v/>
      </c>
      <c r="BA106" s="201" t="str">
        <f t="shared" si="62"/>
        <v/>
      </c>
      <c r="BC106" s="234" t="str">
        <f t="shared" si="74"/>
        <v/>
      </c>
      <c r="BD106" s="226" t="str">
        <f t="shared" si="75"/>
        <v/>
      </c>
      <c r="BE106" s="226" t="str">
        <f t="shared" si="76"/>
        <v/>
      </c>
      <c r="BF106" s="226" t="str">
        <f t="shared" si="77"/>
        <v/>
      </c>
      <c r="BG106" s="235" t="str">
        <f>IF($C106="","",IF($BC106&gt;=$BC$5,AI106,VLOOKUP(BC106,'1.年齢給'!$B$8:$C$54,2)))</f>
        <v/>
      </c>
      <c r="BH106" s="236" t="str">
        <f t="shared" si="63"/>
        <v/>
      </c>
      <c r="BI106" s="230" t="str">
        <f t="shared" si="64"/>
        <v/>
      </c>
      <c r="BJ106" s="230" t="str">
        <f t="shared" si="65"/>
        <v/>
      </c>
      <c r="BK106" s="230" t="str">
        <f>IF($BH106="","",VLOOKUP($BH106,'3.段階号俸表・参照表'!V$4:AH$13,11,FALSE))</f>
        <v/>
      </c>
      <c r="BL106" s="230" t="str">
        <f>IF($BH106="","",VLOOKUP($BH106,'3.段階号俸表・参照表'!$V$4:$AH$13,12,FALSE))</f>
        <v/>
      </c>
      <c r="BM106" s="235" t="str">
        <f>IF($C106="","",IF($BC106&gt;=$BC$5,$AU106,INDEX('3.段階号俸表・参照表'!$B$3:$T$188,MATCH(BJ106,'3.段階号俸表・参照表'!$B$3:$B$188,0),MATCH(BH106,'3.段階号俸表・参照表'!$B$3:$T$3,0))))</f>
        <v/>
      </c>
      <c r="BN106" s="238" t="str">
        <f t="shared" si="66"/>
        <v/>
      </c>
    </row>
    <row r="107" spans="1:66" ht="14.4" x14ac:dyDescent="0.15">
      <c r="A107" s="62" t="str">
        <f>IF(C107="","",COUNTA($C$9:C107))</f>
        <v/>
      </c>
      <c r="B107" s="419"/>
      <c r="C107" s="419"/>
      <c r="D107" s="425"/>
      <c r="E107" s="425"/>
      <c r="F107" s="419"/>
      <c r="G107" s="419"/>
      <c r="H107" s="420"/>
      <c r="I107" s="420"/>
      <c r="J107" s="142" t="str">
        <f t="shared" si="67"/>
        <v/>
      </c>
      <c r="K107" s="142" t="str">
        <f t="shared" si="68"/>
        <v/>
      </c>
      <c r="L107" s="142" t="str">
        <f t="shared" si="69"/>
        <v/>
      </c>
      <c r="M107" s="142" t="str">
        <f t="shared" si="70"/>
        <v/>
      </c>
      <c r="N107" s="421"/>
      <c r="O107" s="421"/>
      <c r="P107" s="421"/>
      <c r="Q107" s="421"/>
      <c r="R107" s="145" t="str">
        <f t="shared" si="48"/>
        <v/>
      </c>
      <c r="S107" s="422"/>
      <c r="T107" s="422"/>
      <c r="U107" s="422"/>
      <c r="V107" s="422"/>
      <c r="W107" s="149" t="str">
        <f t="shared" si="49"/>
        <v/>
      </c>
      <c r="X107" s="150" t="str">
        <f t="shared" si="50"/>
        <v/>
      </c>
      <c r="Y107" s="63" t="str">
        <f>IF($C107="","",VLOOKUP($J107,'1.年齢給'!$B$8:$C$54,2))</f>
        <v/>
      </c>
      <c r="Z107" s="64" t="str">
        <f t="shared" si="51"/>
        <v/>
      </c>
      <c r="AA107" s="65" t="str">
        <f>IF($C107="","",IF($Z107="","",IF($Z107&lt;'3.段階号俸表・参照表'!$W$5,1,VLOOKUP($Z107,'3.段階号俸表・参照表'!$W$4:$AI$13,13,TRUE))))</f>
        <v/>
      </c>
      <c r="AB107" s="64" t="str">
        <f>IF(C107="","",($Z107-VLOOKUP($AA107,'3.段階号俸表・参照表'!$V$4:$AH$13,2,FALSE)))</f>
        <v/>
      </c>
      <c r="AC107" s="65" t="str">
        <f>IF($C107="","",IF($AB107&lt;=0,1,ROUNDUP($AB107/VLOOKUP($AA107,'3.段階号俸表・参照表'!$V$4:$AH$13,4,FALSE),0)+1))</f>
        <v/>
      </c>
      <c r="AD107" s="64" t="str">
        <f>IF($C107="","",INDEX('3.段階号俸表・参照表'!$B$3:$T$188,MATCH($AC107,'3.段階号俸表・参照表'!$B$3:$B$188,0),MATCH($AA107,'3.段階号俸表・参照表'!$B$3:$T$3,0)))</f>
        <v/>
      </c>
      <c r="AE107" s="64" t="str">
        <f t="shared" si="71"/>
        <v/>
      </c>
      <c r="AF107" s="64" t="str">
        <f t="shared" si="52"/>
        <v/>
      </c>
      <c r="AG107" s="64" t="str">
        <f t="shared" si="72"/>
        <v/>
      </c>
      <c r="AH107" s="67" t="str">
        <f t="shared" si="73"/>
        <v/>
      </c>
      <c r="AI107" s="187" t="str">
        <f t="shared" si="53"/>
        <v/>
      </c>
      <c r="AJ107" s="145" t="str">
        <f t="shared" si="54"/>
        <v/>
      </c>
      <c r="AK107" s="188" t="str">
        <f t="shared" si="55"/>
        <v/>
      </c>
      <c r="AL107" s="423"/>
      <c r="AM107" s="198" t="str">
        <f>IF($AL107="","",($AJ107-VLOOKUP($AL107,'3.段階号俸表・参照表'!$V$4:$AH$13,2,FALSE)))</f>
        <v/>
      </c>
      <c r="AN107" s="188" t="str">
        <f>IF($AL107="","",IF(ROUNDUP($AM107/VLOOKUP($AL107,'3.段階号俸表・参照表'!$V$4:$AH$13,4),0)+1&gt;=$AS107,$AS107,ROUNDUP($AM107/VLOOKUP($AL107,'3.段階号俸表・参照表'!$V$4:$AH$13,4),0)+1))</f>
        <v/>
      </c>
      <c r="AO107" s="199" t="str">
        <f>IF($AL107="","",($AN107-1)*VLOOKUP($AL107,'3.段階号俸表・参照表'!$V$4:$AI$13,4,FALSE))</f>
        <v/>
      </c>
      <c r="AP107" s="188" t="str">
        <f t="shared" si="56"/>
        <v/>
      </c>
      <c r="AQ107" s="188" t="str">
        <f>IF($AL107="","",IF($AP107&lt;=0,0,IF(ROUNDUP($AP107/(VLOOKUP($AL107,'3.段階号俸表・参照表'!$V$4:$AH$13,8,FALSE)),0)&gt;=($AT107-$AS107),$AT107-$AS107,ROUNDUP($AP107/(VLOOKUP($AL107,'3.段階号俸表・参照表'!$V$4:$AH$13,8,FALSE)),0))))</f>
        <v/>
      </c>
      <c r="AR107" s="188" t="str">
        <f t="shared" si="57"/>
        <v/>
      </c>
      <c r="AS107" s="188" t="str">
        <f>IF($AL107="","",VLOOKUP($AL107,'3.段階号俸表・参照表'!$V$4:$AH$13,11,FALSE))</f>
        <v/>
      </c>
      <c r="AT107" s="188" t="str">
        <f>IF($AL107="","",VLOOKUP($AL107,'3.段階号俸表・参照表'!$V$4:$AH$13,12,FALSE))</f>
        <v/>
      </c>
      <c r="AU107" s="145" t="str">
        <f>IF($AL107="","",INDEX('3.段階号俸表・参照表'!$B$3:$T$188,MATCH($AR107,'3.段階号俸表・参照表'!$B$3:$B$188,0),MATCH($AL107,'3.段階号俸表・参照表'!$B$3:$T$3,0)))</f>
        <v/>
      </c>
      <c r="AV107" s="145" t="str">
        <f t="shared" si="43"/>
        <v/>
      </c>
      <c r="AW107" s="145" t="str">
        <f t="shared" si="58"/>
        <v/>
      </c>
      <c r="AX107" s="145" t="str">
        <f t="shared" si="59"/>
        <v/>
      </c>
      <c r="AY107" s="145" t="str">
        <f t="shared" si="60"/>
        <v/>
      </c>
      <c r="AZ107" s="145" t="str">
        <f t="shared" si="61"/>
        <v/>
      </c>
      <c r="BA107" s="201" t="str">
        <f t="shared" si="62"/>
        <v/>
      </c>
      <c r="BC107" s="234" t="str">
        <f t="shared" si="74"/>
        <v/>
      </c>
      <c r="BD107" s="226" t="str">
        <f t="shared" si="75"/>
        <v/>
      </c>
      <c r="BE107" s="226" t="str">
        <f t="shared" si="76"/>
        <v/>
      </c>
      <c r="BF107" s="226" t="str">
        <f t="shared" si="77"/>
        <v/>
      </c>
      <c r="BG107" s="235" t="str">
        <f>IF($C107="","",IF($BC107&gt;=$BC$5,AI107,VLOOKUP(BC107,'1.年齢給'!$B$8:$C$54,2)))</f>
        <v/>
      </c>
      <c r="BH107" s="236" t="str">
        <f t="shared" si="63"/>
        <v/>
      </c>
      <c r="BI107" s="230" t="str">
        <f t="shared" si="64"/>
        <v/>
      </c>
      <c r="BJ107" s="230" t="str">
        <f t="shared" si="65"/>
        <v/>
      </c>
      <c r="BK107" s="230" t="str">
        <f>IF($BH107="","",VLOOKUP($BH107,'3.段階号俸表・参照表'!V$4:AH$13,11,FALSE))</f>
        <v/>
      </c>
      <c r="BL107" s="230" t="str">
        <f>IF($BH107="","",VLOOKUP($BH107,'3.段階号俸表・参照表'!$V$4:$AH$13,12,FALSE))</f>
        <v/>
      </c>
      <c r="BM107" s="235" t="str">
        <f>IF($C107="","",IF($BC107&gt;=$BC$5,$AU107,INDEX('3.段階号俸表・参照表'!$B$3:$T$188,MATCH(BJ107,'3.段階号俸表・参照表'!$B$3:$B$188,0),MATCH(BH107,'3.段階号俸表・参照表'!$B$3:$T$3,0))))</f>
        <v/>
      </c>
      <c r="BN107" s="238" t="str">
        <f t="shared" si="66"/>
        <v/>
      </c>
    </row>
    <row r="108" spans="1:66" ht="14.4" x14ac:dyDescent="0.15">
      <c r="A108" s="62" t="str">
        <f>IF(C108="","",COUNTA($C$9:C108))</f>
        <v/>
      </c>
      <c r="B108" s="419"/>
      <c r="C108" s="419"/>
      <c r="D108" s="425"/>
      <c r="E108" s="425"/>
      <c r="F108" s="419"/>
      <c r="G108" s="419"/>
      <c r="H108" s="420"/>
      <c r="I108" s="420"/>
      <c r="J108" s="142" t="str">
        <f t="shared" si="67"/>
        <v/>
      </c>
      <c r="K108" s="142" t="str">
        <f t="shared" si="68"/>
        <v/>
      </c>
      <c r="L108" s="142" t="str">
        <f t="shared" si="69"/>
        <v/>
      </c>
      <c r="M108" s="142" t="str">
        <f t="shared" si="70"/>
        <v/>
      </c>
      <c r="N108" s="421"/>
      <c r="O108" s="421"/>
      <c r="P108" s="421"/>
      <c r="Q108" s="421"/>
      <c r="R108" s="145" t="str">
        <f t="shared" si="48"/>
        <v/>
      </c>
      <c r="S108" s="422"/>
      <c r="T108" s="422"/>
      <c r="U108" s="422"/>
      <c r="V108" s="422"/>
      <c r="W108" s="149" t="str">
        <f t="shared" si="49"/>
        <v/>
      </c>
      <c r="X108" s="150" t="str">
        <f t="shared" si="50"/>
        <v/>
      </c>
      <c r="Y108" s="63" t="str">
        <f>IF($C108="","",VLOOKUP($J108,'1.年齢給'!$B$8:$C$54,2))</f>
        <v/>
      </c>
      <c r="Z108" s="64" t="str">
        <f t="shared" si="51"/>
        <v/>
      </c>
      <c r="AA108" s="65" t="str">
        <f>IF($C108="","",IF($Z108="","",IF($Z108&lt;'3.段階号俸表・参照表'!$W$5,1,VLOOKUP($Z108,'3.段階号俸表・参照表'!$W$4:$AI$13,13,TRUE))))</f>
        <v/>
      </c>
      <c r="AB108" s="64" t="str">
        <f>IF(C108="","",($Z108-VLOOKUP($AA108,'3.段階号俸表・参照表'!$V$4:$AH$13,2,FALSE)))</f>
        <v/>
      </c>
      <c r="AC108" s="65" t="str">
        <f>IF($C108="","",IF($AB108&lt;=0,1,ROUNDUP($AB108/VLOOKUP($AA108,'3.段階号俸表・参照表'!$V$4:$AH$13,4,FALSE),0)+1))</f>
        <v/>
      </c>
      <c r="AD108" s="64" t="str">
        <f>IF($C108="","",INDEX('3.段階号俸表・参照表'!$B$3:$T$188,MATCH($AC108,'3.段階号俸表・参照表'!$B$3:$B$188,0),MATCH($AA108,'3.段階号俸表・参照表'!$B$3:$T$3,0)))</f>
        <v/>
      </c>
      <c r="AE108" s="64" t="str">
        <f t="shared" si="71"/>
        <v/>
      </c>
      <c r="AF108" s="64" t="str">
        <f t="shared" si="52"/>
        <v/>
      </c>
      <c r="AG108" s="64" t="str">
        <f t="shared" si="72"/>
        <v/>
      </c>
      <c r="AH108" s="67" t="str">
        <f t="shared" si="73"/>
        <v/>
      </c>
      <c r="AI108" s="187" t="str">
        <f t="shared" si="53"/>
        <v/>
      </c>
      <c r="AJ108" s="145" t="str">
        <f t="shared" si="54"/>
        <v/>
      </c>
      <c r="AK108" s="188" t="str">
        <f t="shared" si="55"/>
        <v/>
      </c>
      <c r="AL108" s="423"/>
      <c r="AM108" s="198" t="str">
        <f>IF($AL108="","",($AJ108-VLOOKUP($AL108,'3.段階号俸表・参照表'!$V$4:$AH$13,2,FALSE)))</f>
        <v/>
      </c>
      <c r="AN108" s="188" t="str">
        <f>IF($AL108="","",IF(ROUNDUP($AM108/VLOOKUP($AL108,'3.段階号俸表・参照表'!$V$4:$AH$13,4),0)+1&gt;=$AS108,$AS108,ROUNDUP($AM108/VLOOKUP($AL108,'3.段階号俸表・参照表'!$V$4:$AH$13,4),0)+1))</f>
        <v/>
      </c>
      <c r="AO108" s="199" t="str">
        <f>IF($AL108="","",($AN108-1)*VLOOKUP($AL108,'3.段階号俸表・参照表'!$V$4:$AI$13,4,FALSE))</f>
        <v/>
      </c>
      <c r="AP108" s="188" t="str">
        <f t="shared" si="56"/>
        <v/>
      </c>
      <c r="AQ108" s="188" t="str">
        <f>IF($AL108="","",IF($AP108&lt;=0,0,IF(ROUNDUP($AP108/(VLOOKUP($AL108,'3.段階号俸表・参照表'!$V$4:$AH$13,8,FALSE)),0)&gt;=($AT108-$AS108),$AT108-$AS108,ROUNDUP($AP108/(VLOOKUP($AL108,'3.段階号俸表・参照表'!$V$4:$AH$13,8,FALSE)),0))))</f>
        <v/>
      </c>
      <c r="AR108" s="188" t="str">
        <f t="shared" si="57"/>
        <v/>
      </c>
      <c r="AS108" s="188" t="str">
        <f>IF($AL108="","",VLOOKUP($AL108,'3.段階号俸表・参照表'!$V$4:$AH$13,11,FALSE))</f>
        <v/>
      </c>
      <c r="AT108" s="188" t="str">
        <f>IF($AL108="","",VLOOKUP($AL108,'3.段階号俸表・参照表'!$V$4:$AH$13,12,FALSE))</f>
        <v/>
      </c>
      <c r="AU108" s="145" t="str">
        <f>IF($AL108="","",INDEX('3.段階号俸表・参照表'!$B$3:$T$188,MATCH($AR108,'3.段階号俸表・参照表'!$B$3:$B$188,0),MATCH($AL108,'3.段階号俸表・参照表'!$B$3:$T$3,0)))</f>
        <v/>
      </c>
      <c r="AV108" s="145" t="str">
        <f t="shared" si="43"/>
        <v/>
      </c>
      <c r="AW108" s="145" t="str">
        <f t="shared" si="58"/>
        <v/>
      </c>
      <c r="AX108" s="145" t="str">
        <f t="shared" si="59"/>
        <v/>
      </c>
      <c r="AY108" s="145" t="str">
        <f t="shared" si="60"/>
        <v/>
      </c>
      <c r="AZ108" s="145" t="str">
        <f t="shared" si="61"/>
        <v/>
      </c>
      <c r="BA108" s="201" t="str">
        <f t="shared" si="62"/>
        <v/>
      </c>
      <c r="BC108" s="234" t="str">
        <f t="shared" si="74"/>
        <v/>
      </c>
      <c r="BD108" s="226" t="str">
        <f t="shared" si="75"/>
        <v/>
      </c>
      <c r="BE108" s="226" t="str">
        <f t="shared" si="76"/>
        <v/>
      </c>
      <c r="BF108" s="226" t="str">
        <f t="shared" si="77"/>
        <v/>
      </c>
      <c r="BG108" s="235" t="str">
        <f>IF($C108="","",IF($BC108&gt;=$BC$5,AI108,VLOOKUP(BC108,'1.年齢給'!$B$8:$C$54,2)))</f>
        <v/>
      </c>
      <c r="BH108" s="236" t="str">
        <f t="shared" si="63"/>
        <v/>
      </c>
      <c r="BI108" s="230" t="str">
        <f t="shared" si="64"/>
        <v/>
      </c>
      <c r="BJ108" s="230" t="str">
        <f t="shared" si="65"/>
        <v/>
      </c>
      <c r="BK108" s="230" t="str">
        <f>IF($BH108="","",VLOOKUP($BH108,'3.段階号俸表・参照表'!V$4:AH$13,11,FALSE))</f>
        <v/>
      </c>
      <c r="BL108" s="230" t="str">
        <f>IF($BH108="","",VLOOKUP($BH108,'3.段階号俸表・参照表'!$V$4:$AH$13,12,FALSE))</f>
        <v/>
      </c>
      <c r="BM108" s="235" t="str">
        <f>IF($C108="","",IF($BC108&gt;=$BC$5,$AU108,INDEX('3.段階号俸表・参照表'!$B$3:$T$188,MATCH(BJ108,'3.段階号俸表・参照表'!$B$3:$B$188,0),MATCH(BH108,'3.段階号俸表・参照表'!$B$3:$T$3,0))))</f>
        <v/>
      </c>
      <c r="BN108" s="238" t="str">
        <f t="shared" si="66"/>
        <v/>
      </c>
    </row>
    <row r="109" spans="1:66" ht="14.4" x14ac:dyDescent="0.15">
      <c r="A109" s="62" t="str">
        <f>IF(C109="","",COUNTA($C$9:C109))</f>
        <v/>
      </c>
      <c r="B109" s="419"/>
      <c r="C109" s="419"/>
      <c r="D109" s="425"/>
      <c r="E109" s="425"/>
      <c r="F109" s="419"/>
      <c r="G109" s="419"/>
      <c r="H109" s="420"/>
      <c r="I109" s="420"/>
      <c r="J109" s="142" t="str">
        <f t="shared" si="67"/>
        <v/>
      </c>
      <c r="K109" s="142" t="str">
        <f t="shared" si="68"/>
        <v/>
      </c>
      <c r="L109" s="142" t="str">
        <f t="shared" si="69"/>
        <v/>
      </c>
      <c r="M109" s="142" t="str">
        <f t="shared" si="70"/>
        <v/>
      </c>
      <c r="N109" s="421"/>
      <c r="O109" s="421"/>
      <c r="P109" s="421"/>
      <c r="Q109" s="421"/>
      <c r="R109" s="145" t="str">
        <f t="shared" si="48"/>
        <v/>
      </c>
      <c r="S109" s="422"/>
      <c r="T109" s="422"/>
      <c r="U109" s="422"/>
      <c r="V109" s="422"/>
      <c r="W109" s="149" t="str">
        <f t="shared" si="49"/>
        <v/>
      </c>
      <c r="X109" s="150" t="str">
        <f t="shared" si="50"/>
        <v/>
      </c>
      <c r="Y109" s="63" t="str">
        <f>IF($C109="","",VLOOKUP($J109,'1.年齢給'!$B$8:$C$54,2))</f>
        <v/>
      </c>
      <c r="Z109" s="64" t="str">
        <f t="shared" si="51"/>
        <v/>
      </c>
      <c r="AA109" s="65" t="str">
        <f>IF($C109="","",IF($Z109="","",IF($Z109&lt;'3.段階号俸表・参照表'!$W$5,1,VLOOKUP($Z109,'3.段階号俸表・参照表'!$W$4:$AI$13,13,TRUE))))</f>
        <v/>
      </c>
      <c r="AB109" s="64" t="str">
        <f>IF(C109="","",($Z109-VLOOKUP($AA109,'3.段階号俸表・参照表'!$V$4:$AH$13,2,FALSE)))</f>
        <v/>
      </c>
      <c r="AC109" s="65" t="str">
        <f>IF($C109="","",IF($AB109&lt;=0,1,ROUNDUP($AB109/VLOOKUP($AA109,'3.段階号俸表・参照表'!$V$4:$AH$13,4,FALSE),0)+1))</f>
        <v/>
      </c>
      <c r="AD109" s="64" t="str">
        <f>IF($C109="","",INDEX('3.段階号俸表・参照表'!$B$3:$T$188,MATCH($AC109,'3.段階号俸表・参照表'!$B$3:$B$188,0),MATCH($AA109,'3.段階号俸表・参照表'!$B$3:$T$3,0)))</f>
        <v/>
      </c>
      <c r="AE109" s="64" t="str">
        <f t="shared" si="71"/>
        <v/>
      </c>
      <c r="AF109" s="64" t="str">
        <f t="shared" si="52"/>
        <v/>
      </c>
      <c r="AG109" s="64" t="str">
        <f t="shared" si="72"/>
        <v/>
      </c>
      <c r="AH109" s="67" t="str">
        <f t="shared" si="73"/>
        <v/>
      </c>
      <c r="AI109" s="187" t="str">
        <f t="shared" si="53"/>
        <v/>
      </c>
      <c r="AJ109" s="145" t="str">
        <f t="shared" si="54"/>
        <v/>
      </c>
      <c r="AK109" s="188" t="str">
        <f t="shared" si="55"/>
        <v/>
      </c>
      <c r="AL109" s="423"/>
      <c r="AM109" s="198" t="str">
        <f>IF($AL109="","",($AJ109-VLOOKUP($AL109,'3.段階号俸表・参照表'!$V$4:$AH$13,2,FALSE)))</f>
        <v/>
      </c>
      <c r="AN109" s="188" t="str">
        <f>IF($AL109="","",IF(ROUNDUP($AM109/VLOOKUP($AL109,'3.段階号俸表・参照表'!$V$4:$AH$13,4),0)+1&gt;=$AS109,$AS109,ROUNDUP($AM109/VLOOKUP($AL109,'3.段階号俸表・参照表'!$V$4:$AH$13,4),0)+1))</f>
        <v/>
      </c>
      <c r="AO109" s="199" t="str">
        <f>IF($AL109="","",($AN109-1)*VLOOKUP($AL109,'3.段階号俸表・参照表'!$V$4:$AI$13,4,FALSE))</f>
        <v/>
      </c>
      <c r="AP109" s="188" t="str">
        <f t="shared" si="56"/>
        <v/>
      </c>
      <c r="AQ109" s="188" t="str">
        <f>IF($AL109="","",IF($AP109&lt;=0,0,IF(ROUNDUP($AP109/(VLOOKUP($AL109,'3.段階号俸表・参照表'!$V$4:$AH$13,8,FALSE)),0)&gt;=($AT109-$AS109),$AT109-$AS109,ROUNDUP($AP109/(VLOOKUP($AL109,'3.段階号俸表・参照表'!$V$4:$AH$13,8,FALSE)),0))))</f>
        <v/>
      </c>
      <c r="AR109" s="188" t="str">
        <f t="shared" si="57"/>
        <v/>
      </c>
      <c r="AS109" s="188" t="str">
        <f>IF($AL109="","",VLOOKUP($AL109,'3.段階号俸表・参照表'!$V$4:$AH$13,11,FALSE))</f>
        <v/>
      </c>
      <c r="AT109" s="188" t="str">
        <f>IF($AL109="","",VLOOKUP($AL109,'3.段階号俸表・参照表'!$V$4:$AH$13,12,FALSE))</f>
        <v/>
      </c>
      <c r="AU109" s="145" t="str">
        <f>IF($AL109="","",INDEX('3.段階号俸表・参照表'!$B$3:$T$188,MATCH($AR109,'3.段階号俸表・参照表'!$B$3:$B$188,0),MATCH($AL109,'3.段階号俸表・参照表'!$B$3:$T$3,0)))</f>
        <v/>
      </c>
      <c r="AV109" s="145" t="str">
        <f t="shared" si="43"/>
        <v/>
      </c>
      <c r="AW109" s="145" t="str">
        <f t="shared" si="58"/>
        <v/>
      </c>
      <c r="AX109" s="145" t="str">
        <f t="shared" si="59"/>
        <v/>
      </c>
      <c r="AY109" s="145" t="str">
        <f t="shared" si="60"/>
        <v/>
      </c>
      <c r="AZ109" s="145" t="str">
        <f t="shared" si="61"/>
        <v/>
      </c>
      <c r="BA109" s="201" t="str">
        <f t="shared" si="62"/>
        <v/>
      </c>
      <c r="BC109" s="234" t="str">
        <f t="shared" si="74"/>
        <v/>
      </c>
      <c r="BD109" s="226" t="str">
        <f t="shared" si="75"/>
        <v/>
      </c>
      <c r="BE109" s="226" t="str">
        <f t="shared" si="76"/>
        <v/>
      </c>
      <c r="BF109" s="226" t="str">
        <f t="shared" si="77"/>
        <v/>
      </c>
      <c r="BG109" s="235" t="str">
        <f>IF($C109="","",IF($BC109&gt;=$BC$5,AI109,VLOOKUP(BC109,'1.年齢給'!$B$8:$C$54,2)))</f>
        <v/>
      </c>
      <c r="BH109" s="236" t="str">
        <f t="shared" si="63"/>
        <v/>
      </c>
      <c r="BI109" s="230" t="str">
        <f t="shared" si="64"/>
        <v/>
      </c>
      <c r="BJ109" s="230" t="str">
        <f t="shared" si="65"/>
        <v/>
      </c>
      <c r="BK109" s="230" t="str">
        <f>IF($BH109="","",VLOOKUP($BH109,'3.段階号俸表・参照表'!V$4:AH$13,11,FALSE))</f>
        <v/>
      </c>
      <c r="BL109" s="230" t="str">
        <f>IF($BH109="","",VLOOKUP($BH109,'3.段階号俸表・参照表'!$V$4:$AH$13,12,FALSE))</f>
        <v/>
      </c>
      <c r="BM109" s="235" t="str">
        <f>IF($C109="","",IF($BC109&gt;=$BC$5,$AU109,INDEX('3.段階号俸表・参照表'!$B$3:$T$188,MATCH(BJ109,'3.段階号俸表・参照表'!$B$3:$B$188,0),MATCH(BH109,'3.段階号俸表・参照表'!$B$3:$T$3,0))))</f>
        <v/>
      </c>
      <c r="BN109" s="238" t="str">
        <f t="shared" si="66"/>
        <v/>
      </c>
    </row>
    <row r="110" spans="1:66" ht="14.4" x14ac:dyDescent="0.15">
      <c r="A110" s="62" t="str">
        <f>IF(C110="","",COUNTA($C$9:C110))</f>
        <v/>
      </c>
      <c r="B110" s="419"/>
      <c r="C110" s="419"/>
      <c r="D110" s="425"/>
      <c r="E110" s="425"/>
      <c r="F110" s="419"/>
      <c r="G110" s="419"/>
      <c r="H110" s="420"/>
      <c r="I110" s="420"/>
      <c r="J110" s="142" t="str">
        <f t="shared" si="67"/>
        <v/>
      </c>
      <c r="K110" s="142" t="str">
        <f t="shared" si="68"/>
        <v/>
      </c>
      <c r="L110" s="142" t="str">
        <f t="shared" si="69"/>
        <v/>
      </c>
      <c r="M110" s="142" t="str">
        <f t="shared" si="70"/>
        <v/>
      </c>
      <c r="N110" s="421"/>
      <c r="O110" s="421"/>
      <c r="P110" s="421"/>
      <c r="Q110" s="421"/>
      <c r="R110" s="145" t="str">
        <f t="shared" si="48"/>
        <v/>
      </c>
      <c r="S110" s="422"/>
      <c r="T110" s="422"/>
      <c r="U110" s="422"/>
      <c r="V110" s="422"/>
      <c r="W110" s="149" t="str">
        <f t="shared" si="49"/>
        <v/>
      </c>
      <c r="X110" s="150" t="str">
        <f t="shared" si="50"/>
        <v/>
      </c>
      <c r="Y110" s="63" t="str">
        <f>IF($C110="","",VLOOKUP($J110,'1.年齢給'!$B$8:$C$54,2))</f>
        <v/>
      </c>
      <c r="Z110" s="64" t="str">
        <f t="shared" si="51"/>
        <v/>
      </c>
      <c r="AA110" s="65" t="str">
        <f>IF($C110="","",IF($Z110="","",IF($Z110&lt;'3.段階号俸表・参照表'!$W$5,1,VLOOKUP($Z110,'3.段階号俸表・参照表'!$W$4:$AI$13,13,TRUE))))</f>
        <v/>
      </c>
      <c r="AB110" s="64" t="str">
        <f>IF(C110="","",($Z110-VLOOKUP($AA110,'3.段階号俸表・参照表'!$V$4:$AH$13,2,FALSE)))</f>
        <v/>
      </c>
      <c r="AC110" s="65" t="str">
        <f>IF($C110="","",IF($AB110&lt;=0,1,ROUNDUP($AB110/VLOOKUP($AA110,'3.段階号俸表・参照表'!$V$4:$AH$13,4,FALSE),0)+1))</f>
        <v/>
      </c>
      <c r="AD110" s="64" t="str">
        <f>IF($C110="","",INDEX('3.段階号俸表・参照表'!$B$3:$T$188,MATCH($AC110,'3.段階号俸表・参照表'!$B$3:$B$188,0),MATCH($AA110,'3.段階号俸表・参照表'!$B$3:$T$3,0)))</f>
        <v/>
      </c>
      <c r="AE110" s="64" t="str">
        <f t="shared" si="71"/>
        <v/>
      </c>
      <c r="AF110" s="64" t="str">
        <f t="shared" si="52"/>
        <v/>
      </c>
      <c r="AG110" s="64" t="str">
        <f t="shared" si="72"/>
        <v/>
      </c>
      <c r="AH110" s="67" t="str">
        <f t="shared" si="73"/>
        <v/>
      </c>
      <c r="AI110" s="187" t="str">
        <f t="shared" si="53"/>
        <v/>
      </c>
      <c r="AJ110" s="145" t="str">
        <f t="shared" si="54"/>
        <v/>
      </c>
      <c r="AK110" s="188" t="str">
        <f t="shared" si="55"/>
        <v/>
      </c>
      <c r="AL110" s="423"/>
      <c r="AM110" s="198" t="str">
        <f>IF($AL110="","",($AJ110-VLOOKUP($AL110,'3.段階号俸表・参照表'!$V$4:$AH$13,2,FALSE)))</f>
        <v/>
      </c>
      <c r="AN110" s="188" t="str">
        <f>IF($AL110="","",IF(ROUNDUP($AM110/VLOOKUP($AL110,'3.段階号俸表・参照表'!$V$4:$AH$13,4),0)+1&gt;=$AS110,$AS110,ROUNDUP($AM110/VLOOKUP($AL110,'3.段階号俸表・参照表'!$V$4:$AH$13,4),0)+1))</f>
        <v/>
      </c>
      <c r="AO110" s="199" t="str">
        <f>IF($AL110="","",($AN110-1)*VLOOKUP($AL110,'3.段階号俸表・参照表'!$V$4:$AI$13,4,FALSE))</f>
        <v/>
      </c>
      <c r="AP110" s="188" t="str">
        <f t="shared" si="56"/>
        <v/>
      </c>
      <c r="AQ110" s="188" t="str">
        <f>IF($AL110="","",IF($AP110&lt;=0,0,IF(ROUNDUP($AP110/(VLOOKUP($AL110,'3.段階号俸表・参照表'!$V$4:$AH$13,8,FALSE)),0)&gt;=($AT110-$AS110),$AT110-$AS110,ROUNDUP($AP110/(VLOOKUP($AL110,'3.段階号俸表・参照表'!$V$4:$AH$13,8,FALSE)),0))))</f>
        <v/>
      </c>
      <c r="AR110" s="188" t="str">
        <f t="shared" si="57"/>
        <v/>
      </c>
      <c r="AS110" s="188" t="str">
        <f>IF($AL110="","",VLOOKUP($AL110,'3.段階号俸表・参照表'!$V$4:$AH$13,11,FALSE))</f>
        <v/>
      </c>
      <c r="AT110" s="188" t="str">
        <f>IF($AL110="","",VLOOKUP($AL110,'3.段階号俸表・参照表'!$V$4:$AH$13,12,FALSE))</f>
        <v/>
      </c>
      <c r="AU110" s="145" t="str">
        <f>IF($AL110="","",INDEX('3.段階号俸表・参照表'!$B$3:$T$188,MATCH($AR110,'3.段階号俸表・参照表'!$B$3:$B$188,0),MATCH($AL110,'3.段階号俸表・参照表'!$B$3:$T$3,0)))</f>
        <v/>
      </c>
      <c r="AV110" s="145" t="str">
        <f t="shared" si="43"/>
        <v/>
      </c>
      <c r="AW110" s="145" t="str">
        <f t="shared" si="58"/>
        <v/>
      </c>
      <c r="AX110" s="145" t="str">
        <f t="shared" si="59"/>
        <v/>
      </c>
      <c r="AY110" s="145" t="str">
        <f t="shared" si="60"/>
        <v/>
      </c>
      <c r="AZ110" s="145" t="str">
        <f t="shared" si="61"/>
        <v/>
      </c>
      <c r="BA110" s="201" t="str">
        <f t="shared" si="62"/>
        <v/>
      </c>
      <c r="BC110" s="234" t="str">
        <f t="shared" si="74"/>
        <v/>
      </c>
      <c r="BD110" s="226" t="str">
        <f t="shared" si="75"/>
        <v/>
      </c>
      <c r="BE110" s="226" t="str">
        <f t="shared" si="76"/>
        <v/>
      </c>
      <c r="BF110" s="226" t="str">
        <f t="shared" si="77"/>
        <v/>
      </c>
      <c r="BG110" s="235" t="str">
        <f>IF($C110="","",IF($BC110&gt;=$BC$5,AI110,VLOOKUP(BC110,'1.年齢給'!$B$8:$C$54,2)))</f>
        <v/>
      </c>
      <c r="BH110" s="236" t="str">
        <f t="shared" si="63"/>
        <v/>
      </c>
      <c r="BI110" s="230" t="str">
        <f t="shared" si="64"/>
        <v/>
      </c>
      <c r="BJ110" s="230" t="str">
        <f t="shared" si="65"/>
        <v/>
      </c>
      <c r="BK110" s="230" t="str">
        <f>IF($BH110="","",VLOOKUP($BH110,'3.段階号俸表・参照表'!V$4:AH$13,11,FALSE))</f>
        <v/>
      </c>
      <c r="BL110" s="230" t="str">
        <f>IF($BH110="","",VLOOKUP($BH110,'3.段階号俸表・参照表'!$V$4:$AH$13,12,FALSE))</f>
        <v/>
      </c>
      <c r="BM110" s="235" t="str">
        <f>IF($C110="","",IF($BC110&gt;=$BC$5,$AU110,INDEX('3.段階号俸表・参照表'!$B$3:$T$188,MATCH(BJ110,'3.段階号俸表・参照表'!$B$3:$B$188,0),MATCH(BH110,'3.段階号俸表・参照表'!$B$3:$T$3,0))))</f>
        <v/>
      </c>
      <c r="BN110" s="238" t="str">
        <f t="shared" si="66"/>
        <v/>
      </c>
    </row>
    <row r="111" spans="1:66" ht="14.4" x14ac:dyDescent="0.15">
      <c r="A111" s="62" t="str">
        <f>IF(C111="","",COUNTA($C$9:C111))</f>
        <v/>
      </c>
      <c r="B111" s="419"/>
      <c r="C111" s="419"/>
      <c r="D111" s="425"/>
      <c r="E111" s="425"/>
      <c r="F111" s="419"/>
      <c r="G111" s="419"/>
      <c r="H111" s="420"/>
      <c r="I111" s="420"/>
      <c r="J111" s="142" t="str">
        <f t="shared" si="67"/>
        <v/>
      </c>
      <c r="K111" s="142" t="str">
        <f t="shared" si="68"/>
        <v/>
      </c>
      <c r="L111" s="142" t="str">
        <f t="shared" si="69"/>
        <v/>
      </c>
      <c r="M111" s="142" t="str">
        <f t="shared" si="70"/>
        <v/>
      </c>
      <c r="N111" s="421"/>
      <c r="O111" s="421"/>
      <c r="P111" s="421"/>
      <c r="Q111" s="421"/>
      <c r="R111" s="145" t="str">
        <f t="shared" si="48"/>
        <v/>
      </c>
      <c r="S111" s="422"/>
      <c r="T111" s="422"/>
      <c r="U111" s="422"/>
      <c r="V111" s="422"/>
      <c r="W111" s="149" t="str">
        <f t="shared" si="49"/>
        <v/>
      </c>
      <c r="X111" s="150" t="str">
        <f t="shared" si="50"/>
        <v/>
      </c>
      <c r="Y111" s="63" t="str">
        <f>IF($C111="","",VLOOKUP($J111,'1.年齢給'!$B$8:$C$54,2))</f>
        <v/>
      </c>
      <c r="Z111" s="64" t="str">
        <f t="shared" si="51"/>
        <v/>
      </c>
      <c r="AA111" s="65" t="str">
        <f>IF($C111="","",IF($Z111="","",IF($Z111&lt;'3.段階号俸表・参照表'!$W$5,1,VLOOKUP($Z111,'3.段階号俸表・参照表'!$W$4:$AI$13,13,TRUE))))</f>
        <v/>
      </c>
      <c r="AB111" s="64" t="str">
        <f>IF(C111="","",($Z111-VLOOKUP($AA111,'3.段階号俸表・参照表'!$V$4:$AH$13,2,FALSE)))</f>
        <v/>
      </c>
      <c r="AC111" s="65" t="str">
        <f>IF($C111="","",IF($AB111&lt;=0,1,ROUNDUP($AB111/VLOOKUP($AA111,'3.段階号俸表・参照表'!$V$4:$AH$13,4,FALSE),0)+1))</f>
        <v/>
      </c>
      <c r="AD111" s="64" t="str">
        <f>IF($C111="","",INDEX('3.段階号俸表・参照表'!$B$3:$T$188,MATCH($AC111,'3.段階号俸表・参照表'!$B$3:$B$188,0),MATCH($AA111,'3.段階号俸表・参照表'!$B$3:$T$3,0)))</f>
        <v/>
      </c>
      <c r="AE111" s="64" t="str">
        <f t="shared" si="71"/>
        <v/>
      </c>
      <c r="AF111" s="64" t="str">
        <f t="shared" si="52"/>
        <v/>
      </c>
      <c r="AG111" s="64" t="str">
        <f t="shared" si="72"/>
        <v/>
      </c>
      <c r="AH111" s="67" t="str">
        <f t="shared" si="73"/>
        <v/>
      </c>
      <c r="AI111" s="187" t="str">
        <f t="shared" si="53"/>
        <v/>
      </c>
      <c r="AJ111" s="145" t="str">
        <f t="shared" si="54"/>
        <v/>
      </c>
      <c r="AK111" s="188" t="str">
        <f t="shared" si="55"/>
        <v/>
      </c>
      <c r="AL111" s="423"/>
      <c r="AM111" s="198" t="str">
        <f>IF($AL111="","",($AJ111-VLOOKUP($AL111,'3.段階号俸表・参照表'!$V$4:$AH$13,2,FALSE)))</f>
        <v/>
      </c>
      <c r="AN111" s="188" t="str">
        <f>IF($AL111="","",IF(ROUNDUP($AM111/VLOOKUP($AL111,'3.段階号俸表・参照表'!$V$4:$AH$13,4),0)+1&gt;=$AS111,$AS111,ROUNDUP($AM111/VLOOKUP($AL111,'3.段階号俸表・参照表'!$V$4:$AH$13,4),0)+1))</f>
        <v/>
      </c>
      <c r="AO111" s="199" t="str">
        <f>IF($AL111="","",($AN111-1)*VLOOKUP($AL111,'3.段階号俸表・参照表'!$V$4:$AI$13,4,FALSE))</f>
        <v/>
      </c>
      <c r="AP111" s="188" t="str">
        <f t="shared" si="56"/>
        <v/>
      </c>
      <c r="AQ111" s="188" t="str">
        <f>IF($AL111="","",IF($AP111&lt;=0,0,IF(ROUNDUP($AP111/(VLOOKUP($AL111,'3.段階号俸表・参照表'!$V$4:$AH$13,8,FALSE)),0)&gt;=($AT111-$AS111),$AT111-$AS111,ROUNDUP($AP111/(VLOOKUP($AL111,'3.段階号俸表・参照表'!$V$4:$AH$13,8,FALSE)),0))))</f>
        <v/>
      </c>
      <c r="AR111" s="188" t="str">
        <f t="shared" si="57"/>
        <v/>
      </c>
      <c r="AS111" s="188" t="str">
        <f>IF($AL111="","",VLOOKUP($AL111,'3.段階号俸表・参照表'!$V$4:$AH$13,11,FALSE))</f>
        <v/>
      </c>
      <c r="AT111" s="188" t="str">
        <f>IF($AL111="","",VLOOKUP($AL111,'3.段階号俸表・参照表'!$V$4:$AH$13,12,FALSE))</f>
        <v/>
      </c>
      <c r="AU111" s="145" t="str">
        <f>IF($AL111="","",INDEX('3.段階号俸表・参照表'!$B$3:$T$188,MATCH($AR111,'3.段階号俸表・参照表'!$B$3:$B$188,0),MATCH($AL111,'3.段階号俸表・参照表'!$B$3:$T$3,0)))</f>
        <v/>
      </c>
      <c r="AV111" s="145" t="str">
        <f t="shared" si="43"/>
        <v/>
      </c>
      <c r="AW111" s="145" t="str">
        <f t="shared" si="58"/>
        <v/>
      </c>
      <c r="AX111" s="145" t="str">
        <f t="shared" si="59"/>
        <v/>
      </c>
      <c r="AY111" s="145" t="str">
        <f t="shared" si="60"/>
        <v/>
      </c>
      <c r="AZ111" s="145" t="str">
        <f t="shared" si="61"/>
        <v/>
      </c>
      <c r="BA111" s="201" t="str">
        <f t="shared" si="62"/>
        <v/>
      </c>
      <c r="BC111" s="234" t="str">
        <f t="shared" si="74"/>
        <v/>
      </c>
      <c r="BD111" s="226" t="str">
        <f t="shared" si="75"/>
        <v/>
      </c>
      <c r="BE111" s="226" t="str">
        <f t="shared" si="76"/>
        <v/>
      </c>
      <c r="BF111" s="226" t="str">
        <f t="shared" si="77"/>
        <v/>
      </c>
      <c r="BG111" s="235" t="str">
        <f>IF($C111="","",IF($BC111&gt;=$BC$5,AI111,VLOOKUP(BC111,'1.年齢給'!$B$8:$C$54,2)))</f>
        <v/>
      </c>
      <c r="BH111" s="236" t="str">
        <f t="shared" si="63"/>
        <v/>
      </c>
      <c r="BI111" s="230" t="str">
        <f t="shared" si="64"/>
        <v/>
      </c>
      <c r="BJ111" s="230" t="str">
        <f t="shared" si="65"/>
        <v/>
      </c>
      <c r="BK111" s="230" t="str">
        <f>IF($BH111="","",VLOOKUP($BH111,'3.段階号俸表・参照表'!V$4:AH$13,11,FALSE))</f>
        <v/>
      </c>
      <c r="BL111" s="230" t="str">
        <f>IF($BH111="","",VLOOKUP($BH111,'3.段階号俸表・参照表'!$V$4:$AH$13,12,FALSE))</f>
        <v/>
      </c>
      <c r="BM111" s="235" t="str">
        <f>IF($C111="","",IF($BC111&gt;=$BC$5,$AU111,INDEX('3.段階号俸表・参照表'!$B$3:$T$188,MATCH(BJ111,'3.段階号俸表・参照表'!$B$3:$B$188,0),MATCH(BH111,'3.段階号俸表・参照表'!$B$3:$T$3,0))))</f>
        <v/>
      </c>
      <c r="BN111" s="238" t="str">
        <f t="shared" si="66"/>
        <v/>
      </c>
    </row>
    <row r="112" spans="1:66" ht="14.4" x14ac:dyDescent="0.15">
      <c r="A112" s="62" t="str">
        <f>IF(C112="","",COUNTA($C$9:C112))</f>
        <v/>
      </c>
      <c r="B112" s="419"/>
      <c r="C112" s="419"/>
      <c r="D112" s="425"/>
      <c r="E112" s="425"/>
      <c r="F112" s="419"/>
      <c r="G112" s="419"/>
      <c r="H112" s="420"/>
      <c r="I112" s="420"/>
      <c r="J112" s="142" t="str">
        <f t="shared" si="67"/>
        <v/>
      </c>
      <c r="K112" s="142" t="str">
        <f t="shared" si="68"/>
        <v/>
      </c>
      <c r="L112" s="142" t="str">
        <f t="shared" si="69"/>
        <v/>
      </c>
      <c r="M112" s="142" t="str">
        <f t="shared" si="70"/>
        <v/>
      </c>
      <c r="N112" s="421"/>
      <c r="O112" s="421"/>
      <c r="P112" s="421"/>
      <c r="Q112" s="421"/>
      <c r="R112" s="145" t="str">
        <f t="shared" si="48"/>
        <v/>
      </c>
      <c r="S112" s="422"/>
      <c r="T112" s="422"/>
      <c r="U112" s="422"/>
      <c r="V112" s="422"/>
      <c r="W112" s="149" t="str">
        <f t="shared" si="49"/>
        <v/>
      </c>
      <c r="X112" s="150" t="str">
        <f t="shared" si="50"/>
        <v/>
      </c>
      <c r="Y112" s="63" t="str">
        <f>IF($C112="","",VLOOKUP($J112,'1.年齢給'!$B$8:$C$54,2))</f>
        <v/>
      </c>
      <c r="Z112" s="64" t="str">
        <f t="shared" si="51"/>
        <v/>
      </c>
      <c r="AA112" s="65" t="str">
        <f>IF($C112="","",IF($Z112="","",IF($Z112&lt;'3.段階号俸表・参照表'!$W$5,1,VLOOKUP($Z112,'3.段階号俸表・参照表'!$W$4:$AI$13,13,TRUE))))</f>
        <v/>
      </c>
      <c r="AB112" s="64" t="str">
        <f>IF(C112="","",($Z112-VLOOKUP($AA112,'3.段階号俸表・参照表'!$V$4:$AH$13,2,FALSE)))</f>
        <v/>
      </c>
      <c r="AC112" s="65" t="str">
        <f>IF($C112="","",IF($AB112&lt;=0,1,ROUNDUP($AB112/VLOOKUP($AA112,'3.段階号俸表・参照表'!$V$4:$AH$13,4,FALSE),0)+1))</f>
        <v/>
      </c>
      <c r="AD112" s="64" t="str">
        <f>IF($C112="","",INDEX('3.段階号俸表・参照表'!$B$3:$T$188,MATCH($AC112,'3.段階号俸表・参照表'!$B$3:$B$188,0),MATCH($AA112,'3.段階号俸表・参照表'!$B$3:$T$3,0)))</f>
        <v/>
      </c>
      <c r="AE112" s="64" t="str">
        <f t="shared" si="71"/>
        <v/>
      </c>
      <c r="AF112" s="64" t="str">
        <f t="shared" si="52"/>
        <v/>
      </c>
      <c r="AG112" s="64" t="str">
        <f t="shared" si="72"/>
        <v/>
      </c>
      <c r="AH112" s="67" t="str">
        <f t="shared" si="73"/>
        <v/>
      </c>
      <c r="AI112" s="187" t="str">
        <f t="shared" si="53"/>
        <v/>
      </c>
      <c r="AJ112" s="145" t="str">
        <f t="shared" si="54"/>
        <v/>
      </c>
      <c r="AK112" s="188" t="str">
        <f t="shared" si="55"/>
        <v/>
      </c>
      <c r="AL112" s="423"/>
      <c r="AM112" s="198" t="str">
        <f>IF($AL112="","",($AJ112-VLOOKUP($AL112,'3.段階号俸表・参照表'!$V$4:$AH$13,2,FALSE)))</f>
        <v/>
      </c>
      <c r="AN112" s="188" t="str">
        <f>IF($AL112="","",IF(ROUNDUP($AM112/VLOOKUP($AL112,'3.段階号俸表・参照表'!$V$4:$AH$13,4),0)+1&gt;=$AS112,$AS112,ROUNDUP($AM112/VLOOKUP($AL112,'3.段階号俸表・参照表'!$V$4:$AH$13,4),0)+1))</f>
        <v/>
      </c>
      <c r="AO112" s="199" t="str">
        <f>IF($AL112="","",($AN112-1)*VLOOKUP($AL112,'3.段階号俸表・参照表'!$V$4:$AI$13,4,FALSE))</f>
        <v/>
      </c>
      <c r="AP112" s="188" t="str">
        <f t="shared" si="56"/>
        <v/>
      </c>
      <c r="AQ112" s="188" t="str">
        <f>IF($AL112="","",IF($AP112&lt;=0,0,IF(ROUNDUP($AP112/(VLOOKUP($AL112,'3.段階号俸表・参照表'!$V$4:$AH$13,8,FALSE)),0)&gt;=($AT112-$AS112),$AT112-$AS112,ROUNDUP($AP112/(VLOOKUP($AL112,'3.段階号俸表・参照表'!$V$4:$AH$13,8,FALSE)),0))))</f>
        <v/>
      </c>
      <c r="AR112" s="188" t="str">
        <f t="shared" si="57"/>
        <v/>
      </c>
      <c r="AS112" s="188" t="str">
        <f>IF($AL112="","",VLOOKUP($AL112,'3.段階号俸表・参照表'!$V$4:$AH$13,11,FALSE))</f>
        <v/>
      </c>
      <c r="AT112" s="188" t="str">
        <f>IF($AL112="","",VLOOKUP($AL112,'3.段階号俸表・参照表'!$V$4:$AH$13,12,FALSE))</f>
        <v/>
      </c>
      <c r="AU112" s="145" t="str">
        <f>IF($AL112="","",INDEX('3.段階号俸表・参照表'!$B$3:$T$188,MATCH($AR112,'3.段階号俸表・参照表'!$B$3:$B$188,0),MATCH($AL112,'3.段階号俸表・参照表'!$B$3:$T$3,0)))</f>
        <v/>
      </c>
      <c r="AV112" s="145" t="str">
        <f t="shared" si="43"/>
        <v/>
      </c>
      <c r="AW112" s="145" t="str">
        <f t="shared" si="58"/>
        <v/>
      </c>
      <c r="AX112" s="145" t="str">
        <f t="shared" si="59"/>
        <v/>
      </c>
      <c r="AY112" s="145" t="str">
        <f t="shared" si="60"/>
        <v/>
      </c>
      <c r="AZ112" s="145" t="str">
        <f t="shared" si="61"/>
        <v/>
      </c>
      <c r="BA112" s="201" t="str">
        <f t="shared" si="62"/>
        <v/>
      </c>
      <c r="BC112" s="234" t="str">
        <f t="shared" si="74"/>
        <v/>
      </c>
      <c r="BD112" s="226" t="str">
        <f t="shared" si="75"/>
        <v/>
      </c>
      <c r="BE112" s="226" t="str">
        <f t="shared" si="76"/>
        <v/>
      </c>
      <c r="BF112" s="226" t="str">
        <f t="shared" si="77"/>
        <v/>
      </c>
      <c r="BG112" s="235" t="str">
        <f>IF($C112="","",IF($BC112&gt;=$BC$5,AI112,VLOOKUP(BC112,'1.年齢給'!$B$8:$C$54,2)))</f>
        <v/>
      </c>
      <c r="BH112" s="236" t="str">
        <f t="shared" si="63"/>
        <v/>
      </c>
      <c r="BI112" s="230" t="str">
        <f t="shared" si="64"/>
        <v/>
      </c>
      <c r="BJ112" s="230" t="str">
        <f t="shared" si="65"/>
        <v/>
      </c>
      <c r="BK112" s="230" t="str">
        <f>IF($BH112="","",VLOOKUP($BH112,'3.段階号俸表・参照表'!V$4:AH$13,11,FALSE))</f>
        <v/>
      </c>
      <c r="BL112" s="230" t="str">
        <f>IF($BH112="","",VLOOKUP($BH112,'3.段階号俸表・参照表'!$V$4:$AH$13,12,FALSE))</f>
        <v/>
      </c>
      <c r="BM112" s="235" t="str">
        <f>IF($C112="","",IF($BC112&gt;=$BC$5,$AU112,INDEX('3.段階号俸表・参照表'!$B$3:$T$188,MATCH(BJ112,'3.段階号俸表・参照表'!$B$3:$B$188,0),MATCH(BH112,'3.段階号俸表・参照表'!$B$3:$T$3,0))))</f>
        <v/>
      </c>
      <c r="BN112" s="238" t="str">
        <f t="shared" si="66"/>
        <v/>
      </c>
    </row>
    <row r="113" spans="1:66" ht="14.4" x14ac:dyDescent="0.15">
      <c r="A113" s="62" t="str">
        <f>IF(C113="","",COUNTA($C$9:C113))</f>
        <v/>
      </c>
      <c r="B113" s="419"/>
      <c r="C113" s="419"/>
      <c r="D113" s="425"/>
      <c r="E113" s="425"/>
      <c r="F113" s="419"/>
      <c r="G113" s="419"/>
      <c r="H113" s="420"/>
      <c r="I113" s="420"/>
      <c r="J113" s="142" t="str">
        <f t="shared" si="67"/>
        <v/>
      </c>
      <c r="K113" s="142" t="str">
        <f t="shared" si="68"/>
        <v/>
      </c>
      <c r="L113" s="142" t="str">
        <f t="shared" si="69"/>
        <v/>
      </c>
      <c r="M113" s="142" t="str">
        <f t="shared" si="70"/>
        <v/>
      </c>
      <c r="N113" s="421"/>
      <c r="O113" s="421"/>
      <c r="P113" s="421"/>
      <c r="Q113" s="421"/>
      <c r="R113" s="145" t="str">
        <f t="shared" si="48"/>
        <v/>
      </c>
      <c r="S113" s="422"/>
      <c r="T113" s="422"/>
      <c r="U113" s="422"/>
      <c r="V113" s="422"/>
      <c r="W113" s="149" t="str">
        <f t="shared" si="49"/>
        <v/>
      </c>
      <c r="X113" s="150" t="str">
        <f t="shared" si="50"/>
        <v/>
      </c>
      <c r="Y113" s="63" t="str">
        <f>IF($C113="","",VLOOKUP($J113,'1.年齢給'!$B$8:$C$54,2))</f>
        <v/>
      </c>
      <c r="Z113" s="64" t="str">
        <f t="shared" si="51"/>
        <v/>
      </c>
      <c r="AA113" s="65" t="str">
        <f>IF($C113="","",IF($Z113="","",IF($Z113&lt;'3.段階号俸表・参照表'!$W$5,1,VLOOKUP($Z113,'3.段階号俸表・参照表'!$W$4:$AI$13,13,TRUE))))</f>
        <v/>
      </c>
      <c r="AB113" s="64" t="str">
        <f>IF(C113="","",($Z113-VLOOKUP($AA113,'3.段階号俸表・参照表'!$V$4:$AH$13,2,FALSE)))</f>
        <v/>
      </c>
      <c r="AC113" s="65" t="str">
        <f>IF($C113="","",IF($AB113&lt;=0,1,ROUNDUP($AB113/VLOOKUP($AA113,'3.段階号俸表・参照表'!$V$4:$AH$13,4,FALSE),0)+1))</f>
        <v/>
      </c>
      <c r="AD113" s="64" t="str">
        <f>IF($C113="","",INDEX('3.段階号俸表・参照表'!$B$3:$T$188,MATCH($AC113,'3.段階号俸表・参照表'!$B$3:$B$188,0),MATCH($AA113,'3.段階号俸表・参照表'!$B$3:$T$3,0)))</f>
        <v/>
      </c>
      <c r="AE113" s="64" t="str">
        <f t="shared" si="71"/>
        <v/>
      </c>
      <c r="AF113" s="64" t="str">
        <f t="shared" si="52"/>
        <v/>
      </c>
      <c r="AG113" s="64" t="str">
        <f t="shared" si="72"/>
        <v/>
      </c>
      <c r="AH113" s="67" t="str">
        <f t="shared" si="73"/>
        <v/>
      </c>
      <c r="AI113" s="187" t="str">
        <f t="shared" si="53"/>
        <v/>
      </c>
      <c r="AJ113" s="145" t="str">
        <f t="shared" si="54"/>
        <v/>
      </c>
      <c r="AK113" s="188" t="str">
        <f t="shared" si="55"/>
        <v/>
      </c>
      <c r="AL113" s="423"/>
      <c r="AM113" s="198" t="str">
        <f>IF($AL113="","",($AJ113-VLOOKUP($AL113,'3.段階号俸表・参照表'!$V$4:$AH$13,2,FALSE)))</f>
        <v/>
      </c>
      <c r="AN113" s="188" t="str">
        <f>IF($AL113="","",IF(ROUNDUP($AM113/VLOOKUP($AL113,'3.段階号俸表・参照表'!$V$4:$AH$13,4),0)+1&gt;=$AS113,$AS113,ROUNDUP($AM113/VLOOKUP($AL113,'3.段階号俸表・参照表'!$V$4:$AH$13,4),0)+1))</f>
        <v/>
      </c>
      <c r="AO113" s="199" t="str">
        <f>IF($AL113="","",($AN113-1)*VLOOKUP($AL113,'3.段階号俸表・参照表'!$V$4:$AI$13,4,FALSE))</f>
        <v/>
      </c>
      <c r="AP113" s="188" t="str">
        <f t="shared" si="56"/>
        <v/>
      </c>
      <c r="AQ113" s="188" t="str">
        <f>IF($AL113="","",IF($AP113&lt;=0,0,IF(ROUNDUP($AP113/(VLOOKUP($AL113,'3.段階号俸表・参照表'!$V$4:$AH$13,8,FALSE)),0)&gt;=($AT113-$AS113),$AT113-$AS113,ROUNDUP($AP113/(VLOOKUP($AL113,'3.段階号俸表・参照表'!$V$4:$AH$13,8,FALSE)),0))))</f>
        <v/>
      </c>
      <c r="AR113" s="188" t="str">
        <f t="shared" si="57"/>
        <v/>
      </c>
      <c r="AS113" s="188" t="str">
        <f>IF($AL113="","",VLOOKUP($AL113,'3.段階号俸表・参照表'!$V$4:$AH$13,11,FALSE))</f>
        <v/>
      </c>
      <c r="AT113" s="188" t="str">
        <f>IF($AL113="","",VLOOKUP($AL113,'3.段階号俸表・参照表'!$V$4:$AH$13,12,FALSE))</f>
        <v/>
      </c>
      <c r="AU113" s="145" t="str">
        <f>IF($AL113="","",INDEX('3.段階号俸表・参照表'!$B$3:$T$188,MATCH($AR113,'3.段階号俸表・参照表'!$B$3:$B$188,0),MATCH($AL113,'3.段階号俸表・参照表'!$B$3:$T$3,0)))</f>
        <v/>
      </c>
      <c r="AV113" s="145" t="str">
        <f t="shared" si="43"/>
        <v/>
      </c>
      <c r="AW113" s="145" t="str">
        <f t="shared" si="58"/>
        <v/>
      </c>
      <c r="AX113" s="145" t="str">
        <f t="shared" si="59"/>
        <v/>
      </c>
      <c r="AY113" s="145" t="str">
        <f t="shared" si="60"/>
        <v/>
      </c>
      <c r="AZ113" s="145" t="str">
        <f t="shared" si="61"/>
        <v/>
      </c>
      <c r="BA113" s="201" t="str">
        <f t="shared" si="62"/>
        <v/>
      </c>
      <c r="BC113" s="234" t="str">
        <f t="shared" si="74"/>
        <v/>
      </c>
      <c r="BD113" s="226" t="str">
        <f t="shared" si="75"/>
        <v/>
      </c>
      <c r="BE113" s="226" t="str">
        <f t="shared" si="76"/>
        <v/>
      </c>
      <c r="BF113" s="226" t="str">
        <f t="shared" si="77"/>
        <v/>
      </c>
      <c r="BG113" s="235" t="str">
        <f>IF($C113="","",IF($BC113&gt;=$BC$5,AI113,VLOOKUP(BC113,'1.年齢給'!$B$8:$C$54,2)))</f>
        <v/>
      </c>
      <c r="BH113" s="236" t="str">
        <f t="shared" si="63"/>
        <v/>
      </c>
      <c r="BI113" s="230" t="str">
        <f t="shared" si="64"/>
        <v/>
      </c>
      <c r="BJ113" s="230" t="str">
        <f t="shared" si="65"/>
        <v/>
      </c>
      <c r="BK113" s="230" t="str">
        <f>IF($BH113="","",VLOOKUP($BH113,'3.段階号俸表・参照表'!V$4:AH$13,11,FALSE))</f>
        <v/>
      </c>
      <c r="BL113" s="230" t="str">
        <f>IF($BH113="","",VLOOKUP($BH113,'3.段階号俸表・参照表'!$V$4:$AH$13,12,FALSE))</f>
        <v/>
      </c>
      <c r="BM113" s="235" t="str">
        <f>IF($C113="","",IF($BC113&gt;=$BC$5,$AU113,INDEX('3.段階号俸表・参照表'!$B$3:$T$188,MATCH(BJ113,'3.段階号俸表・参照表'!$B$3:$B$188,0),MATCH(BH113,'3.段階号俸表・参照表'!$B$3:$T$3,0))))</f>
        <v/>
      </c>
      <c r="BN113" s="238" t="str">
        <f t="shared" si="66"/>
        <v/>
      </c>
    </row>
    <row r="114" spans="1:66" ht="14.4" x14ac:dyDescent="0.15">
      <c r="A114" s="62" t="str">
        <f>IF(C114="","",COUNTA($C$9:C114))</f>
        <v/>
      </c>
      <c r="B114" s="419"/>
      <c r="C114" s="419"/>
      <c r="D114" s="425"/>
      <c r="E114" s="425"/>
      <c r="F114" s="419"/>
      <c r="G114" s="419"/>
      <c r="H114" s="420"/>
      <c r="I114" s="420"/>
      <c r="J114" s="142" t="str">
        <f t="shared" si="67"/>
        <v/>
      </c>
      <c r="K114" s="142" t="str">
        <f t="shared" si="68"/>
        <v/>
      </c>
      <c r="L114" s="142" t="str">
        <f t="shared" si="69"/>
        <v/>
      </c>
      <c r="M114" s="142" t="str">
        <f t="shared" si="70"/>
        <v/>
      </c>
      <c r="N114" s="421"/>
      <c r="O114" s="421"/>
      <c r="P114" s="421"/>
      <c r="Q114" s="421"/>
      <c r="R114" s="145" t="str">
        <f t="shared" si="48"/>
        <v/>
      </c>
      <c r="S114" s="422"/>
      <c r="T114" s="422"/>
      <c r="U114" s="422"/>
      <c r="V114" s="422"/>
      <c r="W114" s="149" t="str">
        <f t="shared" si="49"/>
        <v/>
      </c>
      <c r="X114" s="150" t="str">
        <f t="shared" si="50"/>
        <v/>
      </c>
      <c r="Y114" s="63" t="str">
        <f>IF($C114="","",VLOOKUP($J114,'1.年齢給'!$B$8:$C$54,2))</f>
        <v/>
      </c>
      <c r="Z114" s="64" t="str">
        <f t="shared" si="51"/>
        <v/>
      </c>
      <c r="AA114" s="65" t="str">
        <f>IF($C114="","",IF($Z114="","",IF($Z114&lt;'3.段階号俸表・参照表'!$W$5,1,VLOOKUP($Z114,'3.段階号俸表・参照表'!$W$4:$AI$13,13,TRUE))))</f>
        <v/>
      </c>
      <c r="AB114" s="64" t="str">
        <f>IF(C114="","",($Z114-VLOOKUP($AA114,'3.段階号俸表・参照表'!$V$4:$AH$13,2,FALSE)))</f>
        <v/>
      </c>
      <c r="AC114" s="65" t="str">
        <f>IF($C114="","",IF($AB114&lt;=0,1,ROUNDUP($AB114/VLOOKUP($AA114,'3.段階号俸表・参照表'!$V$4:$AH$13,4,FALSE),0)+1))</f>
        <v/>
      </c>
      <c r="AD114" s="64" t="str">
        <f>IF($C114="","",INDEX('3.段階号俸表・参照表'!$B$3:$T$188,MATCH($AC114,'3.段階号俸表・参照表'!$B$3:$B$188,0),MATCH($AA114,'3.段階号俸表・参照表'!$B$3:$T$3,0)))</f>
        <v/>
      </c>
      <c r="AE114" s="64" t="str">
        <f t="shared" si="71"/>
        <v/>
      </c>
      <c r="AF114" s="64" t="str">
        <f t="shared" si="52"/>
        <v/>
      </c>
      <c r="AG114" s="64" t="str">
        <f t="shared" si="72"/>
        <v/>
      </c>
      <c r="AH114" s="67" t="str">
        <f t="shared" si="73"/>
        <v/>
      </c>
      <c r="AI114" s="187" t="str">
        <f t="shared" si="53"/>
        <v/>
      </c>
      <c r="AJ114" s="145" t="str">
        <f t="shared" si="54"/>
        <v/>
      </c>
      <c r="AK114" s="188" t="str">
        <f t="shared" si="55"/>
        <v/>
      </c>
      <c r="AL114" s="423"/>
      <c r="AM114" s="198" t="str">
        <f>IF($AL114="","",($AJ114-VLOOKUP($AL114,'3.段階号俸表・参照表'!$V$4:$AH$13,2,FALSE)))</f>
        <v/>
      </c>
      <c r="AN114" s="188" t="str">
        <f>IF($AL114="","",IF(ROUNDUP($AM114/VLOOKUP($AL114,'3.段階号俸表・参照表'!$V$4:$AH$13,4),0)+1&gt;=$AS114,$AS114,ROUNDUP($AM114/VLOOKUP($AL114,'3.段階号俸表・参照表'!$V$4:$AH$13,4),0)+1))</f>
        <v/>
      </c>
      <c r="AO114" s="199" t="str">
        <f>IF($AL114="","",($AN114-1)*VLOOKUP($AL114,'3.段階号俸表・参照表'!$V$4:$AI$13,4,FALSE))</f>
        <v/>
      </c>
      <c r="AP114" s="188" t="str">
        <f t="shared" si="56"/>
        <v/>
      </c>
      <c r="AQ114" s="188" t="str">
        <f>IF($AL114="","",IF($AP114&lt;=0,0,IF(ROUNDUP($AP114/(VLOOKUP($AL114,'3.段階号俸表・参照表'!$V$4:$AH$13,8,FALSE)),0)&gt;=($AT114-$AS114),$AT114-$AS114,ROUNDUP($AP114/(VLOOKUP($AL114,'3.段階号俸表・参照表'!$V$4:$AH$13,8,FALSE)),0))))</f>
        <v/>
      </c>
      <c r="AR114" s="188" t="str">
        <f t="shared" si="57"/>
        <v/>
      </c>
      <c r="AS114" s="188" t="str">
        <f>IF($AL114="","",VLOOKUP($AL114,'3.段階号俸表・参照表'!$V$4:$AH$13,11,FALSE))</f>
        <v/>
      </c>
      <c r="AT114" s="188" t="str">
        <f>IF($AL114="","",VLOOKUP($AL114,'3.段階号俸表・参照表'!$V$4:$AH$13,12,FALSE))</f>
        <v/>
      </c>
      <c r="AU114" s="145" t="str">
        <f>IF($AL114="","",INDEX('3.段階号俸表・参照表'!$B$3:$T$188,MATCH($AR114,'3.段階号俸表・参照表'!$B$3:$B$188,0),MATCH($AL114,'3.段階号俸表・参照表'!$B$3:$T$3,0)))</f>
        <v/>
      </c>
      <c r="AV114" s="145" t="str">
        <f t="shared" si="43"/>
        <v/>
      </c>
      <c r="AW114" s="145" t="str">
        <f t="shared" si="58"/>
        <v/>
      </c>
      <c r="AX114" s="145" t="str">
        <f t="shared" si="59"/>
        <v/>
      </c>
      <c r="AY114" s="145" t="str">
        <f t="shared" si="60"/>
        <v/>
      </c>
      <c r="AZ114" s="145" t="str">
        <f t="shared" si="61"/>
        <v/>
      </c>
      <c r="BA114" s="201" t="str">
        <f t="shared" si="62"/>
        <v/>
      </c>
      <c r="BC114" s="234" t="str">
        <f t="shared" si="74"/>
        <v/>
      </c>
      <c r="BD114" s="226" t="str">
        <f t="shared" si="75"/>
        <v/>
      </c>
      <c r="BE114" s="226" t="str">
        <f t="shared" si="76"/>
        <v/>
      </c>
      <c r="BF114" s="226" t="str">
        <f t="shared" si="77"/>
        <v/>
      </c>
      <c r="BG114" s="235" t="str">
        <f>IF($C114="","",IF($BC114&gt;=$BC$5,AI114,VLOOKUP(BC114,'1.年齢給'!$B$8:$C$54,2)))</f>
        <v/>
      </c>
      <c r="BH114" s="236" t="str">
        <f t="shared" si="63"/>
        <v/>
      </c>
      <c r="BI114" s="230" t="str">
        <f t="shared" si="64"/>
        <v/>
      </c>
      <c r="BJ114" s="230" t="str">
        <f t="shared" si="65"/>
        <v/>
      </c>
      <c r="BK114" s="230" t="str">
        <f>IF($BH114="","",VLOOKUP($BH114,'3.段階号俸表・参照表'!V$4:AH$13,11,FALSE))</f>
        <v/>
      </c>
      <c r="BL114" s="230" t="str">
        <f>IF($BH114="","",VLOOKUP($BH114,'3.段階号俸表・参照表'!$V$4:$AH$13,12,FALSE))</f>
        <v/>
      </c>
      <c r="BM114" s="235" t="str">
        <f>IF($C114="","",IF($BC114&gt;=$BC$5,$AU114,INDEX('3.段階号俸表・参照表'!$B$3:$T$188,MATCH(BJ114,'3.段階号俸表・参照表'!$B$3:$B$188,0),MATCH(BH114,'3.段階号俸表・参照表'!$B$3:$T$3,0))))</f>
        <v/>
      </c>
      <c r="BN114" s="238" t="str">
        <f t="shared" si="66"/>
        <v/>
      </c>
    </row>
    <row r="115" spans="1:66" ht="14.4" x14ac:dyDescent="0.15">
      <c r="A115" s="62" t="str">
        <f>IF(C115="","",COUNTA($C$9:C115))</f>
        <v/>
      </c>
      <c r="B115" s="419"/>
      <c r="C115" s="419"/>
      <c r="D115" s="425"/>
      <c r="E115" s="425"/>
      <c r="F115" s="419"/>
      <c r="G115" s="419"/>
      <c r="H115" s="420"/>
      <c r="I115" s="420"/>
      <c r="J115" s="142" t="str">
        <f t="shared" si="67"/>
        <v/>
      </c>
      <c r="K115" s="142" t="str">
        <f t="shared" si="68"/>
        <v/>
      </c>
      <c r="L115" s="142" t="str">
        <f t="shared" si="69"/>
        <v/>
      </c>
      <c r="M115" s="142" t="str">
        <f t="shared" si="70"/>
        <v/>
      </c>
      <c r="N115" s="421"/>
      <c r="O115" s="421"/>
      <c r="P115" s="421"/>
      <c r="Q115" s="421"/>
      <c r="R115" s="145" t="str">
        <f t="shared" si="48"/>
        <v/>
      </c>
      <c r="S115" s="422"/>
      <c r="T115" s="422"/>
      <c r="U115" s="422"/>
      <c r="V115" s="422"/>
      <c r="W115" s="149" t="str">
        <f t="shared" si="49"/>
        <v/>
      </c>
      <c r="X115" s="150" t="str">
        <f t="shared" si="50"/>
        <v/>
      </c>
      <c r="Y115" s="63" t="str">
        <f>IF($C115="","",VLOOKUP($J115,'1.年齢給'!$B$8:$C$54,2))</f>
        <v/>
      </c>
      <c r="Z115" s="64" t="str">
        <f t="shared" si="51"/>
        <v/>
      </c>
      <c r="AA115" s="65" t="str">
        <f>IF($C115="","",IF($Z115="","",IF($Z115&lt;'3.段階号俸表・参照表'!$W$5,1,VLOOKUP($Z115,'3.段階号俸表・参照表'!$W$4:$AI$13,13,TRUE))))</f>
        <v/>
      </c>
      <c r="AB115" s="64" t="str">
        <f>IF(C115="","",($Z115-VLOOKUP($AA115,'3.段階号俸表・参照表'!$V$4:$AH$13,2,FALSE)))</f>
        <v/>
      </c>
      <c r="AC115" s="65" t="str">
        <f>IF($C115="","",IF($AB115&lt;=0,1,ROUNDUP($AB115/VLOOKUP($AA115,'3.段階号俸表・参照表'!$V$4:$AH$13,4,FALSE),0)+1))</f>
        <v/>
      </c>
      <c r="AD115" s="64" t="str">
        <f>IF($C115="","",INDEX('3.段階号俸表・参照表'!$B$3:$T$188,MATCH($AC115,'3.段階号俸表・参照表'!$B$3:$B$188,0),MATCH($AA115,'3.段階号俸表・参照表'!$B$3:$T$3,0)))</f>
        <v/>
      </c>
      <c r="AE115" s="64" t="str">
        <f t="shared" si="71"/>
        <v/>
      </c>
      <c r="AF115" s="64" t="str">
        <f t="shared" si="52"/>
        <v/>
      </c>
      <c r="AG115" s="64" t="str">
        <f t="shared" si="72"/>
        <v/>
      </c>
      <c r="AH115" s="67" t="str">
        <f t="shared" si="73"/>
        <v/>
      </c>
      <c r="AI115" s="187" t="str">
        <f t="shared" si="53"/>
        <v/>
      </c>
      <c r="AJ115" s="145" t="str">
        <f t="shared" si="54"/>
        <v/>
      </c>
      <c r="AK115" s="188" t="str">
        <f t="shared" si="55"/>
        <v/>
      </c>
      <c r="AL115" s="423"/>
      <c r="AM115" s="198" t="str">
        <f>IF($AL115="","",($AJ115-VLOOKUP($AL115,'3.段階号俸表・参照表'!$V$4:$AH$13,2,FALSE)))</f>
        <v/>
      </c>
      <c r="AN115" s="188" t="str">
        <f>IF($AL115="","",IF(ROUNDUP($AM115/VLOOKUP($AL115,'3.段階号俸表・参照表'!$V$4:$AH$13,4),0)+1&gt;=$AS115,$AS115,ROUNDUP($AM115/VLOOKUP($AL115,'3.段階号俸表・参照表'!$V$4:$AH$13,4),0)+1))</f>
        <v/>
      </c>
      <c r="AO115" s="199" t="str">
        <f>IF($AL115="","",($AN115-1)*VLOOKUP($AL115,'3.段階号俸表・参照表'!$V$4:$AI$13,4,FALSE))</f>
        <v/>
      </c>
      <c r="AP115" s="188" t="str">
        <f t="shared" si="56"/>
        <v/>
      </c>
      <c r="AQ115" s="188" t="str">
        <f>IF($AL115="","",IF($AP115&lt;=0,0,IF(ROUNDUP($AP115/(VLOOKUP($AL115,'3.段階号俸表・参照表'!$V$4:$AH$13,8,FALSE)),0)&gt;=($AT115-$AS115),$AT115-$AS115,ROUNDUP($AP115/(VLOOKUP($AL115,'3.段階号俸表・参照表'!$V$4:$AH$13,8,FALSE)),0))))</f>
        <v/>
      </c>
      <c r="AR115" s="188" t="str">
        <f t="shared" si="57"/>
        <v/>
      </c>
      <c r="AS115" s="188" t="str">
        <f>IF($AL115="","",VLOOKUP($AL115,'3.段階号俸表・参照表'!$V$4:$AH$13,11,FALSE))</f>
        <v/>
      </c>
      <c r="AT115" s="188" t="str">
        <f>IF($AL115="","",VLOOKUP($AL115,'3.段階号俸表・参照表'!$V$4:$AH$13,12,FALSE))</f>
        <v/>
      </c>
      <c r="AU115" s="145" t="str">
        <f>IF($AL115="","",INDEX('3.段階号俸表・参照表'!$B$3:$T$188,MATCH($AR115,'3.段階号俸表・参照表'!$B$3:$B$188,0),MATCH($AL115,'3.段階号俸表・参照表'!$B$3:$T$3,0)))</f>
        <v/>
      </c>
      <c r="AV115" s="145" t="str">
        <f t="shared" si="43"/>
        <v/>
      </c>
      <c r="AW115" s="145" t="str">
        <f t="shared" si="58"/>
        <v/>
      </c>
      <c r="AX115" s="145" t="str">
        <f t="shared" si="59"/>
        <v/>
      </c>
      <c r="AY115" s="145" t="str">
        <f t="shared" si="60"/>
        <v/>
      </c>
      <c r="AZ115" s="145" t="str">
        <f t="shared" si="61"/>
        <v/>
      </c>
      <c r="BA115" s="201" t="str">
        <f t="shared" si="62"/>
        <v/>
      </c>
      <c r="BC115" s="234" t="str">
        <f t="shared" si="74"/>
        <v/>
      </c>
      <c r="BD115" s="226" t="str">
        <f t="shared" si="75"/>
        <v/>
      </c>
      <c r="BE115" s="226" t="str">
        <f t="shared" si="76"/>
        <v/>
      </c>
      <c r="BF115" s="226" t="str">
        <f t="shared" si="77"/>
        <v/>
      </c>
      <c r="BG115" s="235" t="str">
        <f>IF($C115="","",IF($BC115&gt;=$BC$5,AI115,VLOOKUP(BC115,'1.年齢給'!$B$8:$C$54,2)))</f>
        <v/>
      </c>
      <c r="BH115" s="236" t="str">
        <f t="shared" si="63"/>
        <v/>
      </c>
      <c r="BI115" s="230" t="str">
        <f t="shared" si="64"/>
        <v/>
      </c>
      <c r="BJ115" s="230" t="str">
        <f t="shared" si="65"/>
        <v/>
      </c>
      <c r="BK115" s="230" t="str">
        <f>IF($BH115="","",VLOOKUP($BH115,'3.段階号俸表・参照表'!V$4:AH$13,11,FALSE))</f>
        <v/>
      </c>
      <c r="BL115" s="230" t="str">
        <f>IF($BH115="","",VLOOKUP($BH115,'3.段階号俸表・参照表'!$V$4:$AH$13,12,FALSE))</f>
        <v/>
      </c>
      <c r="BM115" s="235" t="str">
        <f>IF($C115="","",IF($BC115&gt;=$BC$5,$AU115,INDEX('3.段階号俸表・参照表'!$B$3:$T$188,MATCH(BJ115,'3.段階号俸表・参照表'!$B$3:$B$188,0),MATCH(BH115,'3.段階号俸表・参照表'!$B$3:$T$3,0))))</f>
        <v/>
      </c>
      <c r="BN115" s="238" t="str">
        <f t="shared" si="66"/>
        <v/>
      </c>
    </row>
    <row r="116" spans="1:66" ht="14.4" x14ac:dyDescent="0.15">
      <c r="A116" s="62" t="str">
        <f>IF(C116="","",COUNTA($C$9:C116))</f>
        <v/>
      </c>
      <c r="B116" s="419"/>
      <c r="C116" s="419"/>
      <c r="D116" s="425"/>
      <c r="E116" s="425"/>
      <c r="F116" s="419"/>
      <c r="G116" s="419"/>
      <c r="H116" s="420"/>
      <c r="I116" s="420"/>
      <c r="J116" s="142" t="str">
        <f t="shared" si="67"/>
        <v/>
      </c>
      <c r="K116" s="142" t="str">
        <f t="shared" si="68"/>
        <v/>
      </c>
      <c r="L116" s="142" t="str">
        <f t="shared" si="69"/>
        <v/>
      </c>
      <c r="M116" s="142" t="str">
        <f t="shared" si="70"/>
        <v/>
      </c>
      <c r="N116" s="421"/>
      <c r="O116" s="421"/>
      <c r="P116" s="421"/>
      <c r="Q116" s="421"/>
      <c r="R116" s="145" t="str">
        <f t="shared" si="48"/>
        <v/>
      </c>
      <c r="S116" s="422"/>
      <c r="T116" s="422"/>
      <c r="U116" s="422"/>
      <c r="V116" s="422"/>
      <c r="W116" s="149" t="str">
        <f t="shared" si="49"/>
        <v/>
      </c>
      <c r="X116" s="150" t="str">
        <f t="shared" si="50"/>
        <v/>
      </c>
      <c r="Y116" s="63" t="str">
        <f>IF($C116="","",VLOOKUP($J116,'1.年齢給'!$B$8:$C$54,2))</f>
        <v/>
      </c>
      <c r="Z116" s="64" t="str">
        <f t="shared" si="51"/>
        <v/>
      </c>
      <c r="AA116" s="65" t="str">
        <f>IF($C116="","",IF($Z116="","",IF($Z116&lt;'3.段階号俸表・参照表'!$W$5,1,VLOOKUP($Z116,'3.段階号俸表・参照表'!$W$4:$AI$13,13,TRUE))))</f>
        <v/>
      </c>
      <c r="AB116" s="64" t="str">
        <f>IF(C116="","",($Z116-VLOOKUP($AA116,'3.段階号俸表・参照表'!$V$4:$AH$13,2,FALSE)))</f>
        <v/>
      </c>
      <c r="AC116" s="65" t="str">
        <f>IF($C116="","",IF($AB116&lt;=0,1,ROUNDUP($AB116/VLOOKUP($AA116,'3.段階号俸表・参照表'!$V$4:$AH$13,4,FALSE),0)+1))</f>
        <v/>
      </c>
      <c r="AD116" s="64" t="str">
        <f>IF($C116="","",INDEX('3.段階号俸表・参照表'!$B$3:$T$188,MATCH($AC116,'3.段階号俸表・参照表'!$B$3:$B$188,0),MATCH($AA116,'3.段階号俸表・参照表'!$B$3:$T$3,0)))</f>
        <v/>
      </c>
      <c r="AE116" s="64" t="str">
        <f t="shared" si="71"/>
        <v/>
      </c>
      <c r="AF116" s="64" t="str">
        <f t="shared" si="52"/>
        <v/>
      </c>
      <c r="AG116" s="64" t="str">
        <f t="shared" si="72"/>
        <v/>
      </c>
      <c r="AH116" s="67" t="str">
        <f t="shared" si="73"/>
        <v/>
      </c>
      <c r="AI116" s="187" t="str">
        <f t="shared" si="53"/>
        <v/>
      </c>
      <c r="AJ116" s="145" t="str">
        <f t="shared" si="54"/>
        <v/>
      </c>
      <c r="AK116" s="188" t="str">
        <f t="shared" si="55"/>
        <v/>
      </c>
      <c r="AL116" s="423"/>
      <c r="AM116" s="198" t="str">
        <f>IF($AL116="","",($AJ116-VLOOKUP($AL116,'3.段階号俸表・参照表'!$V$4:$AH$13,2,FALSE)))</f>
        <v/>
      </c>
      <c r="AN116" s="188" t="str">
        <f>IF($AL116="","",IF(ROUNDUP($AM116/VLOOKUP($AL116,'3.段階号俸表・参照表'!$V$4:$AH$13,4),0)+1&gt;=$AS116,$AS116,ROUNDUP($AM116/VLOOKUP($AL116,'3.段階号俸表・参照表'!$V$4:$AH$13,4),0)+1))</f>
        <v/>
      </c>
      <c r="AO116" s="199" t="str">
        <f>IF($AL116="","",($AN116-1)*VLOOKUP($AL116,'3.段階号俸表・参照表'!$V$4:$AI$13,4,FALSE))</f>
        <v/>
      </c>
      <c r="AP116" s="188" t="str">
        <f t="shared" si="56"/>
        <v/>
      </c>
      <c r="AQ116" s="188" t="str">
        <f>IF($AL116="","",IF($AP116&lt;=0,0,IF(ROUNDUP($AP116/(VLOOKUP($AL116,'3.段階号俸表・参照表'!$V$4:$AH$13,8,FALSE)),0)&gt;=($AT116-$AS116),$AT116-$AS116,ROUNDUP($AP116/(VLOOKUP($AL116,'3.段階号俸表・参照表'!$V$4:$AH$13,8,FALSE)),0))))</f>
        <v/>
      </c>
      <c r="AR116" s="188" t="str">
        <f t="shared" si="57"/>
        <v/>
      </c>
      <c r="AS116" s="188" t="str">
        <f>IF($AL116="","",VLOOKUP($AL116,'3.段階号俸表・参照表'!$V$4:$AH$13,11,FALSE))</f>
        <v/>
      </c>
      <c r="AT116" s="188" t="str">
        <f>IF($AL116="","",VLOOKUP($AL116,'3.段階号俸表・参照表'!$V$4:$AH$13,12,FALSE))</f>
        <v/>
      </c>
      <c r="AU116" s="145" t="str">
        <f>IF($AL116="","",INDEX('3.段階号俸表・参照表'!$B$3:$T$188,MATCH($AR116,'3.段階号俸表・参照表'!$B$3:$B$188,0),MATCH($AL116,'3.段階号俸表・参照表'!$B$3:$T$3,0)))</f>
        <v/>
      </c>
      <c r="AV116" s="145" t="str">
        <f t="shared" si="43"/>
        <v/>
      </c>
      <c r="AW116" s="145" t="str">
        <f t="shared" si="58"/>
        <v/>
      </c>
      <c r="AX116" s="145" t="str">
        <f t="shared" si="59"/>
        <v/>
      </c>
      <c r="AY116" s="145" t="str">
        <f t="shared" si="60"/>
        <v/>
      </c>
      <c r="AZ116" s="145" t="str">
        <f t="shared" si="61"/>
        <v/>
      </c>
      <c r="BA116" s="201" t="str">
        <f t="shared" si="62"/>
        <v/>
      </c>
      <c r="BC116" s="234" t="str">
        <f t="shared" si="74"/>
        <v/>
      </c>
      <c r="BD116" s="226" t="str">
        <f t="shared" si="75"/>
        <v/>
      </c>
      <c r="BE116" s="226" t="str">
        <f t="shared" si="76"/>
        <v/>
      </c>
      <c r="BF116" s="226" t="str">
        <f t="shared" si="77"/>
        <v/>
      </c>
      <c r="BG116" s="235" t="str">
        <f>IF($C116="","",IF($BC116&gt;=$BC$5,AI116,VLOOKUP(BC116,'1.年齢給'!$B$8:$C$54,2)))</f>
        <v/>
      </c>
      <c r="BH116" s="236" t="str">
        <f t="shared" si="63"/>
        <v/>
      </c>
      <c r="BI116" s="230" t="str">
        <f t="shared" si="64"/>
        <v/>
      </c>
      <c r="BJ116" s="230" t="str">
        <f t="shared" si="65"/>
        <v/>
      </c>
      <c r="BK116" s="230" t="str">
        <f>IF($BH116="","",VLOOKUP($BH116,'3.段階号俸表・参照表'!V$4:AH$13,11,FALSE))</f>
        <v/>
      </c>
      <c r="BL116" s="230" t="str">
        <f>IF($BH116="","",VLOOKUP($BH116,'3.段階号俸表・参照表'!$V$4:$AH$13,12,FALSE))</f>
        <v/>
      </c>
      <c r="BM116" s="235" t="str">
        <f>IF($C116="","",IF($BC116&gt;=$BC$5,$AU116,INDEX('3.段階号俸表・参照表'!$B$3:$T$188,MATCH(BJ116,'3.段階号俸表・参照表'!$B$3:$B$188,0),MATCH(BH116,'3.段階号俸表・参照表'!$B$3:$T$3,0))))</f>
        <v/>
      </c>
      <c r="BN116" s="238" t="str">
        <f t="shared" si="66"/>
        <v/>
      </c>
    </row>
    <row r="117" spans="1:66" ht="14.4" x14ac:dyDescent="0.15">
      <c r="A117" s="62" t="str">
        <f>IF(C117="","",COUNTA($C$9:C117))</f>
        <v/>
      </c>
      <c r="B117" s="419"/>
      <c r="C117" s="419"/>
      <c r="D117" s="425"/>
      <c r="E117" s="425"/>
      <c r="F117" s="419"/>
      <c r="G117" s="419"/>
      <c r="H117" s="420"/>
      <c r="I117" s="420"/>
      <c r="J117" s="142" t="str">
        <f t="shared" si="67"/>
        <v/>
      </c>
      <c r="K117" s="142" t="str">
        <f t="shared" si="68"/>
        <v/>
      </c>
      <c r="L117" s="142" t="str">
        <f t="shared" si="69"/>
        <v/>
      </c>
      <c r="M117" s="142" t="str">
        <f t="shared" si="70"/>
        <v/>
      </c>
      <c r="N117" s="421"/>
      <c r="O117" s="421"/>
      <c r="P117" s="421"/>
      <c r="Q117" s="421"/>
      <c r="R117" s="145" t="str">
        <f t="shared" si="48"/>
        <v/>
      </c>
      <c r="S117" s="422"/>
      <c r="T117" s="422"/>
      <c r="U117" s="422"/>
      <c r="V117" s="422"/>
      <c r="W117" s="149" t="str">
        <f t="shared" si="49"/>
        <v/>
      </c>
      <c r="X117" s="150" t="str">
        <f t="shared" si="50"/>
        <v/>
      </c>
      <c r="Y117" s="63" t="str">
        <f>IF($C117="","",VLOOKUP($J117,'1.年齢給'!$B$8:$C$54,2))</f>
        <v/>
      </c>
      <c r="Z117" s="64" t="str">
        <f t="shared" si="51"/>
        <v/>
      </c>
      <c r="AA117" s="65" t="str">
        <f>IF($C117="","",IF($Z117="","",IF($Z117&lt;'3.段階号俸表・参照表'!$W$5,1,VLOOKUP($Z117,'3.段階号俸表・参照表'!$W$4:$AI$13,13,TRUE))))</f>
        <v/>
      </c>
      <c r="AB117" s="64" t="str">
        <f>IF(C117="","",($Z117-VLOOKUP($AA117,'3.段階号俸表・参照表'!$V$4:$AH$13,2,FALSE)))</f>
        <v/>
      </c>
      <c r="AC117" s="65" t="str">
        <f>IF($C117="","",IF($AB117&lt;=0,1,ROUNDUP($AB117/VLOOKUP($AA117,'3.段階号俸表・参照表'!$V$4:$AH$13,4,FALSE),0)+1))</f>
        <v/>
      </c>
      <c r="AD117" s="64" t="str">
        <f>IF($C117="","",INDEX('3.段階号俸表・参照表'!$B$3:$T$188,MATCH($AC117,'3.段階号俸表・参照表'!$B$3:$B$188,0),MATCH($AA117,'3.段階号俸表・参照表'!$B$3:$T$3,0)))</f>
        <v/>
      </c>
      <c r="AE117" s="64" t="str">
        <f t="shared" si="71"/>
        <v/>
      </c>
      <c r="AF117" s="64" t="str">
        <f t="shared" si="52"/>
        <v/>
      </c>
      <c r="AG117" s="64" t="str">
        <f t="shared" si="72"/>
        <v/>
      </c>
      <c r="AH117" s="67" t="str">
        <f t="shared" si="73"/>
        <v/>
      </c>
      <c r="AI117" s="187" t="str">
        <f t="shared" si="53"/>
        <v/>
      </c>
      <c r="AJ117" s="145" t="str">
        <f t="shared" si="54"/>
        <v/>
      </c>
      <c r="AK117" s="188" t="str">
        <f t="shared" si="55"/>
        <v/>
      </c>
      <c r="AL117" s="423"/>
      <c r="AM117" s="198" t="str">
        <f>IF($AL117="","",($AJ117-VLOOKUP($AL117,'3.段階号俸表・参照表'!$V$4:$AH$13,2,FALSE)))</f>
        <v/>
      </c>
      <c r="AN117" s="188" t="str">
        <f>IF($AL117="","",IF(ROUNDUP($AM117/VLOOKUP($AL117,'3.段階号俸表・参照表'!$V$4:$AH$13,4),0)+1&gt;=$AS117,$AS117,ROUNDUP($AM117/VLOOKUP($AL117,'3.段階号俸表・参照表'!$V$4:$AH$13,4),0)+1))</f>
        <v/>
      </c>
      <c r="AO117" s="199" t="str">
        <f>IF($AL117="","",($AN117-1)*VLOOKUP($AL117,'3.段階号俸表・参照表'!$V$4:$AI$13,4,FALSE))</f>
        <v/>
      </c>
      <c r="AP117" s="188" t="str">
        <f t="shared" si="56"/>
        <v/>
      </c>
      <c r="AQ117" s="188" t="str">
        <f>IF($AL117="","",IF($AP117&lt;=0,0,IF(ROUNDUP($AP117/(VLOOKUP($AL117,'3.段階号俸表・参照表'!$V$4:$AH$13,8,FALSE)),0)&gt;=($AT117-$AS117),$AT117-$AS117,ROUNDUP($AP117/(VLOOKUP($AL117,'3.段階号俸表・参照表'!$V$4:$AH$13,8,FALSE)),0))))</f>
        <v/>
      </c>
      <c r="AR117" s="188" t="str">
        <f t="shared" si="57"/>
        <v/>
      </c>
      <c r="AS117" s="188" t="str">
        <f>IF($AL117="","",VLOOKUP($AL117,'3.段階号俸表・参照表'!$V$4:$AH$13,11,FALSE))</f>
        <v/>
      </c>
      <c r="AT117" s="188" t="str">
        <f>IF($AL117="","",VLOOKUP($AL117,'3.段階号俸表・参照表'!$V$4:$AH$13,12,FALSE))</f>
        <v/>
      </c>
      <c r="AU117" s="145" t="str">
        <f>IF($AL117="","",INDEX('3.段階号俸表・参照表'!$B$3:$T$188,MATCH($AR117,'3.段階号俸表・参照表'!$B$3:$B$188,0),MATCH($AL117,'3.段階号俸表・参照表'!$B$3:$T$3,0)))</f>
        <v/>
      </c>
      <c r="AV117" s="145" t="str">
        <f t="shared" si="43"/>
        <v/>
      </c>
      <c r="AW117" s="145" t="str">
        <f t="shared" si="58"/>
        <v/>
      </c>
      <c r="AX117" s="145" t="str">
        <f t="shared" si="59"/>
        <v/>
      </c>
      <c r="AY117" s="145" t="str">
        <f t="shared" si="60"/>
        <v/>
      </c>
      <c r="AZ117" s="145" t="str">
        <f t="shared" si="61"/>
        <v/>
      </c>
      <c r="BA117" s="201" t="str">
        <f t="shared" si="62"/>
        <v/>
      </c>
      <c r="BC117" s="234" t="str">
        <f t="shared" si="74"/>
        <v/>
      </c>
      <c r="BD117" s="226" t="str">
        <f t="shared" si="75"/>
        <v/>
      </c>
      <c r="BE117" s="226" t="str">
        <f t="shared" si="76"/>
        <v/>
      </c>
      <c r="BF117" s="226" t="str">
        <f t="shared" si="77"/>
        <v/>
      </c>
      <c r="BG117" s="235" t="str">
        <f>IF($C117="","",IF($BC117&gt;=$BC$5,AI117,VLOOKUP(BC117,'1.年齢給'!$B$8:$C$54,2)))</f>
        <v/>
      </c>
      <c r="BH117" s="236" t="str">
        <f t="shared" si="63"/>
        <v/>
      </c>
      <c r="BI117" s="230" t="str">
        <f t="shared" si="64"/>
        <v/>
      </c>
      <c r="BJ117" s="230" t="str">
        <f t="shared" si="65"/>
        <v/>
      </c>
      <c r="BK117" s="230" t="str">
        <f>IF($BH117="","",VLOOKUP($BH117,'3.段階号俸表・参照表'!V$4:AH$13,11,FALSE))</f>
        <v/>
      </c>
      <c r="BL117" s="230" t="str">
        <f>IF($BH117="","",VLOOKUP($BH117,'3.段階号俸表・参照表'!$V$4:$AH$13,12,FALSE))</f>
        <v/>
      </c>
      <c r="BM117" s="235" t="str">
        <f>IF($C117="","",IF($BC117&gt;=$BC$5,$AU117,INDEX('3.段階号俸表・参照表'!$B$3:$T$188,MATCH(BJ117,'3.段階号俸表・参照表'!$B$3:$B$188,0),MATCH(BH117,'3.段階号俸表・参照表'!$B$3:$T$3,0))))</f>
        <v/>
      </c>
      <c r="BN117" s="238" t="str">
        <f t="shared" si="66"/>
        <v/>
      </c>
    </row>
    <row r="118" spans="1:66" ht="14.4" x14ac:dyDescent="0.15">
      <c r="A118" s="62" t="str">
        <f>IF(C118="","",COUNTA($C$9:C118))</f>
        <v/>
      </c>
      <c r="B118" s="419"/>
      <c r="C118" s="419"/>
      <c r="D118" s="425"/>
      <c r="E118" s="425"/>
      <c r="F118" s="419"/>
      <c r="G118" s="419"/>
      <c r="H118" s="420"/>
      <c r="I118" s="420"/>
      <c r="J118" s="142" t="str">
        <f t="shared" si="67"/>
        <v/>
      </c>
      <c r="K118" s="142" t="str">
        <f t="shared" si="68"/>
        <v/>
      </c>
      <c r="L118" s="142" t="str">
        <f t="shared" si="69"/>
        <v/>
      </c>
      <c r="M118" s="142" t="str">
        <f t="shared" si="70"/>
        <v/>
      </c>
      <c r="N118" s="421"/>
      <c r="O118" s="421"/>
      <c r="P118" s="421"/>
      <c r="Q118" s="421"/>
      <c r="R118" s="145" t="str">
        <f t="shared" si="48"/>
        <v/>
      </c>
      <c r="S118" s="422"/>
      <c r="T118" s="422"/>
      <c r="U118" s="422"/>
      <c r="V118" s="422"/>
      <c r="W118" s="149" t="str">
        <f t="shared" si="49"/>
        <v/>
      </c>
      <c r="X118" s="150" t="str">
        <f t="shared" si="50"/>
        <v/>
      </c>
      <c r="Y118" s="63" t="str">
        <f>IF($C118="","",VLOOKUP($J118,'1.年齢給'!$B$8:$C$54,2))</f>
        <v/>
      </c>
      <c r="Z118" s="64" t="str">
        <f t="shared" si="51"/>
        <v/>
      </c>
      <c r="AA118" s="65" t="str">
        <f>IF($C118="","",IF($Z118="","",IF($Z118&lt;'3.段階号俸表・参照表'!$W$5,1,VLOOKUP($Z118,'3.段階号俸表・参照表'!$W$4:$AI$13,13,TRUE))))</f>
        <v/>
      </c>
      <c r="AB118" s="64" t="str">
        <f>IF(C118="","",($Z118-VLOOKUP($AA118,'3.段階号俸表・参照表'!$V$4:$AH$13,2,FALSE)))</f>
        <v/>
      </c>
      <c r="AC118" s="65" t="str">
        <f>IF($C118="","",IF($AB118&lt;=0,1,ROUNDUP($AB118/VLOOKUP($AA118,'3.段階号俸表・参照表'!$V$4:$AH$13,4,FALSE),0)+1))</f>
        <v/>
      </c>
      <c r="AD118" s="64" t="str">
        <f>IF($C118="","",INDEX('3.段階号俸表・参照表'!$B$3:$T$188,MATCH($AC118,'3.段階号俸表・参照表'!$B$3:$B$188,0),MATCH($AA118,'3.段階号俸表・参照表'!$B$3:$T$3,0)))</f>
        <v/>
      </c>
      <c r="AE118" s="64" t="str">
        <f t="shared" si="71"/>
        <v/>
      </c>
      <c r="AF118" s="64" t="str">
        <f t="shared" si="52"/>
        <v/>
      </c>
      <c r="AG118" s="64" t="str">
        <f t="shared" si="72"/>
        <v/>
      </c>
      <c r="AH118" s="67" t="str">
        <f t="shared" si="73"/>
        <v/>
      </c>
      <c r="AI118" s="187" t="str">
        <f t="shared" si="53"/>
        <v/>
      </c>
      <c r="AJ118" s="145" t="str">
        <f t="shared" si="54"/>
        <v/>
      </c>
      <c r="AK118" s="188" t="str">
        <f t="shared" si="55"/>
        <v/>
      </c>
      <c r="AL118" s="423"/>
      <c r="AM118" s="198" t="str">
        <f>IF($AL118="","",($AJ118-VLOOKUP($AL118,'3.段階号俸表・参照表'!$V$4:$AH$13,2,FALSE)))</f>
        <v/>
      </c>
      <c r="AN118" s="188" t="str">
        <f>IF($AL118="","",IF(ROUNDUP($AM118/VLOOKUP($AL118,'3.段階号俸表・参照表'!$V$4:$AH$13,4),0)+1&gt;=$AS118,$AS118,ROUNDUP($AM118/VLOOKUP($AL118,'3.段階号俸表・参照表'!$V$4:$AH$13,4),0)+1))</f>
        <v/>
      </c>
      <c r="AO118" s="199" t="str">
        <f>IF($AL118="","",($AN118-1)*VLOOKUP($AL118,'3.段階号俸表・参照表'!$V$4:$AI$13,4,FALSE))</f>
        <v/>
      </c>
      <c r="AP118" s="188" t="str">
        <f t="shared" si="56"/>
        <v/>
      </c>
      <c r="AQ118" s="188" t="str">
        <f>IF($AL118="","",IF($AP118&lt;=0,0,IF(ROUNDUP($AP118/(VLOOKUP($AL118,'3.段階号俸表・参照表'!$V$4:$AH$13,8,FALSE)),0)&gt;=($AT118-$AS118),$AT118-$AS118,ROUNDUP($AP118/(VLOOKUP($AL118,'3.段階号俸表・参照表'!$V$4:$AH$13,8,FALSE)),0))))</f>
        <v/>
      </c>
      <c r="AR118" s="188" t="str">
        <f t="shared" si="57"/>
        <v/>
      </c>
      <c r="AS118" s="188" t="str">
        <f>IF($AL118="","",VLOOKUP($AL118,'3.段階号俸表・参照表'!$V$4:$AH$13,11,FALSE))</f>
        <v/>
      </c>
      <c r="AT118" s="188" t="str">
        <f>IF($AL118="","",VLOOKUP($AL118,'3.段階号俸表・参照表'!$V$4:$AH$13,12,FALSE))</f>
        <v/>
      </c>
      <c r="AU118" s="145" t="str">
        <f>IF($AL118="","",INDEX('3.段階号俸表・参照表'!$B$3:$T$188,MATCH($AR118,'3.段階号俸表・参照表'!$B$3:$B$188,0),MATCH($AL118,'3.段階号俸表・参照表'!$B$3:$T$3,0)))</f>
        <v/>
      </c>
      <c r="AV118" s="145" t="str">
        <f t="shared" si="43"/>
        <v/>
      </c>
      <c r="AW118" s="145" t="str">
        <f t="shared" si="58"/>
        <v/>
      </c>
      <c r="AX118" s="145" t="str">
        <f t="shared" si="59"/>
        <v/>
      </c>
      <c r="AY118" s="145" t="str">
        <f t="shared" si="60"/>
        <v/>
      </c>
      <c r="AZ118" s="145" t="str">
        <f t="shared" si="61"/>
        <v/>
      </c>
      <c r="BA118" s="201" t="str">
        <f t="shared" si="62"/>
        <v/>
      </c>
      <c r="BC118" s="234" t="str">
        <f t="shared" si="74"/>
        <v/>
      </c>
      <c r="BD118" s="226" t="str">
        <f t="shared" si="75"/>
        <v/>
      </c>
      <c r="BE118" s="226" t="str">
        <f t="shared" si="76"/>
        <v/>
      </c>
      <c r="BF118" s="226" t="str">
        <f t="shared" si="77"/>
        <v/>
      </c>
      <c r="BG118" s="235" t="str">
        <f>IF($C118="","",IF($BC118&gt;=$BC$5,AI118,VLOOKUP(BC118,'1.年齢給'!$B$8:$C$54,2)))</f>
        <v/>
      </c>
      <c r="BH118" s="236" t="str">
        <f t="shared" si="63"/>
        <v/>
      </c>
      <c r="BI118" s="230" t="str">
        <f t="shared" si="64"/>
        <v/>
      </c>
      <c r="BJ118" s="230" t="str">
        <f t="shared" si="65"/>
        <v/>
      </c>
      <c r="BK118" s="230" t="str">
        <f>IF($BH118="","",VLOOKUP($BH118,'3.段階号俸表・参照表'!V$4:AH$13,11,FALSE))</f>
        <v/>
      </c>
      <c r="BL118" s="230" t="str">
        <f>IF($BH118="","",VLOOKUP($BH118,'3.段階号俸表・参照表'!$V$4:$AH$13,12,FALSE))</f>
        <v/>
      </c>
      <c r="BM118" s="235" t="str">
        <f>IF($C118="","",IF($BC118&gt;=$BC$5,$AU118,INDEX('3.段階号俸表・参照表'!$B$3:$T$188,MATCH(BJ118,'3.段階号俸表・参照表'!$B$3:$B$188,0),MATCH(BH118,'3.段階号俸表・参照表'!$B$3:$T$3,0))))</f>
        <v/>
      </c>
      <c r="BN118" s="238" t="str">
        <f t="shared" si="66"/>
        <v/>
      </c>
    </row>
    <row r="119" spans="1:66" ht="14.4" x14ac:dyDescent="0.15">
      <c r="A119" s="62" t="str">
        <f>IF(C119="","",COUNTA($C$9:C119))</f>
        <v/>
      </c>
      <c r="B119" s="419"/>
      <c r="C119" s="419"/>
      <c r="D119" s="425"/>
      <c r="E119" s="425"/>
      <c r="F119" s="419"/>
      <c r="G119" s="419"/>
      <c r="H119" s="420"/>
      <c r="I119" s="420"/>
      <c r="J119" s="142" t="str">
        <f t="shared" si="67"/>
        <v/>
      </c>
      <c r="K119" s="142" t="str">
        <f t="shared" si="68"/>
        <v/>
      </c>
      <c r="L119" s="142" t="str">
        <f t="shared" si="69"/>
        <v/>
      </c>
      <c r="M119" s="142" t="str">
        <f t="shared" si="70"/>
        <v/>
      </c>
      <c r="N119" s="421"/>
      <c r="O119" s="421"/>
      <c r="P119" s="421"/>
      <c r="Q119" s="421"/>
      <c r="R119" s="145" t="str">
        <f t="shared" si="48"/>
        <v/>
      </c>
      <c r="S119" s="422"/>
      <c r="T119" s="422"/>
      <c r="U119" s="422"/>
      <c r="V119" s="422"/>
      <c r="W119" s="149" t="str">
        <f t="shared" si="49"/>
        <v/>
      </c>
      <c r="X119" s="150" t="str">
        <f t="shared" si="50"/>
        <v/>
      </c>
      <c r="Y119" s="63" t="str">
        <f>IF($C119="","",VLOOKUP($J119,'1.年齢給'!$B$8:$C$54,2))</f>
        <v/>
      </c>
      <c r="Z119" s="64" t="str">
        <f t="shared" si="51"/>
        <v/>
      </c>
      <c r="AA119" s="65" t="str">
        <f>IF($C119="","",IF($Z119="","",IF($Z119&lt;'3.段階号俸表・参照表'!$W$5,1,VLOOKUP($Z119,'3.段階号俸表・参照表'!$W$4:$AI$13,13,TRUE))))</f>
        <v/>
      </c>
      <c r="AB119" s="64" t="str">
        <f>IF(C119="","",($Z119-VLOOKUP($AA119,'3.段階号俸表・参照表'!$V$4:$AH$13,2,FALSE)))</f>
        <v/>
      </c>
      <c r="AC119" s="65" t="str">
        <f>IF($C119="","",IF($AB119&lt;=0,1,ROUNDUP($AB119/VLOOKUP($AA119,'3.段階号俸表・参照表'!$V$4:$AH$13,4,FALSE),0)+1))</f>
        <v/>
      </c>
      <c r="AD119" s="64" t="str">
        <f>IF($C119="","",INDEX('3.段階号俸表・参照表'!$B$3:$T$188,MATCH($AC119,'3.段階号俸表・参照表'!$B$3:$B$188,0),MATCH($AA119,'3.段階号俸表・参照表'!$B$3:$T$3,0)))</f>
        <v/>
      </c>
      <c r="AE119" s="64" t="str">
        <f t="shared" si="71"/>
        <v/>
      </c>
      <c r="AF119" s="64" t="str">
        <f t="shared" si="52"/>
        <v/>
      </c>
      <c r="AG119" s="64" t="str">
        <f t="shared" si="72"/>
        <v/>
      </c>
      <c r="AH119" s="67" t="str">
        <f t="shared" si="73"/>
        <v/>
      </c>
      <c r="AI119" s="187" t="str">
        <f t="shared" si="53"/>
        <v/>
      </c>
      <c r="AJ119" s="145" t="str">
        <f t="shared" si="54"/>
        <v/>
      </c>
      <c r="AK119" s="188" t="str">
        <f t="shared" si="55"/>
        <v/>
      </c>
      <c r="AL119" s="423"/>
      <c r="AM119" s="198" t="str">
        <f>IF($AL119="","",($AJ119-VLOOKUP($AL119,'3.段階号俸表・参照表'!$V$4:$AH$13,2,FALSE)))</f>
        <v/>
      </c>
      <c r="AN119" s="188" t="str">
        <f>IF($AL119="","",IF(ROUNDUP($AM119/VLOOKUP($AL119,'3.段階号俸表・参照表'!$V$4:$AH$13,4),0)+1&gt;=$AS119,$AS119,ROUNDUP($AM119/VLOOKUP($AL119,'3.段階号俸表・参照表'!$V$4:$AH$13,4),0)+1))</f>
        <v/>
      </c>
      <c r="AO119" s="199" t="str">
        <f>IF($AL119="","",($AN119-1)*VLOOKUP($AL119,'3.段階号俸表・参照表'!$V$4:$AI$13,4,FALSE))</f>
        <v/>
      </c>
      <c r="AP119" s="188" t="str">
        <f t="shared" si="56"/>
        <v/>
      </c>
      <c r="AQ119" s="188" t="str">
        <f>IF($AL119="","",IF($AP119&lt;=0,0,IF(ROUNDUP($AP119/(VLOOKUP($AL119,'3.段階号俸表・参照表'!$V$4:$AH$13,8,FALSE)),0)&gt;=($AT119-$AS119),$AT119-$AS119,ROUNDUP($AP119/(VLOOKUP($AL119,'3.段階号俸表・参照表'!$V$4:$AH$13,8,FALSE)),0))))</f>
        <v/>
      </c>
      <c r="AR119" s="188" t="str">
        <f t="shared" si="57"/>
        <v/>
      </c>
      <c r="AS119" s="188" t="str">
        <f>IF($AL119="","",VLOOKUP($AL119,'3.段階号俸表・参照表'!$V$4:$AH$13,11,FALSE))</f>
        <v/>
      </c>
      <c r="AT119" s="188" t="str">
        <f>IF($AL119="","",VLOOKUP($AL119,'3.段階号俸表・参照表'!$V$4:$AH$13,12,FALSE))</f>
        <v/>
      </c>
      <c r="AU119" s="145" t="str">
        <f>IF($AL119="","",INDEX('3.段階号俸表・参照表'!$B$3:$T$188,MATCH($AR119,'3.段階号俸表・参照表'!$B$3:$B$188,0),MATCH($AL119,'3.段階号俸表・参照表'!$B$3:$T$3,0)))</f>
        <v/>
      </c>
      <c r="AV119" s="145" t="str">
        <f t="shared" si="43"/>
        <v/>
      </c>
      <c r="AW119" s="145" t="str">
        <f t="shared" si="58"/>
        <v/>
      </c>
      <c r="AX119" s="145" t="str">
        <f t="shared" si="59"/>
        <v/>
      </c>
      <c r="AY119" s="145" t="str">
        <f t="shared" si="60"/>
        <v/>
      </c>
      <c r="AZ119" s="145" t="str">
        <f t="shared" si="61"/>
        <v/>
      </c>
      <c r="BA119" s="201" t="str">
        <f t="shared" si="62"/>
        <v/>
      </c>
      <c r="BC119" s="234" t="str">
        <f t="shared" si="74"/>
        <v/>
      </c>
      <c r="BD119" s="226" t="str">
        <f t="shared" si="75"/>
        <v/>
      </c>
      <c r="BE119" s="226" t="str">
        <f t="shared" si="76"/>
        <v/>
      </c>
      <c r="BF119" s="226" t="str">
        <f t="shared" si="77"/>
        <v/>
      </c>
      <c r="BG119" s="235" t="str">
        <f>IF($C119="","",IF($BC119&gt;=$BC$5,AI119,VLOOKUP(BC119,'1.年齢給'!$B$8:$C$54,2)))</f>
        <v/>
      </c>
      <c r="BH119" s="236" t="str">
        <f t="shared" si="63"/>
        <v/>
      </c>
      <c r="BI119" s="230" t="str">
        <f t="shared" si="64"/>
        <v/>
      </c>
      <c r="BJ119" s="230" t="str">
        <f t="shared" si="65"/>
        <v/>
      </c>
      <c r="BK119" s="230" t="str">
        <f>IF($BH119="","",VLOOKUP($BH119,'3.段階号俸表・参照表'!V$4:AH$13,11,FALSE))</f>
        <v/>
      </c>
      <c r="BL119" s="230" t="str">
        <f>IF($BH119="","",VLOOKUP($BH119,'3.段階号俸表・参照表'!$V$4:$AH$13,12,FALSE))</f>
        <v/>
      </c>
      <c r="BM119" s="235" t="str">
        <f>IF($C119="","",IF($BC119&gt;=$BC$5,$AU119,INDEX('3.段階号俸表・参照表'!$B$3:$T$188,MATCH(BJ119,'3.段階号俸表・参照表'!$B$3:$B$188,0),MATCH(BH119,'3.段階号俸表・参照表'!$B$3:$T$3,0))))</f>
        <v/>
      </c>
      <c r="BN119" s="238" t="str">
        <f t="shared" si="66"/>
        <v/>
      </c>
    </row>
    <row r="120" spans="1:66" ht="14.4" x14ac:dyDescent="0.15">
      <c r="A120" s="62" t="str">
        <f>IF(C120="","",COUNTA($C$9:C120))</f>
        <v/>
      </c>
      <c r="B120" s="419"/>
      <c r="C120" s="419"/>
      <c r="D120" s="425"/>
      <c r="E120" s="425"/>
      <c r="F120" s="419"/>
      <c r="G120" s="419"/>
      <c r="H120" s="420"/>
      <c r="I120" s="420"/>
      <c r="J120" s="142" t="str">
        <f t="shared" si="67"/>
        <v/>
      </c>
      <c r="K120" s="142" t="str">
        <f t="shared" si="68"/>
        <v/>
      </c>
      <c r="L120" s="142" t="str">
        <f t="shared" si="69"/>
        <v/>
      </c>
      <c r="M120" s="142" t="str">
        <f t="shared" si="70"/>
        <v/>
      </c>
      <c r="N120" s="421"/>
      <c r="O120" s="421"/>
      <c r="P120" s="421"/>
      <c r="Q120" s="421"/>
      <c r="R120" s="145" t="str">
        <f t="shared" si="48"/>
        <v/>
      </c>
      <c r="S120" s="422"/>
      <c r="T120" s="422"/>
      <c r="U120" s="422"/>
      <c r="V120" s="422"/>
      <c r="W120" s="149" t="str">
        <f t="shared" si="49"/>
        <v/>
      </c>
      <c r="X120" s="150" t="str">
        <f t="shared" si="50"/>
        <v/>
      </c>
      <c r="Y120" s="63" t="str">
        <f>IF($C120="","",VLOOKUP($J120,'1.年齢給'!$B$8:$C$54,2))</f>
        <v/>
      </c>
      <c r="Z120" s="64" t="str">
        <f t="shared" si="51"/>
        <v/>
      </c>
      <c r="AA120" s="65" t="str">
        <f>IF($C120="","",IF($Z120="","",IF($Z120&lt;'3.段階号俸表・参照表'!$W$5,1,VLOOKUP($Z120,'3.段階号俸表・参照表'!$W$4:$AI$13,13,TRUE))))</f>
        <v/>
      </c>
      <c r="AB120" s="64" t="str">
        <f>IF(C120="","",($Z120-VLOOKUP($AA120,'3.段階号俸表・参照表'!$V$4:$AH$13,2,FALSE)))</f>
        <v/>
      </c>
      <c r="AC120" s="65" t="str">
        <f>IF($C120="","",IF($AB120&lt;=0,1,ROUNDUP($AB120/VLOOKUP($AA120,'3.段階号俸表・参照表'!$V$4:$AH$13,4,FALSE),0)+1))</f>
        <v/>
      </c>
      <c r="AD120" s="64" t="str">
        <f>IF($C120="","",INDEX('3.段階号俸表・参照表'!$B$3:$T$188,MATCH($AC120,'3.段階号俸表・参照表'!$B$3:$B$188,0),MATCH($AA120,'3.段階号俸表・参照表'!$B$3:$T$3,0)))</f>
        <v/>
      </c>
      <c r="AE120" s="64" t="str">
        <f t="shared" si="71"/>
        <v/>
      </c>
      <c r="AF120" s="64" t="str">
        <f t="shared" si="52"/>
        <v/>
      </c>
      <c r="AG120" s="64" t="str">
        <f t="shared" si="72"/>
        <v/>
      </c>
      <c r="AH120" s="67" t="str">
        <f t="shared" si="73"/>
        <v/>
      </c>
      <c r="AI120" s="187" t="str">
        <f t="shared" si="53"/>
        <v/>
      </c>
      <c r="AJ120" s="145" t="str">
        <f t="shared" si="54"/>
        <v/>
      </c>
      <c r="AK120" s="188" t="str">
        <f t="shared" si="55"/>
        <v/>
      </c>
      <c r="AL120" s="423"/>
      <c r="AM120" s="198" t="str">
        <f>IF($AL120="","",($AJ120-VLOOKUP($AL120,'3.段階号俸表・参照表'!$V$4:$AH$13,2,FALSE)))</f>
        <v/>
      </c>
      <c r="AN120" s="188" t="str">
        <f>IF($AL120="","",IF(ROUNDUP($AM120/VLOOKUP($AL120,'3.段階号俸表・参照表'!$V$4:$AH$13,4),0)+1&gt;=$AS120,$AS120,ROUNDUP($AM120/VLOOKUP($AL120,'3.段階号俸表・参照表'!$V$4:$AH$13,4),0)+1))</f>
        <v/>
      </c>
      <c r="AO120" s="199" t="str">
        <f>IF($AL120="","",($AN120-1)*VLOOKUP($AL120,'3.段階号俸表・参照表'!$V$4:$AI$13,4,FALSE))</f>
        <v/>
      </c>
      <c r="AP120" s="188" t="str">
        <f t="shared" si="56"/>
        <v/>
      </c>
      <c r="AQ120" s="188" t="str">
        <f>IF($AL120="","",IF($AP120&lt;=0,0,IF(ROUNDUP($AP120/(VLOOKUP($AL120,'3.段階号俸表・参照表'!$V$4:$AH$13,8,FALSE)),0)&gt;=($AT120-$AS120),$AT120-$AS120,ROUNDUP($AP120/(VLOOKUP($AL120,'3.段階号俸表・参照表'!$V$4:$AH$13,8,FALSE)),0))))</f>
        <v/>
      </c>
      <c r="AR120" s="188" t="str">
        <f t="shared" si="57"/>
        <v/>
      </c>
      <c r="AS120" s="188" t="str">
        <f>IF($AL120="","",VLOOKUP($AL120,'3.段階号俸表・参照表'!$V$4:$AH$13,11,FALSE))</f>
        <v/>
      </c>
      <c r="AT120" s="188" t="str">
        <f>IF($AL120="","",VLOOKUP($AL120,'3.段階号俸表・参照表'!$V$4:$AH$13,12,FALSE))</f>
        <v/>
      </c>
      <c r="AU120" s="145" t="str">
        <f>IF($AL120="","",INDEX('3.段階号俸表・参照表'!$B$3:$T$188,MATCH($AR120,'3.段階号俸表・参照表'!$B$3:$B$188,0),MATCH($AL120,'3.段階号俸表・参照表'!$B$3:$T$3,0)))</f>
        <v/>
      </c>
      <c r="AV120" s="145" t="str">
        <f t="shared" si="43"/>
        <v/>
      </c>
      <c r="AW120" s="145" t="str">
        <f t="shared" si="58"/>
        <v/>
      </c>
      <c r="AX120" s="145" t="str">
        <f t="shared" si="59"/>
        <v/>
      </c>
      <c r="AY120" s="145" t="str">
        <f t="shared" si="60"/>
        <v/>
      </c>
      <c r="AZ120" s="145" t="str">
        <f t="shared" si="61"/>
        <v/>
      </c>
      <c r="BA120" s="201" t="str">
        <f t="shared" si="62"/>
        <v/>
      </c>
      <c r="BC120" s="234" t="str">
        <f t="shared" si="74"/>
        <v/>
      </c>
      <c r="BD120" s="226" t="str">
        <f t="shared" si="75"/>
        <v/>
      </c>
      <c r="BE120" s="226" t="str">
        <f t="shared" si="76"/>
        <v/>
      </c>
      <c r="BF120" s="226" t="str">
        <f t="shared" si="77"/>
        <v/>
      </c>
      <c r="BG120" s="235" t="str">
        <f>IF($C120="","",IF($BC120&gt;=$BC$5,AI120,VLOOKUP(BC120,'1.年齢給'!$B$8:$C$54,2)))</f>
        <v/>
      </c>
      <c r="BH120" s="236" t="str">
        <f t="shared" si="63"/>
        <v/>
      </c>
      <c r="BI120" s="230" t="str">
        <f t="shared" si="64"/>
        <v/>
      </c>
      <c r="BJ120" s="230" t="str">
        <f t="shared" si="65"/>
        <v/>
      </c>
      <c r="BK120" s="230" t="str">
        <f>IF($BH120="","",VLOOKUP($BH120,'3.段階号俸表・参照表'!V$4:AH$13,11,FALSE))</f>
        <v/>
      </c>
      <c r="BL120" s="230" t="str">
        <f>IF($BH120="","",VLOOKUP($BH120,'3.段階号俸表・参照表'!$V$4:$AH$13,12,FALSE))</f>
        <v/>
      </c>
      <c r="BM120" s="235" t="str">
        <f>IF($C120="","",IF($BC120&gt;=$BC$5,$AU120,INDEX('3.段階号俸表・参照表'!$B$3:$T$188,MATCH(BJ120,'3.段階号俸表・参照表'!$B$3:$B$188,0),MATCH(BH120,'3.段階号俸表・参照表'!$B$3:$T$3,0))))</f>
        <v/>
      </c>
      <c r="BN120" s="238" t="str">
        <f t="shared" si="66"/>
        <v/>
      </c>
    </row>
    <row r="121" spans="1:66" ht="14.4" x14ac:dyDescent="0.15">
      <c r="A121" s="62" t="str">
        <f>IF(C121="","",COUNTA($C$9:C121))</f>
        <v/>
      </c>
      <c r="B121" s="419"/>
      <c r="C121" s="419"/>
      <c r="D121" s="425"/>
      <c r="E121" s="425"/>
      <c r="F121" s="419"/>
      <c r="G121" s="419"/>
      <c r="H121" s="420"/>
      <c r="I121" s="420"/>
      <c r="J121" s="142" t="str">
        <f t="shared" si="67"/>
        <v/>
      </c>
      <c r="K121" s="142" t="str">
        <f t="shared" si="68"/>
        <v/>
      </c>
      <c r="L121" s="142" t="str">
        <f t="shared" si="69"/>
        <v/>
      </c>
      <c r="M121" s="142" t="str">
        <f t="shared" si="70"/>
        <v/>
      </c>
      <c r="N121" s="421"/>
      <c r="O121" s="421"/>
      <c r="P121" s="421"/>
      <c r="Q121" s="421"/>
      <c r="R121" s="145" t="str">
        <f t="shared" si="48"/>
        <v/>
      </c>
      <c r="S121" s="422"/>
      <c r="T121" s="422"/>
      <c r="U121" s="422"/>
      <c r="V121" s="422"/>
      <c r="W121" s="149" t="str">
        <f t="shared" si="49"/>
        <v/>
      </c>
      <c r="X121" s="150" t="str">
        <f t="shared" si="50"/>
        <v/>
      </c>
      <c r="Y121" s="63" t="str">
        <f>IF($C121="","",VLOOKUP($J121,'1.年齢給'!$B$8:$C$54,2))</f>
        <v/>
      </c>
      <c r="Z121" s="64" t="str">
        <f t="shared" si="51"/>
        <v/>
      </c>
      <c r="AA121" s="65" t="str">
        <f>IF($C121="","",IF($Z121="","",IF($Z121&lt;'3.段階号俸表・参照表'!$W$5,1,VLOOKUP($Z121,'3.段階号俸表・参照表'!$W$4:$AI$13,13,TRUE))))</f>
        <v/>
      </c>
      <c r="AB121" s="64" t="str">
        <f>IF(C121="","",($Z121-VLOOKUP($AA121,'3.段階号俸表・参照表'!$V$4:$AH$13,2,FALSE)))</f>
        <v/>
      </c>
      <c r="AC121" s="65" t="str">
        <f>IF($C121="","",IF($AB121&lt;=0,1,ROUNDUP($AB121/VLOOKUP($AA121,'3.段階号俸表・参照表'!$V$4:$AH$13,4,FALSE),0)+1))</f>
        <v/>
      </c>
      <c r="AD121" s="64" t="str">
        <f>IF($C121="","",INDEX('3.段階号俸表・参照表'!$B$3:$T$188,MATCH($AC121,'3.段階号俸表・参照表'!$B$3:$B$188,0),MATCH($AA121,'3.段階号俸表・参照表'!$B$3:$T$3,0)))</f>
        <v/>
      </c>
      <c r="AE121" s="64" t="str">
        <f t="shared" si="71"/>
        <v/>
      </c>
      <c r="AF121" s="64" t="str">
        <f t="shared" si="52"/>
        <v/>
      </c>
      <c r="AG121" s="64" t="str">
        <f t="shared" si="72"/>
        <v/>
      </c>
      <c r="AH121" s="67" t="str">
        <f t="shared" si="73"/>
        <v/>
      </c>
      <c r="AI121" s="187" t="str">
        <f t="shared" si="53"/>
        <v/>
      </c>
      <c r="AJ121" s="145" t="str">
        <f t="shared" si="54"/>
        <v/>
      </c>
      <c r="AK121" s="188" t="str">
        <f t="shared" si="55"/>
        <v/>
      </c>
      <c r="AL121" s="423"/>
      <c r="AM121" s="198" t="str">
        <f>IF($AL121="","",($AJ121-VLOOKUP($AL121,'3.段階号俸表・参照表'!$V$4:$AH$13,2,FALSE)))</f>
        <v/>
      </c>
      <c r="AN121" s="188" t="str">
        <f>IF($AL121="","",IF(ROUNDUP($AM121/VLOOKUP($AL121,'3.段階号俸表・参照表'!$V$4:$AH$13,4),0)+1&gt;=$AS121,$AS121,ROUNDUP($AM121/VLOOKUP($AL121,'3.段階号俸表・参照表'!$V$4:$AH$13,4),0)+1))</f>
        <v/>
      </c>
      <c r="AO121" s="199" t="str">
        <f>IF($AL121="","",($AN121-1)*VLOOKUP($AL121,'3.段階号俸表・参照表'!$V$4:$AI$13,4,FALSE))</f>
        <v/>
      </c>
      <c r="AP121" s="188" t="str">
        <f t="shared" si="56"/>
        <v/>
      </c>
      <c r="AQ121" s="188" t="str">
        <f>IF($AL121="","",IF($AP121&lt;=0,0,IF(ROUNDUP($AP121/(VLOOKUP($AL121,'3.段階号俸表・参照表'!$V$4:$AH$13,8,FALSE)),0)&gt;=($AT121-$AS121),$AT121-$AS121,ROUNDUP($AP121/(VLOOKUP($AL121,'3.段階号俸表・参照表'!$V$4:$AH$13,8,FALSE)),0))))</f>
        <v/>
      </c>
      <c r="AR121" s="188" t="str">
        <f t="shared" si="57"/>
        <v/>
      </c>
      <c r="AS121" s="188" t="str">
        <f>IF($AL121="","",VLOOKUP($AL121,'3.段階号俸表・参照表'!$V$4:$AH$13,11,FALSE))</f>
        <v/>
      </c>
      <c r="AT121" s="188" t="str">
        <f>IF($AL121="","",VLOOKUP($AL121,'3.段階号俸表・参照表'!$V$4:$AH$13,12,FALSE))</f>
        <v/>
      </c>
      <c r="AU121" s="145" t="str">
        <f>IF($AL121="","",INDEX('3.段階号俸表・参照表'!$B$3:$T$188,MATCH($AR121,'3.段階号俸表・参照表'!$B$3:$B$188,0),MATCH($AL121,'3.段階号俸表・参照表'!$B$3:$T$3,0)))</f>
        <v/>
      </c>
      <c r="AV121" s="145" t="str">
        <f t="shared" si="43"/>
        <v/>
      </c>
      <c r="AW121" s="145" t="str">
        <f t="shared" si="58"/>
        <v/>
      </c>
      <c r="AX121" s="145" t="str">
        <f t="shared" si="59"/>
        <v/>
      </c>
      <c r="AY121" s="145" t="str">
        <f t="shared" si="60"/>
        <v/>
      </c>
      <c r="AZ121" s="145" t="str">
        <f t="shared" si="61"/>
        <v/>
      </c>
      <c r="BA121" s="201" t="str">
        <f t="shared" si="62"/>
        <v/>
      </c>
      <c r="BC121" s="234" t="str">
        <f t="shared" si="74"/>
        <v/>
      </c>
      <c r="BD121" s="226" t="str">
        <f t="shared" si="75"/>
        <v/>
      </c>
      <c r="BE121" s="226" t="str">
        <f t="shared" si="76"/>
        <v/>
      </c>
      <c r="BF121" s="226" t="str">
        <f t="shared" si="77"/>
        <v/>
      </c>
      <c r="BG121" s="235" t="str">
        <f>IF($C121="","",IF($BC121&gt;=$BC$5,AI121,VLOOKUP(BC121,'1.年齢給'!$B$8:$C$54,2)))</f>
        <v/>
      </c>
      <c r="BH121" s="236" t="str">
        <f t="shared" si="63"/>
        <v/>
      </c>
      <c r="BI121" s="230" t="str">
        <f t="shared" si="64"/>
        <v/>
      </c>
      <c r="BJ121" s="230" t="str">
        <f t="shared" si="65"/>
        <v/>
      </c>
      <c r="BK121" s="230" t="str">
        <f>IF($BH121="","",VLOOKUP($BH121,'3.段階号俸表・参照表'!V$4:AH$13,11,FALSE))</f>
        <v/>
      </c>
      <c r="BL121" s="230" t="str">
        <f>IF($BH121="","",VLOOKUP($BH121,'3.段階号俸表・参照表'!$V$4:$AH$13,12,FALSE))</f>
        <v/>
      </c>
      <c r="BM121" s="235" t="str">
        <f>IF($C121="","",IF($BC121&gt;=$BC$5,$AU121,INDEX('3.段階号俸表・参照表'!$B$3:$T$188,MATCH(BJ121,'3.段階号俸表・参照表'!$B$3:$B$188,0),MATCH(BH121,'3.段階号俸表・参照表'!$B$3:$T$3,0))))</f>
        <v/>
      </c>
      <c r="BN121" s="238" t="str">
        <f t="shared" si="66"/>
        <v/>
      </c>
    </row>
    <row r="122" spans="1:66" ht="14.4" x14ac:dyDescent="0.15">
      <c r="A122" s="62" t="str">
        <f>IF(C122="","",COUNTA($C$9:C122))</f>
        <v/>
      </c>
      <c r="B122" s="419"/>
      <c r="C122" s="419"/>
      <c r="D122" s="425"/>
      <c r="E122" s="425"/>
      <c r="F122" s="419"/>
      <c r="G122" s="419"/>
      <c r="H122" s="420"/>
      <c r="I122" s="420"/>
      <c r="J122" s="142" t="str">
        <f t="shared" si="67"/>
        <v/>
      </c>
      <c r="K122" s="142" t="str">
        <f t="shared" si="68"/>
        <v/>
      </c>
      <c r="L122" s="142" t="str">
        <f t="shared" si="69"/>
        <v/>
      </c>
      <c r="M122" s="142" t="str">
        <f t="shared" si="70"/>
        <v/>
      </c>
      <c r="N122" s="421"/>
      <c r="O122" s="421"/>
      <c r="P122" s="421"/>
      <c r="Q122" s="421"/>
      <c r="R122" s="145" t="str">
        <f t="shared" si="48"/>
        <v/>
      </c>
      <c r="S122" s="422"/>
      <c r="T122" s="422"/>
      <c r="U122" s="422"/>
      <c r="V122" s="422"/>
      <c r="W122" s="149" t="str">
        <f t="shared" si="49"/>
        <v/>
      </c>
      <c r="X122" s="150" t="str">
        <f t="shared" si="50"/>
        <v/>
      </c>
      <c r="Y122" s="63" t="str">
        <f>IF($C122="","",VLOOKUP($J122,'1.年齢給'!$B$8:$C$54,2))</f>
        <v/>
      </c>
      <c r="Z122" s="64" t="str">
        <f t="shared" si="51"/>
        <v/>
      </c>
      <c r="AA122" s="65" t="str">
        <f>IF($C122="","",IF($Z122="","",IF($Z122&lt;'3.段階号俸表・参照表'!$W$5,1,VLOOKUP($Z122,'3.段階号俸表・参照表'!$W$4:$AI$13,13,TRUE))))</f>
        <v/>
      </c>
      <c r="AB122" s="64" t="str">
        <f>IF(C122="","",($Z122-VLOOKUP($AA122,'3.段階号俸表・参照表'!$V$4:$AH$13,2,FALSE)))</f>
        <v/>
      </c>
      <c r="AC122" s="65" t="str">
        <f>IF($C122="","",IF($AB122&lt;=0,1,ROUNDUP($AB122/VLOOKUP($AA122,'3.段階号俸表・参照表'!$V$4:$AH$13,4,FALSE),0)+1))</f>
        <v/>
      </c>
      <c r="AD122" s="64" t="str">
        <f>IF($C122="","",INDEX('3.段階号俸表・参照表'!$B$3:$T$188,MATCH($AC122,'3.段階号俸表・参照表'!$B$3:$B$188,0),MATCH($AA122,'3.段階号俸表・参照表'!$B$3:$T$3,0)))</f>
        <v/>
      </c>
      <c r="AE122" s="64" t="str">
        <f t="shared" si="71"/>
        <v/>
      </c>
      <c r="AF122" s="64" t="str">
        <f t="shared" si="52"/>
        <v/>
      </c>
      <c r="AG122" s="64" t="str">
        <f t="shared" si="72"/>
        <v/>
      </c>
      <c r="AH122" s="67" t="str">
        <f t="shared" si="73"/>
        <v/>
      </c>
      <c r="AI122" s="187" t="str">
        <f t="shared" si="53"/>
        <v/>
      </c>
      <c r="AJ122" s="145" t="str">
        <f t="shared" si="54"/>
        <v/>
      </c>
      <c r="AK122" s="188" t="str">
        <f t="shared" si="55"/>
        <v/>
      </c>
      <c r="AL122" s="423"/>
      <c r="AM122" s="198" t="str">
        <f>IF($AL122="","",($AJ122-VLOOKUP($AL122,'3.段階号俸表・参照表'!$V$4:$AH$13,2,FALSE)))</f>
        <v/>
      </c>
      <c r="AN122" s="188" t="str">
        <f>IF($AL122="","",IF(ROUNDUP($AM122/VLOOKUP($AL122,'3.段階号俸表・参照表'!$V$4:$AH$13,4),0)+1&gt;=$AS122,$AS122,ROUNDUP($AM122/VLOOKUP($AL122,'3.段階号俸表・参照表'!$V$4:$AH$13,4),0)+1))</f>
        <v/>
      </c>
      <c r="AO122" s="199" t="str">
        <f>IF($AL122="","",($AN122-1)*VLOOKUP($AL122,'3.段階号俸表・参照表'!$V$4:$AI$13,4,FALSE))</f>
        <v/>
      </c>
      <c r="AP122" s="188" t="str">
        <f t="shared" si="56"/>
        <v/>
      </c>
      <c r="AQ122" s="188" t="str">
        <f>IF($AL122="","",IF($AP122&lt;=0,0,IF(ROUNDUP($AP122/(VLOOKUP($AL122,'3.段階号俸表・参照表'!$V$4:$AH$13,8,FALSE)),0)&gt;=($AT122-$AS122),$AT122-$AS122,ROUNDUP($AP122/(VLOOKUP($AL122,'3.段階号俸表・参照表'!$V$4:$AH$13,8,FALSE)),0))))</f>
        <v/>
      </c>
      <c r="AR122" s="188" t="str">
        <f t="shared" si="57"/>
        <v/>
      </c>
      <c r="AS122" s="188" t="str">
        <f>IF($AL122="","",VLOOKUP($AL122,'3.段階号俸表・参照表'!$V$4:$AH$13,11,FALSE))</f>
        <v/>
      </c>
      <c r="AT122" s="188" t="str">
        <f>IF($AL122="","",VLOOKUP($AL122,'3.段階号俸表・参照表'!$V$4:$AH$13,12,FALSE))</f>
        <v/>
      </c>
      <c r="AU122" s="145" t="str">
        <f>IF($AL122="","",INDEX('3.段階号俸表・参照表'!$B$3:$T$188,MATCH($AR122,'3.段階号俸表・参照表'!$B$3:$B$188,0),MATCH($AL122,'3.段階号俸表・参照表'!$B$3:$T$3,0)))</f>
        <v/>
      </c>
      <c r="AV122" s="145" t="str">
        <f t="shared" si="43"/>
        <v/>
      </c>
      <c r="AW122" s="145" t="str">
        <f t="shared" si="58"/>
        <v/>
      </c>
      <c r="AX122" s="145" t="str">
        <f t="shared" si="59"/>
        <v/>
      </c>
      <c r="AY122" s="145" t="str">
        <f t="shared" si="60"/>
        <v/>
      </c>
      <c r="AZ122" s="145" t="str">
        <f t="shared" si="61"/>
        <v/>
      </c>
      <c r="BA122" s="201" t="str">
        <f t="shared" si="62"/>
        <v/>
      </c>
      <c r="BC122" s="234" t="str">
        <f t="shared" si="74"/>
        <v/>
      </c>
      <c r="BD122" s="226" t="str">
        <f t="shared" si="75"/>
        <v/>
      </c>
      <c r="BE122" s="226" t="str">
        <f t="shared" si="76"/>
        <v/>
      </c>
      <c r="BF122" s="226" t="str">
        <f t="shared" si="77"/>
        <v/>
      </c>
      <c r="BG122" s="235" t="str">
        <f>IF($C122="","",IF($BC122&gt;=$BC$5,AI122,VLOOKUP(BC122,'1.年齢給'!$B$8:$C$54,2)))</f>
        <v/>
      </c>
      <c r="BH122" s="236" t="str">
        <f t="shared" si="63"/>
        <v/>
      </c>
      <c r="BI122" s="230" t="str">
        <f t="shared" si="64"/>
        <v/>
      </c>
      <c r="BJ122" s="230" t="str">
        <f t="shared" si="65"/>
        <v/>
      </c>
      <c r="BK122" s="230" t="str">
        <f>IF($BH122="","",VLOOKUP($BH122,'3.段階号俸表・参照表'!V$4:AH$13,11,FALSE))</f>
        <v/>
      </c>
      <c r="BL122" s="230" t="str">
        <f>IF($BH122="","",VLOOKUP($BH122,'3.段階号俸表・参照表'!$V$4:$AH$13,12,FALSE))</f>
        <v/>
      </c>
      <c r="BM122" s="235" t="str">
        <f>IF($C122="","",IF($BC122&gt;=$BC$5,$AU122,INDEX('3.段階号俸表・参照表'!$B$3:$T$188,MATCH(BJ122,'3.段階号俸表・参照表'!$B$3:$B$188,0),MATCH(BH122,'3.段階号俸表・参照表'!$B$3:$T$3,0))))</f>
        <v/>
      </c>
      <c r="BN122" s="238" t="str">
        <f t="shared" si="66"/>
        <v/>
      </c>
    </row>
    <row r="123" spans="1:66" ht="14.4" x14ac:dyDescent="0.15">
      <c r="A123" s="62" t="str">
        <f>IF(C123="","",COUNTA($C$9:C123))</f>
        <v/>
      </c>
      <c r="B123" s="419"/>
      <c r="C123" s="419"/>
      <c r="D123" s="425"/>
      <c r="E123" s="425"/>
      <c r="F123" s="419"/>
      <c r="G123" s="419"/>
      <c r="H123" s="420"/>
      <c r="I123" s="420"/>
      <c r="J123" s="142" t="str">
        <f t="shared" si="67"/>
        <v/>
      </c>
      <c r="K123" s="142" t="str">
        <f t="shared" si="68"/>
        <v/>
      </c>
      <c r="L123" s="142" t="str">
        <f t="shared" si="69"/>
        <v/>
      </c>
      <c r="M123" s="142" t="str">
        <f t="shared" si="70"/>
        <v/>
      </c>
      <c r="N123" s="421"/>
      <c r="O123" s="421"/>
      <c r="P123" s="421"/>
      <c r="Q123" s="421"/>
      <c r="R123" s="145" t="str">
        <f t="shared" si="48"/>
        <v/>
      </c>
      <c r="S123" s="422"/>
      <c r="T123" s="422"/>
      <c r="U123" s="422"/>
      <c r="V123" s="422"/>
      <c r="W123" s="149" t="str">
        <f t="shared" si="49"/>
        <v/>
      </c>
      <c r="X123" s="150" t="str">
        <f t="shared" si="50"/>
        <v/>
      </c>
      <c r="Y123" s="63" t="str">
        <f>IF($C123="","",VLOOKUP($J123,'1.年齢給'!$B$8:$C$54,2))</f>
        <v/>
      </c>
      <c r="Z123" s="64" t="str">
        <f t="shared" si="51"/>
        <v/>
      </c>
      <c r="AA123" s="65" t="str">
        <f>IF($C123="","",IF($Z123="","",IF($Z123&lt;'3.段階号俸表・参照表'!$W$5,1,VLOOKUP($Z123,'3.段階号俸表・参照表'!$W$4:$AI$13,13,TRUE))))</f>
        <v/>
      </c>
      <c r="AB123" s="64" t="str">
        <f>IF(C123="","",($Z123-VLOOKUP($AA123,'3.段階号俸表・参照表'!$V$4:$AH$13,2,FALSE)))</f>
        <v/>
      </c>
      <c r="AC123" s="65" t="str">
        <f>IF($C123="","",IF($AB123&lt;=0,1,ROUNDUP($AB123/VLOOKUP($AA123,'3.段階号俸表・参照表'!$V$4:$AH$13,4,FALSE),0)+1))</f>
        <v/>
      </c>
      <c r="AD123" s="64" t="str">
        <f>IF($C123="","",INDEX('3.段階号俸表・参照表'!$B$3:$T$188,MATCH($AC123,'3.段階号俸表・参照表'!$B$3:$B$188,0),MATCH($AA123,'3.段階号俸表・参照表'!$B$3:$T$3,0)))</f>
        <v/>
      </c>
      <c r="AE123" s="64" t="str">
        <f t="shared" si="71"/>
        <v/>
      </c>
      <c r="AF123" s="64" t="str">
        <f t="shared" si="52"/>
        <v/>
      </c>
      <c r="AG123" s="64" t="str">
        <f t="shared" si="72"/>
        <v/>
      </c>
      <c r="AH123" s="67" t="str">
        <f t="shared" si="73"/>
        <v/>
      </c>
      <c r="AI123" s="187" t="str">
        <f t="shared" si="53"/>
        <v/>
      </c>
      <c r="AJ123" s="145" t="str">
        <f t="shared" si="54"/>
        <v/>
      </c>
      <c r="AK123" s="188" t="str">
        <f t="shared" si="55"/>
        <v/>
      </c>
      <c r="AL123" s="423"/>
      <c r="AM123" s="198" t="str">
        <f>IF($AL123="","",($AJ123-VLOOKUP($AL123,'3.段階号俸表・参照表'!$V$4:$AH$13,2,FALSE)))</f>
        <v/>
      </c>
      <c r="AN123" s="188" t="str">
        <f>IF($AL123="","",IF(ROUNDUP($AM123/VLOOKUP($AL123,'3.段階号俸表・参照表'!$V$4:$AH$13,4),0)+1&gt;=$AS123,$AS123,ROUNDUP($AM123/VLOOKUP($AL123,'3.段階号俸表・参照表'!$V$4:$AH$13,4),0)+1))</f>
        <v/>
      </c>
      <c r="AO123" s="199" t="str">
        <f>IF($AL123="","",($AN123-1)*VLOOKUP($AL123,'3.段階号俸表・参照表'!$V$4:$AI$13,4,FALSE))</f>
        <v/>
      </c>
      <c r="AP123" s="188" t="str">
        <f t="shared" si="56"/>
        <v/>
      </c>
      <c r="AQ123" s="188" t="str">
        <f>IF($AL123="","",IF($AP123&lt;=0,0,IF(ROUNDUP($AP123/(VLOOKUP($AL123,'3.段階号俸表・参照表'!$V$4:$AH$13,8,FALSE)),0)&gt;=($AT123-$AS123),$AT123-$AS123,ROUNDUP($AP123/(VLOOKUP($AL123,'3.段階号俸表・参照表'!$V$4:$AH$13,8,FALSE)),0))))</f>
        <v/>
      </c>
      <c r="AR123" s="188" t="str">
        <f t="shared" si="57"/>
        <v/>
      </c>
      <c r="AS123" s="188" t="str">
        <f>IF($AL123="","",VLOOKUP($AL123,'3.段階号俸表・参照表'!$V$4:$AH$13,11,FALSE))</f>
        <v/>
      </c>
      <c r="AT123" s="188" t="str">
        <f>IF($AL123="","",VLOOKUP($AL123,'3.段階号俸表・参照表'!$V$4:$AH$13,12,FALSE))</f>
        <v/>
      </c>
      <c r="AU123" s="145" t="str">
        <f>IF($AL123="","",INDEX('3.段階号俸表・参照表'!$B$3:$T$188,MATCH($AR123,'3.段階号俸表・参照表'!$B$3:$B$188,0),MATCH($AL123,'3.段階号俸表・参照表'!$B$3:$T$3,0)))</f>
        <v/>
      </c>
      <c r="AV123" s="145" t="str">
        <f t="shared" si="43"/>
        <v/>
      </c>
      <c r="AW123" s="145" t="str">
        <f t="shared" si="58"/>
        <v/>
      </c>
      <c r="AX123" s="145" t="str">
        <f t="shared" si="59"/>
        <v/>
      </c>
      <c r="AY123" s="145" t="str">
        <f t="shared" si="60"/>
        <v/>
      </c>
      <c r="AZ123" s="145" t="str">
        <f t="shared" si="61"/>
        <v/>
      </c>
      <c r="BA123" s="201" t="str">
        <f t="shared" si="62"/>
        <v/>
      </c>
      <c r="BC123" s="234" t="str">
        <f t="shared" si="74"/>
        <v/>
      </c>
      <c r="BD123" s="226" t="str">
        <f t="shared" si="75"/>
        <v/>
      </c>
      <c r="BE123" s="226" t="str">
        <f t="shared" si="76"/>
        <v/>
      </c>
      <c r="BF123" s="226" t="str">
        <f t="shared" si="77"/>
        <v/>
      </c>
      <c r="BG123" s="235" t="str">
        <f>IF($C123="","",IF($BC123&gt;=$BC$5,AI123,VLOOKUP(BC123,'1.年齢給'!$B$8:$C$54,2)))</f>
        <v/>
      </c>
      <c r="BH123" s="236" t="str">
        <f t="shared" si="63"/>
        <v/>
      </c>
      <c r="BI123" s="230" t="str">
        <f t="shared" si="64"/>
        <v/>
      </c>
      <c r="BJ123" s="230" t="str">
        <f t="shared" si="65"/>
        <v/>
      </c>
      <c r="BK123" s="230" t="str">
        <f>IF($BH123="","",VLOOKUP($BH123,'3.段階号俸表・参照表'!V$4:AH$13,11,FALSE))</f>
        <v/>
      </c>
      <c r="BL123" s="230" t="str">
        <f>IF($BH123="","",VLOOKUP($BH123,'3.段階号俸表・参照表'!$V$4:$AH$13,12,FALSE))</f>
        <v/>
      </c>
      <c r="BM123" s="235" t="str">
        <f>IF($C123="","",IF($BC123&gt;=$BC$5,$AU123,INDEX('3.段階号俸表・参照表'!$B$3:$T$188,MATCH(BJ123,'3.段階号俸表・参照表'!$B$3:$B$188,0),MATCH(BH123,'3.段階号俸表・参照表'!$B$3:$T$3,0))))</f>
        <v/>
      </c>
      <c r="BN123" s="238" t="str">
        <f t="shared" si="66"/>
        <v/>
      </c>
    </row>
    <row r="124" spans="1:66" ht="14.4" x14ac:dyDescent="0.15">
      <c r="A124" s="62" t="str">
        <f>IF(C124="","",COUNTA($C$9:C124))</f>
        <v/>
      </c>
      <c r="B124" s="419"/>
      <c r="C124" s="419"/>
      <c r="D124" s="425"/>
      <c r="E124" s="425"/>
      <c r="F124" s="419"/>
      <c r="G124" s="419"/>
      <c r="H124" s="420"/>
      <c r="I124" s="420"/>
      <c r="J124" s="142" t="str">
        <f t="shared" si="67"/>
        <v/>
      </c>
      <c r="K124" s="142" t="str">
        <f t="shared" si="68"/>
        <v/>
      </c>
      <c r="L124" s="142" t="str">
        <f t="shared" si="69"/>
        <v/>
      </c>
      <c r="M124" s="142" t="str">
        <f t="shared" si="70"/>
        <v/>
      </c>
      <c r="N124" s="421"/>
      <c r="O124" s="421"/>
      <c r="P124" s="421"/>
      <c r="Q124" s="421"/>
      <c r="R124" s="145" t="str">
        <f t="shared" si="48"/>
        <v/>
      </c>
      <c r="S124" s="422"/>
      <c r="T124" s="422"/>
      <c r="U124" s="422"/>
      <c r="V124" s="422"/>
      <c r="W124" s="149" t="str">
        <f t="shared" si="49"/>
        <v/>
      </c>
      <c r="X124" s="150" t="str">
        <f t="shared" si="50"/>
        <v/>
      </c>
      <c r="Y124" s="63" t="str">
        <f>IF($C124="","",VLOOKUP($J124,'1.年齢給'!$B$8:$C$54,2))</f>
        <v/>
      </c>
      <c r="Z124" s="64" t="str">
        <f t="shared" si="51"/>
        <v/>
      </c>
      <c r="AA124" s="65" t="str">
        <f>IF($C124="","",IF($Z124="","",IF($Z124&lt;'3.段階号俸表・参照表'!$W$5,1,VLOOKUP($Z124,'3.段階号俸表・参照表'!$W$4:$AI$13,13,TRUE))))</f>
        <v/>
      </c>
      <c r="AB124" s="64" t="str">
        <f>IF(C124="","",($Z124-VLOOKUP($AA124,'3.段階号俸表・参照表'!$V$4:$AH$13,2,FALSE)))</f>
        <v/>
      </c>
      <c r="AC124" s="65" t="str">
        <f>IF($C124="","",IF($AB124&lt;=0,1,ROUNDUP($AB124/VLOOKUP($AA124,'3.段階号俸表・参照表'!$V$4:$AH$13,4,FALSE),0)+1))</f>
        <v/>
      </c>
      <c r="AD124" s="64" t="str">
        <f>IF($C124="","",INDEX('3.段階号俸表・参照表'!$B$3:$T$188,MATCH($AC124,'3.段階号俸表・参照表'!$B$3:$B$188,0),MATCH($AA124,'3.段階号俸表・参照表'!$B$3:$T$3,0)))</f>
        <v/>
      </c>
      <c r="AE124" s="64" t="str">
        <f t="shared" si="71"/>
        <v/>
      </c>
      <c r="AF124" s="64" t="str">
        <f t="shared" si="52"/>
        <v/>
      </c>
      <c r="AG124" s="64" t="str">
        <f t="shared" si="72"/>
        <v/>
      </c>
      <c r="AH124" s="67" t="str">
        <f t="shared" si="73"/>
        <v/>
      </c>
      <c r="AI124" s="187" t="str">
        <f t="shared" si="53"/>
        <v/>
      </c>
      <c r="AJ124" s="145" t="str">
        <f t="shared" si="54"/>
        <v/>
      </c>
      <c r="AK124" s="188" t="str">
        <f t="shared" si="55"/>
        <v/>
      </c>
      <c r="AL124" s="423"/>
      <c r="AM124" s="198" t="str">
        <f>IF($AL124="","",($AJ124-VLOOKUP($AL124,'3.段階号俸表・参照表'!$V$4:$AH$13,2,FALSE)))</f>
        <v/>
      </c>
      <c r="AN124" s="188" t="str">
        <f>IF($AL124="","",IF(ROUNDUP($AM124/VLOOKUP($AL124,'3.段階号俸表・参照表'!$V$4:$AH$13,4),0)+1&gt;=$AS124,$AS124,ROUNDUP($AM124/VLOOKUP($AL124,'3.段階号俸表・参照表'!$V$4:$AH$13,4),0)+1))</f>
        <v/>
      </c>
      <c r="AO124" s="199" t="str">
        <f>IF($AL124="","",($AN124-1)*VLOOKUP($AL124,'3.段階号俸表・参照表'!$V$4:$AI$13,4,FALSE))</f>
        <v/>
      </c>
      <c r="AP124" s="188" t="str">
        <f t="shared" si="56"/>
        <v/>
      </c>
      <c r="AQ124" s="188" t="str">
        <f>IF($AL124="","",IF($AP124&lt;=0,0,IF(ROUNDUP($AP124/(VLOOKUP($AL124,'3.段階号俸表・参照表'!$V$4:$AH$13,8,FALSE)),0)&gt;=($AT124-$AS124),$AT124-$AS124,ROUNDUP($AP124/(VLOOKUP($AL124,'3.段階号俸表・参照表'!$V$4:$AH$13,8,FALSE)),0))))</f>
        <v/>
      </c>
      <c r="AR124" s="188" t="str">
        <f t="shared" si="57"/>
        <v/>
      </c>
      <c r="AS124" s="188" t="str">
        <f>IF($AL124="","",VLOOKUP($AL124,'3.段階号俸表・参照表'!$V$4:$AH$13,11,FALSE))</f>
        <v/>
      </c>
      <c r="AT124" s="188" t="str">
        <f>IF($AL124="","",VLOOKUP($AL124,'3.段階号俸表・参照表'!$V$4:$AH$13,12,FALSE))</f>
        <v/>
      </c>
      <c r="AU124" s="145" t="str">
        <f>IF($AL124="","",INDEX('3.段階号俸表・参照表'!$B$3:$T$188,MATCH($AR124,'3.段階号俸表・参照表'!$B$3:$B$188,0),MATCH($AL124,'3.段階号俸表・参照表'!$B$3:$T$3,0)))</f>
        <v/>
      </c>
      <c r="AV124" s="145" t="str">
        <f t="shared" si="43"/>
        <v/>
      </c>
      <c r="AW124" s="145" t="str">
        <f t="shared" si="58"/>
        <v/>
      </c>
      <c r="AX124" s="145" t="str">
        <f t="shared" si="59"/>
        <v/>
      </c>
      <c r="AY124" s="145" t="str">
        <f t="shared" si="60"/>
        <v/>
      </c>
      <c r="AZ124" s="145" t="str">
        <f t="shared" si="61"/>
        <v/>
      </c>
      <c r="BA124" s="201" t="str">
        <f t="shared" si="62"/>
        <v/>
      </c>
      <c r="BC124" s="234" t="str">
        <f t="shared" si="74"/>
        <v/>
      </c>
      <c r="BD124" s="226" t="str">
        <f t="shared" si="75"/>
        <v/>
      </c>
      <c r="BE124" s="226" t="str">
        <f t="shared" si="76"/>
        <v/>
      </c>
      <c r="BF124" s="226" t="str">
        <f t="shared" si="77"/>
        <v/>
      </c>
      <c r="BG124" s="235" t="str">
        <f>IF($C124="","",IF($BC124&gt;=$BC$5,AI124,VLOOKUP(BC124,'1.年齢給'!$B$8:$C$54,2)))</f>
        <v/>
      </c>
      <c r="BH124" s="236" t="str">
        <f t="shared" si="63"/>
        <v/>
      </c>
      <c r="BI124" s="230" t="str">
        <f t="shared" si="64"/>
        <v/>
      </c>
      <c r="BJ124" s="230" t="str">
        <f t="shared" si="65"/>
        <v/>
      </c>
      <c r="BK124" s="230" t="str">
        <f>IF($BH124="","",VLOOKUP($BH124,'3.段階号俸表・参照表'!V$4:AH$13,11,FALSE))</f>
        <v/>
      </c>
      <c r="BL124" s="230" t="str">
        <f>IF($BH124="","",VLOOKUP($BH124,'3.段階号俸表・参照表'!$V$4:$AH$13,12,FALSE))</f>
        <v/>
      </c>
      <c r="BM124" s="235" t="str">
        <f>IF($C124="","",IF($BC124&gt;=$BC$5,$AU124,INDEX('3.段階号俸表・参照表'!$B$3:$T$188,MATCH(BJ124,'3.段階号俸表・参照表'!$B$3:$B$188,0),MATCH(BH124,'3.段階号俸表・参照表'!$B$3:$T$3,0))))</f>
        <v/>
      </c>
      <c r="BN124" s="238" t="str">
        <f t="shared" si="66"/>
        <v/>
      </c>
    </row>
    <row r="125" spans="1:66" ht="14.4" x14ac:dyDescent="0.15">
      <c r="A125" s="62" t="str">
        <f>IF(C125="","",COUNTA($C$9:C125))</f>
        <v/>
      </c>
      <c r="B125" s="419"/>
      <c r="C125" s="419"/>
      <c r="D125" s="425"/>
      <c r="E125" s="425"/>
      <c r="F125" s="419"/>
      <c r="G125" s="419"/>
      <c r="H125" s="420"/>
      <c r="I125" s="420"/>
      <c r="J125" s="142" t="str">
        <f t="shared" si="67"/>
        <v/>
      </c>
      <c r="K125" s="142" t="str">
        <f t="shared" si="68"/>
        <v/>
      </c>
      <c r="L125" s="142" t="str">
        <f t="shared" si="69"/>
        <v/>
      </c>
      <c r="M125" s="142" t="str">
        <f t="shared" si="70"/>
        <v/>
      </c>
      <c r="N125" s="421"/>
      <c r="O125" s="421"/>
      <c r="P125" s="421"/>
      <c r="Q125" s="421"/>
      <c r="R125" s="145" t="str">
        <f t="shared" si="48"/>
        <v/>
      </c>
      <c r="S125" s="422"/>
      <c r="T125" s="422"/>
      <c r="U125" s="422"/>
      <c r="V125" s="422"/>
      <c r="W125" s="149" t="str">
        <f t="shared" si="49"/>
        <v/>
      </c>
      <c r="X125" s="150" t="str">
        <f t="shared" si="50"/>
        <v/>
      </c>
      <c r="Y125" s="63" t="str">
        <f>IF($C125="","",VLOOKUP($J125,'1.年齢給'!$B$8:$C$54,2))</f>
        <v/>
      </c>
      <c r="Z125" s="64" t="str">
        <f t="shared" si="51"/>
        <v/>
      </c>
      <c r="AA125" s="65" t="str">
        <f>IF($C125="","",IF($Z125="","",IF($Z125&lt;'3.段階号俸表・参照表'!$W$5,1,VLOOKUP($Z125,'3.段階号俸表・参照表'!$W$4:$AI$13,13,TRUE))))</f>
        <v/>
      </c>
      <c r="AB125" s="64" t="str">
        <f>IF(C125="","",($Z125-VLOOKUP($AA125,'3.段階号俸表・参照表'!$V$4:$AH$13,2,FALSE)))</f>
        <v/>
      </c>
      <c r="AC125" s="65" t="str">
        <f>IF($C125="","",IF($AB125&lt;=0,1,ROUNDUP($AB125/VLOOKUP($AA125,'3.段階号俸表・参照表'!$V$4:$AH$13,4,FALSE),0)+1))</f>
        <v/>
      </c>
      <c r="AD125" s="64" t="str">
        <f>IF($C125="","",INDEX('3.段階号俸表・参照表'!$B$3:$T$188,MATCH($AC125,'3.段階号俸表・参照表'!$B$3:$B$188,0),MATCH($AA125,'3.段階号俸表・参照表'!$B$3:$T$3,0)))</f>
        <v/>
      </c>
      <c r="AE125" s="64" t="str">
        <f t="shared" si="71"/>
        <v/>
      </c>
      <c r="AF125" s="64" t="str">
        <f t="shared" si="52"/>
        <v/>
      </c>
      <c r="AG125" s="64" t="str">
        <f t="shared" si="72"/>
        <v/>
      </c>
      <c r="AH125" s="67" t="str">
        <f t="shared" si="73"/>
        <v/>
      </c>
      <c r="AI125" s="187" t="str">
        <f t="shared" si="53"/>
        <v/>
      </c>
      <c r="AJ125" s="145" t="str">
        <f t="shared" si="54"/>
        <v/>
      </c>
      <c r="AK125" s="188" t="str">
        <f t="shared" si="55"/>
        <v/>
      </c>
      <c r="AL125" s="423"/>
      <c r="AM125" s="198" t="str">
        <f>IF($AL125="","",($AJ125-VLOOKUP($AL125,'3.段階号俸表・参照表'!$V$4:$AH$13,2,FALSE)))</f>
        <v/>
      </c>
      <c r="AN125" s="188" t="str">
        <f>IF($AL125="","",IF(ROUNDUP($AM125/VLOOKUP($AL125,'3.段階号俸表・参照表'!$V$4:$AH$13,4),0)+1&gt;=$AS125,$AS125,ROUNDUP($AM125/VLOOKUP($AL125,'3.段階号俸表・参照表'!$V$4:$AH$13,4),0)+1))</f>
        <v/>
      </c>
      <c r="AO125" s="199" t="str">
        <f>IF($AL125="","",($AN125-1)*VLOOKUP($AL125,'3.段階号俸表・参照表'!$V$4:$AI$13,4,FALSE))</f>
        <v/>
      </c>
      <c r="AP125" s="188" t="str">
        <f t="shared" si="56"/>
        <v/>
      </c>
      <c r="AQ125" s="188" t="str">
        <f>IF($AL125="","",IF($AP125&lt;=0,0,IF(ROUNDUP($AP125/(VLOOKUP($AL125,'3.段階号俸表・参照表'!$V$4:$AH$13,8,FALSE)),0)&gt;=($AT125-$AS125),$AT125-$AS125,ROUNDUP($AP125/(VLOOKUP($AL125,'3.段階号俸表・参照表'!$V$4:$AH$13,8,FALSE)),0))))</f>
        <v/>
      </c>
      <c r="AR125" s="188" t="str">
        <f t="shared" si="57"/>
        <v/>
      </c>
      <c r="AS125" s="188" t="str">
        <f>IF($AL125="","",VLOOKUP($AL125,'3.段階号俸表・参照表'!$V$4:$AH$13,11,FALSE))</f>
        <v/>
      </c>
      <c r="AT125" s="188" t="str">
        <f>IF($AL125="","",VLOOKUP($AL125,'3.段階号俸表・参照表'!$V$4:$AH$13,12,FALSE))</f>
        <v/>
      </c>
      <c r="AU125" s="145" t="str">
        <f>IF($AL125="","",INDEX('3.段階号俸表・参照表'!$B$3:$T$188,MATCH($AR125,'3.段階号俸表・参照表'!$B$3:$B$188,0),MATCH($AL125,'3.段階号俸表・参照表'!$B$3:$T$3,0)))</f>
        <v/>
      </c>
      <c r="AV125" s="145" t="str">
        <f t="shared" si="43"/>
        <v/>
      </c>
      <c r="AW125" s="145" t="str">
        <f t="shared" si="58"/>
        <v/>
      </c>
      <c r="AX125" s="145" t="str">
        <f t="shared" si="59"/>
        <v/>
      </c>
      <c r="AY125" s="145" t="str">
        <f t="shared" si="60"/>
        <v/>
      </c>
      <c r="AZ125" s="145" t="str">
        <f t="shared" si="61"/>
        <v/>
      </c>
      <c r="BA125" s="201" t="str">
        <f t="shared" si="62"/>
        <v/>
      </c>
      <c r="BC125" s="234" t="str">
        <f t="shared" si="74"/>
        <v/>
      </c>
      <c r="BD125" s="226" t="str">
        <f t="shared" si="75"/>
        <v/>
      </c>
      <c r="BE125" s="226" t="str">
        <f t="shared" si="76"/>
        <v/>
      </c>
      <c r="BF125" s="226" t="str">
        <f t="shared" si="77"/>
        <v/>
      </c>
      <c r="BG125" s="235" t="str">
        <f>IF($C125="","",IF($BC125&gt;=$BC$5,AI125,VLOOKUP(BC125,'1.年齢給'!$B$8:$C$54,2)))</f>
        <v/>
      </c>
      <c r="BH125" s="236" t="str">
        <f t="shared" si="63"/>
        <v/>
      </c>
      <c r="BI125" s="230" t="str">
        <f t="shared" si="64"/>
        <v/>
      </c>
      <c r="BJ125" s="230" t="str">
        <f t="shared" si="65"/>
        <v/>
      </c>
      <c r="BK125" s="230" t="str">
        <f>IF($BH125="","",VLOOKUP($BH125,'3.段階号俸表・参照表'!V$4:AH$13,11,FALSE))</f>
        <v/>
      </c>
      <c r="BL125" s="230" t="str">
        <f>IF($BH125="","",VLOOKUP($BH125,'3.段階号俸表・参照表'!$V$4:$AH$13,12,FALSE))</f>
        <v/>
      </c>
      <c r="BM125" s="235" t="str">
        <f>IF($C125="","",IF($BC125&gt;=$BC$5,$AU125,INDEX('3.段階号俸表・参照表'!$B$3:$T$188,MATCH(BJ125,'3.段階号俸表・参照表'!$B$3:$B$188,0),MATCH(BH125,'3.段階号俸表・参照表'!$B$3:$T$3,0))))</f>
        <v/>
      </c>
      <c r="BN125" s="238" t="str">
        <f t="shared" si="66"/>
        <v/>
      </c>
    </row>
    <row r="126" spans="1:66" ht="14.4" x14ac:dyDescent="0.15">
      <c r="A126" s="62" t="str">
        <f>IF(C126="","",COUNTA($C$9:C126))</f>
        <v/>
      </c>
      <c r="B126" s="419"/>
      <c r="C126" s="419"/>
      <c r="D126" s="425"/>
      <c r="E126" s="425"/>
      <c r="F126" s="419"/>
      <c r="G126" s="419"/>
      <c r="H126" s="420"/>
      <c r="I126" s="420"/>
      <c r="J126" s="142" t="str">
        <f t="shared" si="67"/>
        <v/>
      </c>
      <c r="K126" s="142" t="str">
        <f t="shared" si="68"/>
        <v/>
      </c>
      <c r="L126" s="142" t="str">
        <f t="shared" si="69"/>
        <v/>
      </c>
      <c r="M126" s="142" t="str">
        <f t="shared" si="70"/>
        <v/>
      </c>
      <c r="N126" s="421"/>
      <c r="O126" s="421"/>
      <c r="P126" s="421"/>
      <c r="Q126" s="421"/>
      <c r="R126" s="145" t="str">
        <f t="shared" si="48"/>
        <v/>
      </c>
      <c r="S126" s="422"/>
      <c r="T126" s="422"/>
      <c r="U126" s="422"/>
      <c r="V126" s="422"/>
      <c r="W126" s="149" t="str">
        <f t="shared" si="49"/>
        <v/>
      </c>
      <c r="X126" s="150" t="str">
        <f t="shared" si="50"/>
        <v/>
      </c>
      <c r="Y126" s="63" t="str">
        <f>IF($C126="","",VLOOKUP($J126,'1.年齢給'!$B$8:$C$54,2))</f>
        <v/>
      </c>
      <c r="Z126" s="64" t="str">
        <f t="shared" si="51"/>
        <v/>
      </c>
      <c r="AA126" s="65" t="str">
        <f>IF($C126="","",IF($Z126="","",IF($Z126&lt;'3.段階号俸表・参照表'!$W$5,1,VLOOKUP($Z126,'3.段階号俸表・参照表'!$W$4:$AI$13,13,TRUE))))</f>
        <v/>
      </c>
      <c r="AB126" s="64" t="str">
        <f>IF(C126="","",($Z126-VLOOKUP($AA126,'3.段階号俸表・参照表'!$V$4:$AH$13,2,FALSE)))</f>
        <v/>
      </c>
      <c r="AC126" s="65" t="str">
        <f>IF($C126="","",IF($AB126&lt;=0,1,ROUNDUP($AB126/VLOOKUP($AA126,'3.段階号俸表・参照表'!$V$4:$AH$13,4,FALSE),0)+1))</f>
        <v/>
      </c>
      <c r="AD126" s="64" t="str">
        <f>IF($C126="","",INDEX('3.段階号俸表・参照表'!$B$3:$T$188,MATCH($AC126,'3.段階号俸表・参照表'!$B$3:$B$188,0),MATCH($AA126,'3.段階号俸表・参照表'!$B$3:$T$3,0)))</f>
        <v/>
      </c>
      <c r="AE126" s="64" t="str">
        <f t="shared" si="71"/>
        <v/>
      </c>
      <c r="AF126" s="64" t="str">
        <f t="shared" si="52"/>
        <v/>
      </c>
      <c r="AG126" s="64" t="str">
        <f t="shared" si="72"/>
        <v/>
      </c>
      <c r="AH126" s="67" t="str">
        <f t="shared" si="73"/>
        <v/>
      </c>
      <c r="AI126" s="187" t="str">
        <f t="shared" si="53"/>
        <v/>
      </c>
      <c r="AJ126" s="145" t="str">
        <f t="shared" si="54"/>
        <v/>
      </c>
      <c r="AK126" s="188" t="str">
        <f t="shared" si="55"/>
        <v/>
      </c>
      <c r="AL126" s="423"/>
      <c r="AM126" s="198" t="str">
        <f>IF($AL126="","",($AJ126-VLOOKUP($AL126,'3.段階号俸表・参照表'!$V$4:$AH$13,2,FALSE)))</f>
        <v/>
      </c>
      <c r="AN126" s="188" t="str">
        <f>IF($AL126="","",IF(ROUNDUP($AM126/VLOOKUP($AL126,'3.段階号俸表・参照表'!$V$4:$AH$13,4),0)+1&gt;=$AS126,$AS126,ROUNDUP($AM126/VLOOKUP($AL126,'3.段階号俸表・参照表'!$V$4:$AH$13,4),0)+1))</f>
        <v/>
      </c>
      <c r="AO126" s="199" t="str">
        <f>IF($AL126="","",($AN126-1)*VLOOKUP($AL126,'3.段階号俸表・参照表'!$V$4:$AI$13,4,FALSE))</f>
        <v/>
      </c>
      <c r="AP126" s="188" t="str">
        <f t="shared" si="56"/>
        <v/>
      </c>
      <c r="AQ126" s="188" t="str">
        <f>IF($AL126="","",IF($AP126&lt;=0,0,IF(ROUNDUP($AP126/(VLOOKUP($AL126,'3.段階号俸表・参照表'!$V$4:$AH$13,8,FALSE)),0)&gt;=($AT126-$AS126),$AT126-$AS126,ROUNDUP($AP126/(VLOOKUP($AL126,'3.段階号俸表・参照表'!$V$4:$AH$13,8,FALSE)),0))))</f>
        <v/>
      </c>
      <c r="AR126" s="188" t="str">
        <f t="shared" si="57"/>
        <v/>
      </c>
      <c r="AS126" s="188" t="str">
        <f>IF($AL126="","",VLOOKUP($AL126,'3.段階号俸表・参照表'!$V$4:$AH$13,11,FALSE))</f>
        <v/>
      </c>
      <c r="AT126" s="188" t="str">
        <f>IF($AL126="","",VLOOKUP($AL126,'3.段階号俸表・参照表'!$V$4:$AH$13,12,FALSE))</f>
        <v/>
      </c>
      <c r="AU126" s="145" t="str">
        <f>IF($AL126="","",INDEX('3.段階号俸表・参照表'!$B$3:$T$188,MATCH($AR126,'3.段階号俸表・参照表'!$B$3:$B$188,0),MATCH($AL126,'3.段階号俸表・参照表'!$B$3:$T$3,0)))</f>
        <v/>
      </c>
      <c r="AV126" s="145" t="str">
        <f t="shared" si="43"/>
        <v/>
      </c>
      <c r="AW126" s="145" t="str">
        <f t="shared" si="58"/>
        <v/>
      </c>
      <c r="AX126" s="145" t="str">
        <f t="shared" si="59"/>
        <v/>
      </c>
      <c r="AY126" s="145" t="str">
        <f t="shared" si="60"/>
        <v/>
      </c>
      <c r="AZ126" s="145" t="str">
        <f t="shared" si="61"/>
        <v/>
      </c>
      <c r="BA126" s="201" t="str">
        <f t="shared" si="62"/>
        <v/>
      </c>
      <c r="BC126" s="234" t="str">
        <f t="shared" si="74"/>
        <v/>
      </c>
      <c r="BD126" s="226" t="str">
        <f t="shared" si="75"/>
        <v/>
      </c>
      <c r="BE126" s="226" t="str">
        <f t="shared" si="76"/>
        <v/>
      </c>
      <c r="BF126" s="226" t="str">
        <f t="shared" si="77"/>
        <v/>
      </c>
      <c r="BG126" s="235" t="str">
        <f>IF($C126="","",IF($BC126&gt;=$BC$5,AI126,VLOOKUP(BC126,'1.年齢給'!$B$8:$C$54,2)))</f>
        <v/>
      </c>
      <c r="BH126" s="236" t="str">
        <f t="shared" si="63"/>
        <v/>
      </c>
      <c r="BI126" s="230" t="str">
        <f t="shared" si="64"/>
        <v/>
      </c>
      <c r="BJ126" s="230" t="str">
        <f t="shared" si="65"/>
        <v/>
      </c>
      <c r="BK126" s="230" t="str">
        <f>IF($BH126="","",VLOOKUP($BH126,'3.段階号俸表・参照表'!V$4:AH$13,11,FALSE))</f>
        <v/>
      </c>
      <c r="BL126" s="230" t="str">
        <f>IF($BH126="","",VLOOKUP($BH126,'3.段階号俸表・参照表'!$V$4:$AH$13,12,FALSE))</f>
        <v/>
      </c>
      <c r="BM126" s="235" t="str">
        <f>IF($C126="","",IF($BC126&gt;=$BC$5,$AU126,INDEX('3.段階号俸表・参照表'!$B$3:$T$188,MATCH(BJ126,'3.段階号俸表・参照表'!$B$3:$B$188,0),MATCH(BH126,'3.段階号俸表・参照表'!$B$3:$T$3,0))))</f>
        <v/>
      </c>
      <c r="BN126" s="238" t="str">
        <f t="shared" si="66"/>
        <v/>
      </c>
    </row>
    <row r="127" spans="1:66" ht="14.4" x14ac:dyDescent="0.15">
      <c r="A127" s="62" t="str">
        <f>IF(C127="","",COUNTA($C$9:C127))</f>
        <v/>
      </c>
      <c r="B127" s="419"/>
      <c r="C127" s="419"/>
      <c r="D127" s="425"/>
      <c r="E127" s="425"/>
      <c r="F127" s="419"/>
      <c r="G127" s="419"/>
      <c r="H127" s="420"/>
      <c r="I127" s="420"/>
      <c r="J127" s="142" t="str">
        <f t="shared" si="67"/>
        <v/>
      </c>
      <c r="K127" s="142" t="str">
        <f t="shared" si="68"/>
        <v/>
      </c>
      <c r="L127" s="142" t="str">
        <f t="shared" si="69"/>
        <v/>
      </c>
      <c r="M127" s="142" t="str">
        <f t="shared" si="70"/>
        <v/>
      </c>
      <c r="N127" s="421"/>
      <c r="O127" s="421"/>
      <c r="P127" s="421"/>
      <c r="Q127" s="421"/>
      <c r="R127" s="145" t="str">
        <f t="shared" si="48"/>
        <v/>
      </c>
      <c r="S127" s="422"/>
      <c r="T127" s="422"/>
      <c r="U127" s="422"/>
      <c r="V127" s="422"/>
      <c r="W127" s="149" t="str">
        <f t="shared" si="49"/>
        <v/>
      </c>
      <c r="X127" s="150" t="str">
        <f t="shared" si="50"/>
        <v/>
      </c>
      <c r="Y127" s="63" t="str">
        <f>IF($C127="","",VLOOKUP($J127,'1.年齢給'!$B$8:$C$54,2))</f>
        <v/>
      </c>
      <c r="Z127" s="64" t="str">
        <f t="shared" si="51"/>
        <v/>
      </c>
      <c r="AA127" s="65" t="str">
        <f>IF($C127="","",IF($Z127="","",IF($Z127&lt;'3.段階号俸表・参照表'!$W$5,1,VLOOKUP($Z127,'3.段階号俸表・参照表'!$W$4:$AI$13,13,TRUE))))</f>
        <v/>
      </c>
      <c r="AB127" s="64" t="str">
        <f>IF(C127="","",($Z127-VLOOKUP($AA127,'3.段階号俸表・参照表'!$V$4:$AH$13,2,FALSE)))</f>
        <v/>
      </c>
      <c r="AC127" s="65" t="str">
        <f>IF($C127="","",IF($AB127&lt;=0,1,ROUNDUP($AB127/VLOOKUP($AA127,'3.段階号俸表・参照表'!$V$4:$AH$13,4,FALSE),0)+1))</f>
        <v/>
      </c>
      <c r="AD127" s="64" t="str">
        <f>IF($C127="","",INDEX('3.段階号俸表・参照表'!$B$3:$T$188,MATCH($AC127,'3.段階号俸表・参照表'!$B$3:$B$188,0),MATCH($AA127,'3.段階号俸表・参照表'!$B$3:$T$3,0)))</f>
        <v/>
      </c>
      <c r="AE127" s="64" t="str">
        <f t="shared" si="71"/>
        <v/>
      </c>
      <c r="AF127" s="64" t="str">
        <f t="shared" si="52"/>
        <v/>
      </c>
      <c r="AG127" s="64" t="str">
        <f t="shared" si="72"/>
        <v/>
      </c>
      <c r="AH127" s="67" t="str">
        <f t="shared" si="73"/>
        <v/>
      </c>
      <c r="AI127" s="187" t="str">
        <f t="shared" si="53"/>
        <v/>
      </c>
      <c r="AJ127" s="145" t="str">
        <f t="shared" si="54"/>
        <v/>
      </c>
      <c r="AK127" s="188" t="str">
        <f t="shared" si="55"/>
        <v/>
      </c>
      <c r="AL127" s="423"/>
      <c r="AM127" s="198" t="str">
        <f>IF($AL127="","",($AJ127-VLOOKUP($AL127,'3.段階号俸表・参照表'!$V$4:$AH$13,2,FALSE)))</f>
        <v/>
      </c>
      <c r="AN127" s="188" t="str">
        <f>IF($AL127="","",IF(ROUNDUP($AM127/VLOOKUP($AL127,'3.段階号俸表・参照表'!$V$4:$AH$13,4),0)+1&gt;=$AS127,$AS127,ROUNDUP($AM127/VLOOKUP($AL127,'3.段階号俸表・参照表'!$V$4:$AH$13,4),0)+1))</f>
        <v/>
      </c>
      <c r="AO127" s="199" t="str">
        <f>IF($AL127="","",($AN127-1)*VLOOKUP($AL127,'3.段階号俸表・参照表'!$V$4:$AI$13,4,FALSE))</f>
        <v/>
      </c>
      <c r="AP127" s="188" t="str">
        <f t="shared" si="56"/>
        <v/>
      </c>
      <c r="AQ127" s="188" t="str">
        <f>IF($AL127="","",IF($AP127&lt;=0,0,IF(ROUNDUP($AP127/(VLOOKUP($AL127,'3.段階号俸表・参照表'!$V$4:$AH$13,8,FALSE)),0)&gt;=($AT127-$AS127),$AT127-$AS127,ROUNDUP($AP127/(VLOOKUP($AL127,'3.段階号俸表・参照表'!$V$4:$AH$13,8,FALSE)),0))))</f>
        <v/>
      </c>
      <c r="AR127" s="188" t="str">
        <f t="shared" si="57"/>
        <v/>
      </c>
      <c r="AS127" s="188" t="str">
        <f>IF($AL127="","",VLOOKUP($AL127,'3.段階号俸表・参照表'!$V$4:$AH$13,11,FALSE))</f>
        <v/>
      </c>
      <c r="AT127" s="188" t="str">
        <f>IF($AL127="","",VLOOKUP($AL127,'3.段階号俸表・参照表'!$V$4:$AH$13,12,FALSE))</f>
        <v/>
      </c>
      <c r="AU127" s="145" t="str">
        <f>IF($AL127="","",INDEX('3.段階号俸表・参照表'!$B$3:$T$188,MATCH($AR127,'3.段階号俸表・参照表'!$B$3:$B$188,0),MATCH($AL127,'3.段階号俸表・参照表'!$B$3:$T$3,0)))</f>
        <v/>
      </c>
      <c r="AV127" s="145" t="str">
        <f t="shared" si="43"/>
        <v/>
      </c>
      <c r="AW127" s="145" t="str">
        <f t="shared" si="58"/>
        <v/>
      </c>
      <c r="AX127" s="145" t="str">
        <f t="shared" si="59"/>
        <v/>
      </c>
      <c r="AY127" s="145" t="str">
        <f t="shared" si="60"/>
        <v/>
      </c>
      <c r="AZ127" s="145" t="str">
        <f t="shared" si="61"/>
        <v/>
      </c>
      <c r="BA127" s="201" t="str">
        <f t="shared" si="62"/>
        <v/>
      </c>
      <c r="BC127" s="234" t="str">
        <f t="shared" si="74"/>
        <v/>
      </c>
      <c r="BD127" s="226" t="str">
        <f t="shared" si="75"/>
        <v/>
      </c>
      <c r="BE127" s="226" t="str">
        <f t="shared" si="76"/>
        <v/>
      </c>
      <c r="BF127" s="226" t="str">
        <f t="shared" si="77"/>
        <v/>
      </c>
      <c r="BG127" s="235" t="str">
        <f>IF($C127="","",IF($BC127&gt;=$BC$5,AI127,VLOOKUP(BC127,'1.年齢給'!$B$8:$C$54,2)))</f>
        <v/>
      </c>
      <c r="BH127" s="236" t="str">
        <f t="shared" si="63"/>
        <v/>
      </c>
      <c r="BI127" s="230" t="str">
        <f t="shared" si="64"/>
        <v/>
      </c>
      <c r="BJ127" s="230" t="str">
        <f t="shared" si="65"/>
        <v/>
      </c>
      <c r="BK127" s="230" t="str">
        <f>IF($BH127="","",VLOOKUP($BH127,'3.段階号俸表・参照表'!V$4:AH$13,11,FALSE))</f>
        <v/>
      </c>
      <c r="BL127" s="230" t="str">
        <f>IF($BH127="","",VLOOKUP($BH127,'3.段階号俸表・参照表'!$V$4:$AH$13,12,FALSE))</f>
        <v/>
      </c>
      <c r="BM127" s="235" t="str">
        <f>IF($C127="","",IF($BC127&gt;=$BC$5,$AU127,INDEX('3.段階号俸表・参照表'!$B$3:$T$188,MATCH(BJ127,'3.段階号俸表・参照表'!$B$3:$B$188,0),MATCH(BH127,'3.段階号俸表・参照表'!$B$3:$T$3,0))))</f>
        <v/>
      </c>
      <c r="BN127" s="238" t="str">
        <f t="shared" si="66"/>
        <v/>
      </c>
    </row>
    <row r="128" spans="1:66" ht="14.4" x14ac:dyDescent="0.15">
      <c r="A128" s="62" t="str">
        <f>IF(C128="","",COUNTA($C$9:C128))</f>
        <v/>
      </c>
      <c r="B128" s="419"/>
      <c r="C128" s="419"/>
      <c r="D128" s="425"/>
      <c r="E128" s="425"/>
      <c r="F128" s="419"/>
      <c r="G128" s="419"/>
      <c r="H128" s="420"/>
      <c r="I128" s="420"/>
      <c r="J128" s="142" t="str">
        <f t="shared" si="67"/>
        <v/>
      </c>
      <c r="K128" s="142" t="str">
        <f t="shared" si="68"/>
        <v/>
      </c>
      <c r="L128" s="142" t="str">
        <f t="shared" si="69"/>
        <v/>
      </c>
      <c r="M128" s="142" t="str">
        <f t="shared" si="70"/>
        <v/>
      </c>
      <c r="N128" s="421"/>
      <c r="O128" s="421"/>
      <c r="P128" s="421"/>
      <c r="Q128" s="421"/>
      <c r="R128" s="145" t="str">
        <f t="shared" si="48"/>
        <v/>
      </c>
      <c r="S128" s="422"/>
      <c r="T128" s="422"/>
      <c r="U128" s="422"/>
      <c r="V128" s="422"/>
      <c r="W128" s="149" t="str">
        <f t="shared" si="49"/>
        <v/>
      </c>
      <c r="X128" s="150" t="str">
        <f t="shared" si="50"/>
        <v/>
      </c>
      <c r="Y128" s="63" t="str">
        <f>IF($C128="","",VLOOKUP($J128,'1.年齢給'!$B$8:$C$54,2))</f>
        <v/>
      </c>
      <c r="Z128" s="64" t="str">
        <f t="shared" si="51"/>
        <v/>
      </c>
      <c r="AA128" s="65" t="str">
        <f>IF($C128="","",IF($Z128="","",IF($Z128&lt;'3.段階号俸表・参照表'!$W$5,1,VLOOKUP($Z128,'3.段階号俸表・参照表'!$W$4:$AI$13,13,TRUE))))</f>
        <v/>
      </c>
      <c r="AB128" s="64" t="str">
        <f>IF(C128="","",($Z128-VLOOKUP($AA128,'3.段階号俸表・参照表'!$V$4:$AH$13,2,FALSE)))</f>
        <v/>
      </c>
      <c r="AC128" s="65" t="str">
        <f>IF($C128="","",IF($AB128&lt;=0,1,ROUNDUP($AB128/VLOOKUP($AA128,'3.段階号俸表・参照表'!$V$4:$AH$13,4,FALSE),0)+1))</f>
        <v/>
      </c>
      <c r="AD128" s="64" t="str">
        <f>IF($C128="","",INDEX('3.段階号俸表・参照表'!$B$3:$T$188,MATCH($AC128,'3.段階号俸表・参照表'!$B$3:$B$188,0),MATCH($AA128,'3.段階号俸表・参照表'!$B$3:$T$3,0)))</f>
        <v/>
      </c>
      <c r="AE128" s="64" t="str">
        <f t="shared" si="71"/>
        <v/>
      </c>
      <c r="AF128" s="64" t="str">
        <f t="shared" si="52"/>
        <v/>
      </c>
      <c r="AG128" s="64" t="str">
        <f t="shared" si="72"/>
        <v/>
      </c>
      <c r="AH128" s="67" t="str">
        <f t="shared" si="73"/>
        <v/>
      </c>
      <c r="AI128" s="187" t="str">
        <f t="shared" si="53"/>
        <v/>
      </c>
      <c r="AJ128" s="145" t="str">
        <f t="shared" si="54"/>
        <v/>
      </c>
      <c r="AK128" s="188" t="str">
        <f t="shared" si="55"/>
        <v/>
      </c>
      <c r="AL128" s="423"/>
      <c r="AM128" s="198" t="str">
        <f>IF($AL128="","",($AJ128-VLOOKUP($AL128,'3.段階号俸表・参照表'!$V$4:$AH$13,2,FALSE)))</f>
        <v/>
      </c>
      <c r="AN128" s="188" t="str">
        <f>IF($AL128="","",IF(ROUNDUP($AM128/VLOOKUP($AL128,'3.段階号俸表・参照表'!$V$4:$AH$13,4),0)+1&gt;=$AS128,$AS128,ROUNDUP($AM128/VLOOKUP($AL128,'3.段階号俸表・参照表'!$V$4:$AH$13,4),0)+1))</f>
        <v/>
      </c>
      <c r="AO128" s="199" t="str">
        <f>IF($AL128="","",($AN128-1)*VLOOKUP($AL128,'3.段階号俸表・参照表'!$V$4:$AI$13,4,FALSE))</f>
        <v/>
      </c>
      <c r="AP128" s="188" t="str">
        <f t="shared" si="56"/>
        <v/>
      </c>
      <c r="AQ128" s="188" t="str">
        <f>IF($AL128="","",IF($AP128&lt;=0,0,IF(ROUNDUP($AP128/(VLOOKUP($AL128,'3.段階号俸表・参照表'!$V$4:$AH$13,8,FALSE)),0)&gt;=($AT128-$AS128),$AT128-$AS128,ROUNDUP($AP128/(VLOOKUP($AL128,'3.段階号俸表・参照表'!$V$4:$AH$13,8,FALSE)),0))))</f>
        <v/>
      </c>
      <c r="AR128" s="188" t="str">
        <f t="shared" si="57"/>
        <v/>
      </c>
      <c r="AS128" s="188" t="str">
        <f>IF($AL128="","",VLOOKUP($AL128,'3.段階号俸表・参照表'!$V$4:$AH$13,11,FALSE))</f>
        <v/>
      </c>
      <c r="AT128" s="188" t="str">
        <f>IF($AL128="","",VLOOKUP($AL128,'3.段階号俸表・参照表'!$V$4:$AH$13,12,FALSE))</f>
        <v/>
      </c>
      <c r="AU128" s="145" t="str">
        <f>IF($AL128="","",INDEX('3.段階号俸表・参照表'!$B$3:$T$188,MATCH($AR128,'3.段階号俸表・参照表'!$B$3:$B$188,0),MATCH($AL128,'3.段階号俸表・参照表'!$B$3:$T$3,0)))</f>
        <v/>
      </c>
      <c r="AV128" s="145" t="str">
        <f t="shared" si="43"/>
        <v/>
      </c>
      <c r="AW128" s="145" t="str">
        <f t="shared" si="58"/>
        <v/>
      </c>
      <c r="AX128" s="145" t="str">
        <f t="shared" si="59"/>
        <v/>
      </c>
      <c r="AY128" s="145" t="str">
        <f t="shared" si="60"/>
        <v/>
      </c>
      <c r="AZ128" s="145" t="str">
        <f t="shared" si="61"/>
        <v/>
      </c>
      <c r="BA128" s="201" t="str">
        <f t="shared" si="62"/>
        <v/>
      </c>
      <c r="BC128" s="234" t="str">
        <f t="shared" si="74"/>
        <v/>
      </c>
      <c r="BD128" s="226" t="str">
        <f t="shared" si="75"/>
        <v/>
      </c>
      <c r="BE128" s="226" t="str">
        <f t="shared" si="76"/>
        <v/>
      </c>
      <c r="BF128" s="226" t="str">
        <f t="shared" si="77"/>
        <v/>
      </c>
      <c r="BG128" s="235" t="str">
        <f>IF($C128="","",IF($BC128&gt;=$BC$5,AI128,VLOOKUP(BC128,'1.年齢給'!$B$8:$C$54,2)))</f>
        <v/>
      </c>
      <c r="BH128" s="236" t="str">
        <f t="shared" si="63"/>
        <v/>
      </c>
      <c r="BI128" s="230" t="str">
        <f t="shared" si="64"/>
        <v/>
      </c>
      <c r="BJ128" s="230" t="str">
        <f t="shared" si="65"/>
        <v/>
      </c>
      <c r="BK128" s="230" t="str">
        <f>IF($BH128="","",VLOOKUP($BH128,'3.段階号俸表・参照表'!V$4:AH$13,11,FALSE))</f>
        <v/>
      </c>
      <c r="BL128" s="230" t="str">
        <f>IF($BH128="","",VLOOKUP($BH128,'3.段階号俸表・参照表'!$V$4:$AH$13,12,FALSE))</f>
        <v/>
      </c>
      <c r="BM128" s="235" t="str">
        <f>IF($C128="","",IF($BC128&gt;=$BC$5,$AU128,INDEX('3.段階号俸表・参照表'!$B$3:$T$188,MATCH(BJ128,'3.段階号俸表・参照表'!$B$3:$B$188,0),MATCH(BH128,'3.段階号俸表・参照表'!$B$3:$T$3,0))))</f>
        <v/>
      </c>
      <c r="BN128" s="238" t="str">
        <f t="shared" si="66"/>
        <v/>
      </c>
    </row>
    <row r="129" spans="1:66" ht="14.4" x14ac:dyDescent="0.15">
      <c r="A129" s="62" t="str">
        <f>IF(C129="","",COUNTA($C$9:C129))</f>
        <v/>
      </c>
      <c r="B129" s="419"/>
      <c r="C129" s="419"/>
      <c r="D129" s="425"/>
      <c r="E129" s="425"/>
      <c r="F129" s="419"/>
      <c r="G129" s="419"/>
      <c r="H129" s="420"/>
      <c r="I129" s="420"/>
      <c r="J129" s="142" t="str">
        <f t="shared" si="67"/>
        <v/>
      </c>
      <c r="K129" s="142" t="str">
        <f t="shared" si="68"/>
        <v/>
      </c>
      <c r="L129" s="142" t="str">
        <f t="shared" si="69"/>
        <v/>
      </c>
      <c r="M129" s="142" t="str">
        <f t="shared" si="70"/>
        <v/>
      </c>
      <c r="N129" s="421"/>
      <c r="O129" s="421"/>
      <c r="P129" s="421"/>
      <c r="Q129" s="421"/>
      <c r="R129" s="145" t="str">
        <f t="shared" si="48"/>
        <v/>
      </c>
      <c r="S129" s="422"/>
      <c r="T129" s="422"/>
      <c r="U129" s="422"/>
      <c r="V129" s="422"/>
      <c r="W129" s="149" t="str">
        <f t="shared" si="49"/>
        <v/>
      </c>
      <c r="X129" s="150" t="str">
        <f t="shared" si="50"/>
        <v/>
      </c>
      <c r="Y129" s="63" t="str">
        <f>IF($C129="","",VLOOKUP($J129,'1.年齢給'!$B$8:$C$54,2))</f>
        <v/>
      </c>
      <c r="Z129" s="64" t="str">
        <f t="shared" si="51"/>
        <v/>
      </c>
      <c r="AA129" s="65" t="str">
        <f>IF($C129="","",IF($Z129="","",IF($Z129&lt;'3.段階号俸表・参照表'!$W$5,1,VLOOKUP($Z129,'3.段階号俸表・参照表'!$W$4:$AI$13,13,TRUE))))</f>
        <v/>
      </c>
      <c r="AB129" s="64" t="str">
        <f>IF(C129="","",($Z129-VLOOKUP($AA129,'3.段階号俸表・参照表'!$V$4:$AH$13,2,FALSE)))</f>
        <v/>
      </c>
      <c r="AC129" s="65" t="str">
        <f>IF($C129="","",IF($AB129&lt;=0,1,ROUNDUP($AB129/VLOOKUP($AA129,'3.段階号俸表・参照表'!$V$4:$AH$13,4,FALSE),0)+1))</f>
        <v/>
      </c>
      <c r="AD129" s="64" t="str">
        <f>IF($C129="","",INDEX('3.段階号俸表・参照表'!$B$3:$T$188,MATCH($AC129,'3.段階号俸表・参照表'!$B$3:$B$188,0),MATCH($AA129,'3.段階号俸表・参照表'!$B$3:$T$3,0)))</f>
        <v/>
      </c>
      <c r="AE129" s="64" t="str">
        <f t="shared" si="71"/>
        <v/>
      </c>
      <c r="AF129" s="64" t="str">
        <f t="shared" si="52"/>
        <v/>
      </c>
      <c r="AG129" s="64" t="str">
        <f t="shared" si="72"/>
        <v/>
      </c>
      <c r="AH129" s="67" t="str">
        <f t="shared" si="73"/>
        <v/>
      </c>
      <c r="AI129" s="187" t="str">
        <f t="shared" si="53"/>
        <v/>
      </c>
      <c r="AJ129" s="145" t="str">
        <f t="shared" si="54"/>
        <v/>
      </c>
      <c r="AK129" s="188" t="str">
        <f t="shared" si="55"/>
        <v/>
      </c>
      <c r="AL129" s="423"/>
      <c r="AM129" s="198" t="str">
        <f>IF($AL129="","",($AJ129-VLOOKUP($AL129,'3.段階号俸表・参照表'!$V$4:$AH$13,2,FALSE)))</f>
        <v/>
      </c>
      <c r="AN129" s="188" t="str">
        <f>IF($AL129="","",IF(ROUNDUP($AM129/VLOOKUP($AL129,'3.段階号俸表・参照表'!$V$4:$AH$13,4),0)+1&gt;=$AS129,$AS129,ROUNDUP($AM129/VLOOKUP($AL129,'3.段階号俸表・参照表'!$V$4:$AH$13,4),0)+1))</f>
        <v/>
      </c>
      <c r="AO129" s="199" t="str">
        <f>IF($AL129="","",($AN129-1)*VLOOKUP($AL129,'3.段階号俸表・参照表'!$V$4:$AI$13,4,FALSE))</f>
        <v/>
      </c>
      <c r="AP129" s="188" t="str">
        <f t="shared" si="56"/>
        <v/>
      </c>
      <c r="AQ129" s="188" t="str">
        <f>IF($AL129="","",IF($AP129&lt;=0,0,IF(ROUNDUP($AP129/(VLOOKUP($AL129,'3.段階号俸表・参照表'!$V$4:$AH$13,8,FALSE)),0)&gt;=($AT129-$AS129),$AT129-$AS129,ROUNDUP($AP129/(VLOOKUP($AL129,'3.段階号俸表・参照表'!$V$4:$AH$13,8,FALSE)),0))))</f>
        <v/>
      </c>
      <c r="AR129" s="188" t="str">
        <f t="shared" si="57"/>
        <v/>
      </c>
      <c r="AS129" s="188" t="str">
        <f>IF($AL129="","",VLOOKUP($AL129,'3.段階号俸表・参照表'!$V$4:$AH$13,11,FALSE))</f>
        <v/>
      </c>
      <c r="AT129" s="188" t="str">
        <f>IF($AL129="","",VLOOKUP($AL129,'3.段階号俸表・参照表'!$V$4:$AH$13,12,FALSE))</f>
        <v/>
      </c>
      <c r="AU129" s="145" t="str">
        <f>IF($AL129="","",INDEX('3.段階号俸表・参照表'!$B$3:$T$188,MATCH($AR129,'3.段階号俸表・参照表'!$B$3:$B$188,0),MATCH($AL129,'3.段階号俸表・参照表'!$B$3:$T$3,0)))</f>
        <v/>
      </c>
      <c r="AV129" s="145" t="str">
        <f t="shared" si="43"/>
        <v/>
      </c>
      <c r="AW129" s="145" t="str">
        <f t="shared" si="58"/>
        <v/>
      </c>
      <c r="AX129" s="145" t="str">
        <f t="shared" si="59"/>
        <v/>
      </c>
      <c r="AY129" s="145" t="str">
        <f t="shared" si="60"/>
        <v/>
      </c>
      <c r="AZ129" s="145" t="str">
        <f t="shared" si="61"/>
        <v/>
      </c>
      <c r="BA129" s="201" t="str">
        <f t="shared" si="62"/>
        <v/>
      </c>
      <c r="BC129" s="234" t="str">
        <f t="shared" si="74"/>
        <v/>
      </c>
      <c r="BD129" s="226" t="str">
        <f t="shared" si="75"/>
        <v/>
      </c>
      <c r="BE129" s="226" t="str">
        <f t="shared" si="76"/>
        <v/>
      </c>
      <c r="BF129" s="226" t="str">
        <f t="shared" si="77"/>
        <v/>
      </c>
      <c r="BG129" s="235" t="str">
        <f>IF($C129="","",IF($BC129&gt;=$BC$5,AI129,VLOOKUP(BC129,'1.年齢給'!$B$8:$C$54,2)))</f>
        <v/>
      </c>
      <c r="BH129" s="236" t="str">
        <f t="shared" si="63"/>
        <v/>
      </c>
      <c r="BI129" s="230" t="str">
        <f t="shared" si="64"/>
        <v/>
      </c>
      <c r="BJ129" s="230" t="str">
        <f t="shared" si="65"/>
        <v/>
      </c>
      <c r="BK129" s="230" t="str">
        <f>IF($BH129="","",VLOOKUP($BH129,'3.段階号俸表・参照表'!V$4:AH$13,11,FALSE))</f>
        <v/>
      </c>
      <c r="BL129" s="230" t="str">
        <f>IF($BH129="","",VLOOKUP($BH129,'3.段階号俸表・参照表'!$V$4:$AH$13,12,FALSE))</f>
        <v/>
      </c>
      <c r="BM129" s="235" t="str">
        <f>IF($C129="","",IF($BC129&gt;=$BC$5,$AU129,INDEX('3.段階号俸表・参照表'!$B$3:$T$188,MATCH(BJ129,'3.段階号俸表・参照表'!$B$3:$B$188,0),MATCH(BH129,'3.段階号俸表・参照表'!$B$3:$T$3,0))))</f>
        <v/>
      </c>
      <c r="BN129" s="238" t="str">
        <f t="shared" si="66"/>
        <v/>
      </c>
    </row>
    <row r="130" spans="1:66" ht="14.4" x14ac:dyDescent="0.15">
      <c r="A130" s="62" t="str">
        <f>IF(C130="","",COUNTA($C$9:C130))</f>
        <v/>
      </c>
      <c r="B130" s="419"/>
      <c r="C130" s="419"/>
      <c r="D130" s="425"/>
      <c r="E130" s="425"/>
      <c r="F130" s="419"/>
      <c r="G130" s="419"/>
      <c r="H130" s="420"/>
      <c r="I130" s="420"/>
      <c r="J130" s="142" t="str">
        <f t="shared" si="67"/>
        <v/>
      </c>
      <c r="K130" s="142" t="str">
        <f t="shared" si="68"/>
        <v/>
      </c>
      <c r="L130" s="142" t="str">
        <f t="shared" si="69"/>
        <v/>
      </c>
      <c r="M130" s="142" t="str">
        <f t="shared" si="70"/>
        <v/>
      </c>
      <c r="N130" s="421"/>
      <c r="O130" s="421"/>
      <c r="P130" s="421"/>
      <c r="Q130" s="421"/>
      <c r="R130" s="145" t="str">
        <f t="shared" si="48"/>
        <v/>
      </c>
      <c r="S130" s="422"/>
      <c r="T130" s="422"/>
      <c r="U130" s="422"/>
      <c r="V130" s="422"/>
      <c r="W130" s="149" t="str">
        <f t="shared" si="49"/>
        <v/>
      </c>
      <c r="X130" s="150" t="str">
        <f t="shared" si="50"/>
        <v/>
      </c>
      <c r="Y130" s="63" t="str">
        <f>IF($C130="","",VLOOKUP($J130,'1.年齢給'!$B$8:$C$54,2))</f>
        <v/>
      </c>
      <c r="Z130" s="64" t="str">
        <f t="shared" si="51"/>
        <v/>
      </c>
      <c r="AA130" s="65" t="str">
        <f>IF($C130="","",IF($Z130="","",IF($Z130&lt;'3.段階号俸表・参照表'!$W$5,1,VLOOKUP($Z130,'3.段階号俸表・参照表'!$W$4:$AI$13,13,TRUE))))</f>
        <v/>
      </c>
      <c r="AB130" s="64" t="str">
        <f>IF(C130="","",($Z130-VLOOKUP($AA130,'3.段階号俸表・参照表'!$V$4:$AH$13,2,FALSE)))</f>
        <v/>
      </c>
      <c r="AC130" s="65" t="str">
        <f>IF($C130="","",IF($AB130&lt;=0,1,ROUNDUP($AB130/VLOOKUP($AA130,'3.段階号俸表・参照表'!$V$4:$AH$13,4,FALSE),0)+1))</f>
        <v/>
      </c>
      <c r="AD130" s="64" t="str">
        <f>IF($C130="","",INDEX('3.段階号俸表・参照表'!$B$3:$T$188,MATCH($AC130,'3.段階号俸表・参照表'!$B$3:$B$188,0),MATCH($AA130,'3.段階号俸表・参照表'!$B$3:$T$3,0)))</f>
        <v/>
      </c>
      <c r="AE130" s="64" t="str">
        <f t="shared" si="71"/>
        <v/>
      </c>
      <c r="AF130" s="64" t="str">
        <f t="shared" si="52"/>
        <v/>
      </c>
      <c r="AG130" s="64" t="str">
        <f t="shared" si="72"/>
        <v/>
      </c>
      <c r="AH130" s="67" t="str">
        <f t="shared" si="73"/>
        <v/>
      </c>
      <c r="AI130" s="187" t="str">
        <f t="shared" si="53"/>
        <v/>
      </c>
      <c r="AJ130" s="145" t="str">
        <f t="shared" si="54"/>
        <v/>
      </c>
      <c r="AK130" s="188" t="str">
        <f t="shared" si="55"/>
        <v/>
      </c>
      <c r="AL130" s="423"/>
      <c r="AM130" s="198" t="str">
        <f>IF($AL130="","",($AJ130-VLOOKUP($AL130,'3.段階号俸表・参照表'!$V$4:$AH$13,2,FALSE)))</f>
        <v/>
      </c>
      <c r="AN130" s="188" t="str">
        <f>IF($AL130="","",IF(ROUNDUP($AM130/VLOOKUP($AL130,'3.段階号俸表・参照表'!$V$4:$AH$13,4),0)+1&gt;=$AS130,$AS130,ROUNDUP($AM130/VLOOKUP($AL130,'3.段階号俸表・参照表'!$V$4:$AH$13,4),0)+1))</f>
        <v/>
      </c>
      <c r="AO130" s="199" t="str">
        <f>IF($AL130="","",($AN130-1)*VLOOKUP($AL130,'3.段階号俸表・参照表'!$V$4:$AI$13,4,FALSE))</f>
        <v/>
      </c>
      <c r="AP130" s="188" t="str">
        <f t="shared" si="56"/>
        <v/>
      </c>
      <c r="AQ130" s="188" t="str">
        <f>IF($AL130="","",IF($AP130&lt;=0,0,IF(ROUNDUP($AP130/(VLOOKUP($AL130,'3.段階号俸表・参照表'!$V$4:$AH$13,8,FALSE)),0)&gt;=($AT130-$AS130),$AT130-$AS130,ROUNDUP($AP130/(VLOOKUP($AL130,'3.段階号俸表・参照表'!$V$4:$AH$13,8,FALSE)),0))))</f>
        <v/>
      </c>
      <c r="AR130" s="188" t="str">
        <f t="shared" si="57"/>
        <v/>
      </c>
      <c r="AS130" s="188" t="str">
        <f>IF($AL130="","",VLOOKUP($AL130,'3.段階号俸表・参照表'!$V$4:$AH$13,11,FALSE))</f>
        <v/>
      </c>
      <c r="AT130" s="188" t="str">
        <f>IF($AL130="","",VLOOKUP($AL130,'3.段階号俸表・参照表'!$V$4:$AH$13,12,FALSE))</f>
        <v/>
      </c>
      <c r="AU130" s="145" t="str">
        <f>IF($AL130="","",INDEX('3.段階号俸表・参照表'!$B$3:$T$188,MATCH($AR130,'3.段階号俸表・参照表'!$B$3:$B$188,0),MATCH($AL130,'3.段階号俸表・参照表'!$B$3:$T$3,0)))</f>
        <v/>
      </c>
      <c r="AV130" s="145" t="str">
        <f t="shared" si="43"/>
        <v/>
      </c>
      <c r="AW130" s="145" t="str">
        <f t="shared" si="58"/>
        <v/>
      </c>
      <c r="AX130" s="145" t="str">
        <f t="shared" si="59"/>
        <v/>
      </c>
      <c r="AY130" s="145" t="str">
        <f t="shared" si="60"/>
        <v/>
      </c>
      <c r="AZ130" s="145" t="str">
        <f t="shared" si="61"/>
        <v/>
      </c>
      <c r="BA130" s="201" t="str">
        <f t="shared" si="62"/>
        <v/>
      </c>
      <c r="BC130" s="234" t="str">
        <f t="shared" si="74"/>
        <v/>
      </c>
      <c r="BD130" s="226" t="str">
        <f t="shared" si="75"/>
        <v/>
      </c>
      <c r="BE130" s="226" t="str">
        <f t="shared" si="76"/>
        <v/>
      </c>
      <c r="BF130" s="226" t="str">
        <f t="shared" si="77"/>
        <v/>
      </c>
      <c r="BG130" s="235" t="str">
        <f>IF($C130="","",IF($BC130&gt;=$BC$5,AI130,VLOOKUP(BC130,'1.年齢給'!$B$8:$C$54,2)))</f>
        <v/>
      </c>
      <c r="BH130" s="236" t="str">
        <f t="shared" si="63"/>
        <v/>
      </c>
      <c r="BI130" s="230" t="str">
        <f t="shared" si="64"/>
        <v/>
      </c>
      <c r="BJ130" s="230" t="str">
        <f t="shared" si="65"/>
        <v/>
      </c>
      <c r="BK130" s="230" t="str">
        <f>IF($BH130="","",VLOOKUP($BH130,'3.段階号俸表・参照表'!V$4:AH$13,11,FALSE))</f>
        <v/>
      </c>
      <c r="BL130" s="230" t="str">
        <f>IF($BH130="","",VLOOKUP($BH130,'3.段階号俸表・参照表'!$V$4:$AH$13,12,FALSE))</f>
        <v/>
      </c>
      <c r="BM130" s="235" t="str">
        <f>IF($C130="","",IF($BC130&gt;=$BC$5,$AU130,INDEX('3.段階号俸表・参照表'!$B$3:$T$188,MATCH(BJ130,'3.段階号俸表・参照表'!$B$3:$B$188,0),MATCH(BH130,'3.段階号俸表・参照表'!$B$3:$T$3,0))))</f>
        <v/>
      </c>
      <c r="BN130" s="238" t="str">
        <f t="shared" si="66"/>
        <v/>
      </c>
    </row>
    <row r="131" spans="1:66" ht="14.4" x14ac:dyDescent="0.15">
      <c r="A131" s="62" t="str">
        <f>IF(C131="","",COUNTA($C$9:C131))</f>
        <v/>
      </c>
      <c r="B131" s="419"/>
      <c r="C131" s="419"/>
      <c r="D131" s="425"/>
      <c r="E131" s="425"/>
      <c r="F131" s="419"/>
      <c r="G131" s="419"/>
      <c r="H131" s="420"/>
      <c r="I131" s="420"/>
      <c r="J131" s="142" t="str">
        <f t="shared" si="67"/>
        <v/>
      </c>
      <c r="K131" s="142" t="str">
        <f t="shared" si="68"/>
        <v/>
      </c>
      <c r="L131" s="142" t="str">
        <f t="shared" si="69"/>
        <v/>
      </c>
      <c r="M131" s="142" t="str">
        <f t="shared" si="70"/>
        <v/>
      </c>
      <c r="N131" s="421"/>
      <c r="O131" s="421"/>
      <c r="P131" s="421"/>
      <c r="Q131" s="421"/>
      <c r="R131" s="145" t="str">
        <f t="shared" si="48"/>
        <v/>
      </c>
      <c r="S131" s="422"/>
      <c r="T131" s="422"/>
      <c r="U131" s="422"/>
      <c r="V131" s="422"/>
      <c r="W131" s="149" t="str">
        <f t="shared" si="49"/>
        <v/>
      </c>
      <c r="X131" s="150" t="str">
        <f t="shared" si="50"/>
        <v/>
      </c>
      <c r="Y131" s="63" t="str">
        <f>IF($C131="","",VLOOKUP($J131,'1.年齢給'!$B$8:$C$54,2))</f>
        <v/>
      </c>
      <c r="Z131" s="64" t="str">
        <f t="shared" si="51"/>
        <v/>
      </c>
      <c r="AA131" s="65" t="str">
        <f>IF($C131="","",IF($Z131="","",IF($Z131&lt;'3.段階号俸表・参照表'!$W$5,1,VLOOKUP($Z131,'3.段階号俸表・参照表'!$W$4:$AI$13,13,TRUE))))</f>
        <v/>
      </c>
      <c r="AB131" s="64" t="str">
        <f>IF(C131="","",($Z131-VLOOKUP($AA131,'3.段階号俸表・参照表'!$V$4:$AH$13,2,FALSE)))</f>
        <v/>
      </c>
      <c r="AC131" s="65" t="str">
        <f>IF($C131="","",IF($AB131&lt;=0,1,ROUNDUP($AB131/VLOOKUP($AA131,'3.段階号俸表・参照表'!$V$4:$AH$13,4,FALSE),0)+1))</f>
        <v/>
      </c>
      <c r="AD131" s="64" t="str">
        <f>IF($C131="","",INDEX('3.段階号俸表・参照表'!$B$3:$T$188,MATCH($AC131,'3.段階号俸表・参照表'!$B$3:$B$188,0),MATCH($AA131,'3.段階号俸表・参照表'!$B$3:$T$3,0)))</f>
        <v/>
      </c>
      <c r="AE131" s="64" t="str">
        <f t="shared" si="71"/>
        <v/>
      </c>
      <c r="AF131" s="64" t="str">
        <f t="shared" si="52"/>
        <v/>
      </c>
      <c r="AG131" s="64" t="str">
        <f t="shared" si="72"/>
        <v/>
      </c>
      <c r="AH131" s="67" t="str">
        <f t="shared" si="73"/>
        <v/>
      </c>
      <c r="AI131" s="187" t="str">
        <f t="shared" si="53"/>
        <v/>
      </c>
      <c r="AJ131" s="145" t="str">
        <f t="shared" si="54"/>
        <v/>
      </c>
      <c r="AK131" s="188" t="str">
        <f t="shared" si="55"/>
        <v/>
      </c>
      <c r="AL131" s="423"/>
      <c r="AM131" s="198" t="str">
        <f>IF($AL131="","",($AJ131-VLOOKUP($AL131,'3.段階号俸表・参照表'!$V$4:$AH$13,2,FALSE)))</f>
        <v/>
      </c>
      <c r="AN131" s="188" t="str">
        <f>IF($AL131="","",IF(ROUNDUP($AM131/VLOOKUP($AL131,'3.段階号俸表・参照表'!$V$4:$AH$13,4),0)+1&gt;=$AS131,$AS131,ROUNDUP($AM131/VLOOKUP($AL131,'3.段階号俸表・参照表'!$V$4:$AH$13,4),0)+1))</f>
        <v/>
      </c>
      <c r="AO131" s="199" t="str">
        <f>IF($AL131="","",($AN131-1)*VLOOKUP($AL131,'3.段階号俸表・参照表'!$V$4:$AI$13,4,FALSE))</f>
        <v/>
      </c>
      <c r="AP131" s="188" t="str">
        <f t="shared" si="56"/>
        <v/>
      </c>
      <c r="AQ131" s="188" t="str">
        <f>IF($AL131="","",IF($AP131&lt;=0,0,IF(ROUNDUP($AP131/(VLOOKUP($AL131,'3.段階号俸表・参照表'!$V$4:$AH$13,8,FALSE)),0)&gt;=($AT131-$AS131),$AT131-$AS131,ROUNDUP($AP131/(VLOOKUP($AL131,'3.段階号俸表・参照表'!$V$4:$AH$13,8,FALSE)),0))))</f>
        <v/>
      </c>
      <c r="AR131" s="188" t="str">
        <f t="shared" si="57"/>
        <v/>
      </c>
      <c r="AS131" s="188" t="str">
        <f>IF($AL131="","",VLOOKUP($AL131,'3.段階号俸表・参照表'!$V$4:$AH$13,11,FALSE))</f>
        <v/>
      </c>
      <c r="AT131" s="188" t="str">
        <f>IF($AL131="","",VLOOKUP($AL131,'3.段階号俸表・参照表'!$V$4:$AH$13,12,FALSE))</f>
        <v/>
      </c>
      <c r="AU131" s="145" t="str">
        <f>IF($AL131="","",INDEX('3.段階号俸表・参照表'!$B$3:$T$188,MATCH($AR131,'3.段階号俸表・参照表'!$B$3:$B$188,0),MATCH($AL131,'3.段階号俸表・参照表'!$B$3:$T$3,0)))</f>
        <v/>
      </c>
      <c r="AV131" s="145" t="str">
        <f t="shared" si="43"/>
        <v/>
      </c>
      <c r="AW131" s="145" t="str">
        <f t="shared" si="58"/>
        <v/>
      </c>
      <c r="AX131" s="145" t="str">
        <f t="shared" si="59"/>
        <v/>
      </c>
      <c r="AY131" s="145" t="str">
        <f t="shared" si="60"/>
        <v/>
      </c>
      <c r="AZ131" s="145" t="str">
        <f t="shared" si="61"/>
        <v/>
      </c>
      <c r="BA131" s="201" t="str">
        <f t="shared" si="62"/>
        <v/>
      </c>
      <c r="BC131" s="234" t="str">
        <f t="shared" si="74"/>
        <v/>
      </c>
      <c r="BD131" s="226" t="str">
        <f t="shared" si="75"/>
        <v/>
      </c>
      <c r="BE131" s="226" t="str">
        <f t="shared" si="76"/>
        <v/>
      </c>
      <c r="BF131" s="226" t="str">
        <f t="shared" si="77"/>
        <v/>
      </c>
      <c r="BG131" s="235" t="str">
        <f>IF($C131="","",IF($BC131&gt;=$BC$5,AI131,VLOOKUP(BC131,'1.年齢給'!$B$8:$C$54,2)))</f>
        <v/>
      </c>
      <c r="BH131" s="236" t="str">
        <f t="shared" si="63"/>
        <v/>
      </c>
      <c r="BI131" s="230" t="str">
        <f t="shared" si="64"/>
        <v/>
      </c>
      <c r="BJ131" s="230" t="str">
        <f t="shared" si="65"/>
        <v/>
      </c>
      <c r="BK131" s="230" t="str">
        <f>IF($BH131="","",VLOOKUP($BH131,'3.段階号俸表・参照表'!V$4:AH$13,11,FALSE))</f>
        <v/>
      </c>
      <c r="BL131" s="230" t="str">
        <f>IF($BH131="","",VLOOKUP($BH131,'3.段階号俸表・参照表'!$V$4:$AH$13,12,FALSE))</f>
        <v/>
      </c>
      <c r="BM131" s="235" t="str">
        <f>IF($C131="","",IF($BC131&gt;=$BC$5,$AU131,INDEX('3.段階号俸表・参照表'!$B$3:$T$188,MATCH(BJ131,'3.段階号俸表・参照表'!$B$3:$B$188,0),MATCH(BH131,'3.段階号俸表・参照表'!$B$3:$T$3,0))))</f>
        <v/>
      </c>
      <c r="BN131" s="238" t="str">
        <f t="shared" si="66"/>
        <v/>
      </c>
    </row>
    <row r="132" spans="1:66" ht="14.4" x14ac:dyDescent="0.15">
      <c r="A132" s="62" t="str">
        <f>IF(C132="","",COUNTA($C$9:C132))</f>
        <v/>
      </c>
      <c r="B132" s="419"/>
      <c r="C132" s="419"/>
      <c r="D132" s="425"/>
      <c r="E132" s="425"/>
      <c r="F132" s="419"/>
      <c r="G132" s="419"/>
      <c r="H132" s="420"/>
      <c r="I132" s="420"/>
      <c r="J132" s="142" t="str">
        <f t="shared" si="67"/>
        <v/>
      </c>
      <c r="K132" s="142" t="str">
        <f t="shared" si="68"/>
        <v/>
      </c>
      <c r="L132" s="142" t="str">
        <f t="shared" si="69"/>
        <v/>
      </c>
      <c r="M132" s="142" t="str">
        <f t="shared" si="70"/>
        <v/>
      </c>
      <c r="N132" s="421"/>
      <c r="O132" s="421"/>
      <c r="P132" s="421"/>
      <c r="Q132" s="421"/>
      <c r="R132" s="145" t="str">
        <f t="shared" si="48"/>
        <v/>
      </c>
      <c r="S132" s="422"/>
      <c r="T132" s="422"/>
      <c r="U132" s="422"/>
      <c r="V132" s="422"/>
      <c r="W132" s="149" t="str">
        <f t="shared" si="49"/>
        <v/>
      </c>
      <c r="X132" s="150" t="str">
        <f t="shared" si="50"/>
        <v/>
      </c>
      <c r="Y132" s="63" t="str">
        <f>IF($C132="","",VLOOKUP($J132,'1.年齢給'!$B$8:$C$54,2))</f>
        <v/>
      </c>
      <c r="Z132" s="64" t="str">
        <f t="shared" si="51"/>
        <v/>
      </c>
      <c r="AA132" s="65" t="str">
        <f>IF($C132="","",IF($Z132="","",IF($Z132&lt;'3.段階号俸表・参照表'!$W$5,1,VLOOKUP($Z132,'3.段階号俸表・参照表'!$W$4:$AI$13,13,TRUE))))</f>
        <v/>
      </c>
      <c r="AB132" s="64" t="str">
        <f>IF(C132="","",($Z132-VLOOKUP($AA132,'3.段階号俸表・参照表'!$V$4:$AH$13,2,FALSE)))</f>
        <v/>
      </c>
      <c r="AC132" s="65" t="str">
        <f>IF($C132="","",IF($AB132&lt;=0,1,ROUNDUP($AB132/VLOOKUP($AA132,'3.段階号俸表・参照表'!$V$4:$AH$13,4,FALSE),0)+1))</f>
        <v/>
      </c>
      <c r="AD132" s="64" t="str">
        <f>IF($C132="","",INDEX('3.段階号俸表・参照表'!$B$3:$T$188,MATCH($AC132,'3.段階号俸表・参照表'!$B$3:$B$188,0),MATCH($AA132,'3.段階号俸表・参照表'!$B$3:$T$3,0)))</f>
        <v/>
      </c>
      <c r="AE132" s="64" t="str">
        <f t="shared" si="71"/>
        <v/>
      </c>
      <c r="AF132" s="64" t="str">
        <f t="shared" si="52"/>
        <v/>
      </c>
      <c r="AG132" s="64" t="str">
        <f t="shared" si="72"/>
        <v/>
      </c>
      <c r="AH132" s="67" t="str">
        <f t="shared" si="73"/>
        <v/>
      </c>
      <c r="AI132" s="187" t="str">
        <f t="shared" si="53"/>
        <v/>
      </c>
      <c r="AJ132" s="145" t="str">
        <f t="shared" si="54"/>
        <v/>
      </c>
      <c r="AK132" s="188" t="str">
        <f t="shared" si="55"/>
        <v/>
      </c>
      <c r="AL132" s="423"/>
      <c r="AM132" s="198" t="str">
        <f>IF($AL132="","",($AJ132-VLOOKUP($AL132,'3.段階号俸表・参照表'!$V$4:$AH$13,2,FALSE)))</f>
        <v/>
      </c>
      <c r="AN132" s="188" t="str">
        <f>IF($AL132="","",IF(ROUNDUP($AM132/VLOOKUP($AL132,'3.段階号俸表・参照表'!$V$4:$AH$13,4),0)+1&gt;=$AS132,$AS132,ROUNDUP($AM132/VLOOKUP($AL132,'3.段階号俸表・参照表'!$V$4:$AH$13,4),0)+1))</f>
        <v/>
      </c>
      <c r="AO132" s="199" t="str">
        <f>IF($AL132="","",($AN132-1)*VLOOKUP($AL132,'3.段階号俸表・参照表'!$V$4:$AI$13,4,FALSE))</f>
        <v/>
      </c>
      <c r="AP132" s="188" t="str">
        <f t="shared" si="56"/>
        <v/>
      </c>
      <c r="AQ132" s="188" t="str">
        <f>IF($AL132="","",IF($AP132&lt;=0,0,IF(ROUNDUP($AP132/(VLOOKUP($AL132,'3.段階号俸表・参照表'!$V$4:$AH$13,8,FALSE)),0)&gt;=($AT132-$AS132),$AT132-$AS132,ROUNDUP($AP132/(VLOOKUP($AL132,'3.段階号俸表・参照表'!$V$4:$AH$13,8,FALSE)),0))))</f>
        <v/>
      </c>
      <c r="AR132" s="188" t="str">
        <f t="shared" si="57"/>
        <v/>
      </c>
      <c r="AS132" s="188" t="str">
        <f>IF($AL132="","",VLOOKUP($AL132,'3.段階号俸表・参照表'!$V$4:$AH$13,11,FALSE))</f>
        <v/>
      </c>
      <c r="AT132" s="188" t="str">
        <f>IF($AL132="","",VLOOKUP($AL132,'3.段階号俸表・参照表'!$V$4:$AH$13,12,FALSE))</f>
        <v/>
      </c>
      <c r="AU132" s="145" t="str">
        <f>IF($AL132="","",INDEX('3.段階号俸表・参照表'!$B$3:$T$188,MATCH($AR132,'3.段階号俸表・参照表'!$B$3:$B$188,0),MATCH($AL132,'3.段階号俸表・参照表'!$B$3:$T$3,0)))</f>
        <v/>
      </c>
      <c r="AV132" s="145" t="str">
        <f t="shared" si="43"/>
        <v/>
      </c>
      <c r="AW132" s="145" t="str">
        <f t="shared" si="58"/>
        <v/>
      </c>
      <c r="AX132" s="145" t="str">
        <f t="shared" si="59"/>
        <v/>
      </c>
      <c r="AY132" s="145" t="str">
        <f t="shared" si="60"/>
        <v/>
      </c>
      <c r="AZ132" s="145" t="str">
        <f t="shared" si="61"/>
        <v/>
      </c>
      <c r="BA132" s="201" t="str">
        <f t="shared" si="62"/>
        <v/>
      </c>
      <c r="BC132" s="234" t="str">
        <f t="shared" si="74"/>
        <v/>
      </c>
      <c r="BD132" s="226" t="str">
        <f t="shared" si="75"/>
        <v/>
      </c>
      <c r="BE132" s="226" t="str">
        <f t="shared" si="76"/>
        <v/>
      </c>
      <c r="BF132" s="226" t="str">
        <f t="shared" si="77"/>
        <v/>
      </c>
      <c r="BG132" s="235" t="str">
        <f>IF($C132="","",IF($BC132&gt;=$BC$5,AI132,VLOOKUP(BC132,'1.年齢給'!$B$8:$C$54,2)))</f>
        <v/>
      </c>
      <c r="BH132" s="236" t="str">
        <f t="shared" si="63"/>
        <v/>
      </c>
      <c r="BI132" s="230" t="str">
        <f t="shared" si="64"/>
        <v/>
      </c>
      <c r="BJ132" s="230" t="str">
        <f t="shared" si="65"/>
        <v/>
      </c>
      <c r="BK132" s="230" t="str">
        <f>IF($BH132="","",VLOOKUP($BH132,'3.段階号俸表・参照表'!V$4:AH$13,11,FALSE))</f>
        <v/>
      </c>
      <c r="BL132" s="230" t="str">
        <f>IF($BH132="","",VLOOKUP($BH132,'3.段階号俸表・参照表'!$V$4:$AH$13,12,FALSE))</f>
        <v/>
      </c>
      <c r="BM132" s="235" t="str">
        <f>IF($C132="","",IF($BC132&gt;=$BC$5,$AU132,INDEX('3.段階号俸表・参照表'!$B$3:$T$188,MATCH(BJ132,'3.段階号俸表・参照表'!$B$3:$B$188,0),MATCH(BH132,'3.段階号俸表・参照表'!$B$3:$T$3,0))))</f>
        <v/>
      </c>
      <c r="BN132" s="238" t="str">
        <f t="shared" si="66"/>
        <v/>
      </c>
    </row>
    <row r="133" spans="1:66" ht="14.4" x14ac:dyDescent="0.15">
      <c r="A133" s="62" t="str">
        <f>IF(C133="","",COUNTA($C$9:C133))</f>
        <v/>
      </c>
      <c r="B133" s="419"/>
      <c r="C133" s="419"/>
      <c r="D133" s="425"/>
      <c r="E133" s="425"/>
      <c r="F133" s="419"/>
      <c r="G133" s="419"/>
      <c r="H133" s="420"/>
      <c r="I133" s="420"/>
      <c r="J133" s="142" t="str">
        <f t="shared" si="67"/>
        <v/>
      </c>
      <c r="K133" s="142" t="str">
        <f t="shared" si="68"/>
        <v/>
      </c>
      <c r="L133" s="142" t="str">
        <f t="shared" si="69"/>
        <v/>
      </c>
      <c r="M133" s="142" t="str">
        <f t="shared" si="70"/>
        <v/>
      </c>
      <c r="N133" s="421"/>
      <c r="O133" s="421"/>
      <c r="P133" s="421"/>
      <c r="Q133" s="421"/>
      <c r="R133" s="145" t="str">
        <f t="shared" si="48"/>
        <v/>
      </c>
      <c r="S133" s="422"/>
      <c r="T133" s="422"/>
      <c r="U133" s="422"/>
      <c r="V133" s="422"/>
      <c r="W133" s="149" t="str">
        <f t="shared" si="49"/>
        <v/>
      </c>
      <c r="X133" s="150" t="str">
        <f t="shared" si="50"/>
        <v/>
      </c>
      <c r="Y133" s="63" t="str">
        <f>IF($C133="","",VLOOKUP($J133,'1.年齢給'!$B$8:$C$54,2))</f>
        <v/>
      </c>
      <c r="Z133" s="64" t="str">
        <f t="shared" si="51"/>
        <v/>
      </c>
      <c r="AA133" s="65" t="str">
        <f>IF($C133="","",IF($Z133="","",IF($Z133&lt;'3.段階号俸表・参照表'!$W$5,1,VLOOKUP($Z133,'3.段階号俸表・参照表'!$W$4:$AI$13,13,TRUE))))</f>
        <v/>
      </c>
      <c r="AB133" s="64" t="str">
        <f>IF(C133="","",($Z133-VLOOKUP($AA133,'3.段階号俸表・参照表'!$V$4:$AH$13,2,FALSE)))</f>
        <v/>
      </c>
      <c r="AC133" s="65" t="str">
        <f>IF($C133="","",IF($AB133&lt;=0,1,ROUNDUP($AB133/VLOOKUP($AA133,'3.段階号俸表・参照表'!$V$4:$AH$13,4,FALSE),0)+1))</f>
        <v/>
      </c>
      <c r="AD133" s="64" t="str">
        <f>IF($C133="","",INDEX('3.段階号俸表・参照表'!$B$3:$T$188,MATCH($AC133,'3.段階号俸表・参照表'!$B$3:$B$188,0),MATCH($AA133,'3.段階号俸表・参照表'!$B$3:$T$3,0)))</f>
        <v/>
      </c>
      <c r="AE133" s="64" t="str">
        <f t="shared" si="71"/>
        <v/>
      </c>
      <c r="AF133" s="64" t="str">
        <f t="shared" si="52"/>
        <v/>
      </c>
      <c r="AG133" s="64" t="str">
        <f t="shared" si="72"/>
        <v/>
      </c>
      <c r="AH133" s="67" t="str">
        <f t="shared" si="73"/>
        <v/>
      </c>
      <c r="AI133" s="187" t="str">
        <f t="shared" si="53"/>
        <v/>
      </c>
      <c r="AJ133" s="145" t="str">
        <f t="shared" si="54"/>
        <v/>
      </c>
      <c r="AK133" s="188" t="str">
        <f t="shared" si="55"/>
        <v/>
      </c>
      <c r="AL133" s="423"/>
      <c r="AM133" s="198" t="str">
        <f>IF($AL133="","",($AJ133-VLOOKUP($AL133,'3.段階号俸表・参照表'!$V$4:$AH$13,2,FALSE)))</f>
        <v/>
      </c>
      <c r="AN133" s="188" t="str">
        <f>IF($AL133="","",IF(ROUNDUP($AM133/VLOOKUP($AL133,'3.段階号俸表・参照表'!$V$4:$AH$13,4),0)+1&gt;=$AS133,$AS133,ROUNDUP($AM133/VLOOKUP($AL133,'3.段階号俸表・参照表'!$V$4:$AH$13,4),0)+1))</f>
        <v/>
      </c>
      <c r="AO133" s="199" t="str">
        <f>IF($AL133="","",($AN133-1)*VLOOKUP($AL133,'3.段階号俸表・参照表'!$V$4:$AI$13,4,FALSE))</f>
        <v/>
      </c>
      <c r="AP133" s="188" t="str">
        <f t="shared" si="56"/>
        <v/>
      </c>
      <c r="AQ133" s="188" t="str">
        <f>IF($AL133="","",IF($AP133&lt;=0,0,IF(ROUNDUP($AP133/(VLOOKUP($AL133,'3.段階号俸表・参照表'!$V$4:$AH$13,8,FALSE)),0)&gt;=($AT133-$AS133),$AT133-$AS133,ROUNDUP($AP133/(VLOOKUP($AL133,'3.段階号俸表・参照表'!$V$4:$AH$13,8,FALSE)),0))))</f>
        <v/>
      </c>
      <c r="AR133" s="188" t="str">
        <f t="shared" si="57"/>
        <v/>
      </c>
      <c r="AS133" s="188" t="str">
        <f>IF($AL133="","",VLOOKUP($AL133,'3.段階号俸表・参照表'!$V$4:$AH$13,11,FALSE))</f>
        <v/>
      </c>
      <c r="AT133" s="188" t="str">
        <f>IF($AL133="","",VLOOKUP($AL133,'3.段階号俸表・参照表'!$V$4:$AH$13,12,FALSE))</f>
        <v/>
      </c>
      <c r="AU133" s="145" t="str">
        <f>IF($AL133="","",INDEX('3.段階号俸表・参照表'!$B$3:$T$188,MATCH($AR133,'3.段階号俸表・参照表'!$B$3:$B$188,0),MATCH($AL133,'3.段階号俸表・参照表'!$B$3:$T$3,0)))</f>
        <v/>
      </c>
      <c r="AV133" s="145" t="str">
        <f t="shared" si="43"/>
        <v/>
      </c>
      <c r="AW133" s="145" t="str">
        <f t="shared" si="58"/>
        <v/>
      </c>
      <c r="AX133" s="145" t="str">
        <f t="shared" si="59"/>
        <v/>
      </c>
      <c r="AY133" s="145" t="str">
        <f t="shared" si="60"/>
        <v/>
      </c>
      <c r="AZ133" s="145" t="str">
        <f t="shared" si="61"/>
        <v/>
      </c>
      <c r="BA133" s="201" t="str">
        <f t="shared" si="62"/>
        <v/>
      </c>
      <c r="BC133" s="234" t="str">
        <f t="shared" si="74"/>
        <v/>
      </c>
      <c r="BD133" s="226" t="str">
        <f t="shared" si="75"/>
        <v/>
      </c>
      <c r="BE133" s="226" t="str">
        <f t="shared" si="76"/>
        <v/>
      </c>
      <c r="BF133" s="226" t="str">
        <f t="shared" si="77"/>
        <v/>
      </c>
      <c r="BG133" s="235" t="str">
        <f>IF($C133="","",IF($BC133&gt;=$BC$5,AI133,VLOOKUP(BC133,'1.年齢給'!$B$8:$C$54,2)))</f>
        <v/>
      </c>
      <c r="BH133" s="236" t="str">
        <f t="shared" si="63"/>
        <v/>
      </c>
      <c r="BI133" s="230" t="str">
        <f t="shared" si="64"/>
        <v/>
      </c>
      <c r="BJ133" s="230" t="str">
        <f t="shared" si="65"/>
        <v/>
      </c>
      <c r="BK133" s="230" t="str">
        <f>IF($BH133="","",VLOOKUP($BH133,'3.段階号俸表・参照表'!V$4:AH$13,11,FALSE))</f>
        <v/>
      </c>
      <c r="BL133" s="230" t="str">
        <f>IF($BH133="","",VLOOKUP($BH133,'3.段階号俸表・参照表'!$V$4:$AH$13,12,FALSE))</f>
        <v/>
      </c>
      <c r="BM133" s="235" t="str">
        <f>IF($C133="","",IF($BC133&gt;=$BC$5,$AU133,INDEX('3.段階号俸表・参照表'!$B$3:$T$188,MATCH(BJ133,'3.段階号俸表・参照表'!$B$3:$B$188,0),MATCH(BH133,'3.段階号俸表・参照表'!$B$3:$T$3,0))))</f>
        <v/>
      </c>
      <c r="BN133" s="238" t="str">
        <f t="shared" si="66"/>
        <v/>
      </c>
    </row>
    <row r="134" spans="1:66" ht="14.4" x14ac:dyDescent="0.15">
      <c r="A134" s="62" t="str">
        <f>IF(C134="","",COUNTA($C$9:C134))</f>
        <v/>
      </c>
      <c r="B134" s="419"/>
      <c r="C134" s="419"/>
      <c r="D134" s="425"/>
      <c r="E134" s="425"/>
      <c r="F134" s="419"/>
      <c r="G134" s="419"/>
      <c r="H134" s="420"/>
      <c r="I134" s="420"/>
      <c r="J134" s="142" t="str">
        <f t="shared" si="67"/>
        <v/>
      </c>
      <c r="K134" s="142" t="str">
        <f t="shared" si="68"/>
        <v/>
      </c>
      <c r="L134" s="142" t="str">
        <f t="shared" si="69"/>
        <v/>
      </c>
      <c r="M134" s="142" t="str">
        <f t="shared" si="70"/>
        <v/>
      </c>
      <c r="N134" s="421"/>
      <c r="O134" s="421"/>
      <c r="P134" s="421"/>
      <c r="Q134" s="421"/>
      <c r="R134" s="145" t="str">
        <f t="shared" si="48"/>
        <v/>
      </c>
      <c r="S134" s="422"/>
      <c r="T134" s="422"/>
      <c r="U134" s="422"/>
      <c r="V134" s="422"/>
      <c r="W134" s="149" t="str">
        <f t="shared" si="49"/>
        <v/>
      </c>
      <c r="X134" s="150" t="str">
        <f t="shared" si="50"/>
        <v/>
      </c>
      <c r="Y134" s="63" t="str">
        <f>IF($C134="","",VLOOKUP($J134,'1.年齢給'!$B$8:$C$54,2))</f>
        <v/>
      </c>
      <c r="Z134" s="64" t="str">
        <f t="shared" si="51"/>
        <v/>
      </c>
      <c r="AA134" s="65" t="str">
        <f>IF($C134="","",IF($Z134="","",IF($Z134&lt;'3.段階号俸表・参照表'!$W$5,1,VLOOKUP($Z134,'3.段階号俸表・参照表'!$W$4:$AI$13,13,TRUE))))</f>
        <v/>
      </c>
      <c r="AB134" s="64" t="str">
        <f>IF(C134="","",($Z134-VLOOKUP($AA134,'3.段階号俸表・参照表'!$V$4:$AH$13,2,FALSE)))</f>
        <v/>
      </c>
      <c r="AC134" s="65" t="str">
        <f>IF($C134="","",IF($AB134&lt;=0,1,ROUNDUP($AB134/VLOOKUP($AA134,'3.段階号俸表・参照表'!$V$4:$AH$13,4,FALSE),0)+1))</f>
        <v/>
      </c>
      <c r="AD134" s="64" t="str">
        <f>IF($C134="","",INDEX('3.段階号俸表・参照表'!$B$3:$T$188,MATCH($AC134,'3.段階号俸表・参照表'!$B$3:$B$188,0),MATCH($AA134,'3.段階号俸表・参照表'!$B$3:$T$3,0)))</f>
        <v/>
      </c>
      <c r="AE134" s="64" t="str">
        <f t="shared" si="71"/>
        <v/>
      </c>
      <c r="AF134" s="64" t="str">
        <f t="shared" si="52"/>
        <v/>
      </c>
      <c r="AG134" s="64" t="str">
        <f t="shared" si="72"/>
        <v/>
      </c>
      <c r="AH134" s="67" t="str">
        <f t="shared" si="73"/>
        <v/>
      </c>
      <c r="AI134" s="187" t="str">
        <f t="shared" si="53"/>
        <v/>
      </c>
      <c r="AJ134" s="145" t="str">
        <f t="shared" si="54"/>
        <v/>
      </c>
      <c r="AK134" s="188" t="str">
        <f t="shared" si="55"/>
        <v/>
      </c>
      <c r="AL134" s="423"/>
      <c r="AM134" s="198" t="str">
        <f>IF($AL134="","",($AJ134-VLOOKUP($AL134,'3.段階号俸表・参照表'!$V$4:$AH$13,2,FALSE)))</f>
        <v/>
      </c>
      <c r="AN134" s="188" t="str">
        <f>IF($AL134="","",IF(ROUNDUP($AM134/VLOOKUP($AL134,'3.段階号俸表・参照表'!$V$4:$AH$13,4),0)+1&gt;=$AS134,$AS134,ROUNDUP($AM134/VLOOKUP($AL134,'3.段階号俸表・参照表'!$V$4:$AH$13,4),0)+1))</f>
        <v/>
      </c>
      <c r="AO134" s="199" t="str">
        <f>IF($AL134="","",($AN134-1)*VLOOKUP($AL134,'3.段階号俸表・参照表'!$V$4:$AI$13,4,FALSE))</f>
        <v/>
      </c>
      <c r="AP134" s="188" t="str">
        <f t="shared" si="56"/>
        <v/>
      </c>
      <c r="AQ134" s="188" t="str">
        <f>IF($AL134="","",IF($AP134&lt;=0,0,IF(ROUNDUP($AP134/(VLOOKUP($AL134,'3.段階号俸表・参照表'!$V$4:$AH$13,8,FALSE)),0)&gt;=($AT134-$AS134),$AT134-$AS134,ROUNDUP($AP134/(VLOOKUP($AL134,'3.段階号俸表・参照表'!$V$4:$AH$13,8,FALSE)),0))))</f>
        <v/>
      </c>
      <c r="AR134" s="188" t="str">
        <f t="shared" si="57"/>
        <v/>
      </c>
      <c r="AS134" s="188" t="str">
        <f>IF($AL134="","",VLOOKUP($AL134,'3.段階号俸表・参照表'!$V$4:$AH$13,11,FALSE))</f>
        <v/>
      </c>
      <c r="AT134" s="188" t="str">
        <f>IF($AL134="","",VLOOKUP($AL134,'3.段階号俸表・参照表'!$V$4:$AH$13,12,FALSE))</f>
        <v/>
      </c>
      <c r="AU134" s="145" t="str">
        <f>IF($AL134="","",INDEX('3.段階号俸表・参照表'!$B$3:$T$188,MATCH($AR134,'3.段階号俸表・参照表'!$B$3:$B$188,0),MATCH($AL134,'3.段階号俸表・参照表'!$B$3:$T$3,0)))</f>
        <v/>
      </c>
      <c r="AV134" s="145" t="str">
        <f t="shared" si="43"/>
        <v/>
      </c>
      <c r="AW134" s="145" t="str">
        <f t="shared" si="58"/>
        <v/>
      </c>
      <c r="AX134" s="145" t="str">
        <f t="shared" si="59"/>
        <v/>
      </c>
      <c r="AY134" s="145" t="str">
        <f t="shared" si="60"/>
        <v/>
      </c>
      <c r="AZ134" s="145" t="str">
        <f t="shared" si="61"/>
        <v/>
      </c>
      <c r="BA134" s="201" t="str">
        <f t="shared" si="62"/>
        <v/>
      </c>
      <c r="BC134" s="234" t="str">
        <f t="shared" si="74"/>
        <v/>
      </c>
      <c r="BD134" s="226" t="str">
        <f t="shared" si="75"/>
        <v/>
      </c>
      <c r="BE134" s="226" t="str">
        <f t="shared" si="76"/>
        <v/>
      </c>
      <c r="BF134" s="226" t="str">
        <f t="shared" si="77"/>
        <v/>
      </c>
      <c r="BG134" s="235" t="str">
        <f>IF($C134="","",IF($BC134&gt;=$BC$5,AI134,VLOOKUP(BC134,'1.年齢給'!$B$8:$C$54,2)))</f>
        <v/>
      </c>
      <c r="BH134" s="236" t="str">
        <f t="shared" si="63"/>
        <v/>
      </c>
      <c r="BI134" s="230" t="str">
        <f t="shared" si="64"/>
        <v/>
      </c>
      <c r="BJ134" s="230" t="str">
        <f t="shared" si="65"/>
        <v/>
      </c>
      <c r="BK134" s="230" t="str">
        <f>IF($BH134="","",VLOOKUP($BH134,'3.段階号俸表・参照表'!V$4:AH$13,11,FALSE))</f>
        <v/>
      </c>
      <c r="BL134" s="230" t="str">
        <f>IF($BH134="","",VLOOKUP($BH134,'3.段階号俸表・参照表'!$V$4:$AH$13,12,FALSE))</f>
        <v/>
      </c>
      <c r="BM134" s="235" t="str">
        <f>IF($C134="","",IF($BC134&gt;=$BC$5,$AU134,INDEX('3.段階号俸表・参照表'!$B$3:$T$188,MATCH(BJ134,'3.段階号俸表・参照表'!$B$3:$B$188,0),MATCH(BH134,'3.段階号俸表・参照表'!$B$3:$T$3,0))))</f>
        <v/>
      </c>
      <c r="BN134" s="238" t="str">
        <f t="shared" si="66"/>
        <v/>
      </c>
    </row>
    <row r="135" spans="1:66" ht="14.4" x14ac:dyDescent="0.15">
      <c r="A135" s="62" t="str">
        <f>IF(C135="","",COUNTA($C$9:C135))</f>
        <v/>
      </c>
      <c r="B135" s="419"/>
      <c r="C135" s="419"/>
      <c r="D135" s="425"/>
      <c r="E135" s="425"/>
      <c r="F135" s="419"/>
      <c r="G135" s="419"/>
      <c r="H135" s="420"/>
      <c r="I135" s="420"/>
      <c r="J135" s="142" t="str">
        <f t="shared" si="67"/>
        <v/>
      </c>
      <c r="K135" s="142" t="str">
        <f t="shared" si="68"/>
        <v/>
      </c>
      <c r="L135" s="142" t="str">
        <f t="shared" si="69"/>
        <v/>
      </c>
      <c r="M135" s="142" t="str">
        <f t="shared" si="70"/>
        <v/>
      </c>
      <c r="N135" s="421"/>
      <c r="O135" s="421"/>
      <c r="P135" s="421"/>
      <c r="Q135" s="421"/>
      <c r="R135" s="145" t="str">
        <f t="shared" si="48"/>
        <v/>
      </c>
      <c r="S135" s="422"/>
      <c r="T135" s="422"/>
      <c r="U135" s="422"/>
      <c r="V135" s="422"/>
      <c r="W135" s="149" t="str">
        <f t="shared" si="49"/>
        <v/>
      </c>
      <c r="X135" s="150" t="str">
        <f t="shared" si="50"/>
        <v/>
      </c>
      <c r="Y135" s="63" t="str">
        <f>IF($C135="","",VLOOKUP($J135,'1.年齢給'!$B$8:$C$54,2))</f>
        <v/>
      </c>
      <c r="Z135" s="64" t="str">
        <f t="shared" si="51"/>
        <v/>
      </c>
      <c r="AA135" s="65" t="str">
        <f>IF($C135="","",IF($Z135="","",IF($Z135&lt;'3.段階号俸表・参照表'!$W$5,1,VLOOKUP($Z135,'3.段階号俸表・参照表'!$W$4:$AI$13,13,TRUE))))</f>
        <v/>
      </c>
      <c r="AB135" s="64" t="str">
        <f>IF(C135="","",($Z135-VLOOKUP($AA135,'3.段階号俸表・参照表'!$V$4:$AH$13,2,FALSE)))</f>
        <v/>
      </c>
      <c r="AC135" s="65" t="str">
        <f>IF($C135="","",IF($AB135&lt;=0,1,ROUNDUP($AB135/VLOOKUP($AA135,'3.段階号俸表・参照表'!$V$4:$AH$13,4,FALSE),0)+1))</f>
        <v/>
      </c>
      <c r="AD135" s="64" t="str">
        <f>IF($C135="","",INDEX('3.段階号俸表・参照表'!$B$3:$T$188,MATCH($AC135,'3.段階号俸表・参照表'!$B$3:$B$188,0),MATCH($AA135,'3.段階号俸表・参照表'!$B$3:$T$3,0)))</f>
        <v/>
      </c>
      <c r="AE135" s="64" t="str">
        <f t="shared" si="71"/>
        <v/>
      </c>
      <c r="AF135" s="64" t="str">
        <f t="shared" si="52"/>
        <v/>
      </c>
      <c r="AG135" s="64" t="str">
        <f t="shared" si="72"/>
        <v/>
      </c>
      <c r="AH135" s="67" t="str">
        <f t="shared" si="73"/>
        <v/>
      </c>
      <c r="AI135" s="187" t="str">
        <f t="shared" si="53"/>
        <v/>
      </c>
      <c r="AJ135" s="145" t="str">
        <f t="shared" si="54"/>
        <v/>
      </c>
      <c r="AK135" s="188" t="str">
        <f t="shared" si="55"/>
        <v/>
      </c>
      <c r="AL135" s="423"/>
      <c r="AM135" s="198" t="str">
        <f>IF($AL135="","",($AJ135-VLOOKUP($AL135,'3.段階号俸表・参照表'!$V$4:$AH$13,2,FALSE)))</f>
        <v/>
      </c>
      <c r="AN135" s="188" t="str">
        <f>IF($AL135="","",IF(ROUNDUP($AM135/VLOOKUP($AL135,'3.段階号俸表・参照表'!$V$4:$AH$13,4),0)+1&gt;=$AS135,$AS135,ROUNDUP($AM135/VLOOKUP($AL135,'3.段階号俸表・参照表'!$V$4:$AH$13,4),0)+1))</f>
        <v/>
      </c>
      <c r="AO135" s="199" t="str">
        <f>IF($AL135="","",($AN135-1)*VLOOKUP($AL135,'3.段階号俸表・参照表'!$V$4:$AI$13,4,FALSE))</f>
        <v/>
      </c>
      <c r="AP135" s="188" t="str">
        <f t="shared" si="56"/>
        <v/>
      </c>
      <c r="AQ135" s="188" t="str">
        <f>IF($AL135="","",IF($AP135&lt;=0,0,IF(ROUNDUP($AP135/(VLOOKUP($AL135,'3.段階号俸表・参照表'!$V$4:$AH$13,8,FALSE)),0)&gt;=($AT135-$AS135),$AT135-$AS135,ROUNDUP($AP135/(VLOOKUP($AL135,'3.段階号俸表・参照表'!$V$4:$AH$13,8,FALSE)),0))))</f>
        <v/>
      </c>
      <c r="AR135" s="188" t="str">
        <f t="shared" si="57"/>
        <v/>
      </c>
      <c r="AS135" s="188" t="str">
        <f>IF($AL135="","",VLOOKUP($AL135,'3.段階号俸表・参照表'!$V$4:$AH$13,11,FALSE))</f>
        <v/>
      </c>
      <c r="AT135" s="188" t="str">
        <f>IF($AL135="","",VLOOKUP($AL135,'3.段階号俸表・参照表'!$V$4:$AH$13,12,FALSE))</f>
        <v/>
      </c>
      <c r="AU135" s="145" t="str">
        <f>IF($AL135="","",INDEX('3.段階号俸表・参照表'!$B$3:$T$188,MATCH($AR135,'3.段階号俸表・参照表'!$B$3:$B$188,0),MATCH($AL135,'3.段階号俸表・参照表'!$B$3:$T$3,0)))</f>
        <v/>
      </c>
      <c r="AV135" s="145" t="str">
        <f t="shared" si="43"/>
        <v/>
      </c>
      <c r="AW135" s="145" t="str">
        <f t="shared" si="58"/>
        <v/>
      </c>
      <c r="AX135" s="145" t="str">
        <f t="shared" si="59"/>
        <v/>
      </c>
      <c r="AY135" s="145" t="str">
        <f t="shared" si="60"/>
        <v/>
      </c>
      <c r="AZ135" s="145" t="str">
        <f t="shared" si="61"/>
        <v/>
      </c>
      <c r="BA135" s="201" t="str">
        <f t="shared" si="62"/>
        <v/>
      </c>
      <c r="BC135" s="234" t="str">
        <f t="shared" si="74"/>
        <v/>
      </c>
      <c r="BD135" s="226" t="str">
        <f t="shared" si="75"/>
        <v/>
      </c>
      <c r="BE135" s="226" t="str">
        <f t="shared" si="76"/>
        <v/>
      </c>
      <c r="BF135" s="226" t="str">
        <f t="shared" si="77"/>
        <v/>
      </c>
      <c r="BG135" s="235" t="str">
        <f>IF($C135="","",IF($BC135&gt;=$BC$5,AI135,VLOOKUP(BC135,'1.年齢給'!$B$8:$C$54,2)))</f>
        <v/>
      </c>
      <c r="BH135" s="236" t="str">
        <f t="shared" si="63"/>
        <v/>
      </c>
      <c r="BI135" s="230" t="str">
        <f t="shared" si="64"/>
        <v/>
      </c>
      <c r="BJ135" s="230" t="str">
        <f t="shared" si="65"/>
        <v/>
      </c>
      <c r="BK135" s="230" t="str">
        <f>IF($BH135="","",VLOOKUP($BH135,'3.段階号俸表・参照表'!V$4:AH$13,11,FALSE))</f>
        <v/>
      </c>
      <c r="BL135" s="230" t="str">
        <f>IF($BH135="","",VLOOKUP($BH135,'3.段階号俸表・参照表'!$V$4:$AH$13,12,FALSE))</f>
        <v/>
      </c>
      <c r="BM135" s="235" t="str">
        <f>IF($C135="","",IF($BC135&gt;=$BC$5,$AU135,INDEX('3.段階号俸表・参照表'!$B$3:$T$188,MATCH(BJ135,'3.段階号俸表・参照表'!$B$3:$B$188,0),MATCH(BH135,'3.段階号俸表・参照表'!$B$3:$T$3,0))))</f>
        <v/>
      </c>
      <c r="BN135" s="238" t="str">
        <f t="shared" si="66"/>
        <v/>
      </c>
    </row>
    <row r="136" spans="1:66" ht="14.4" x14ac:dyDescent="0.15">
      <c r="A136" s="62" t="str">
        <f>IF(C136="","",COUNTA($C$9:C136))</f>
        <v/>
      </c>
      <c r="B136" s="419"/>
      <c r="C136" s="419"/>
      <c r="D136" s="425"/>
      <c r="E136" s="425"/>
      <c r="F136" s="419"/>
      <c r="G136" s="419"/>
      <c r="H136" s="420"/>
      <c r="I136" s="420"/>
      <c r="J136" s="142" t="str">
        <f t="shared" si="67"/>
        <v/>
      </c>
      <c r="K136" s="142" t="str">
        <f t="shared" si="68"/>
        <v/>
      </c>
      <c r="L136" s="142" t="str">
        <f t="shared" si="69"/>
        <v/>
      </c>
      <c r="M136" s="142" t="str">
        <f t="shared" si="70"/>
        <v/>
      </c>
      <c r="N136" s="421"/>
      <c r="O136" s="421"/>
      <c r="P136" s="421"/>
      <c r="Q136" s="421"/>
      <c r="R136" s="145" t="str">
        <f t="shared" si="48"/>
        <v/>
      </c>
      <c r="S136" s="422"/>
      <c r="T136" s="422"/>
      <c r="U136" s="422"/>
      <c r="V136" s="422"/>
      <c r="W136" s="149" t="str">
        <f t="shared" si="49"/>
        <v/>
      </c>
      <c r="X136" s="150" t="str">
        <f t="shared" si="50"/>
        <v/>
      </c>
      <c r="Y136" s="63" t="str">
        <f>IF($C136="","",VLOOKUP($J136,'1.年齢給'!$B$8:$C$54,2))</f>
        <v/>
      </c>
      <c r="Z136" s="64" t="str">
        <f t="shared" si="51"/>
        <v/>
      </c>
      <c r="AA136" s="65" t="str">
        <f>IF($C136="","",IF($Z136="","",IF($Z136&lt;'3.段階号俸表・参照表'!$W$5,1,VLOOKUP($Z136,'3.段階号俸表・参照表'!$W$4:$AI$13,13,TRUE))))</f>
        <v/>
      </c>
      <c r="AB136" s="64" t="str">
        <f>IF(C136="","",($Z136-VLOOKUP($AA136,'3.段階号俸表・参照表'!$V$4:$AH$13,2,FALSE)))</f>
        <v/>
      </c>
      <c r="AC136" s="65" t="str">
        <f>IF($C136="","",IF($AB136&lt;=0,1,ROUNDUP($AB136/VLOOKUP($AA136,'3.段階号俸表・参照表'!$V$4:$AH$13,4,FALSE),0)+1))</f>
        <v/>
      </c>
      <c r="AD136" s="64" t="str">
        <f>IF($C136="","",INDEX('3.段階号俸表・参照表'!$B$3:$T$188,MATCH($AC136,'3.段階号俸表・参照表'!$B$3:$B$188,0),MATCH($AA136,'3.段階号俸表・参照表'!$B$3:$T$3,0)))</f>
        <v/>
      </c>
      <c r="AE136" s="64" t="str">
        <f t="shared" si="71"/>
        <v/>
      </c>
      <c r="AF136" s="64" t="str">
        <f t="shared" si="52"/>
        <v/>
      </c>
      <c r="AG136" s="64" t="str">
        <f t="shared" si="72"/>
        <v/>
      </c>
      <c r="AH136" s="67" t="str">
        <f t="shared" si="73"/>
        <v/>
      </c>
      <c r="AI136" s="187" t="str">
        <f t="shared" si="53"/>
        <v/>
      </c>
      <c r="AJ136" s="145" t="str">
        <f t="shared" si="54"/>
        <v/>
      </c>
      <c r="AK136" s="188" t="str">
        <f t="shared" si="55"/>
        <v/>
      </c>
      <c r="AL136" s="423"/>
      <c r="AM136" s="198" t="str">
        <f>IF($AL136="","",($AJ136-VLOOKUP($AL136,'3.段階号俸表・参照表'!$V$4:$AH$13,2,FALSE)))</f>
        <v/>
      </c>
      <c r="AN136" s="188" t="str">
        <f>IF($AL136="","",IF(ROUNDUP($AM136/VLOOKUP($AL136,'3.段階号俸表・参照表'!$V$4:$AH$13,4),0)+1&gt;=$AS136,$AS136,ROUNDUP($AM136/VLOOKUP($AL136,'3.段階号俸表・参照表'!$V$4:$AH$13,4),0)+1))</f>
        <v/>
      </c>
      <c r="AO136" s="199" t="str">
        <f>IF($AL136="","",($AN136-1)*VLOOKUP($AL136,'3.段階号俸表・参照表'!$V$4:$AI$13,4,FALSE))</f>
        <v/>
      </c>
      <c r="AP136" s="188" t="str">
        <f t="shared" si="56"/>
        <v/>
      </c>
      <c r="AQ136" s="188" t="str">
        <f>IF($AL136="","",IF($AP136&lt;=0,0,IF(ROUNDUP($AP136/(VLOOKUP($AL136,'3.段階号俸表・参照表'!$V$4:$AH$13,8,FALSE)),0)&gt;=($AT136-$AS136),$AT136-$AS136,ROUNDUP($AP136/(VLOOKUP($AL136,'3.段階号俸表・参照表'!$V$4:$AH$13,8,FALSE)),0))))</f>
        <v/>
      </c>
      <c r="AR136" s="188" t="str">
        <f t="shared" si="57"/>
        <v/>
      </c>
      <c r="AS136" s="188" t="str">
        <f>IF($AL136="","",VLOOKUP($AL136,'3.段階号俸表・参照表'!$V$4:$AH$13,11,FALSE))</f>
        <v/>
      </c>
      <c r="AT136" s="188" t="str">
        <f>IF($AL136="","",VLOOKUP($AL136,'3.段階号俸表・参照表'!$V$4:$AH$13,12,FALSE))</f>
        <v/>
      </c>
      <c r="AU136" s="145" t="str">
        <f>IF($AL136="","",INDEX('3.段階号俸表・参照表'!$B$3:$T$188,MATCH($AR136,'3.段階号俸表・参照表'!$B$3:$B$188,0),MATCH($AL136,'3.段階号俸表・参照表'!$B$3:$T$3,0)))</f>
        <v/>
      </c>
      <c r="AV136" s="145" t="str">
        <f t="shared" si="43"/>
        <v/>
      </c>
      <c r="AW136" s="145" t="str">
        <f t="shared" si="58"/>
        <v/>
      </c>
      <c r="AX136" s="145" t="str">
        <f t="shared" si="59"/>
        <v/>
      </c>
      <c r="AY136" s="145" t="str">
        <f t="shared" si="60"/>
        <v/>
      </c>
      <c r="AZ136" s="145" t="str">
        <f t="shared" si="61"/>
        <v/>
      </c>
      <c r="BA136" s="201" t="str">
        <f t="shared" si="62"/>
        <v/>
      </c>
      <c r="BC136" s="234" t="str">
        <f t="shared" si="74"/>
        <v/>
      </c>
      <c r="BD136" s="226" t="str">
        <f t="shared" si="75"/>
        <v/>
      </c>
      <c r="BE136" s="226" t="str">
        <f t="shared" si="76"/>
        <v/>
      </c>
      <c r="BF136" s="226" t="str">
        <f t="shared" si="77"/>
        <v/>
      </c>
      <c r="BG136" s="235" t="str">
        <f>IF($C136="","",IF($BC136&gt;=$BC$5,AI136,VLOOKUP(BC136,'1.年齢給'!$B$8:$C$54,2)))</f>
        <v/>
      </c>
      <c r="BH136" s="236" t="str">
        <f t="shared" si="63"/>
        <v/>
      </c>
      <c r="BI136" s="230" t="str">
        <f t="shared" si="64"/>
        <v/>
      </c>
      <c r="BJ136" s="230" t="str">
        <f t="shared" si="65"/>
        <v/>
      </c>
      <c r="BK136" s="230" t="str">
        <f>IF($BH136="","",VLOOKUP($BH136,'3.段階号俸表・参照表'!V$4:AH$13,11,FALSE))</f>
        <v/>
      </c>
      <c r="BL136" s="230" t="str">
        <f>IF($BH136="","",VLOOKUP($BH136,'3.段階号俸表・参照表'!$V$4:$AH$13,12,FALSE))</f>
        <v/>
      </c>
      <c r="BM136" s="235" t="str">
        <f>IF($C136="","",IF($BC136&gt;=$BC$5,$AU136,INDEX('3.段階号俸表・参照表'!$B$3:$T$188,MATCH(BJ136,'3.段階号俸表・参照表'!$B$3:$B$188,0),MATCH(BH136,'3.段階号俸表・参照表'!$B$3:$T$3,0))))</f>
        <v/>
      </c>
      <c r="BN136" s="238" t="str">
        <f t="shared" si="66"/>
        <v/>
      </c>
    </row>
    <row r="137" spans="1:66" ht="14.4" x14ac:dyDescent="0.15">
      <c r="A137" s="62" t="str">
        <f>IF(C137="","",COUNTA($C$9:C137))</f>
        <v/>
      </c>
      <c r="B137" s="419"/>
      <c r="C137" s="419"/>
      <c r="D137" s="425"/>
      <c r="E137" s="425"/>
      <c r="F137" s="419"/>
      <c r="G137" s="419"/>
      <c r="H137" s="420"/>
      <c r="I137" s="420"/>
      <c r="J137" s="142" t="str">
        <f t="shared" si="67"/>
        <v/>
      </c>
      <c r="K137" s="142" t="str">
        <f t="shared" si="68"/>
        <v/>
      </c>
      <c r="L137" s="142" t="str">
        <f t="shared" si="69"/>
        <v/>
      </c>
      <c r="M137" s="142" t="str">
        <f t="shared" si="70"/>
        <v/>
      </c>
      <c r="N137" s="421"/>
      <c r="O137" s="421"/>
      <c r="P137" s="421"/>
      <c r="Q137" s="421"/>
      <c r="R137" s="145" t="str">
        <f t="shared" si="48"/>
        <v/>
      </c>
      <c r="S137" s="422"/>
      <c r="T137" s="422"/>
      <c r="U137" s="422"/>
      <c r="V137" s="422"/>
      <c r="W137" s="149" t="str">
        <f t="shared" si="49"/>
        <v/>
      </c>
      <c r="X137" s="150" t="str">
        <f t="shared" si="50"/>
        <v/>
      </c>
      <c r="Y137" s="63" t="str">
        <f>IF($C137="","",VLOOKUP($J137,'1.年齢給'!$B$8:$C$54,2))</f>
        <v/>
      </c>
      <c r="Z137" s="64" t="str">
        <f t="shared" si="51"/>
        <v/>
      </c>
      <c r="AA137" s="65" t="str">
        <f>IF($C137="","",IF($Z137="","",IF($Z137&lt;'3.段階号俸表・参照表'!$W$5,1,VLOOKUP($Z137,'3.段階号俸表・参照表'!$W$4:$AI$13,13,TRUE))))</f>
        <v/>
      </c>
      <c r="AB137" s="64" t="str">
        <f>IF(C137="","",($Z137-VLOOKUP($AA137,'3.段階号俸表・参照表'!$V$4:$AH$13,2,FALSE)))</f>
        <v/>
      </c>
      <c r="AC137" s="65" t="str">
        <f>IF($C137="","",IF($AB137&lt;=0,1,ROUNDUP($AB137/VLOOKUP($AA137,'3.段階号俸表・参照表'!$V$4:$AH$13,4,FALSE),0)+1))</f>
        <v/>
      </c>
      <c r="AD137" s="64" t="str">
        <f>IF($C137="","",INDEX('3.段階号俸表・参照表'!$B$3:$T$188,MATCH($AC137,'3.段階号俸表・参照表'!$B$3:$B$188,0),MATCH($AA137,'3.段階号俸表・参照表'!$B$3:$T$3,0)))</f>
        <v/>
      </c>
      <c r="AE137" s="64" t="str">
        <f t="shared" ref="AE137:AE168" si="78">IF(C137="","",$Y137+$AD137)</f>
        <v/>
      </c>
      <c r="AF137" s="64" t="str">
        <f t="shared" si="52"/>
        <v/>
      </c>
      <c r="AG137" s="64" t="str">
        <f t="shared" ref="AG137:AG168" si="79">IF($C137="","",$AE137+$AF137)</f>
        <v/>
      </c>
      <c r="AH137" s="67" t="str">
        <f t="shared" ref="AH137:AH168" si="80">IF($C137="","",$AG137-$X137)</f>
        <v/>
      </c>
      <c r="AI137" s="187" t="str">
        <f t="shared" si="53"/>
        <v/>
      </c>
      <c r="AJ137" s="145" t="str">
        <f t="shared" si="54"/>
        <v/>
      </c>
      <c r="AK137" s="188" t="str">
        <f t="shared" si="55"/>
        <v/>
      </c>
      <c r="AL137" s="423"/>
      <c r="AM137" s="198" t="str">
        <f>IF($AL137="","",($AJ137-VLOOKUP($AL137,'3.段階号俸表・参照表'!$V$4:$AH$13,2,FALSE)))</f>
        <v/>
      </c>
      <c r="AN137" s="188" t="str">
        <f>IF($AL137="","",IF(ROUNDUP($AM137/VLOOKUP($AL137,'3.段階号俸表・参照表'!$V$4:$AH$13,4),0)+1&gt;=$AS137,$AS137,ROUNDUP($AM137/VLOOKUP($AL137,'3.段階号俸表・参照表'!$V$4:$AH$13,4),0)+1))</f>
        <v/>
      </c>
      <c r="AO137" s="199" t="str">
        <f>IF($AL137="","",($AN137-1)*VLOOKUP($AL137,'3.段階号俸表・参照表'!$V$4:$AI$13,4,FALSE))</f>
        <v/>
      </c>
      <c r="AP137" s="188" t="str">
        <f t="shared" si="56"/>
        <v/>
      </c>
      <c r="AQ137" s="188" t="str">
        <f>IF($AL137="","",IF($AP137&lt;=0,0,IF(ROUNDUP($AP137/(VLOOKUP($AL137,'3.段階号俸表・参照表'!$V$4:$AH$13,8,FALSE)),0)&gt;=($AT137-$AS137),$AT137-$AS137,ROUNDUP($AP137/(VLOOKUP($AL137,'3.段階号俸表・参照表'!$V$4:$AH$13,8,FALSE)),0))))</f>
        <v/>
      </c>
      <c r="AR137" s="188" t="str">
        <f t="shared" si="57"/>
        <v/>
      </c>
      <c r="AS137" s="188" t="str">
        <f>IF($AL137="","",VLOOKUP($AL137,'3.段階号俸表・参照表'!$V$4:$AH$13,11,FALSE))</f>
        <v/>
      </c>
      <c r="AT137" s="188" t="str">
        <f>IF($AL137="","",VLOOKUP($AL137,'3.段階号俸表・参照表'!$V$4:$AH$13,12,FALSE))</f>
        <v/>
      </c>
      <c r="AU137" s="145" t="str">
        <f>IF($AL137="","",INDEX('3.段階号俸表・参照表'!$B$3:$T$188,MATCH($AR137,'3.段階号俸表・参照表'!$B$3:$B$188,0),MATCH($AL137,'3.段階号俸表・参照表'!$B$3:$T$3,0)))</f>
        <v/>
      </c>
      <c r="AV137" s="145" t="str">
        <f t="shared" ref="AV137:AV200" si="81">IF($AL137="","",$AI137+$AU137)</f>
        <v/>
      </c>
      <c r="AW137" s="145" t="str">
        <f t="shared" si="58"/>
        <v/>
      </c>
      <c r="AX137" s="145" t="str">
        <f t="shared" si="59"/>
        <v/>
      </c>
      <c r="AY137" s="145" t="str">
        <f t="shared" si="60"/>
        <v/>
      </c>
      <c r="AZ137" s="145" t="str">
        <f t="shared" si="61"/>
        <v/>
      </c>
      <c r="BA137" s="201" t="str">
        <f t="shared" si="62"/>
        <v/>
      </c>
      <c r="BC137" s="234" t="str">
        <f t="shared" ref="BC137:BC168" si="82">IF(H137="","",DATEDIF(H137-1,$BC$3,"Y"))</f>
        <v/>
      </c>
      <c r="BD137" s="226" t="str">
        <f t="shared" ref="BD137:BD168" si="83">IF(H137="","",DATEDIF(H137-1,$BC$3,"YM"))</f>
        <v/>
      </c>
      <c r="BE137" s="226" t="str">
        <f t="shared" ref="BE137:BE168" si="84">IF(I137="","",DATEDIF(I137-1,$BC$3,"Y"))</f>
        <v/>
      </c>
      <c r="BF137" s="226" t="str">
        <f t="shared" ref="BF137:BF168" si="85">IF(I137="","",DATEDIF(I137-1,$BC$3,"YM"))</f>
        <v/>
      </c>
      <c r="BG137" s="235" t="str">
        <f>IF($C137="","",IF($BC137&gt;=$BC$5,AI137,VLOOKUP(BC137,'1.年齢給'!$B$8:$C$54,2)))</f>
        <v/>
      </c>
      <c r="BH137" s="236" t="str">
        <f t="shared" si="63"/>
        <v/>
      </c>
      <c r="BI137" s="230" t="str">
        <f t="shared" si="64"/>
        <v/>
      </c>
      <c r="BJ137" s="230" t="str">
        <f t="shared" si="65"/>
        <v/>
      </c>
      <c r="BK137" s="230" t="str">
        <f>IF($BH137="","",VLOOKUP($BH137,'3.段階号俸表・参照表'!V$4:AH$13,11,FALSE))</f>
        <v/>
      </c>
      <c r="BL137" s="230" t="str">
        <f>IF($BH137="","",VLOOKUP($BH137,'3.段階号俸表・参照表'!$V$4:$AH$13,12,FALSE))</f>
        <v/>
      </c>
      <c r="BM137" s="235" t="str">
        <f>IF($C137="","",IF($BC137&gt;=$BC$5,$AU137,INDEX('3.段階号俸表・参照表'!$B$3:$T$188,MATCH(BJ137,'3.段階号俸表・参照表'!$B$3:$B$188,0),MATCH(BH137,'3.段階号俸表・参照表'!$B$3:$T$3,0))))</f>
        <v/>
      </c>
      <c r="BN137" s="238" t="str">
        <f t="shared" si="66"/>
        <v/>
      </c>
    </row>
    <row r="138" spans="1:66" ht="14.4" x14ac:dyDescent="0.15">
      <c r="A138" s="62" t="str">
        <f>IF(C138="","",COUNTA($C$9:C138))</f>
        <v/>
      </c>
      <c r="B138" s="419"/>
      <c r="C138" s="419"/>
      <c r="D138" s="425"/>
      <c r="E138" s="425"/>
      <c r="F138" s="419"/>
      <c r="G138" s="419"/>
      <c r="H138" s="420"/>
      <c r="I138" s="420"/>
      <c r="J138" s="142" t="str">
        <f t="shared" si="67"/>
        <v/>
      </c>
      <c r="K138" s="142" t="str">
        <f t="shared" si="68"/>
        <v/>
      </c>
      <c r="L138" s="142" t="str">
        <f t="shared" si="69"/>
        <v/>
      </c>
      <c r="M138" s="142" t="str">
        <f t="shared" si="70"/>
        <v/>
      </c>
      <c r="N138" s="421"/>
      <c r="O138" s="421"/>
      <c r="P138" s="421"/>
      <c r="Q138" s="421"/>
      <c r="R138" s="145" t="str">
        <f t="shared" ref="R138:R201" si="86">IF($C138="","",SUM(N138:Q138))</f>
        <v/>
      </c>
      <c r="S138" s="422"/>
      <c r="T138" s="422"/>
      <c r="U138" s="422"/>
      <c r="V138" s="422"/>
      <c r="W138" s="149" t="str">
        <f t="shared" ref="W138:W201" si="87">IF(C138="","",SUM(S138:V138))</f>
        <v/>
      </c>
      <c r="X138" s="150" t="str">
        <f t="shared" ref="X138:X201" si="88">IF(C138="","",R138+W138)</f>
        <v/>
      </c>
      <c r="Y138" s="63" t="str">
        <f>IF($C138="","",VLOOKUP($J138,'1.年齢給'!$B$8:$C$54,2))</f>
        <v/>
      </c>
      <c r="Z138" s="64" t="str">
        <f t="shared" ref="Z138:Z201" si="89">IF(C138="","",R138-Y138)</f>
        <v/>
      </c>
      <c r="AA138" s="65" t="str">
        <f>IF($C138="","",IF($Z138="","",IF($Z138&lt;'3.段階号俸表・参照表'!$W$5,1,VLOOKUP($Z138,'3.段階号俸表・参照表'!$W$4:$AI$13,13,TRUE))))</f>
        <v/>
      </c>
      <c r="AB138" s="64" t="str">
        <f>IF(C138="","",($Z138-VLOOKUP($AA138,'3.段階号俸表・参照表'!$V$4:$AH$13,2,FALSE)))</f>
        <v/>
      </c>
      <c r="AC138" s="65" t="str">
        <f>IF($C138="","",IF($AB138&lt;=0,1,ROUNDUP($AB138/VLOOKUP($AA138,'3.段階号俸表・参照表'!$V$4:$AH$13,4,FALSE),0)+1))</f>
        <v/>
      </c>
      <c r="AD138" s="64" t="str">
        <f>IF($C138="","",INDEX('3.段階号俸表・参照表'!$B$3:$T$188,MATCH($AC138,'3.段階号俸表・参照表'!$B$3:$B$188,0),MATCH($AA138,'3.段階号俸表・参照表'!$B$3:$T$3,0)))</f>
        <v/>
      </c>
      <c r="AE138" s="64" t="str">
        <f t="shared" si="78"/>
        <v/>
      </c>
      <c r="AF138" s="64" t="str">
        <f t="shared" ref="AF138:AF201" si="90">W138</f>
        <v/>
      </c>
      <c r="AG138" s="64" t="str">
        <f t="shared" si="79"/>
        <v/>
      </c>
      <c r="AH138" s="67" t="str">
        <f t="shared" si="80"/>
        <v/>
      </c>
      <c r="AI138" s="187" t="str">
        <f t="shared" ref="AI138:AI201" si="91">$Y138</f>
        <v/>
      </c>
      <c r="AJ138" s="145" t="str">
        <f t="shared" ref="AJ138:AJ201" si="92">$Z138</f>
        <v/>
      </c>
      <c r="AK138" s="188" t="str">
        <f t="shared" ref="AK138:AK201" si="93">$AA138</f>
        <v/>
      </c>
      <c r="AL138" s="423"/>
      <c r="AM138" s="198" t="str">
        <f>IF($AL138="","",($AJ138-VLOOKUP($AL138,'3.段階号俸表・参照表'!$V$4:$AH$13,2,FALSE)))</f>
        <v/>
      </c>
      <c r="AN138" s="188" t="str">
        <f>IF($AL138="","",IF(ROUNDUP($AM138/VLOOKUP($AL138,'3.段階号俸表・参照表'!$V$4:$AH$13,4),0)+1&gt;=$AS138,$AS138,ROUNDUP($AM138/VLOOKUP($AL138,'3.段階号俸表・参照表'!$V$4:$AH$13,4),0)+1))</f>
        <v/>
      </c>
      <c r="AO138" s="199" t="str">
        <f>IF($AL138="","",($AN138-1)*VLOOKUP($AL138,'3.段階号俸表・参照表'!$V$4:$AI$13,4,FALSE))</f>
        <v/>
      </c>
      <c r="AP138" s="188" t="str">
        <f t="shared" ref="AP138:AP201" si="94">IF($AL138="","",$AM138-$AO138)</f>
        <v/>
      </c>
      <c r="AQ138" s="188" t="str">
        <f>IF($AL138="","",IF($AP138&lt;=0,0,IF(ROUNDUP($AP138/(VLOOKUP($AL138,'3.段階号俸表・参照表'!$V$4:$AH$13,8,FALSE)),0)&gt;=($AT138-$AS138),$AT138-$AS138,ROUNDUP($AP138/(VLOOKUP($AL138,'3.段階号俸表・参照表'!$V$4:$AH$13,8,FALSE)),0))))</f>
        <v/>
      </c>
      <c r="AR138" s="188" t="str">
        <f t="shared" ref="AR138:AR201" si="95">IF($AL138="","",IF($AN138+$AQ138&gt;=$AT138,$AT138,IF($AN138+$AQ138&lt;=0,1,$AN138+$AQ138)))</f>
        <v/>
      </c>
      <c r="AS138" s="188" t="str">
        <f>IF($AL138="","",VLOOKUP($AL138,'3.段階号俸表・参照表'!$V$4:$AH$13,11,FALSE))</f>
        <v/>
      </c>
      <c r="AT138" s="188" t="str">
        <f>IF($AL138="","",VLOOKUP($AL138,'3.段階号俸表・参照表'!$V$4:$AH$13,12,FALSE))</f>
        <v/>
      </c>
      <c r="AU138" s="145" t="str">
        <f>IF($AL138="","",INDEX('3.段階号俸表・参照表'!$B$3:$T$188,MATCH($AR138,'3.段階号俸表・参照表'!$B$3:$B$188,0),MATCH($AL138,'3.段階号俸表・参照表'!$B$3:$T$3,0)))</f>
        <v/>
      </c>
      <c r="AV138" s="145" t="str">
        <f t="shared" si="81"/>
        <v/>
      </c>
      <c r="AW138" s="145" t="str">
        <f t="shared" ref="AW138:AW201" si="96">$AF138</f>
        <v/>
      </c>
      <c r="AX138" s="145" t="str">
        <f t="shared" ref="AX138:AX201" si="97">IF($AL138="","",$AV138+$AW138)</f>
        <v/>
      </c>
      <c r="AY138" s="145" t="str">
        <f t="shared" ref="AY138:AY201" si="98">IF($AL138="","",IF(($AJ138-$AU138)&gt;0,$AJ138-$AU138,0))</f>
        <v/>
      </c>
      <c r="AZ138" s="145" t="str">
        <f t="shared" ref="AZ138:AZ201" si="99">IF($AL138="","",$AX138+$AY138)</f>
        <v/>
      </c>
      <c r="BA138" s="201" t="str">
        <f t="shared" ref="BA138:BA201" si="100">IF($AL138="","",$AZ138-$X138)</f>
        <v/>
      </c>
      <c r="BC138" s="234" t="str">
        <f t="shared" si="82"/>
        <v/>
      </c>
      <c r="BD138" s="226" t="str">
        <f t="shared" si="83"/>
        <v/>
      </c>
      <c r="BE138" s="226" t="str">
        <f t="shared" si="84"/>
        <v/>
      </c>
      <c r="BF138" s="226" t="str">
        <f t="shared" si="85"/>
        <v/>
      </c>
      <c r="BG138" s="235" t="str">
        <f>IF($C138="","",IF($BC138&gt;=$BC$5,AI138,VLOOKUP(BC138,'1.年齢給'!$B$8:$C$54,2)))</f>
        <v/>
      </c>
      <c r="BH138" s="236" t="str">
        <f t="shared" ref="BH138:BH201" si="101">IF($C138="","",$AL138)</f>
        <v/>
      </c>
      <c r="BI138" s="230" t="str">
        <f t="shared" ref="BI138:BI201" si="102">IF($C138="","",IF($BC138&gt;=$BC$5,$AR138,AR138+$BI$5))</f>
        <v/>
      </c>
      <c r="BJ138" s="230" t="str">
        <f t="shared" ref="BJ138:BJ201" si="103">IF($BI138="","",IF($BI138&gt;=$BL138,$BL138,$BI138))</f>
        <v/>
      </c>
      <c r="BK138" s="230" t="str">
        <f>IF($BH138="","",VLOOKUP($BH138,'3.段階号俸表・参照表'!V$4:AH$13,11,FALSE))</f>
        <v/>
      </c>
      <c r="BL138" s="230" t="str">
        <f>IF($BH138="","",VLOOKUP($BH138,'3.段階号俸表・参照表'!$V$4:$AH$13,12,FALSE))</f>
        <v/>
      </c>
      <c r="BM138" s="235" t="str">
        <f>IF($C138="","",IF($BC138&gt;=$BC$5,$AU138,INDEX('3.段階号俸表・参照表'!$B$3:$T$188,MATCH(BJ138,'3.段階号俸表・参照表'!$B$3:$B$188,0),MATCH(BH138,'3.段階号俸表・参照表'!$B$3:$T$3,0))))</f>
        <v/>
      </c>
      <c r="BN138" s="238" t="str">
        <f t="shared" ref="BN138:BN201" si="104">IF($C138="","",$BG138+$BM138)</f>
        <v/>
      </c>
    </row>
    <row r="139" spans="1:66" ht="14.4" x14ac:dyDescent="0.15">
      <c r="A139" s="62" t="str">
        <f>IF(C139="","",COUNTA($C$9:C139))</f>
        <v/>
      </c>
      <c r="B139" s="419"/>
      <c r="C139" s="419"/>
      <c r="D139" s="425"/>
      <c r="E139" s="425"/>
      <c r="F139" s="419"/>
      <c r="G139" s="419"/>
      <c r="H139" s="420"/>
      <c r="I139" s="420"/>
      <c r="J139" s="142" t="str">
        <f t="shared" ref="J139:J202" si="105">IF(H139="","",DATEDIF(H139-1,$J$5,"Y"))</f>
        <v/>
      </c>
      <c r="K139" s="142" t="str">
        <f t="shared" ref="K139:K202" si="106">IF(H139="","",DATEDIF(H139-1,$J$5,"YM"))</f>
        <v/>
      </c>
      <c r="L139" s="142" t="str">
        <f t="shared" ref="L139:L202" si="107">IF(I139="","",DATEDIF(I139-1,$J$5,"Y"))</f>
        <v/>
      </c>
      <c r="M139" s="142" t="str">
        <f t="shared" ref="M139:M202" si="108">IF(I139="","",DATEDIF(I139-1,$J$5,"YM"))</f>
        <v/>
      </c>
      <c r="N139" s="421"/>
      <c r="O139" s="421"/>
      <c r="P139" s="421"/>
      <c r="Q139" s="421"/>
      <c r="R139" s="145" t="str">
        <f t="shared" si="86"/>
        <v/>
      </c>
      <c r="S139" s="422"/>
      <c r="T139" s="422"/>
      <c r="U139" s="422"/>
      <c r="V139" s="422"/>
      <c r="W139" s="149" t="str">
        <f t="shared" si="87"/>
        <v/>
      </c>
      <c r="X139" s="150" t="str">
        <f t="shared" si="88"/>
        <v/>
      </c>
      <c r="Y139" s="63" t="str">
        <f>IF($C139="","",VLOOKUP($J139,'1.年齢給'!$B$8:$C$54,2))</f>
        <v/>
      </c>
      <c r="Z139" s="64" t="str">
        <f t="shared" si="89"/>
        <v/>
      </c>
      <c r="AA139" s="65" t="str">
        <f>IF($C139="","",IF($Z139="","",IF($Z139&lt;'3.段階号俸表・参照表'!$W$5,1,VLOOKUP($Z139,'3.段階号俸表・参照表'!$W$4:$AI$13,13,TRUE))))</f>
        <v/>
      </c>
      <c r="AB139" s="64" t="str">
        <f>IF(C139="","",($Z139-VLOOKUP($AA139,'3.段階号俸表・参照表'!$V$4:$AH$13,2,FALSE)))</f>
        <v/>
      </c>
      <c r="AC139" s="65" t="str">
        <f>IF($C139="","",IF($AB139&lt;=0,1,ROUNDUP($AB139/VLOOKUP($AA139,'3.段階号俸表・参照表'!$V$4:$AH$13,4,FALSE),0)+1))</f>
        <v/>
      </c>
      <c r="AD139" s="64" t="str">
        <f>IF($C139="","",INDEX('3.段階号俸表・参照表'!$B$3:$T$188,MATCH($AC139,'3.段階号俸表・参照表'!$B$3:$B$188,0),MATCH($AA139,'3.段階号俸表・参照表'!$B$3:$T$3,0)))</f>
        <v/>
      </c>
      <c r="AE139" s="64" t="str">
        <f t="shared" si="78"/>
        <v/>
      </c>
      <c r="AF139" s="64" t="str">
        <f t="shared" si="90"/>
        <v/>
      </c>
      <c r="AG139" s="64" t="str">
        <f t="shared" si="79"/>
        <v/>
      </c>
      <c r="AH139" s="67" t="str">
        <f t="shared" si="80"/>
        <v/>
      </c>
      <c r="AI139" s="187" t="str">
        <f t="shared" si="91"/>
        <v/>
      </c>
      <c r="AJ139" s="145" t="str">
        <f t="shared" si="92"/>
        <v/>
      </c>
      <c r="AK139" s="188" t="str">
        <f t="shared" si="93"/>
        <v/>
      </c>
      <c r="AL139" s="423"/>
      <c r="AM139" s="198" t="str">
        <f>IF($AL139="","",($AJ139-VLOOKUP($AL139,'3.段階号俸表・参照表'!$V$4:$AH$13,2,FALSE)))</f>
        <v/>
      </c>
      <c r="AN139" s="188" t="str">
        <f>IF($AL139="","",IF(ROUNDUP($AM139/VLOOKUP($AL139,'3.段階号俸表・参照表'!$V$4:$AH$13,4),0)+1&gt;=$AS139,$AS139,ROUNDUP($AM139/VLOOKUP($AL139,'3.段階号俸表・参照表'!$V$4:$AH$13,4),0)+1))</f>
        <v/>
      </c>
      <c r="AO139" s="199" t="str">
        <f>IF($AL139="","",($AN139-1)*VLOOKUP($AL139,'3.段階号俸表・参照表'!$V$4:$AI$13,4,FALSE))</f>
        <v/>
      </c>
      <c r="AP139" s="188" t="str">
        <f t="shared" si="94"/>
        <v/>
      </c>
      <c r="AQ139" s="188" t="str">
        <f>IF($AL139="","",IF($AP139&lt;=0,0,IF(ROUNDUP($AP139/(VLOOKUP($AL139,'3.段階号俸表・参照表'!$V$4:$AH$13,8,FALSE)),0)&gt;=($AT139-$AS139),$AT139-$AS139,ROUNDUP($AP139/(VLOOKUP($AL139,'3.段階号俸表・参照表'!$V$4:$AH$13,8,FALSE)),0))))</f>
        <v/>
      </c>
      <c r="AR139" s="188" t="str">
        <f t="shared" si="95"/>
        <v/>
      </c>
      <c r="AS139" s="188" t="str">
        <f>IF($AL139="","",VLOOKUP($AL139,'3.段階号俸表・参照表'!$V$4:$AH$13,11,FALSE))</f>
        <v/>
      </c>
      <c r="AT139" s="188" t="str">
        <f>IF($AL139="","",VLOOKUP($AL139,'3.段階号俸表・参照表'!$V$4:$AH$13,12,FALSE))</f>
        <v/>
      </c>
      <c r="AU139" s="145" t="str">
        <f>IF($AL139="","",INDEX('3.段階号俸表・参照表'!$B$3:$T$188,MATCH($AR139,'3.段階号俸表・参照表'!$B$3:$B$188,0),MATCH($AL139,'3.段階号俸表・参照表'!$B$3:$T$3,0)))</f>
        <v/>
      </c>
      <c r="AV139" s="145" t="str">
        <f t="shared" si="81"/>
        <v/>
      </c>
      <c r="AW139" s="145" t="str">
        <f t="shared" si="96"/>
        <v/>
      </c>
      <c r="AX139" s="145" t="str">
        <f t="shared" si="97"/>
        <v/>
      </c>
      <c r="AY139" s="145" t="str">
        <f t="shared" si="98"/>
        <v/>
      </c>
      <c r="AZ139" s="145" t="str">
        <f t="shared" si="99"/>
        <v/>
      </c>
      <c r="BA139" s="201" t="str">
        <f t="shared" si="100"/>
        <v/>
      </c>
      <c r="BC139" s="234" t="str">
        <f t="shared" si="82"/>
        <v/>
      </c>
      <c r="BD139" s="226" t="str">
        <f t="shared" si="83"/>
        <v/>
      </c>
      <c r="BE139" s="226" t="str">
        <f t="shared" si="84"/>
        <v/>
      </c>
      <c r="BF139" s="226" t="str">
        <f t="shared" si="85"/>
        <v/>
      </c>
      <c r="BG139" s="235" t="str">
        <f>IF($C139="","",IF($BC139&gt;=$BC$5,AI139,VLOOKUP(BC139,'1.年齢給'!$B$8:$C$54,2)))</f>
        <v/>
      </c>
      <c r="BH139" s="236" t="str">
        <f t="shared" si="101"/>
        <v/>
      </c>
      <c r="BI139" s="230" t="str">
        <f t="shared" si="102"/>
        <v/>
      </c>
      <c r="BJ139" s="230" t="str">
        <f t="shared" si="103"/>
        <v/>
      </c>
      <c r="BK139" s="230" t="str">
        <f>IF($BH139="","",VLOOKUP($BH139,'3.段階号俸表・参照表'!V$4:AH$13,11,FALSE))</f>
        <v/>
      </c>
      <c r="BL139" s="230" t="str">
        <f>IF($BH139="","",VLOOKUP($BH139,'3.段階号俸表・参照表'!$V$4:$AH$13,12,FALSE))</f>
        <v/>
      </c>
      <c r="BM139" s="235" t="str">
        <f>IF($C139="","",IF($BC139&gt;=$BC$5,$AU139,INDEX('3.段階号俸表・参照表'!$B$3:$T$188,MATCH(BJ139,'3.段階号俸表・参照表'!$B$3:$B$188,0),MATCH(BH139,'3.段階号俸表・参照表'!$B$3:$T$3,0))))</f>
        <v/>
      </c>
      <c r="BN139" s="238" t="str">
        <f t="shared" si="104"/>
        <v/>
      </c>
    </row>
    <row r="140" spans="1:66" ht="14.4" x14ac:dyDescent="0.15">
      <c r="A140" s="62" t="str">
        <f>IF(C140="","",COUNTA($C$9:C140))</f>
        <v/>
      </c>
      <c r="B140" s="419"/>
      <c r="C140" s="419"/>
      <c r="D140" s="425"/>
      <c r="E140" s="425"/>
      <c r="F140" s="419"/>
      <c r="G140" s="419"/>
      <c r="H140" s="420"/>
      <c r="I140" s="420"/>
      <c r="J140" s="142" t="str">
        <f t="shared" si="105"/>
        <v/>
      </c>
      <c r="K140" s="142" t="str">
        <f t="shared" si="106"/>
        <v/>
      </c>
      <c r="L140" s="142" t="str">
        <f t="shared" si="107"/>
        <v/>
      </c>
      <c r="M140" s="142" t="str">
        <f t="shared" si="108"/>
        <v/>
      </c>
      <c r="N140" s="421"/>
      <c r="O140" s="421"/>
      <c r="P140" s="421"/>
      <c r="Q140" s="421"/>
      <c r="R140" s="145" t="str">
        <f t="shared" si="86"/>
        <v/>
      </c>
      <c r="S140" s="422"/>
      <c r="T140" s="422"/>
      <c r="U140" s="422"/>
      <c r="V140" s="422"/>
      <c r="W140" s="149" t="str">
        <f t="shared" si="87"/>
        <v/>
      </c>
      <c r="X140" s="150" t="str">
        <f t="shared" si="88"/>
        <v/>
      </c>
      <c r="Y140" s="63" t="str">
        <f>IF($C140="","",VLOOKUP($J140,'1.年齢給'!$B$8:$C$54,2))</f>
        <v/>
      </c>
      <c r="Z140" s="64" t="str">
        <f t="shared" si="89"/>
        <v/>
      </c>
      <c r="AA140" s="65" t="str">
        <f>IF($C140="","",IF($Z140="","",IF($Z140&lt;'3.段階号俸表・参照表'!$W$5,1,VLOOKUP($Z140,'3.段階号俸表・参照表'!$W$4:$AI$13,13,TRUE))))</f>
        <v/>
      </c>
      <c r="AB140" s="64" t="str">
        <f>IF(C140="","",($Z140-VLOOKUP($AA140,'3.段階号俸表・参照表'!$V$4:$AH$13,2,FALSE)))</f>
        <v/>
      </c>
      <c r="AC140" s="65" t="str">
        <f>IF($C140="","",IF($AB140&lt;=0,1,ROUNDUP($AB140/VLOOKUP($AA140,'3.段階号俸表・参照表'!$V$4:$AH$13,4,FALSE),0)+1))</f>
        <v/>
      </c>
      <c r="AD140" s="64" t="str">
        <f>IF($C140="","",INDEX('3.段階号俸表・参照表'!$B$3:$T$188,MATCH($AC140,'3.段階号俸表・参照表'!$B$3:$B$188,0),MATCH($AA140,'3.段階号俸表・参照表'!$B$3:$T$3,0)))</f>
        <v/>
      </c>
      <c r="AE140" s="64" t="str">
        <f t="shared" si="78"/>
        <v/>
      </c>
      <c r="AF140" s="64" t="str">
        <f t="shared" si="90"/>
        <v/>
      </c>
      <c r="AG140" s="64" t="str">
        <f t="shared" si="79"/>
        <v/>
      </c>
      <c r="AH140" s="67" t="str">
        <f t="shared" si="80"/>
        <v/>
      </c>
      <c r="AI140" s="187" t="str">
        <f t="shared" si="91"/>
        <v/>
      </c>
      <c r="AJ140" s="145" t="str">
        <f t="shared" si="92"/>
        <v/>
      </c>
      <c r="AK140" s="188" t="str">
        <f t="shared" si="93"/>
        <v/>
      </c>
      <c r="AL140" s="423"/>
      <c r="AM140" s="198" t="str">
        <f>IF($AL140="","",($AJ140-VLOOKUP($AL140,'3.段階号俸表・参照表'!$V$4:$AH$13,2,FALSE)))</f>
        <v/>
      </c>
      <c r="AN140" s="188" t="str">
        <f>IF($AL140="","",IF(ROUNDUP($AM140/VLOOKUP($AL140,'3.段階号俸表・参照表'!$V$4:$AH$13,4),0)+1&gt;=$AS140,$AS140,ROUNDUP($AM140/VLOOKUP($AL140,'3.段階号俸表・参照表'!$V$4:$AH$13,4),0)+1))</f>
        <v/>
      </c>
      <c r="AO140" s="199" t="str">
        <f>IF($AL140="","",($AN140-1)*VLOOKUP($AL140,'3.段階号俸表・参照表'!$V$4:$AI$13,4,FALSE))</f>
        <v/>
      </c>
      <c r="AP140" s="188" t="str">
        <f t="shared" si="94"/>
        <v/>
      </c>
      <c r="AQ140" s="188" t="str">
        <f>IF($AL140="","",IF($AP140&lt;=0,0,IF(ROUNDUP($AP140/(VLOOKUP($AL140,'3.段階号俸表・参照表'!$V$4:$AH$13,8,FALSE)),0)&gt;=($AT140-$AS140),$AT140-$AS140,ROUNDUP($AP140/(VLOOKUP($AL140,'3.段階号俸表・参照表'!$V$4:$AH$13,8,FALSE)),0))))</f>
        <v/>
      </c>
      <c r="AR140" s="188" t="str">
        <f t="shared" si="95"/>
        <v/>
      </c>
      <c r="AS140" s="188" t="str">
        <f>IF($AL140="","",VLOOKUP($AL140,'3.段階号俸表・参照表'!$V$4:$AH$13,11,FALSE))</f>
        <v/>
      </c>
      <c r="AT140" s="188" t="str">
        <f>IF($AL140="","",VLOOKUP($AL140,'3.段階号俸表・参照表'!$V$4:$AH$13,12,FALSE))</f>
        <v/>
      </c>
      <c r="AU140" s="145" t="str">
        <f>IF($AL140="","",INDEX('3.段階号俸表・参照表'!$B$3:$T$188,MATCH($AR140,'3.段階号俸表・参照表'!$B$3:$B$188,0),MATCH($AL140,'3.段階号俸表・参照表'!$B$3:$T$3,0)))</f>
        <v/>
      </c>
      <c r="AV140" s="145" t="str">
        <f t="shared" si="81"/>
        <v/>
      </c>
      <c r="AW140" s="145" t="str">
        <f t="shared" si="96"/>
        <v/>
      </c>
      <c r="AX140" s="145" t="str">
        <f t="shared" si="97"/>
        <v/>
      </c>
      <c r="AY140" s="145" t="str">
        <f t="shared" si="98"/>
        <v/>
      </c>
      <c r="AZ140" s="145" t="str">
        <f t="shared" si="99"/>
        <v/>
      </c>
      <c r="BA140" s="201" t="str">
        <f t="shared" si="100"/>
        <v/>
      </c>
      <c r="BC140" s="234" t="str">
        <f t="shared" si="82"/>
        <v/>
      </c>
      <c r="BD140" s="226" t="str">
        <f t="shared" si="83"/>
        <v/>
      </c>
      <c r="BE140" s="226" t="str">
        <f t="shared" si="84"/>
        <v/>
      </c>
      <c r="BF140" s="226" t="str">
        <f t="shared" si="85"/>
        <v/>
      </c>
      <c r="BG140" s="235" t="str">
        <f>IF($C140="","",IF($BC140&gt;=$BC$5,AI140,VLOOKUP(BC140,'1.年齢給'!$B$8:$C$54,2)))</f>
        <v/>
      </c>
      <c r="BH140" s="236" t="str">
        <f t="shared" si="101"/>
        <v/>
      </c>
      <c r="BI140" s="230" t="str">
        <f t="shared" si="102"/>
        <v/>
      </c>
      <c r="BJ140" s="230" t="str">
        <f t="shared" si="103"/>
        <v/>
      </c>
      <c r="BK140" s="230" t="str">
        <f>IF($BH140="","",VLOOKUP($BH140,'3.段階号俸表・参照表'!V$4:AH$13,11,FALSE))</f>
        <v/>
      </c>
      <c r="BL140" s="230" t="str">
        <f>IF($BH140="","",VLOOKUP($BH140,'3.段階号俸表・参照表'!$V$4:$AH$13,12,FALSE))</f>
        <v/>
      </c>
      <c r="BM140" s="235" t="str">
        <f>IF($C140="","",IF($BC140&gt;=$BC$5,$AU140,INDEX('3.段階号俸表・参照表'!$B$3:$T$188,MATCH(BJ140,'3.段階号俸表・参照表'!$B$3:$B$188,0),MATCH(BH140,'3.段階号俸表・参照表'!$B$3:$T$3,0))))</f>
        <v/>
      </c>
      <c r="BN140" s="238" t="str">
        <f t="shared" si="104"/>
        <v/>
      </c>
    </row>
    <row r="141" spans="1:66" ht="14.4" x14ac:dyDescent="0.15">
      <c r="A141" s="62" t="str">
        <f>IF(C141="","",COUNTA($C$9:C141))</f>
        <v/>
      </c>
      <c r="B141" s="419"/>
      <c r="C141" s="419"/>
      <c r="D141" s="425"/>
      <c r="E141" s="425"/>
      <c r="F141" s="419"/>
      <c r="G141" s="419"/>
      <c r="H141" s="420"/>
      <c r="I141" s="420"/>
      <c r="J141" s="142" t="str">
        <f t="shared" si="105"/>
        <v/>
      </c>
      <c r="K141" s="142" t="str">
        <f t="shared" si="106"/>
        <v/>
      </c>
      <c r="L141" s="142" t="str">
        <f t="shared" si="107"/>
        <v/>
      </c>
      <c r="M141" s="142" t="str">
        <f t="shared" si="108"/>
        <v/>
      </c>
      <c r="N141" s="421"/>
      <c r="O141" s="421"/>
      <c r="P141" s="421"/>
      <c r="Q141" s="421"/>
      <c r="R141" s="145" t="str">
        <f t="shared" si="86"/>
        <v/>
      </c>
      <c r="S141" s="422"/>
      <c r="T141" s="422"/>
      <c r="U141" s="422"/>
      <c r="V141" s="422"/>
      <c r="W141" s="149" t="str">
        <f t="shared" si="87"/>
        <v/>
      </c>
      <c r="X141" s="150" t="str">
        <f t="shared" si="88"/>
        <v/>
      </c>
      <c r="Y141" s="63" t="str">
        <f>IF($C141="","",VLOOKUP($J141,'1.年齢給'!$B$8:$C$54,2))</f>
        <v/>
      </c>
      <c r="Z141" s="64" t="str">
        <f t="shared" si="89"/>
        <v/>
      </c>
      <c r="AA141" s="65" t="str">
        <f>IF($C141="","",IF($Z141="","",IF($Z141&lt;'3.段階号俸表・参照表'!$W$5,1,VLOOKUP($Z141,'3.段階号俸表・参照表'!$W$4:$AI$13,13,TRUE))))</f>
        <v/>
      </c>
      <c r="AB141" s="64" t="str">
        <f>IF(C141="","",($Z141-VLOOKUP($AA141,'3.段階号俸表・参照表'!$V$4:$AH$13,2,FALSE)))</f>
        <v/>
      </c>
      <c r="AC141" s="65" t="str">
        <f>IF($C141="","",IF($AB141&lt;=0,1,ROUNDUP($AB141/VLOOKUP($AA141,'3.段階号俸表・参照表'!$V$4:$AH$13,4,FALSE),0)+1))</f>
        <v/>
      </c>
      <c r="AD141" s="64" t="str">
        <f>IF($C141="","",INDEX('3.段階号俸表・参照表'!$B$3:$T$188,MATCH($AC141,'3.段階号俸表・参照表'!$B$3:$B$188,0),MATCH($AA141,'3.段階号俸表・参照表'!$B$3:$T$3,0)))</f>
        <v/>
      </c>
      <c r="AE141" s="64" t="str">
        <f t="shared" si="78"/>
        <v/>
      </c>
      <c r="AF141" s="64" t="str">
        <f t="shared" si="90"/>
        <v/>
      </c>
      <c r="AG141" s="64" t="str">
        <f t="shared" si="79"/>
        <v/>
      </c>
      <c r="AH141" s="67" t="str">
        <f t="shared" si="80"/>
        <v/>
      </c>
      <c r="AI141" s="187" t="str">
        <f t="shared" si="91"/>
        <v/>
      </c>
      <c r="AJ141" s="145" t="str">
        <f t="shared" si="92"/>
        <v/>
      </c>
      <c r="AK141" s="188" t="str">
        <f t="shared" si="93"/>
        <v/>
      </c>
      <c r="AL141" s="423"/>
      <c r="AM141" s="198" t="str">
        <f>IF($AL141="","",($AJ141-VLOOKUP($AL141,'3.段階号俸表・参照表'!$V$4:$AH$13,2,FALSE)))</f>
        <v/>
      </c>
      <c r="AN141" s="188" t="str">
        <f>IF($AL141="","",IF(ROUNDUP($AM141/VLOOKUP($AL141,'3.段階号俸表・参照表'!$V$4:$AH$13,4),0)+1&gt;=$AS141,$AS141,ROUNDUP($AM141/VLOOKUP($AL141,'3.段階号俸表・参照表'!$V$4:$AH$13,4),0)+1))</f>
        <v/>
      </c>
      <c r="AO141" s="199" t="str">
        <f>IF($AL141="","",($AN141-1)*VLOOKUP($AL141,'3.段階号俸表・参照表'!$V$4:$AI$13,4,FALSE))</f>
        <v/>
      </c>
      <c r="AP141" s="188" t="str">
        <f t="shared" si="94"/>
        <v/>
      </c>
      <c r="AQ141" s="188" t="str">
        <f>IF($AL141="","",IF($AP141&lt;=0,0,IF(ROUNDUP($AP141/(VLOOKUP($AL141,'3.段階号俸表・参照表'!$V$4:$AH$13,8,FALSE)),0)&gt;=($AT141-$AS141),$AT141-$AS141,ROUNDUP($AP141/(VLOOKUP($AL141,'3.段階号俸表・参照表'!$V$4:$AH$13,8,FALSE)),0))))</f>
        <v/>
      </c>
      <c r="AR141" s="188" t="str">
        <f t="shared" si="95"/>
        <v/>
      </c>
      <c r="AS141" s="188" t="str">
        <f>IF($AL141="","",VLOOKUP($AL141,'3.段階号俸表・参照表'!$V$4:$AH$13,11,FALSE))</f>
        <v/>
      </c>
      <c r="AT141" s="188" t="str">
        <f>IF($AL141="","",VLOOKUP($AL141,'3.段階号俸表・参照表'!$V$4:$AH$13,12,FALSE))</f>
        <v/>
      </c>
      <c r="AU141" s="145" t="str">
        <f>IF($AL141="","",INDEX('3.段階号俸表・参照表'!$B$3:$T$188,MATCH($AR141,'3.段階号俸表・参照表'!$B$3:$B$188,0),MATCH($AL141,'3.段階号俸表・参照表'!$B$3:$T$3,0)))</f>
        <v/>
      </c>
      <c r="AV141" s="145" t="str">
        <f t="shared" si="81"/>
        <v/>
      </c>
      <c r="AW141" s="145" t="str">
        <f t="shared" si="96"/>
        <v/>
      </c>
      <c r="AX141" s="145" t="str">
        <f t="shared" si="97"/>
        <v/>
      </c>
      <c r="AY141" s="145" t="str">
        <f t="shared" si="98"/>
        <v/>
      </c>
      <c r="AZ141" s="145" t="str">
        <f t="shared" si="99"/>
        <v/>
      </c>
      <c r="BA141" s="201" t="str">
        <f t="shared" si="100"/>
        <v/>
      </c>
      <c r="BC141" s="234" t="str">
        <f t="shared" si="82"/>
        <v/>
      </c>
      <c r="BD141" s="226" t="str">
        <f t="shared" si="83"/>
        <v/>
      </c>
      <c r="BE141" s="226" t="str">
        <f t="shared" si="84"/>
        <v/>
      </c>
      <c r="BF141" s="226" t="str">
        <f t="shared" si="85"/>
        <v/>
      </c>
      <c r="BG141" s="235" t="str">
        <f>IF($C141="","",IF($BC141&gt;=$BC$5,AI141,VLOOKUP(BC141,'1.年齢給'!$B$8:$C$54,2)))</f>
        <v/>
      </c>
      <c r="BH141" s="236" t="str">
        <f t="shared" si="101"/>
        <v/>
      </c>
      <c r="BI141" s="230" t="str">
        <f t="shared" si="102"/>
        <v/>
      </c>
      <c r="BJ141" s="230" t="str">
        <f t="shared" si="103"/>
        <v/>
      </c>
      <c r="BK141" s="230" t="str">
        <f>IF($BH141="","",VLOOKUP($BH141,'3.段階号俸表・参照表'!V$4:AH$13,11,FALSE))</f>
        <v/>
      </c>
      <c r="BL141" s="230" t="str">
        <f>IF($BH141="","",VLOOKUP($BH141,'3.段階号俸表・参照表'!$V$4:$AH$13,12,FALSE))</f>
        <v/>
      </c>
      <c r="BM141" s="235" t="str">
        <f>IF($C141="","",IF($BC141&gt;=$BC$5,$AU141,INDEX('3.段階号俸表・参照表'!$B$3:$T$188,MATCH(BJ141,'3.段階号俸表・参照表'!$B$3:$B$188,0),MATCH(BH141,'3.段階号俸表・参照表'!$B$3:$T$3,0))))</f>
        <v/>
      </c>
      <c r="BN141" s="238" t="str">
        <f t="shared" si="104"/>
        <v/>
      </c>
    </row>
    <row r="142" spans="1:66" ht="14.4" x14ac:dyDescent="0.15">
      <c r="A142" s="62" t="str">
        <f>IF(C142="","",COUNTA($C$9:C142))</f>
        <v/>
      </c>
      <c r="B142" s="419"/>
      <c r="C142" s="419"/>
      <c r="D142" s="425"/>
      <c r="E142" s="425"/>
      <c r="F142" s="419"/>
      <c r="G142" s="419"/>
      <c r="H142" s="420"/>
      <c r="I142" s="420"/>
      <c r="J142" s="142" t="str">
        <f t="shared" si="105"/>
        <v/>
      </c>
      <c r="K142" s="142" t="str">
        <f t="shared" si="106"/>
        <v/>
      </c>
      <c r="L142" s="142" t="str">
        <f t="shared" si="107"/>
        <v/>
      </c>
      <c r="M142" s="142" t="str">
        <f t="shared" si="108"/>
        <v/>
      </c>
      <c r="N142" s="421"/>
      <c r="O142" s="421"/>
      <c r="P142" s="421"/>
      <c r="Q142" s="421"/>
      <c r="R142" s="145" t="str">
        <f t="shared" si="86"/>
        <v/>
      </c>
      <c r="S142" s="422"/>
      <c r="T142" s="422"/>
      <c r="U142" s="422"/>
      <c r="V142" s="422"/>
      <c r="W142" s="149" t="str">
        <f t="shared" si="87"/>
        <v/>
      </c>
      <c r="X142" s="150" t="str">
        <f t="shared" si="88"/>
        <v/>
      </c>
      <c r="Y142" s="63" t="str">
        <f>IF($C142="","",VLOOKUP($J142,'1.年齢給'!$B$8:$C$54,2))</f>
        <v/>
      </c>
      <c r="Z142" s="64" t="str">
        <f t="shared" si="89"/>
        <v/>
      </c>
      <c r="AA142" s="65" t="str">
        <f>IF($C142="","",IF($Z142="","",IF($Z142&lt;'3.段階号俸表・参照表'!$W$5,1,VLOOKUP($Z142,'3.段階号俸表・参照表'!$W$4:$AI$13,13,TRUE))))</f>
        <v/>
      </c>
      <c r="AB142" s="64" t="str">
        <f>IF(C142="","",($Z142-VLOOKUP($AA142,'3.段階号俸表・参照表'!$V$4:$AH$13,2,FALSE)))</f>
        <v/>
      </c>
      <c r="AC142" s="65" t="str">
        <f>IF($C142="","",IF($AB142&lt;=0,1,ROUNDUP($AB142/VLOOKUP($AA142,'3.段階号俸表・参照表'!$V$4:$AH$13,4,FALSE),0)+1))</f>
        <v/>
      </c>
      <c r="AD142" s="64" t="str">
        <f>IF($C142="","",INDEX('3.段階号俸表・参照表'!$B$3:$T$188,MATCH($AC142,'3.段階号俸表・参照表'!$B$3:$B$188,0),MATCH($AA142,'3.段階号俸表・参照表'!$B$3:$T$3,0)))</f>
        <v/>
      </c>
      <c r="AE142" s="64" t="str">
        <f t="shared" si="78"/>
        <v/>
      </c>
      <c r="AF142" s="64" t="str">
        <f t="shared" si="90"/>
        <v/>
      </c>
      <c r="AG142" s="64" t="str">
        <f t="shared" si="79"/>
        <v/>
      </c>
      <c r="AH142" s="67" t="str">
        <f t="shared" si="80"/>
        <v/>
      </c>
      <c r="AI142" s="187" t="str">
        <f t="shared" si="91"/>
        <v/>
      </c>
      <c r="AJ142" s="145" t="str">
        <f t="shared" si="92"/>
        <v/>
      </c>
      <c r="AK142" s="188" t="str">
        <f t="shared" si="93"/>
        <v/>
      </c>
      <c r="AL142" s="423"/>
      <c r="AM142" s="198" t="str">
        <f>IF($AL142="","",($AJ142-VLOOKUP($AL142,'3.段階号俸表・参照表'!$V$4:$AH$13,2,FALSE)))</f>
        <v/>
      </c>
      <c r="AN142" s="188" t="str">
        <f>IF($AL142="","",IF(ROUNDUP($AM142/VLOOKUP($AL142,'3.段階号俸表・参照表'!$V$4:$AH$13,4),0)+1&gt;=$AS142,$AS142,ROUNDUP($AM142/VLOOKUP($AL142,'3.段階号俸表・参照表'!$V$4:$AH$13,4),0)+1))</f>
        <v/>
      </c>
      <c r="AO142" s="199" t="str">
        <f>IF($AL142="","",($AN142-1)*VLOOKUP($AL142,'3.段階号俸表・参照表'!$V$4:$AI$13,4,FALSE))</f>
        <v/>
      </c>
      <c r="AP142" s="188" t="str">
        <f t="shared" si="94"/>
        <v/>
      </c>
      <c r="AQ142" s="188" t="str">
        <f>IF($AL142="","",IF($AP142&lt;=0,0,IF(ROUNDUP($AP142/(VLOOKUP($AL142,'3.段階号俸表・参照表'!$V$4:$AH$13,8,FALSE)),0)&gt;=($AT142-$AS142),$AT142-$AS142,ROUNDUP($AP142/(VLOOKUP($AL142,'3.段階号俸表・参照表'!$V$4:$AH$13,8,FALSE)),0))))</f>
        <v/>
      </c>
      <c r="AR142" s="188" t="str">
        <f t="shared" si="95"/>
        <v/>
      </c>
      <c r="AS142" s="188" t="str">
        <f>IF($AL142="","",VLOOKUP($AL142,'3.段階号俸表・参照表'!$V$4:$AH$13,11,FALSE))</f>
        <v/>
      </c>
      <c r="AT142" s="188" t="str">
        <f>IF($AL142="","",VLOOKUP($AL142,'3.段階号俸表・参照表'!$V$4:$AH$13,12,FALSE))</f>
        <v/>
      </c>
      <c r="AU142" s="145" t="str">
        <f>IF($AL142="","",INDEX('3.段階号俸表・参照表'!$B$3:$T$188,MATCH($AR142,'3.段階号俸表・参照表'!$B$3:$B$188,0),MATCH($AL142,'3.段階号俸表・参照表'!$B$3:$T$3,0)))</f>
        <v/>
      </c>
      <c r="AV142" s="145" t="str">
        <f t="shared" si="81"/>
        <v/>
      </c>
      <c r="AW142" s="145" t="str">
        <f t="shared" si="96"/>
        <v/>
      </c>
      <c r="AX142" s="145" t="str">
        <f t="shared" si="97"/>
        <v/>
      </c>
      <c r="AY142" s="145" t="str">
        <f t="shared" si="98"/>
        <v/>
      </c>
      <c r="AZ142" s="145" t="str">
        <f t="shared" si="99"/>
        <v/>
      </c>
      <c r="BA142" s="201" t="str">
        <f t="shared" si="100"/>
        <v/>
      </c>
      <c r="BC142" s="234" t="str">
        <f t="shared" si="82"/>
        <v/>
      </c>
      <c r="BD142" s="226" t="str">
        <f t="shared" si="83"/>
        <v/>
      </c>
      <c r="BE142" s="226" t="str">
        <f t="shared" si="84"/>
        <v/>
      </c>
      <c r="BF142" s="226" t="str">
        <f t="shared" si="85"/>
        <v/>
      </c>
      <c r="BG142" s="235" t="str">
        <f>IF($C142="","",IF($BC142&gt;=$BC$5,AI142,VLOOKUP(BC142,'1.年齢給'!$B$8:$C$54,2)))</f>
        <v/>
      </c>
      <c r="BH142" s="236" t="str">
        <f t="shared" si="101"/>
        <v/>
      </c>
      <c r="BI142" s="230" t="str">
        <f t="shared" si="102"/>
        <v/>
      </c>
      <c r="BJ142" s="230" t="str">
        <f t="shared" si="103"/>
        <v/>
      </c>
      <c r="BK142" s="230" t="str">
        <f>IF($BH142="","",VLOOKUP($BH142,'3.段階号俸表・参照表'!V$4:AH$13,11,FALSE))</f>
        <v/>
      </c>
      <c r="BL142" s="230" t="str">
        <f>IF($BH142="","",VLOOKUP($BH142,'3.段階号俸表・参照表'!$V$4:$AH$13,12,FALSE))</f>
        <v/>
      </c>
      <c r="BM142" s="235" t="str">
        <f>IF($C142="","",IF($BC142&gt;=$BC$5,$AU142,INDEX('3.段階号俸表・参照表'!$B$3:$T$188,MATCH(BJ142,'3.段階号俸表・参照表'!$B$3:$B$188,0),MATCH(BH142,'3.段階号俸表・参照表'!$B$3:$T$3,0))))</f>
        <v/>
      </c>
      <c r="BN142" s="238" t="str">
        <f t="shared" si="104"/>
        <v/>
      </c>
    </row>
    <row r="143" spans="1:66" ht="14.4" x14ac:dyDescent="0.15">
      <c r="A143" s="62" t="str">
        <f>IF(C143="","",COUNTA($C$9:C143))</f>
        <v/>
      </c>
      <c r="B143" s="419"/>
      <c r="C143" s="419"/>
      <c r="D143" s="425"/>
      <c r="E143" s="425"/>
      <c r="F143" s="419"/>
      <c r="G143" s="419"/>
      <c r="H143" s="420"/>
      <c r="I143" s="420"/>
      <c r="J143" s="142" t="str">
        <f t="shared" si="105"/>
        <v/>
      </c>
      <c r="K143" s="142" t="str">
        <f t="shared" si="106"/>
        <v/>
      </c>
      <c r="L143" s="142" t="str">
        <f t="shared" si="107"/>
        <v/>
      </c>
      <c r="M143" s="142" t="str">
        <f t="shared" si="108"/>
        <v/>
      </c>
      <c r="N143" s="421"/>
      <c r="O143" s="421"/>
      <c r="P143" s="421"/>
      <c r="Q143" s="421"/>
      <c r="R143" s="145" t="str">
        <f t="shared" si="86"/>
        <v/>
      </c>
      <c r="S143" s="422"/>
      <c r="T143" s="422"/>
      <c r="U143" s="422"/>
      <c r="V143" s="422"/>
      <c r="W143" s="149" t="str">
        <f t="shared" si="87"/>
        <v/>
      </c>
      <c r="X143" s="150" t="str">
        <f t="shared" si="88"/>
        <v/>
      </c>
      <c r="Y143" s="63" t="str">
        <f>IF($C143="","",VLOOKUP($J143,'1.年齢給'!$B$8:$C$54,2))</f>
        <v/>
      </c>
      <c r="Z143" s="64" t="str">
        <f t="shared" si="89"/>
        <v/>
      </c>
      <c r="AA143" s="65" t="str">
        <f>IF($C143="","",IF($Z143="","",IF($Z143&lt;'3.段階号俸表・参照表'!$W$5,1,VLOOKUP($Z143,'3.段階号俸表・参照表'!$W$4:$AI$13,13,TRUE))))</f>
        <v/>
      </c>
      <c r="AB143" s="64" t="str">
        <f>IF(C143="","",($Z143-VLOOKUP($AA143,'3.段階号俸表・参照表'!$V$4:$AH$13,2,FALSE)))</f>
        <v/>
      </c>
      <c r="AC143" s="65" t="str">
        <f>IF($C143="","",IF($AB143&lt;=0,1,ROUNDUP($AB143/VLOOKUP($AA143,'3.段階号俸表・参照表'!$V$4:$AH$13,4,FALSE),0)+1))</f>
        <v/>
      </c>
      <c r="AD143" s="64" t="str">
        <f>IF($C143="","",INDEX('3.段階号俸表・参照表'!$B$3:$T$188,MATCH($AC143,'3.段階号俸表・参照表'!$B$3:$B$188,0),MATCH($AA143,'3.段階号俸表・参照表'!$B$3:$T$3,0)))</f>
        <v/>
      </c>
      <c r="AE143" s="64" t="str">
        <f t="shared" si="78"/>
        <v/>
      </c>
      <c r="AF143" s="64" t="str">
        <f t="shared" si="90"/>
        <v/>
      </c>
      <c r="AG143" s="64" t="str">
        <f t="shared" si="79"/>
        <v/>
      </c>
      <c r="AH143" s="67" t="str">
        <f t="shared" si="80"/>
        <v/>
      </c>
      <c r="AI143" s="187" t="str">
        <f t="shared" si="91"/>
        <v/>
      </c>
      <c r="AJ143" s="145" t="str">
        <f t="shared" si="92"/>
        <v/>
      </c>
      <c r="AK143" s="188" t="str">
        <f t="shared" si="93"/>
        <v/>
      </c>
      <c r="AL143" s="423"/>
      <c r="AM143" s="198" t="str">
        <f>IF($AL143="","",($AJ143-VLOOKUP($AL143,'3.段階号俸表・参照表'!$V$4:$AH$13,2,FALSE)))</f>
        <v/>
      </c>
      <c r="AN143" s="188" t="str">
        <f>IF($AL143="","",IF(ROUNDUP($AM143/VLOOKUP($AL143,'3.段階号俸表・参照表'!$V$4:$AH$13,4),0)+1&gt;=$AS143,$AS143,ROUNDUP($AM143/VLOOKUP($AL143,'3.段階号俸表・参照表'!$V$4:$AH$13,4),0)+1))</f>
        <v/>
      </c>
      <c r="AO143" s="199" t="str">
        <f>IF($AL143="","",($AN143-1)*VLOOKUP($AL143,'3.段階号俸表・参照表'!$V$4:$AI$13,4,FALSE))</f>
        <v/>
      </c>
      <c r="AP143" s="188" t="str">
        <f t="shared" si="94"/>
        <v/>
      </c>
      <c r="AQ143" s="188" t="str">
        <f>IF($AL143="","",IF($AP143&lt;=0,0,IF(ROUNDUP($AP143/(VLOOKUP($AL143,'3.段階号俸表・参照表'!$V$4:$AH$13,8,FALSE)),0)&gt;=($AT143-$AS143),$AT143-$AS143,ROUNDUP($AP143/(VLOOKUP($AL143,'3.段階号俸表・参照表'!$V$4:$AH$13,8,FALSE)),0))))</f>
        <v/>
      </c>
      <c r="AR143" s="188" t="str">
        <f t="shared" si="95"/>
        <v/>
      </c>
      <c r="AS143" s="188" t="str">
        <f>IF($AL143="","",VLOOKUP($AL143,'3.段階号俸表・参照表'!$V$4:$AH$13,11,FALSE))</f>
        <v/>
      </c>
      <c r="AT143" s="188" t="str">
        <f>IF($AL143="","",VLOOKUP($AL143,'3.段階号俸表・参照表'!$V$4:$AH$13,12,FALSE))</f>
        <v/>
      </c>
      <c r="AU143" s="145" t="str">
        <f>IF($AL143="","",INDEX('3.段階号俸表・参照表'!$B$3:$T$188,MATCH($AR143,'3.段階号俸表・参照表'!$B$3:$B$188,0),MATCH($AL143,'3.段階号俸表・参照表'!$B$3:$T$3,0)))</f>
        <v/>
      </c>
      <c r="AV143" s="145" t="str">
        <f t="shared" si="81"/>
        <v/>
      </c>
      <c r="AW143" s="145" t="str">
        <f t="shared" si="96"/>
        <v/>
      </c>
      <c r="AX143" s="145" t="str">
        <f t="shared" si="97"/>
        <v/>
      </c>
      <c r="AY143" s="145" t="str">
        <f t="shared" si="98"/>
        <v/>
      </c>
      <c r="AZ143" s="145" t="str">
        <f t="shared" si="99"/>
        <v/>
      </c>
      <c r="BA143" s="201" t="str">
        <f t="shared" si="100"/>
        <v/>
      </c>
      <c r="BC143" s="234" t="str">
        <f t="shared" si="82"/>
        <v/>
      </c>
      <c r="BD143" s="226" t="str">
        <f t="shared" si="83"/>
        <v/>
      </c>
      <c r="BE143" s="226" t="str">
        <f t="shared" si="84"/>
        <v/>
      </c>
      <c r="BF143" s="226" t="str">
        <f t="shared" si="85"/>
        <v/>
      </c>
      <c r="BG143" s="235" t="str">
        <f>IF($C143="","",IF($BC143&gt;=$BC$5,AI143,VLOOKUP(BC143,'1.年齢給'!$B$8:$C$54,2)))</f>
        <v/>
      </c>
      <c r="BH143" s="236" t="str">
        <f t="shared" si="101"/>
        <v/>
      </c>
      <c r="BI143" s="230" t="str">
        <f t="shared" si="102"/>
        <v/>
      </c>
      <c r="BJ143" s="230" t="str">
        <f t="shared" si="103"/>
        <v/>
      </c>
      <c r="BK143" s="230" t="str">
        <f>IF($BH143="","",VLOOKUP($BH143,'3.段階号俸表・参照表'!V$4:AH$13,11,FALSE))</f>
        <v/>
      </c>
      <c r="BL143" s="230" t="str">
        <f>IF($BH143="","",VLOOKUP($BH143,'3.段階号俸表・参照表'!$V$4:$AH$13,12,FALSE))</f>
        <v/>
      </c>
      <c r="BM143" s="235" t="str">
        <f>IF($C143="","",IF($BC143&gt;=$BC$5,$AU143,INDEX('3.段階号俸表・参照表'!$B$3:$T$188,MATCH(BJ143,'3.段階号俸表・参照表'!$B$3:$B$188,0),MATCH(BH143,'3.段階号俸表・参照表'!$B$3:$T$3,0))))</f>
        <v/>
      </c>
      <c r="BN143" s="238" t="str">
        <f t="shared" si="104"/>
        <v/>
      </c>
    </row>
    <row r="144" spans="1:66" ht="14.4" x14ac:dyDescent="0.15">
      <c r="A144" s="62" t="str">
        <f>IF(C144="","",COUNTA($C$9:C144))</f>
        <v/>
      </c>
      <c r="B144" s="419"/>
      <c r="C144" s="419"/>
      <c r="D144" s="425"/>
      <c r="E144" s="425"/>
      <c r="F144" s="419"/>
      <c r="G144" s="419"/>
      <c r="H144" s="420"/>
      <c r="I144" s="420"/>
      <c r="J144" s="142" t="str">
        <f t="shared" si="105"/>
        <v/>
      </c>
      <c r="K144" s="142" t="str">
        <f t="shared" si="106"/>
        <v/>
      </c>
      <c r="L144" s="142" t="str">
        <f t="shared" si="107"/>
        <v/>
      </c>
      <c r="M144" s="142" t="str">
        <f t="shared" si="108"/>
        <v/>
      </c>
      <c r="N144" s="421"/>
      <c r="O144" s="421"/>
      <c r="P144" s="421"/>
      <c r="Q144" s="421"/>
      <c r="R144" s="145" t="str">
        <f t="shared" si="86"/>
        <v/>
      </c>
      <c r="S144" s="422"/>
      <c r="T144" s="422"/>
      <c r="U144" s="422"/>
      <c r="V144" s="422"/>
      <c r="W144" s="149" t="str">
        <f t="shared" si="87"/>
        <v/>
      </c>
      <c r="X144" s="150" t="str">
        <f t="shared" si="88"/>
        <v/>
      </c>
      <c r="Y144" s="63" t="str">
        <f>IF($C144="","",VLOOKUP($J144,'1.年齢給'!$B$8:$C$54,2))</f>
        <v/>
      </c>
      <c r="Z144" s="64" t="str">
        <f t="shared" si="89"/>
        <v/>
      </c>
      <c r="AA144" s="65" t="str">
        <f>IF($C144="","",IF($Z144="","",IF($Z144&lt;'3.段階号俸表・参照表'!$W$5,1,VLOOKUP($Z144,'3.段階号俸表・参照表'!$W$4:$AI$13,13,TRUE))))</f>
        <v/>
      </c>
      <c r="AB144" s="64" t="str">
        <f>IF(C144="","",($Z144-VLOOKUP($AA144,'3.段階号俸表・参照表'!$V$4:$AH$13,2,FALSE)))</f>
        <v/>
      </c>
      <c r="AC144" s="65" t="str">
        <f>IF($C144="","",IF($AB144&lt;=0,1,ROUNDUP($AB144/VLOOKUP($AA144,'3.段階号俸表・参照表'!$V$4:$AH$13,4,FALSE),0)+1))</f>
        <v/>
      </c>
      <c r="AD144" s="64" t="str">
        <f>IF($C144="","",INDEX('3.段階号俸表・参照表'!$B$3:$T$188,MATCH($AC144,'3.段階号俸表・参照表'!$B$3:$B$188,0),MATCH($AA144,'3.段階号俸表・参照表'!$B$3:$T$3,0)))</f>
        <v/>
      </c>
      <c r="AE144" s="64" t="str">
        <f t="shared" si="78"/>
        <v/>
      </c>
      <c r="AF144" s="64" t="str">
        <f t="shared" si="90"/>
        <v/>
      </c>
      <c r="AG144" s="64" t="str">
        <f t="shared" si="79"/>
        <v/>
      </c>
      <c r="AH144" s="67" t="str">
        <f t="shared" si="80"/>
        <v/>
      </c>
      <c r="AI144" s="187" t="str">
        <f t="shared" si="91"/>
        <v/>
      </c>
      <c r="AJ144" s="145" t="str">
        <f t="shared" si="92"/>
        <v/>
      </c>
      <c r="AK144" s="188" t="str">
        <f t="shared" si="93"/>
        <v/>
      </c>
      <c r="AL144" s="423"/>
      <c r="AM144" s="198" t="str">
        <f>IF($AL144="","",($AJ144-VLOOKUP($AL144,'3.段階号俸表・参照表'!$V$4:$AH$13,2,FALSE)))</f>
        <v/>
      </c>
      <c r="AN144" s="188" t="str">
        <f>IF($AL144="","",IF(ROUNDUP($AM144/VLOOKUP($AL144,'3.段階号俸表・参照表'!$V$4:$AH$13,4),0)+1&gt;=$AS144,$AS144,ROUNDUP($AM144/VLOOKUP($AL144,'3.段階号俸表・参照表'!$V$4:$AH$13,4),0)+1))</f>
        <v/>
      </c>
      <c r="AO144" s="199" t="str">
        <f>IF($AL144="","",($AN144-1)*VLOOKUP($AL144,'3.段階号俸表・参照表'!$V$4:$AI$13,4,FALSE))</f>
        <v/>
      </c>
      <c r="AP144" s="188" t="str">
        <f t="shared" si="94"/>
        <v/>
      </c>
      <c r="AQ144" s="188" t="str">
        <f>IF($AL144="","",IF($AP144&lt;=0,0,IF(ROUNDUP($AP144/(VLOOKUP($AL144,'3.段階号俸表・参照表'!$V$4:$AH$13,8,FALSE)),0)&gt;=($AT144-$AS144),$AT144-$AS144,ROUNDUP($AP144/(VLOOKUP($AL144,'3.段階号俸表・参照表'!$V$4:$AH$13,8,FALSE)),0))))</f>
        <v/>
      </c>
      <c r="AR144" s="188" t="str">
        <f t="shared" si="95"/>
        <v/>
      </c>
      <c r="AS144" s="188" t="str">
        <f>IF($AL144="","",VLOOKUP($AL144,'3.段階号俸表・参照表'!$V$4:$AH$13,11,FALSE))</f>
        <v/>
      </c>
      <c r="AT144" s="188" t="str">
        <f>IF($AL144="","",VLOOKUP($AL144,'3.段階号俸表・参照表'!$V$4:$AH$13,12,FALSE))</f>
        <v/>
      </c>
      <c r="AU144" s="145" t="str">
        <f>IF($AL144="","",INDEX('3.段階号俸表・参照表'!$B$3:$T$188,MATCH($AR144,'3.段階号俸表・参照表'!$B$3:$B$188,0),MATCH($AL144,'3.段階号俸表・参照表'!$B$3:$T$3,0)))</f>
        <v/>
      </c>
      <c r="AV144" s="145" t="str">
        <f t="shared" si="81"/>
        <v/>
      </c>
      <c r="AW144" s="145" t="str">
        <f t="shared" si="96"/>
        <v/>
      </c>
      <c r="AX144" s="145" t="str">
        <f t="shared" si="97"/>
        <v/>
      </c>
      <c r="AY144" s="145" t="str">
        <f t="shared" si="98"/>
        <v/>
      </c>
      <c r="AZ144" s="145" t="str">
        <f t="shared" si="99"/>
        <v/>
      </c>
      <c r="BA144" s="201" t="str">
        <f t="shared" si="100"/>
        <v/>
      </c>
      <c r="BC144" s="234" t="str">
        <f t="shared" si="82"/>
        <v/>
      </c>
      <c r="BD144" s="226" t="str">
        <f t="shared" si="83"/>
        <v/>
      </c>
      <c r="BE144" s="226" t="str">
        <f t="shared" si="84"/>
        <v/>
      </c>
      <c r="BF144" s="226" t="str">
        <f t="shared" si="85"/>
        <v/>
      </c>
      <c r="BG144" s="235" t="str">
        <f>IF($C144="","",IF($BC144&gt;=$BC$5,AI144,VLOOKUP(BC144,'1.年齢給'!$B$8:$C$54,2)))</f>
        <v/>
      </c>
      <c r="BH144" s="236" t="str">
        <f t="shared" si="101"/>
        <v/>
      </c>
      <c r="BI144" s="230" t="str">
        <f t="shared" si="102"/>
        <v/>
      </c>
      <c r="BJ144" s="230" t="str">
        <f t="shared" si="103"/>
        <v/>
      </c>
      <c r="BK144" s="230" t="str">
        <f>IF($BH144="","",VLOOKUP($BH144,'3.段階号俸表・参照表'!V$4:AH$13,11,FALSE))</f>
        <v/>
      </c>
      <c r="BL144" s="230" t="str">
        <f>IF($BH144="","",VLOOKUP($BH144,'3.段階号俸表・参照表'!$V$4:$AH$13,12,FALSE))</f>
        <v/>
      </c>
      <c r="BM144" s="235" t="str">
        <f>IF($C144="","",IF($BC144&gt;=$BC$5,$AU144,INDEX('3.段階号俸表・参照表'!$B$3:$T$188,MATCH(BJ144,'3.段階号俸表・参照表'!$B$3:$B$188,0),MATCH(BH144,'3.段階号俸表・参照表'!$B$3:$T$3,0))))</f>
        <v/>
      </c>
      <c r="BN144" s="238" t="str">
        <f t="shared" si="104"/>
        <v/>
      </c>
    </row>
    <row r="145" spans="1:66" ht="14.4" x14ac:dyDescent="0.15">
      <c r="A145" s="62" t="str">
        <f>IF(C145="","",COUNTA($C$9:C145))</f>
        <v/>
      </c>
      <c r="B145" s="419"/>
      <c r="C145" s="419"/>
      <c r="D145" s="425"/>
      <c r="E145" s="425"/>
      <c r="F145" s="419"/>
      <c r="G145" s="419"/>
      <c r="H145" s="420"/>
      <c r="I145" s="420"/>
      <c r="J145" s="142" t="str">
        <f t="shared" si="105"/>
        <v/>
      </c>
      <c r="K145" s="142" t="str">
        <f t="shared" si="106"/>
        <v/>
      </c>
      <c r="L145" s="142" t="str">
        <f t="shared" si="107"/>
        <v/>
      </c>
      <c r="M145" s="142" t="str">
        <f t="shared" si="108"/>
        <v/>
      </c>
      <c r="N145" s="421"/>
      <c r="O145" s="421"/>
      <c r="P145" s="421"/>
      <c r="Q145" s="421"/>
      <c r="R145" s="145" t="str">
        <f t="shared" si="86"/>
        <v/>
      </c>
      <c r="S145" s="422"/>
      <c r="T145" s="422"/>
      <c r="U145" s="422"/>
      <c r="V145" s="422"/>
      <c r="W145" s="149" t="str">
        <f t="shared" si="87"/>
        <v/>
      </c>
      <c r="X145" s="150" t="str">
        <f t="shared" si="88"/>
        <v/>
      </c>
      <c r="Y145" s="63" t="str">
        <f>IF($C145="","",VLOOKUP($J145,'1.年齢給'!$B$8:$C$54,2))</f>
        <v/>
      </c>
      <c r="Z145" s="64" t="str">
        <f t="shared" si="89"/>
        <v/>
      </c>
      <c r="AA145" s="65" t="str">
        <f>IF($C145="","",IF($Z145="","",IF($Z145&lt;'3.段階号俸表・参照表'!$W$5,1,VLOOKUP($Z145,'3.段階号俸表・参照表'!$W$4:$AI$13,13,TRUE))))</f>
        <v/>
      </c>
      <c r="AB145" s="64" t="str">
        <f>IF(C145="","",($Z145-VLOOKUP($AA145,'3.段階号俸表・参照表'!$V$4:$AH$13,2,FALSE)))</f>
        <v/>
      </c>
      <c r="AC145" s="65" t="str">
        <f>IF($C145="","",IF($AB145&lt;=0,1,ROUNDUP($AB145/VLOOKUP($AA145,'3.段階号俸表・参照表'!$V$4:$AH$13,4,FALSE),0)+1))</f>
        <v/>
      </c>
      <c r="AD145" s="64" t="str">
        <f>IF($C145="","",INDEX('3.段階号俸表・参照表'!$B$3:$T$188,MATCH($AC145,'3.段階号俸表・参照表'!$B$3:$B$188,0),MATCH($AA145,'3.段階号俸表・参照表'!$B$3:$T$3,0)))</f>
        <v/>
      </c>
      <c r="AE145" s="64" t="str">
        <f t="shared" si="78"/>
        <v/>
      </c>
      <c r="AF145" s="64" t="str">
        <f t="shared" si="90"/>
        <v/>
      </c>
      <c r="AG145" s="64" t="str">
        <f t="shared" si="79"/>
        <v/>
      </c>
      <c r="AH145" s="67" t="str">
        <f t="shared" si="80"/>
        <v/>
      </c>
      <c r="AI145" s="187" t="str">
        <f t="shared" si="91"/>
        <v/>
      </c>
      <c r="AJ145" s="145" t="str">
        <f t="shared" si="92"/>
        <v/>
      </c>
      <c r="AK145" s="188" t="str">
        <f t="shared" si="93"/>
        <v/>
      </c>
      <c r="AL145" s="423"/>
      <c r="AM145" s="198" t="str">
        <f>IF($AL145="","",($AJ145-VLOOKUP($AL145,'3.段階号俸表・参照表'!$V$4:$AH$13,2,FALSE)))</f>
        <v/>
      </c>
      <c r="AN145" s="188" t="str">
        <f>IF($AL145="","",IF(ROUNDUP($AM145/VLOOKUP($AL145,'3.段階号俸表・参照表'!$V$4:$AH$13,4),0)+1&gt;=$AS145,$AS145,ROUNDUP($AM145/VLOOKUP($AL145,'3.段階号俸表・参照表'!$V$4:$AH$13,4),0)+1))</f>
        <v/>
      </c>
      <c r="AO145" s="199" t="str">
        <f>IF($AL145="","",($AN145-1)*VLOOKUP($AL145,'3.段階号俸表・参照表'!$V$4:$AI$13,4,FALSE))</f>
        <v/>
      </c>
      <c r="AP145" s="188" t="str">
        <f t="shared" si="94"/>
        <v/>
      </c>
      <c r="AQ145" s="188" t="str">
        <f>IF($AL145="","",IF($AP145&lt;=0,0,IF(ROUNDUP($AP145/(VLOOKUP($AL145,'3.段階号俸表・参照表'!$V$4:$AH$13,8,FALSE)),0)&gt;=($AT145-$AS145),$AT145-$AS145,ROUNDUP($AP145/(VLOOKUP($AL145,'3.段階号俸表・参照表'!$V$4:$AH$13,8,FALSE)),0))))</f>
        <v/>
      </c>
      <c r="AR145" s="188" t="str">
        <f t="shared" si="95"/>
        <v/>
      </c>
      <c r="AS145" s="188" t="str">
        <f>IF($AL145="","",VLOOKUP($AL145,'3.段階号俸表・参照表'!$V$4:$AH$13,11,FALSE))</f>
        <v/>
      </c>
      <c r="AT145" s="188" t="str">
        <f>IF($AL145="","",VLOOKUP($AL145,'3.段階号俸表・参照表'!$V$4:$AH$13,12,FALSE))</f>
        <v/>
      </c>
      <c r="AU145" s="145" t="str">
        <f>IF($AL145="","",INDEX('3.段階号俸表・参照表'!$B$3:$T$188,MATCH($AR145,'3.段階号俸表・参照表'!$B$3:$B$188,0),MATCH($AL145,'3.段階号俸表・参照表'!$B$3:$T$3,0)))</f>
        <v/>
      </c>
      <c r="AV145" s="145" t="str">
        <f t="shared" si="81"/>
        <v/>
      </c>
      <c r="AW145" s="145" t="str">
        <f t="shared" si="96"/>
        <v/>
      </c>
      <c r="AX145" s="145" t="str">
        <f t="shared" si="97"/>
        <v/>
      </c>
      <c r="AY145" s="145" t="str">
        <f t="shared" si="98"/>
        <v/>
      </c>
      <c r="AZ145" s="145" t="str">
        <f t="shared" si="99"/>
        <v/>
      </c>
      <c r="BA145" s="201" t="str">
        <f t="shared" si="100"/>
        <v/>
      </c>
      <c r="BC145" s="234" t="str">
        <f t="shared" si="82"/>
        <v/>
      </c>
      <c r="BD145" s="226" t="str">
        <f t="shared" si="83"/>
        <v/>
      </c>
      <c r="BE145" s="226" t="str">
        <f t="shared" si="84"/>
        <v/>
      </c>
      <c r="BF145" s="226" t="str">
        <f t="shared" si="85"/>
        <v/>
      </c>
      <c r="BG145" s="235" t="str">
        <f>IF($C145="","",IF($BC145&gt;=$BC$5,AI145,VLOOKUP(BC145,'1.年齢給'!$B$8:$C$54,2)))</f>
        <v/>
      </c>
      <c r="BH145" s="236" t="str">
        <f t="shared" si="101"/>
        <v/>
      </c>
      <c r="BI145" s="230" t="str">
        <f t="shared" si="102"/>
        <v/>
      </c>
      <c r="BJ145" s="230" t="str">
        <f t="shared" si="103"/>
        <v/>
      </c>
      <c r="BK145" s="230" t="str">
        <f>IF($BH145="","",VLOOKUP($BH145,'3.段階号俸表・参照表'!V$4:AH$13,11,FALSE))</f>
        <v/>
      </c>
      <c r="BL145" s="230" t="str">
        <f>IF($BH145="","",VLOOKUP($BH145,'3.段階号俸表・参照表'!$V$4:$AH$13,12,FALSE))</f>
        <v/>
      </c>
      <c r="BM145" s="235" t="str">
        <f>IF($C145="","",IF($BC145&gt;=$BC$5,$AU145,INDEX('3.段階号俸表・参照表'!$B$3:$T$188,MATCH(BJ145,'3.段階号俸表・参照表'!$B$3:$B$188,0),MATCH(BH145,'3.段階号俸表・参照表'!$B$3:$T$3,0))))</f>
        <v/>
      </c>
      <c r="BN145" s="238" t="str">
        <f t="shared" si="104"/>
        <v/>
      </c>
    </row>
    <row r="146" spans="1:66" ht="14.4" x14ac:dyDescent="0.15">
      <c r="A146" s="62" t="str">
        <f>IF(C146="","",COUNTA($C$9:C146))</f>
        <v/>
      </c>
      <c r="B146" s="419"/>
      <c r="C146" s="419"/>
      <c r="D146" s="425"/>
      <c r="E146" s="425"/>
      <c r="F146" s="419"/>
      <c r="G146" s="419"/>
      <c r="H146" s="420"/>
      <c r="I146" s="420"/>
      <c r="J146" s="142" t="str">
        <f t="shared" si="105"/>
        <v/>
      </c>
      <c r="K146" s="142" t="str">
        <f t="shared" si="106"/>
        <v/>
      </c>
      <c r="L146" s="142" t="str">
        <f t="shared" si="107"/>
        <v/>
      </c>
      <c r="M146" s="142" t="str">
        <f t="shared" si="108"/>
        <v/>
      </c>
      <c r="N146" s="421"/>
      <c r="O146" s="421"/>
      <c r="P146" s="421"/>
      <c r="Q146" s="421"/>
      <c r="R146" s="145" t="str">
        <f t="shared" si="86"/>
        <v/>
      </c>
      <c r="S146" s="422"/>
      <c r="T146" s="422"/>
      <c r="U146" s="422"/>
      <c r="V146" s="422"/>
      <c r="W146" s="149" t="str">
        <f t="shared" si="87"/>
        <v/>
      </c>
      <c r="X146" s="150" t="str">
        <f t="shared" si="88"/>
        <v/>
      </c>
      <c r="Y146" s="63" t="str">
        <f>IF($C146="","",VLOOKUP($J146,'1.年齢給'!$B$8:$C$54,2))</f>
        <v/>
      </c>
      <c r="Z146" s="64" t="str">
        <f t="shared" si="89"/>
        <v/>
      </c>
      <c r="AA146" s="65" t="str">
        <f>IF($C146="","",IF($Z146="","",IF($Z146&lt;'3.段階号俸表・参照表'!$W$5,1,VLOOKUP($Z146,'3.段階号俸表・参照表'!$W$4:$AI$13,13,TRUE))))</f>
        <v/>
      </c>
      <c r="AB146" s="64" t="str">
        <f>IF(C146="","",($Z146-VLOOKUP($AA146,'3.段階号俸表・参照表'!$V$4:$AH$13,2,FALSE)))</f>
        <v/>
      </c>
      <c r="AC146" s="65" t="str">
        <f>IF($C146="","",IF($AB146&lt;=0,1,ROUNDUP($AB146/VLOOKUP($AA146,'3.段階号俸表・参照表'!$V$4:$AH$13,4,FALSE),0)+1))</f>
        <v/>
      </c>
      <c r="AD146" s="64" t="str">
        <f>IF($C146="","",INDEX('3.段階号俸表・参照表'!$B$3:$T$188,MATCH($AC146,'3.段階号俸表・参照表'!$B$3:$B$188,0),MATCH($AA146,'3.段階号俸表・参照表'!$B$3:$T$3,0)))</f>
        <v/>
      </c>
      <c r="AE146" s="64" t="str">
        <f t="shared" si="78"/>
        <v/>
      </c>
      <c r="AF146" s="64" t="str">
        <f t="shared" si="90"/>
        <v/>
      </c>
      <c r="AG146" s="64" t="str">
        <f t="shared" si="79"/>
        <v/>
      </c>
      <c r="AH146" s="67" t="str">
        <f t="shared" si="80"/>
        <v/>
      </c>
      <c r="AI146" s="187" t="str">
        <f t="shared" si="91"/>
        <v/>
      </c>
      <c r="AJ146" s="145" t="str">
        <f t="shared" si="92"/>
        <v/>
      </c>
      <c r="AK146" s="188" t="str">
        <f t="shared" si="93"/>
        <v/>
      </c>
      <c r="AL146" s="423"/>
      <c r="AM146" s="198" t="str">
        <f>IF($AL146="","",($AJ146-VLOOKUP($AL146,'3.段階号俸表・参照表'!$V$4:$AH$13,2,FALSE)))</f>
        <v/>
      </c>
      <c r="AN146" s="188" t="str">
        <f>IF($AL146="","",IF(ROUNDUP($AM146/VLOOKUP($AL146,'3.段階号俸表・参照表'!$V$4:$AH$13,4),0)+1&gt;=$AS146,$AS146,ROUNDUP($AM146/VLOOKUP($AL146,'3.段階号俸表・参照表'!$V$4:$AH$13,4),0)+1))</f>
        <v/>
      </c>
      <c r="AO146" s="199" t="str">
        <f>IF($AL146="","",($AN146-1)*VLOOKUP($AL146,'3.段階号俸表・参照表'!$V$4:$AI$13,4,FALSE))</f>
        <v/>
      </c>
      <c r="AP146" s="188" t="str">
        <f t="shared" si="94"/>
        <v/>
      </c>
      <c r="AQ146" s="188" t="str">
        <f>IF($AL146="","",IF($AP146&lt;=0,0,IF(ROUNDUP($AP146/(VLOOKUP($AL146,'3.段階号俸表・参照表'!$V$4:$AH$13,8,FALSE)),0)&gt;=($AT146-$AS146),$AT146-$AS146,ROUNDUP($AP146/(VLOOKUP($AL146,'3.段階号俸表・参照表'!$V$4:$AH$13,8,FALSE)),0))))</f>
        <v/>
      </c>
      <c r="AR146" s="188" t="str">
        <f t="shared" si="95"/>
        <v/>
      </c>
      <c r="AS146" s="188" t="str">
        <f>IF($AL146="","",VLOOKUP($AL146,'3.段階号俸表・参照表'!$V$4:$AH$13,11,FALSE))</f>
        <v/>
      </c>
      <c r="AT146" s="188" t="str">
        <f>IF($AL146="","",VLOOKUP($AL146,'3.段階号俸表・参照表'!$V$4:$AH$13,12,FALSE))</f>
        <v/>
      </c>
      <c r="AU146" s="145" t="str">
        <f>IF($AL146="","",INDEX('3.段階号俸表・参照表'!$B$3:$T$188,MATCH($AR146,'3.段階号俸表・参照表'!$B$3:$B$188,0),MATCH($AL146,'3.段階号俸表・参照表'!$B$3:$T$3,0)))</f>
        <v/>
      </c>
      <c r="AV146" s="145" t="str">
        <f t="shared" si="81"/>
        <v/>
      </c>
      <c r="AW146" s="145" t="str">
        <f t="shared" si="96"/>
        <v/>
      </c>
      <c r="AX146" s="145" t="str">
        <f t="shared" si="97"/>
        <v/>
      </c>
      <c r="AY146" s="145" t="str">
        <f t="shared" si="98"/>
        <v/>
      </c>
      <c r="AZ146" s="145" t="str">
        <f t="shared" si="99"/>
        <v/>
      </c>
      <c r="BA146" s="201" t="str">
        <f t="shared" si="100"/>
        <v/>
      </c>
      <c r="BC146" s="234" t="str">
        <f t="shared" si="82"/>
        <v/>
      </c>
      <c r="BD146" s="226" t="str">
        <f t="shared" si="83"/>
        <v/>
      </c>
      <c r="BE146" s="226" t="str">
        <f t="shared" si="84"/>
        <v/>
      </c>
      <c r="BF146" s="226" t="str">
        <f t="shared" si="85"/>
        <v/>
      </c>
      <c r="BG146" s="235" t="str">
        <f>IF($C146="","",IF($BC146&gt;=$BC$5,AI146,VLOOKUP(BC146,'1.年齢給'!$B$8:$C$54,2)))</f>
        <v/>
      </c>
      <c r="BH146" s="236" t="str">
        <f t="shared" si="101"/>
        <v/>
      </c>
      <c r="BI146" s="230" t="str">
        <f t="shared" si="102"/>
        <v/>
      </c>
      <c r="BJ146" s="230" t="str">
        <f t="shared" si="103"/>
        <v/>
      </c>
      <c r="BK146" s="230" t="str">
        <f>IF($BH146="","",VLOOKUP($BH146,'3.段階号俸表・参照表'!V$4:AH$13,11,FALSE))</f>
        <v/>
      </c>
      <c r="BL146" s="230" t="str">
        <f>IF($BH146="","",VLOOKUP($BH146,'3.段階号俸表・参照表'!$V$4:$AH$13,12,FALSE))</f>
        <v/>
      </c>
      <c r="BM146" s="235" t="str">
        <f>IF($C146="","",IF($BC146&gt;=$BC$5,$AU146,INDEX('3.段階号俸表・参照表'!$B$3:$T$188,MATCH(BJ146,'3.段階号俸表・参照表'!$B$3:$B$188,0),MATCH(BH146,'3.段階号俸表・参照表'!$B$3:$T$3,0))))</f>
        <v/>
      </c>
      <c r="BN146" s="238" t="str">
        <f t="shared" si="104"/>
        <v/>
      </c>
    </row>
    <row r="147" spans="1:66" ht="14.4" x14ac:dyDescent="0.15">
      <c r="A147" s="62" t="str">
        <f>IF(C147="","",COUNTA($C$9:C147))</f>
        <v/>
      </c>
      <c r="B147" s="419"/>
      <c r="C147" s="419"/>
      <c r="D147" s="425"/>
      <c r="E147" s="425"/>
      <c r="F147" s="419"/>
      <c r="G147" s="419"/>
      <c r="H147" s="420"/>
      <c r="I147" s="420"/>
      <c r="J147" s="142" t="str">
        <f t="shared" si="105"/>
        <v/>
      </c>
      <c r="K147" s="142" t="str">
        <f t="shared" si="106"/>
        <v/>
      </c>
      <c r="L147" s="142" t="str">
        <f t="shared" si="107"/>
        <v/>
      </c>
      <c r="M147" s="142" t="str">
        <f t="shared" si="108"/>
        <v/>
      </c>
      <c r="N147" s="421"/>
      <c r="O147" s="421"/>
      <c r="P147" s="421"/>
      <c r="Q147" s="421"/>
      <c r="R147" s="145" t="str">
        <f t="shared" si="86"/>
        <v/>
      </c>
      <c r="S147" s="422"/>
      <c r="T147" s="422"/>
      <c r="U147" s="422"/>
      <c r="V147" s="422"/>
      <c r="W147" s="149" t="str">
        <f t="shared" si="87"/>
        <v/>
      </c>
      <c r="X147" s="150" t="str">
        <f t="shared" si="88"/>
        <v/>
      </c>
      <c r="Y147" s="63" t="str">
        <f>IF($C147="","",VLOOKUP($J147,'1.年齢給'!$B$8:$C$54,2))</f>
        <v/>
      </c>
      <c r="Z147" s="64" t="str">
        <f t="shared" si="89"/>
        <v/>
      </c>
      <c r="AA147" s="65" t="str">
        <f>IF($C147="","",IF($Z147="","",IF($Z147&lt;'3.段階号俸表・参照表'!$W$5,1,VLOOKUP($Z147,'3.段階号俸表・参照表'!$W$4:$AI$13,13,TRUE))))</f>
        <v/>
      </c>
      <c r="AB147" s="64" t="str">
        <f>IF(C147="","",($Z147-VLOOKUP($AA147,'3.段階号俸表・参照表'!$V$4:$AH$13,2,FALSE)))</f>
        <v/>
      </c>
      <c r="AC147" s="65" t="str">
        <f>IF($C147="","",IF($AB147&lt;=0,1,ROUNDUP($AB147/VLOOKUP($AA147,'3.段階号俸表・参照表'!$V$4:$AH$13,4,FALSE),0)+1))</f>
        <v/>
      </c>
      <c r="AD147" s="64" t="str">
        <f>IF($C147="","",INDEX('3.段階号俸表・参照表'!$B$3:$T$188,MATCH($AC147,'3.段階号俸表・参照表'!$B$3:$B$188,0),MATCH($AA147,'3.段階号俸表・参照表'!$B$3:$T$3,0)))</f>
        <v/>
      </c>
      <c r="AE147" s="64" t="str">
        <f t="shared" si="78"/>
        <v/>
      </c>
      <c r="AF147" s="64" t="str">
        <f t="shared" si="90"/>
        <v/>
      </c>
      <c r="AG147" s="64" t="str">
        <f t="shared" si="79"/>
        <v/>
      </c>
      <c r="AH147" s="67" t="str">
        <f t="shared" si="80"/>
        <v/>
      </c>
      <c r="AI147" s="187" t="str">
        <f t="shared" si="91"/>
        <v/>
      </c>
      <c r="AJ147" s="145" t="str">
        <f t="shared" si="92"/>
        <v/>
      </c>
      <c r="AK147" s="188" t="str">
        <f t="shared" si="93"/>
        <v/>
      </c>
      <c r="AL147" s="423"/>
      <c r="AM147" s="198" t="str">
        <f>IF($AL147="","",($AJ147-VLOOKUP($AL147,'3.段階号俸表・参照表'!$V$4:$AH$13,2,FALSE)))</f>
        <v/>
      </c>
      <c r="AN147" s="188" t="str">
        <f>IF($AL147="","",IF(ROUNDUP($AM147/VLOOKUP($AL147,'3.段階号俸表・参照表'!$V$4:$AH$13,4),0)+1&gt;=$AS147,$AS147,ROUNDUP($AM147/VLOOKUP($AL147,'3.段階号俸表・参照表'!$V$4:$AH$13,4),0)+1))</f>
        <v/>
      </c>
      <c r="AO147" s="199" t="str">
        <f>IF($AL147="","",($AN147-1)*VLOOKUP($AL147,'3.段階号俸表・参照表'!$V$4:$AI$13,4,FALSE))</f>
        <v/>
      </c>
      <c r="AP147" s="188" t="str">
        <f t="shared" si="94"/>
        <v/>
      </c>
      <c r="AQ147" s="188" t="str">
        <f>IF($AL147="","",IF($AP147&lt;=0,0,IF(ROUNDUP($AP147/(VLOOKUP($AL147,'3.段階号俸表・参照表'!$V$4:$AH$13,8,FALSE)),0)&gt;=($AT147-$AS147),$AT147-$AS147,ROUNDUP($AP147/(VLOOKUP($AL147,'3.段階号俸表・参照表'!$V$4:$AH$13,8,FALSE)),0))))</f>
        <v/>
      </c>
      <c r="AR147" s="188" t="str">
        <f t="shared" si="95"/>
        <v/>
      </c>
      <c r="AS147" s="188" t="str">
        <f>IF($AL147="","",VLOOKUP($AL147,'3.段階号俸表・参照表'!$V$4:$AH$13,11,FALSE))</f>
        <v/>
      </c>
      <c r="AT147" s="188" t="str">
        <f>IF($AL147="","",VLOOKUP($AL147,'3.段階号俸表・参照表'!$V$4:$AH$13,12,FALSE))</f>
        <v/>
      </c>
      <c r="AU147" s="145" t="str">
        <f>IF($AL147="","",INDEX('3.段階号俸表・参照表'!$B$3:$T$188,MATCH($AR147,'3.段階号俸表・参照表'!$B$3:$B$188,0),MATCH($AL147,'3.段階号俸表・参照表'!$B$3:$T$3,0)))</f>
        <v/>
      </c>
      <c r="AV147" s="145" t="str">
        <f t="shared" si="81"/>
        <v/>
      </c>
      <c r="AW147" s="145" t="str">
        <f t="shared" si="96"/>
        <v/>
      </c>
      <c r="AX147" s="145" t="str">
        <f t="shared" si="97"/>
        <v/>
      </c>
      <c r="AY147" s="145" t="str">
        <f t="shared" si="98"/>
        <v/>
      </c>
      <c r="AZ147" s="145" t="str">
        <f t="shared" si="99"/>
        <v/>
      </c>
      <c r="BA147" s="201" t="str">
        <f t="shared" si="100"/>
        <v/>
      </c>
      <c r="BC147" s="234" t="str">
        <f t="shared" si="82"/>
        <v/>
      </c>
      <c r="BD147" s="226" t="str">
        <f t="shared" si="83"/>
        <v/>
      </c>
      <c r="BE147" s="226" t="str">
        <f t="shared" si="84"/>
        <v/>
      </c>
      <c r="BF147" s="226" t="str">
        <f t="shared" si="85"/>
        <v/>
      </c>
      <c r="BG147" s="235" t="str">
        <f>IF($C147="","",IF($BC147&gt;=$BC$5,AI147,VLOOKUP(BC147,'1.年齢給'!$B$8:$C$54,2)))</f>
        <v/>
      </c>
      <c r="BH147" s="236" t="str">
        <f t="shared" si="101"/>
        <v/>
      </c>
      <c r="BI147" s="230" t="str">
        <f t="shared" si="102"/>
        <v/>
      </c>
      <c r="BJ147" s="230" t="str">
        <f t="shared" si="103"/>
        <v/>
      </c>
      <c r="BK147" s="230" t="str">
        <f>IF($BH147="","",VLOOKUP($BH147,'3.段階号俸表・参照表'!V$4:AH$13,11,FALSE))</f>
        <v/>
      </c>
      <c r="BL147" s="230" t="str">
        <f>IF($BH147="","",VLOOKUP($BH147,'3.段階号俸表・参照表'!$V$4:$AH$13,12,FALSE))</f>
        <v/>
      </c>
      <c r="BM147" s="235" t="str">
        <f>IF($C147="","",IF($BC147&gt;=$BC$5,$AU147,INDEX('3.段階号俸表・参照表'!$B$3:$T$188,MATCH(BJ147,'3.段階号俸表・参照表'!$B$3:$B$188,0),MATCH(BH147,'3.段階号俸表・参照表'!$B$3:$T$3,0))))</f>
        <v/>
      </c>
      <c r="BN147" s="238" t="str">
        <f t="shared" si="104"/>
        <v/>
      </c>
    </row>
    <row r="148" spans="1:66" ht="14.4" x14ac:dyDescent="0.15">
      <c r="A148" s="62" t="str">
        <f>IF(C148="","",COUNTA($C$9:C148))</f>
        <v/>
      </c>
      <c r="B148" s="419"/>
      <c r="C148" s="419"/>
      <c r="D148" s="425"/>
      <c r="E148" s="425"/>
      <c r="F148" s="419"/>
      <c r="G148" s="419"/>
      <c r="H148" s="420"/>
      <c r="I148" s="420"/>
      <c r="J148" s="142" t="str">
        <f t="shared" si="105"/>
        <v/>
      </c>
      <c r="K148" s="142" t="str">
        <f t="shared" si="106"/>
        <v/>
      </c>
      <c r="L148" s="142" t="str">
        <f t="shared" si="107"/>
        <v/>
      </c>
      <c r="M148" s="142" t="str">
        <f t="shared" si="108"/>
        <v/>
      </c>
      <c r="N148" s="421"/>
      <c r="O148" s="421"/>
      <c r="P148" s="421"/>
      <c r="Q148" s="421"/>
      <c r="R148" s="145" t="str">
        <f t="shared" si="86"/>
        <v/>
      </c>
      <c r="S148" s="422"/>
      <c r="T148" s="422"/>
      <c r="U148" s="422"/>
      <c r="V148" s="422"/>
      <c r="W148" s="149" t="str">
        <f t="shared" si="87"/>
        <v/>
      </c>
      <c r="X148" s="150" t="str">
        <f t="shared" si="88"/>
        <v/>
      </c>
      <c r="Y148" s="63" t="str">
        <f>IF($C148="","",VLOOKUP($J148,'1.年齢給'!$B$8:$C$54,2))</f>
        <v/>
      </c>
      <c r="Z148" s="64" t="str">
        <f t="shared" si="89"/>
        <v/>
      </c>
      <c r="AA148" s="65" t="str">
        <f>IF($C148="","",IF($Z148="","",IF($Z148&lt;'3.段階号俸表・参照表'!$W$5,1,VLOOKUP($Z148,'3.段階号俸表・参照表'!$W$4:$AI$13,13,TRUE))))</f>
        <v/>
      </c>
      <c r="AB148" s="64" t="str">
        <f>IF(C148="","",($Z148-VLOOKUP($AA148,'3.段階号俸表・参照表'!$V$4:$AH$13,2,FALSE)))</f>
        <v/>
      </c>
      <c r="AC148" s="65" t="str">
        <f>IF($C148="","",IF($AB148&lt;=0,1,ROUNDUP($AB148/VLOOKUP($AA148,'3.段階号俸表・参照表'!$V$4:$AH$13,4,FALSE),0)+1))</f>
        <v/>
      </c>
      <c r="AD148" s="64" t="str">
        <f>IF($C148="","",INDEX('3.段階号俸表・参照表'!$B$3:$T$188,MATCH($AC148,'3.段階号俸表・参照表'!$B$3:$B$188,0),MATCH($AA148,'3.段階号俸表・参照表'!$B$3:$T$3,0)))</f>
        <v/>
      </c>
      <c r="AE148" s="64" t="str">
        <f t="shared" si="78"/>
        <v/>
      </c>
      <c r="AF148" s="64" t="str">
        <f t="shared" si="90"/>
        <v/>
      </c>
      <c r="AG148" s="64" t="str">
        <f t="shared" si="79"/>
        <v/>
      </c>
      <c r="AH148" s="67" t="str">
        <f t="shared" si="80"/>
        <v/>
      </c>
      <c r="AI148" s="187" t="str">
        <f t="shared" si="91"/>
        <v/>
      </c>
      <c r="AJ148" s="145" t="str">
        <f t="shared" si="92"/>
        <v/>
      </c>
      <c r="AK148" s="188" t="str">
        <f t="shared" si="93"/>
        <v/>
      </c>
      <c r="AL148" s="423"/>
      <c r="AM148" s="198" t="str">
        <f>IF($AL148="","",($AJ148-VLOOKUP($AL148,'3.段階号俸表・参照表'!$V$4:$AH$13,2,FALSE)))</f>
        <v/>
      </c>
      <c r="AN148" s="188" t="str">
        <f>IF($AL148="","",IF(ROUNDUP($AM148/VLOOKUP($AL148,'3.段階号俸表・参照表'!$V$4:$AH$13,4),0)+1&gt;=$AS148,$AS148,ROUNDUP($AM148/VLOOKUP($AL148,'3.段階号俸表・参照表'!$V$4:$AH$13,4),0)+1))</f>
        <v/>
      </c>
      <c r="AO148" s="199" t="str">
        <f>IF($AL148="","",($AN148-1)*VLOOKUP($AL148,'3.段階号俸表・参照表'!$V$4:$AI$13,4,FALSE))</f>
        <v/>
      </c>
      <c r="AP148" s="188" t="str">
        <f t="shared" si="94"/>
        <v/>
      </c>
      <c r="AQ148" s="188" t="str">
        <f>IF($AL148="","",IF($AP148&lt;=0,0,IF(ROUNDUP($AP148/(VLOOKUP($AL148,'3.段階号俸表・参照表'!$V$4:$AH$13,8,FALSE)),0)&gt;=($AT148-$AS148),$AT148-$AS148,ROUNDUP($AP148/(VLOOKUP($AL148,'3.段階号俸表・参照表'!$V$4:$AH$13,8,FALSE)),0))))</f>
        <v/>
      </c>
      <c r="AR148" s="188" t="str">
        <f t="shared" si="95"/>
        <v/>
      </c>
      <c r="AS148" s="188" t="str">
        <f>IF($AL148="","",VLOOKUP($AL148,'3.段階号俸表・参照表'!$V$4:$AH$13,11,FALSE))</f>
        <v/>
      </c>
      <c r="AT148" s="188" t="str">
        <f>IF($AL148="","",VLOOKUP($AL148,'3.段階号俸表・参照表'!$V$4:$AH$13,12,FALSE))</f>
        <v/>
      </c>
      <c r="AU148" s="145" t="str">
        <f>IF($AL148="","",INDEX('3.段階号俸表・参照表'!$B$3:$T$188,MATCH($AR148,'3.段階号俸表・参照表'!$B$3:$B$188,0),MATCH($AL148,'3.段階号俸表・参照表'!$B$3:$T$3,0)))</f>
        <v/>
      </c>
      <c r="AV148" s="145" t="str">
        <f t="shared" si="81"/>
        <v/>
      </c>
      <c r="AW148" s="145" t="str">
        <f t="shared" si="96"/>
        <v/>
      </c>
      <c r="AX148" s="145" t="str">
        <f t="shared" si="97"/>
        <v/>
      </c>
      <c r="AY148" s="145" t="str">
        <f t="shared" si="98"/>
        <v/>
      </c>
      <c r="AZ148" s="145" t="str">
        <f t="shared" si="99"/>
        <v/>
      </c>
      <c r="BA148" s="201" t="str">
        <f t="shared" si="100"/>
        <v/>
      </c>
      <c r="BC148" s="234" t="str">
        <f t="shared" si="82"/>
        <v/>
      </c>
      <c r="BD148" s="226" t="str">
        <f t="shared" si="83"/>
        <v/>
      </c>
      <c r="BE148" s="226" t="str">
        <f t="shared" si="84"/>
        <v/>
      </c>
      <c r="BF148" s="226" t="str">
        <f t="shared" si="85"/>
        <v/>
      </c>
      <c r="BG148" s="235" t="str">
        <f>IF($C148="","",IF($BC148&gt;=$BC$5,AI148,VLOOKUP(BC148,'1.年齢給'!$B$8:$C$54,2)))</f>
        <v/>
      </c>
      <c r="BH148" s="236" t="str">
        <f t="shared" si="101"/>
        <v/>
      </c>
      <c r="BI148" s="230" t="str">
        <f t="shared" si="102"/>
        <v/>
      </c>
      <c r="BJ148" s="230" t="str">
        <f t="shared" si="103"/>
        <v/>
      </c>
      <c r="BK148" s="230" t="str">
        <f>IF($BH148="","",VLOOKUP($BH148,'3.段階号俸表・参照表'!V$4:AH$13,11,FALSE))</f>
        <v/>
      </c>
      <c r="BL148" s="230" t="str">
        <f>IF($BH148="","",VLOOKUP($BH148,'3.段階号俸表・参照表'!$V$4:$AH$13,12,FALSE))</f>
        <v/>
      </c>
      <c r="BM148" s="235" t="str">
        <f>IF($C148="","",IF($BC148&gt;=$BC$5,$AU148,INDEX('3.段階号俸表・参照表'!$B$3:$T$188,MATCH(BJ148,'3.段階号俸表・参照表'!$B$3:$B$188,0),MATCH(BH148,'3.段階号俸表・参照表'!$B$3:$T$3,0))))</f>
        <v/>
      </c>
      <c r="BN148" s="238" t="str">
        <f t="shared" si="104"/>
        <v/>
      </c>
    </row>
    <row r="149" spans="1:66" ht="14.4" x14ac:dyDescent="0.15">
      <c r="A149" s="62" t="str">
        <f>IF(C149="","",COUNTA($C$9:C149))</f>
        <v/>
      </c>
      <c r="B149" s="419"/>
      <c r="C149" s="419"/>
      <c r="D149" s="425"/>
      <c r="E149" s="425"/>
      <c r="F149" s="419"/>
      <c r="G149" s="419"/>
      <c r="H149" s="420"/>
      <c r="I149" s="420"/>
      <c r="J149" s="142" t="str">
        <f t="shared" si="105"/>
        <v/>
      </c>
      <c r="K149" s="142" t="str">
        <f t="shared" si="106"/>
        <v/>
      </c>
      <c r="L149" s="142" t="str">
        <f t="shared" si="107"/>
        <v/>
      </c>
      <c r="M149" s="142" t="str">
        <f t="shared" si="108"/>
        <v/>
      </c>
      <c r="N149" s="421"/>
      <c r="O149" s="421"/>
      <c r="P149" s="421"/>
      <c r="Q149" s="421"/>
      <c r="R149" s="145" t="str">
        <f t="shared" si="86"/>
        <v/>
      </c>
      <c r="S149" s="422"/>
      <c r="T149" s="422"/>
      <c r="U149" s="422"/>
      <c r="V149" s="422"/>
      <c r="W149" s="149" t="str">
        <f t="shared" si="87"/>
        <v/>
      </c>
      <c r="X149" s="150" t="str">
        <f t="shared" si="88"/>
        <v/>
      </c>
      <c r="Y149" s="63" t="str">
        <f>IF($C149="","",VLOOKUP($J149,'1.年齢給'!$B$8:$C$54,2))</f>
        <v/>
      </c>
      <c r="Z149" s="64" t="str">
        <f t="shared" si="89"/>
        <v/>
      </c>
      <c r="AA149" s="65" t="str">
        <f>IF($C149="","",IF($Z149="","",IF($Z149&lt;'3.段階号俸表・参照表'!$W$5,1,VLOOKUP($Z149,'3.段階号俸表・参照表'!$W$4:$AI$13,13,TRUE))))</f>
        <v/>
      </c>
      <c r="AB149" s="64" t="str">
        <f>IF(C149="","",($Z149-VLOOKUP($AA149,'3.段階号俸表・参照表'!$V$4:$AH$13,2,FALSE)))</f>
        <v/>
      </c>
      <c r="AC149" s="65" t="str">
        <f>IF($C149="","",IF($AB149&lt;=0,1,ROUNDUP($AB149/VLOOKUP($AA149,'3.段階号俸表・参照表'!$V$4:$AH$13,4,FALSE),0)+1))</f>
        <v/>
      </c>
      <c r="AD149" s="64" t="str">
        <f>IF($C149="","",INDEX('3.段階号俸表・参照表'!$B$3:$T$188,MATCH($AC149,'3.段階号俸表・参照表'!$B$3:$B$188,0),MATCH($AA149,'3.段階号俸表・参照表'!$B$3:$T$3,0)))</f>
        <v/>
      </c>
      <c r="AE149" s="64" t="str">
        <f t="shared" si="78"/>
        <v/>
      </c>
      <c r="AF149" s="64" t="str">
        <f t="shared" si="90"/>
        <v/>
      </c>
      <c r="AG149" s="64" t="str">
        <f t="shared" si="79"/>
        <v/>
      </c>
      <c r="AH149" s="67" t="str">
        <f t="shared" si="80"/>
        <v/>
      </c>
      <c r="AI149" s="187" t="str">
        <f t="shared" si="91"/>
        <v/>
      </c>
      <c r="AJ149" s="145" t="str">
        <f t="shared" si="92"/>
        <v/>
      </c>
      <c r="AK149" s="188" t="str">
        <f t="shared" si="93"/>
        <v/>
      </c>
      <c r="AL149" s="423"/>
      <c r="AM149" s="198" t="str">
        <f>IF($AL149="","",($AJ149-VLOOKUP($AL149,'3.段階号俸表・参照表'!$V$4:$AH$13,2,FALSE)))</f>
        <v/>
      </c>
      <c r="AN149" s="188" t="str">
        <f>IF($AL149="","",IF(ROUNDUP($AM149/VLOOKUP($AL149,'3.段階号俸表・参照表'!$V$4:$AH$13,4),0)+1&gt;=$AS149,$AS149,ROUNDUP($AM149/VLOOKUP($AL149,'3.段階号俸表・参照表'!$V$4:$AH$13,4),0)+1))</f>
        <v/>
      </c>
      <c r="AO149" s="199" t="str">
        <f>IF($AL149="","",($AN149-1)*VLOOKUP($AL149,'3.段階号俸表・参照表'!$V$4:$AI$13,4,FALSE))</f>
        <v/>
      </c>
      <c r="AP149" s="188" t="str">
        <f t="shared" si="94"/>
        <v/>
      </c>
      <c r="AQ149" s="188" t="str">
        <f>IF($AL149="","",IF($AP149&lt;=0,0,IF(ROUNDUP($AP149/(VLOOKUP($AL149,'3.段階号俸表・参照表'!$V$4:$AH$13,8,FALSE)),0)&gt;=($AT149-$AS149),$AT149-$AS149,ROUNDUP($AP149/(VLOOKUP($AL149,'3.段階号俸表・参照表'!$V$4:$AH$13,8,FALSE)),0))))</f>
        <v/>
      </c>
      <c r="AR149" s="188" t="str">
        <f t="shared" si="95"/>
        <v/>
      </c>
      <c r="AS149" s="188" t="str">
        <f>IF($AL149="","",VLOOKUP($AL149,'3.段階号俸表・参照表'!$V$4:$AH$13,11,FALSE))</f>
        <v/>
      </c>
      <c r="AT149" s="188" t="str">
        <f>IF($AL149="","",VLOOKUP($AL149,'3.段階号俸表・参照表'!$V$4:$AH$13,12,FALSE))</f>
        <v/>
      </c>
      <c r="AU149" s="145" t="str">
        <f>IF($AL149="","",INDEX('3.段階号俸表・参照表'!$B$3:$T$188,MATCH($AR149,'3.段階号俸表・参照表'!$B$3:$B$188,0),MATCH($AL149,'3.段階号俸表・参照表'!$B$3:$T$3,0)))</f>
        <v/>
      </c>
      <c r="AV149" s="145" t="str">
        <f t="shared" si="81"/>
        <v/>
      </c>
      <c r="AW149" s="145" t="str">
        <f t="shared" si="96"/>
        <v/>
      </c>
      <c r="AX149" s="145" t="str">
        <f t="shared" si="97"/>
        <v/>
      </c>
      <c r="AY149" s="145" t="str">
        <f t="shared" si="98"/>
        <v/>
      </c>
      <c r="AZ149" s="145" t="str">
        <f t="shared" si="99"/>
        <v/>
      </c>
      <c r="BA149" s="201" t="str">
        <f t="shared" si="100"/>
        <v/>
      </c>
      <c r="BC149" s="234" t="str">
        <f t="shared" si="82"/>
        <v/>
      </c>
      <c r="BD149" s="226" t="str">
        <f t="shared" si="83"/>
        <v/>
      </c>
      <c r="BE149" s="226" t="str">
        <f t="shared" si="84"/>
        <v/>
      </c>
      <c r="BF149" s="226" t="str">
        <f t="shared" si="85"/>
        <v/>
      </c>
      <c r="BG149" s="235" t="str">
        <f>IF($C149="","",IF($BC149&gt;=$BC$5,AI149,VLOOKUP(BC149,'1.年齢給'!$B$8:$C$54,2)))</f>
        <v/>
      </c>
      <c r="BH149" s="236" t="str">
        <f t="shared" si="101"/>
        <v/>
      </c>
      <c r="BI149" s="230" t="str">
        <f t="shared" si="102"/>
        <v/>
      </c>
      <c r="BJ149" s="230" t="str">
        <f t="shared" si="103"/>
        <v/>
      </c>
      <c r="BK149" s="230" t="str">
        <f>IF($BH149="","",VLOOKUP($BH149,'3.段階号俸表・参照表'!V$4:AH$13,11,FALSE))</f>
        <v/>
      </c>
      <c r="BL149" s="230" t="str">
        <f>IF($BH149="","",VLOOKUP($BH149,'3.段階号俸表・参照表'!$V$4:$AH$13,12,FALSE))</f>
        <v/>
      </c>
      <c r="BM149" s="235" t="str">
        <f>IF($C149="","",IF($BC149&gt;=$BC$5,$AU149,INDEX('3.段階号俸表・参照表'!$B$3:$T$188,MATCH(BJ149,'3.段階号俸表・参照表'!$B$3:$B$188,0),MATCH(BH149,'3.段階号俸表・参照表'!$B$3:$T$3,0))))</f>
        <v/>
      </c>
      <c r="BN149" s="238" t="str">
        <f t="shared" si="104"/>
        <v/>
      </c>
    </row>
    <row r="150" spans="1:66" ht="14.4" x14ac:dyDescent="0.15">
      <c r="A150" s="62" t="str">
        <f>IF(C150="","",COUNTA($C$9:C150))</f>
        <v/>
      </c>
      <c r="B150" s="419"/>
      <c r="C150" s="419"/>
      <c r="D150" s="425"/>
      <c r="E150" s="425"/>
      <c r="F150" s="419"/>
      <c r="G150" s="419"/>
      <c r="H150" s="420"/>
      <c r="I150" s="420"/>
      <c r="J150" s="142" t="str">
        <f t="shared" si="105"/>
        <v/>
      </c>
      <c r="K150" s="142" t="str">
        <f t="shared" si="106"/>
        <v/>
      </c>
      <c r="L150" s="142" t="str">
        <f t="shared" si="107"/>
        <v/>
      </c>
      <c r="M150" s="142" t="str">
        <f t="shared" si="108"/>
        <v/>
      </c>
      <c r="N150" s="421"/>
      <c r="O150" s="421"/>
      <c r="P150" s="421"/>
      <c r="Q150" s="421"/>
      <c r="R150" s="145" t="str">
        <f t="shared" si="86"/>
        <v/>
      </c>
      <c r="S150" s="422"/>
      <c r="T150" s="422"/>
      <c r="U150" s="422"/>
      <c r="V150" s="422"/>
      <c r="W150" s="149" t="str">
        <f t="shared" si="87"/>
        <v/>
      </c>
      <c r="X150" s="150" t="str">
        <f t="shared" si="88"/>
        <v/>
      </c>
      <c r="Y150" s="63" t="str">
        <f>IF($C150="","",VLOOKUP($J150,'1.年齢給'!$B$8:$C$54,2))</f>
        <v/>
      </c>
      <c r="Z150" s="64" t="str">
        <f t="shared" si="89"/>
        <v/>
      </c>
      <c r="AA150" s="65" t="str">
        <f>IF($C150="","",IF($Z150="","",IF($Z150&lt;'3.段階号俸表・参照表'!$W$5,1,VLOOKUP($Z150,'3.段階号俸表・参照表'!$W$4:$AI$13,13,TRUE))))</f>
        <v/>
      </c>
      <c r="AB150" s="64" t="str">
        <f>IF(C150="","",($Z150-VLOOKUP($AA150,'3.段階号俸表・参照表'!$V$4:$AH$13,2,FALSE)))</f>
        <v/>
      </c>
      <c r="AC150" s="65" t="str">
        <f>IF($C150="","",IF($AB150&lt;=0,1,ROUNDUP($AB150/VLOOKUP($AA150,'3.段階号俸表・参照表'!$V$4:$AH$13,4,FALSE),0)+1))</f>
        <v/>
      </c>
      <c r="AD150" s="64" t="str">
        <f>IF($C150="","",INDEX('3.段階号俸表・参照表'!$B$3:$T$188,MATCH($AC150,'3.段階号俸表・参照表'!$B$3:$B$188,0),MATCH($AA150,'3.段階号俸表・参照表'!$B$3:$T$3,0)))</f>
        <v/>
      </c>
      <c r="AE150" s="64" t="str">
        <f t="shared" si="78"/>
        <v/>
      </c>
      <c r="AF150" s="64" t="str">
        <f t="shared" si="90"/>
        <v/>
      </c>
      <c r="AG150" s="64" t="str">
        <f t="shared" si="79"/>
        <v/>
      </c>
      <c r="AH150" s="67" t="str">
        <f t="shared" si="80"/>
        <v/>
      </c>
      <c r="AI150" s="187" t="str">
        <f t="shared" si="91"/>
        <v/>
      </c>
      <c r="AJ150" s="145" t="str">
        <f t="shared" si="92"/>
        <v/>
      </c>
      <c r="AK150" s="188" t="str">
        <f t="shared" si="93"/>
        <v/>
      </c>
      <c r="AL150" s="423"/>
      <c r="AM150" s="198" t="str">
        <f>IF($AL150="","",($AJ150-VLOOKUP($AL150,'3.段階号俸表・参照表'!$V$4:$AH$13,2,FALSE)))</f>
        <v/>
      </c>
      <c r="AN150" s="188" t="str">
        <f>IF($AL150="","",IF(ROUNDUP($AM150/VLOOKUP($AL150,'3.段階号俸表・参照表'!$V$4:$AH$13,4),0)+1&gt;=$AS150,$AS150,ROUNDUP($AM150/VLOOKUP($AL150,'3.段階号俸表・参照表'!$V$4:$AH$13,4),0)+1))</f>
        <v/>
      </c>
      <c r="AO150" s="199" t="str">
        <f>IF($AL150="","",($AN150-1)*VLOOKUP($AL150,'3.段階号俸表・参照表'!$V$4:$AI$13,4,FALSE))</f>
        <v/>
      </c>
      <c r="AP150" s="188" t="str">
        <f t="shared" si="94"/>
        <v/>
      </c>
      <c r="AQ150" s="188" t="str">
        <f>IF($AL150="","",IF($AP150&lt;=0,0,IF(ROUNDUP($AP150/(VLOOKUP($AL150,'3.段階号俸表・参照表'!$V$4:$AH$13,8,FALSE)),0)&gt;=($AT150-$AS150),$AT150-$AS150,ROUNDUP($AP150/(VLOOKUP($AL150,'3.段階号俸表・参照表'!$V$4:$AH$13,8,FALSE)),0))))</f>
        <v/>
      </c>
      <c r="AR150" s="188" t="str">
        <f t="shared" si="95"/>
        <v/>
      </c>
      <c r="AS150" s="188" t="str">
        <f>IF($AL150="","",VLOOKUP($AL150,'3.段階号俸表・参照表'!$V$4:$AH$13,11,FALSE))</f>
        <v/>
      </c>
      <c r="AT150" s="188" t="str">
        <f>IF($AL150="","",VLOOKUP($AL150,'3.段階号俸表・参照表'!$V$4:$AH$13,12,FALSE))</f>
        <v/>
      </c>
      <c r="AU150" s="145" t="str">
        <f>IF($AL150="","",INDEX('3.段階号俸表・参照表'!$B$3:$T$188,MATCH($AR150,'3.段階号俸表・参照表'!$B$3:$B$188,0),MATCH($AL150,'3.段階号俸表・参照表'!$B$3:$T$3,0)))</f>
        <v/>
      </c>
      <c r="AV150" s="145" t="str">
        <f t="shared" si="81"/>
        <v/>
      </c>
      <c r="AW150" s="145" t="str">
        <f t="shared" si="96"/>
        <v/>
      </c>
      <c r="AX150" s="145" t="str">
        <f t="shared" si="97"/>
        <v/>
      </c>
      <c r="AY150" s="145" t="str">
        <f t="shared" si="98"/>
        <v/>
      </c>
      <c r="AZ150" s="145" t="str">
        <f t="shared" si="99"/>
        <v/>
      </c>
      <c r="BA150" s="201" t="str">
        <f t="shared" si="100"/>
        <v/>
      </c>
      <c r="BC150" s="234" t="str">
        <f t="shared" si="82"/>
        <v/>
      </c>
      <c r="BD150" s="226" t="str">
        <f t="shared" si="83"/>
        <v/>
      </c>
      <c r="BE150" s="226" t="str">
        <f t="shared" si="84"/>
        <v/>
      </c>
      <c r="BF150" s="226" t="str">
        <f t="shared" si="85"/>
        <v/>
      </c>
      <c r="BG150" s="235" t="str">
        <f>IF($C150="","",IF($BC150&gt;=$BC$5,AI150,VLOOKUP(BC150,'1.年齢給'!$B$8:$C$54,2)))</f>
        <v/>
      </c>
      <c r="BH150" s="236" t="str">
        <f t="shared" si="101"/>
        <v/>
      </c>
      <c r="BI150" s="230" t="str">
        <f t="shared" si="102"/>
        <v/>
      </c>
      <c r="BJ150" s="230" t="str">
        <f t="shared" si="103"/>
        <v/>
      </c>
      <c r="BK150" s="230" t="str">
        <f>IF($BH150="","",VLOOKUP($BH150,'3.段階号俸表・参照表'!V$4:AH$13,11,FALSE))</f>
        <v/>
      </c>
      <c r="BL150" s="230" t="str">
        <f>IF($BH150="","",VLOOKUP($BH150,'3.段階号俸表・参照表'!$V$4:$AH$13,12,FALSE))</f>
        <v/>
      </c>
      <c r="BM150" s="235" t="str">
        <f>IF($C150="","",IF($BC150&gt;=$BC$5,$AU150,INDEX('3.段階号俸表・参照表'!$B$3:$T$188,MATCH(BJ150,'3.段階号俸表・参照表'!$B$3:$B$188,0),MATCH(BH150,'3.段階号俸表・参照表'!$B$3:$T$3,0))))</f>
        <v/>
      </c>
      <c r="BN150" s="238" t="str">
        <f t="shared" si="104"/>
        <v/>
      </c>
    </row>
    <row r="151" spans="1:66" ht="14.4" x14ac:dyDescent="0.15">
      <c r="A151" s="62" t="str">
        <f>IF(C151="","",COUNTA($C$9:C151))</f>
        <v/>
      </c>
      <c r="B151" s="419"/>
      <c r="C151" s="419"/>
      <c r="D151" s="427"/>
      <c r="E151" s="427"/>
      <c r="F151" s="419"/>
      <c r="G151" s="427"/>
      <c r="H151" s="420"/>
      <c r="I151" s="420"/>
      <c r="J151" s="142" t="str">
        <f t="shared" si="105"/>
        <v/>
      </c>
      <c r="K151" s="142" t="str">
        <f t="shared" si="106"/>
        <v/>
      </c>
      <c r="L151" s="142" t="str">
        <f t="shared" si="107"/>
        <v/>
      </c>
      <c r="M151" s="142" t="str">
        <f t="shared" si="108"/>
        <v/>
      </c>
      <c r="N151" s="421"/>
      <c r="O151" s="421"/>
      <c r="P151" s="421"/>
      <c r="Q151" s="421"/>
      <c r="R151" s="145" t="str">
        <f t="shared" si="86"/>
        <v/>
      </c>
      <c r="S151" s="422"/>
      <c r="T151" s="422"/>
      <c r="U151" s="422"/>
      <c r="V151" s="422"/>
      <c r="W151" s="149" t="str">
        <f t="shared" si="87"/>
        <v/>
      </c>
      <c r="X151" s="151" t="str">
        <f t="shared" si="88"/>
        <v/>
      </c>
      <c r="Y151" s="63" t="str">
        <f>IF($C151="","",VLOOKUP($J151,'1.年齢給'!$B$8:$C$54,2))</f>
        <v/>
      </c>
      <c r="Z151" s="64" t="str">
        <f t="shared" si="89"/>
        <v/>
      </c>
      <c r="AA151" s="65" t="str">
        <f>IF($C151="","",IF($Z151="","",IF($Z151&lt;'3.段階号俸表・参照表'!$W$5,1,VLOOKUP($Z151,'3.段階号俸表・参照表'!$W$4:$AI$13,13,TRUE))))</f>
        <v/>
      </c>
      <c r="AB151" s="64" t="str">
        <f>IF(C151="","",($Z151-VLOOKUP($AA151,'3.段階号俸表・参照表'!$V$4:$AH$13,2,FALSE)))</f>
        <v/>
      </c>
      <c r="AC151" s="65" t="str">
        <f>IF($C151="","",IF($AB151&lt;=0,1,ROUNDUP($AB151/VLOOKUP($AA151,'3.段階号俸表・参照表'!$V$4:$AH$13,4,FALSE),0)+1))</f>
        <v/>
      </c>
      <c r="AD151" s="64" t="str">
        <f>IF($C151="","",INDEX('3.段階号俸表・参照表'!$B$3:$T$188,MATCH($AC151,'3.段階号俸表・参照表'!$B$3:$B$188,0),MATCH($AA151,'3.段階号俸表・参照表'!$B$3:$T$3,0)))</f>
        <v/>
      </c>
      <c r="AE151" s="64" t="str">
        <f t="shared" si="78"/>
        <v/>
      </c>
      <c r="AF151" s="64" t="str">
        <f t="shared" si="90"/>
        <v/>
      </c>
      <c r="AG151" s="64" t="str">
        <f t="shared" si="79"/>
        <v/>
      </c>
      <c r="AH151" s="67" t="str">
        <f t="shared" si="80"/>
        <v/>
      </c>
      <c r="AI151" s="187" t="str">
        <f t="shared" si="91"/>
        <v/>
      </c>
      <c r="AJ151" s="145" t="str">
        <f t="shared" si="92"/>
        <v/>
      </c>
      <c r="AK151" s="188" t="str">
        <f t="shared" si="93"/>
        <v/>
      </c>
      <c r="AL151" s="423"/>
      <c r="AM151" s="198" t="str">
        <f>IF($AL151="","",($AJ151-VLOOKUP($AL151,'3.段階号俸表・参照表'!$V$4:$AH$13,2,FALSE)))</f>
        <v/>
      </c>
      <c r="AN151" s="188" t="str">
        <f>IF($AL151="","",IF(ROUNDUP($AM151/VLOOKUP($AL151,'3.段階号俸表・参照表'!$V$4:$AH$13,4),0)+1&gt;=$AS151,$AS151,ROUNDUP($AM151/VLOOKUP($AL151,'3.段階号俸表・参照表'!$V$4:$AH$13,4),0)+1))</f>
        <v/>
      </c>
      <c r="AO151" s="199" t="str">
        <f>IF($AL151="","",($AN151-1)*VLOOKUP($AL151,'3.段階号俸表・参照表'!$V$4:$AI$13,4,FALSE))</f>
        <v/>
      </c>
      <c r="AP151" s="188" t="str">
        <f t="shared" si="94"/>
        <v/>
      </c>
      <c r="AQ151" s="188" t="str">
        <f>IF($AL151="","",IF($AP151&lt;=0,0,IF(ROUNDUP($AP151/(VLOOKUP($AL151,'3.段階号俸表・参照表'!$V$4:$AH$13,8,FALSE)),0)&gt;=($AT151-$AS151),$AT151-$AS151,ROUNDUP($AP151/(VLOOKUP($AL151,'3.段階号俸表・参照表'!$V$4:$AH$13,8,FALSE)),0))))</f>
        <v/>
      </c>
      <c r="AR151" s="188" t="str">
        <f t="shared" si="95"/>
        <v/>
      </c>
      <c r="AS151" s="188" t="str">
        <f>IF($AL151="","",VLOOKUP($AL151,'3.段階号俸表・参照表'!$V$4:$AH$13,11,FALSE))</f>
        <v/>
      </c>
      <c r="AT151" s="188" t="str">
        <f>IF($AL151="","",VLOOKUP($AL151,'3.段階号俸表・参照表'!$V$4:$AH$13,12,FALSE))</f>
        <v/>
      </c>
      <c r="AU151" s="145" t="str">
        <f>IF($AL151="","",INDEX('3.段階号俸表・参照表'!$B$3:$T$188,MATCH($AR151,'3.段階号俸表・参照表'!$B$3:$B$188,0),MATCH($AL151,'3.段階号俸表・参照表'!$B$3:$T$3,0)))</f>
        <v/>
      </c>
      <c r="AV151" s="145" t="str">
        <f t="shared" si="81"/>
        <v/>
      </c>
      <c r="AW151" s="145" t="str">
        <f t="shared" si="96"/>
        <v/>
      </c>
      <c r="AX151" s="145" t="str">
        <f t="shared" si="97"/>
        <v/>
      </c>
      <c r="AY151" s="145" t="str">
        <f t="shared" si="98"/>
        <v/>
      </c>
      <c r="AZ151" s="145" t="str">
        <f t="shared" si="99"/>
        <v/>
      </c>
      <c r="BA151" s="201" t="str">
        <f t="shared" si="100"/>
        <v/>
      </c>
      <c r="BC151" s="234" t="str">
        <f t="shared" si="82"/>
        <v/>
      </c>
      <c r="BD151" s="226" t="str">
        <f t="shared" si="83"/>
        <v/>
      </c>
      <c r="BE151" s="226" t="str">
        <f t="shared" si="84"/>
        <v/>
      </c>
      <c r="BF151" s="226" t="str">
        <f t="shared" si="85"/>
        <v/>
      </c>
      <c r="BG151" s="235" t="str">
        <f>IF($C151="","",IF($BC151&gt;=$BC$5,AI151,VLOOKUP(BC151,'1.年齢給'!$B$8:$C$54,2)))</f>
        <v/>
      </c>
      <c r="BH151" s="240" t="str">
        <f t="shared" si="101"/>
        <v/>
      </c>
      <c r="BI151" s="230" t="str">
        <f t="shared" si="102"/>
        <v/>
      </c>
      <c r="BJ151" s="230" t="str">
        <f t="shared" si="103"/>
        <v/>
      </c>
      <c r="BK151" s="230" t="str">
        <f>IF($BH151="","",VLOOKUP($BH151,'3.段階号俸表・参照表'!V$4:AH$13,11,FALSE))</f>
        <v/>
      </c>
      <c r="BL151" s="230" t="str">
        <f>IF($BH151="","",VLOOKUP($BH151,'3.段階号俸表・参照表'!$V$4:$AH$13,12,FALSE))</f>
        <v/>
      </c>
      <c r="BM151" s="235" t="str">
        <f>IF($C151="","",IF($BC151&gt;=$BC$5,$AU151,INDEX('3.段階号俸表・参照表'!$B$3:$T$188,MATCH(BJ151,'3.段階号俸表・参照表'!$B$3:$B$188,0),MATCH(BH151,'3.段階号俸表・参照表'!$B$3:$T$3,0))))</f>
        <v/>
      </c>
      <c r="BN151" s="238" t="str">
        <f t="shared" si="104"/>
        <v/>
      </c>
    </row>
    <row r="152" spans="1:66" ht="14.4" x14ac:dyDescent="0.15">
      <c r="A152" s="62" t="str">
        <f>IF(C152="","",COUNTA($C$9:C152))</f>
        <v/>
      </c>
      <c r="B152" s="419"/>
      <c r="C152" s="419"/>
      <c r="D152" s="427"/>
      <c r="E152" s="427"/>
      <c r="F152" s="419"/>
      <c r="G152" s="427"/>
      <c r="H152" s="420"/>
      <c r="I152" s="420"/>
      <c r="J152" s="142" t="str">
        <f t="shared" si="105"/>
        <v/>
      </c>
      <c r="K152" s="142" t="str">
        <f t="shared" si="106"/>
        <v/>
      </c>
      <c r="L152" s="142" t="str">
        <f t="shared" si="107"/>
        <v/>
      </c>
      <c r="M152" s="142" t="str">
        <f t="shared" si="108"/>
        <v/>
      </c>
      <c r="N152" s="421"/>
      <c r="O152" s="421"/>
      <c r="P152" s="421"/>
      <c r="Q152" s="421"/>
      <c r="R152" s="145" t="str">
        <f t="shared" si="86"/>
        <v/>
      </c>
      <c r="S152" s="422"/>
      <c r="T152" s="422"/>
      <c r="U152" s="422"/>
      <c r="V152" s="422"/>
      <c r="W152" s="149" t="str">
        <f t="shared" si="87"/>
        <v/>
      </c>
      <c r="X152" s="151" t="str">
        <f t="shared" si="88"/>
        <v/>
      </c>
      <c r="Y152" s="63" t="str">
        <f>IF($C152="","",VLOOKUP($J152,'1.年齢給'!$B$8:$C$54,2))</f>
        <v/>
      </c>
      <c r="Z152" s="64" t="str">
        <f t="shared" si="89"/>
        <v/>
      </c>
      <c r="AA152" s="65" t="str">
        <f>IF($C152="","",IF($Z152="","",IF($Z152&lt;'3.段階号俸表・参照表'!$W$5,1,VLOOKUP($Z152,'3.段階号俸表・参照表'!$W$4:$AI$13,13,TRUE))))</f>
        <v/>
      </c>
      <c r="AB152" s="64" t="str">
        <f>IF(C152="","",($Z152-VLOOKUP($AA152,'3.段階号俸表・参照表'!$V$4:$AH$13,2,FALSE)))</f>
        <v/>
      </c>
      <c r="AC152" s="65" t="str">
        <f>IF($C152="","",IF($AB152&lt;=0,1,ROUNDUP($AB152/VLOOKUP($AA152,'3.段階号俸表・参照表'!$V$4:$AH$13,4,FALSE),0)+1))</f>
        <v/>
      </c>
      <c r="AD152" s="64" t="str">
        <f>IF($C152="","",INDEX('3.段階号俸表・参照表'!$B$3:$T$188,MATCH($AC152,'3.段階号俸表・参照表'!$B$3:$B$188,0),MATCH($AA152,'3.段階号俸表・参照表'!$B$3:$T$3,0)))</f>
        <v/>
      </c>
      <c r="AE152" s="64" t="str">
        <f t="shared" si="78"/>
        <v/>
      </c>
      <c r="AF152" s="64" t="str">
        <f t="shared" si="90"/>
        <v/>
      </c>
      <c r="AG152" s="64" t="str">
        <f t="shared" si="79"/>
        <v/>
      </c>
      <c r="AH152" s="67" t="str">
        <f t="shared" si="80"/>
        <v/>
      </c>
      <c r="AI152" s="187" t="str">
        <f t="shared" si="91"/>
        <v/>
      </c>
      <c r="AJ152" s="145" t="str">
        <f t="shared" si="92"/>
        <v/>
      </c>
      <c r="AK152" s="188" t="str">
        <f t="shared" si="93"/>
        <v/>
      </c>
      <c r="AL152" s="423"/>
      <c r="AM152" s="198" t="str">
        <f>IF($AL152="","",($AJ152-VLOOKUP($AL152,'3.段階号俸表・参照表'!$V$4:$AH$13,2,FALSE)))</f>
        <v/>
      </c>
      <c r="AN152" s="188" t="str">
        <f>IF($AL152="","",IF(ROUNDUP($AM152/VLOOKUP($AL152,'3.段階号俸表・参照表'!$V$4:$AH$13,4),0)+1&gt;=$AS152,$AS152,ROUNDUP($AM152/VLOOKUP($AL152,'3.段階号俸表・参照表'!$V$4:$AH$13,4),0)+1))</f>
        <v/>
      </c>
      <c r="AO152" s="199" t="str">
        <f>IF($AL152="","",($AN152-1)*VLOOKUP($AL152,'3.段階号俸表・参照表'!$V$4:$AI$13,4,FALSE))</f>
        <v/>
      </c>
      <c r="AP152" s="188" t="str">
        <f t="shared" si="94"/>
        <v/>
      </c>
      <c r="AQ152" s="188" t="str">
        <f>IF($AL152="","",IF($AP152&lt;=0,0,IF(ROUNDUP($AP152/(VLOOKUP($AL152,'3.段階号俸表・参照表'!$V$4:$AH$13,8,FALSE)),0)&gt;=($AT152-$AS152),$AT152-$AS152,ROUNDUP($AP152/(VLOOKUP($AL152,'3.段階号俸表・参照表'!$V$4:$AH$13,8,FALSE)),0))))</f>
        <v/>
      </c>
      <c r="AR152" s="188" t="str">
        <f t="shared" si="95"/>
        <v/>
      </c>
      <c r="AS152" s="188" t="str">
        <f>IF($AL152="","",VLOOKUP($AL152,'3.段階号俸表・参照表'!$V$4:$AH$13,11,FALSE))</f>
        <v/>
      </c>
      <c r="AT152" s="188" t="str">
        <f>IF($AL152="","",VLOOKUP($AL152,'3.段階号俸表・参照表'!$V$4:$AH$13,12,FALSE))</f>
        <v/>
      </c>
      <c r="AU152" s="145" t="str">
        <f>IF($AL152="","",INDEX('3.段階号俸表・参照表'!$B$3:$T$188,MATCH($AR152,'3.段階号俸表・参照表'!$B$3:$B$188,0),MATCH($AL152,'3.段階号俸表・参照表'!$B$3:$T$3,0)))</f>
        <v/>
      </c>
      <c r="AV152" s="145" t="str">
        <f t="shared" si="81"/>
        <v/>
      </c>
      <c r="AW152" s="145" t="str">
        <f t="shared" si="96"/>
        <v/>
      </c>
      <c r="AX152" s="145" t="str">
        <f t="shared" si="97"/>
        <v/>
      </c>
      <c r="AY152" s="145" t="str">
        <f t="shared" si="98"/>
        <v/>
      </c>
      <c r="AZ152" s="145" t="str">
        <f t="shared" si="99"/>
        <v/>
      </c>
      <c r="BA152" s="201" t="str">
        <f t="shared" si="100"/>
        <v/>
      </c>
      <c r="BC152" s="234" t="str">
        <f t="shared" si="82"/>
        <v/>
      </c>
      <c r="BD152" s="226" t="str">
        <f t="shared" si="83"/>
        <v/>
      </c>
      <c r="BE152" s="226" t="str">
        <f t="shared" si="84"/>
        <v/>
      </c>
      <c r="BF152" s="226" t="str">
        <f t="shared" si="85"/>
        <v/>
      </c>
      <c r="BG152" s="235" t="str">
        <f>IF($C152="","",IF($BC152&gt;=$BC$5,AI152,VLOOKUP(BC152,'1.年齢給'!$B$8:$C$54,2)))</f>
        <v/>
      </c>
      <c r="BH152" s="240" t="str">
        <f t="shared" si="101"/>
        <v/>
      </c>
      <c r="BI152" s="230" t="str">
        <f t="shared" si="102"/>
        <v/>
      </c>
      <c r="BJ152" s="230" t="str">
        <f t="shared" si="103"/>
        <v/>
      </c>
      <c r="BK152" s="230" t="str">
        <f>IF($BH152="","",VLOOKUP($BH152,'3.段階号俸表・参照表'!V$4:AH$13,11,FALSE))</f>
        <v/>
      </c>
      <c r="BL152" s="230" t="str">
        <f>IF($BH152="","",VLOOKUP($BH152,'3.段階号俸表・参照表'!$V$4:$AH$13,12,FALSE))</f>
        <v/>
      </c>
      <c r="BM152" s="235" t="str">
        <f>IF($C152="","",IF($BC152&gt;=$BC$5,$AU152,INDEX('3.段階号俸表・参照表'!$B$3:$T$188,MATCH(BJ152,'3.段階号俸表・参照表'!$B$3:$B$188,0),MATCH(BH152,'3.段階号俸表・参照表'!$B$3:$T$3,0))))</f>
        <v/>
      </c>
      <c r="BN152" s="238" t="str">
        <f t="shared" si="104"/>
        <v/>
      </c>
    </row>
    <row r="153" spans="1:66" ht="14.4" x14ac:dyDescent="0.15">
      <c r="A153" s="62" t="str">
        <f>IF(C153="","",COUNTA($C$9:C153))</f>
        <v/>
      </c>
      <c r="B153" s="419"/>
      <c r="C153" s="419"/>
      <c r="D153" s="427"/>
      <c r="E153" s="427"/>
      <c r="F153" s="419"/>
      <c r="G153" s="427"/>
      <c r="H153" s="420"/>
      <c r="I153" s="420"/>
      <c r="J153" s="142" t="str">
        <f t="shared" si="105"/>
        <v/>
      </c>
      <c r="K153" s="142" t="str">
        <f t="shared" si="106"/>
        <v/>
      </c>
      <c r="L153" s="142" t="str">
        <f t="shared" si="107"/>
        <v/>
      </c>
      <c r="M153" s="142" t="str">
        <f t="shared" si="108"/>
        <v/>
      </c>
      <c r="N153" s="421"/>
      <c r="O153" s="421"/>
      <c r="P153" s="421"/>
      <c r="Q153" s="421"/>
      <c r="R153" s="145" t="str">
        <f t="shared" si="86"/>
        <v/>
      </c>
      <c r="S153" s="422"/>
      <c r="T153" s="422"/>
      <c r="U153" s="422"/>
      <c r="V153" s="422"/>
      <c r="W153" s="149" t="str">
        <f t="shared" si="87"/>
        <v/>
      </c>
      <c r="X153" s="151" t="str">
        <f t="shared" si="88"/>
        <v/>
      </c>
      <c r="Y153" s="63" t="str">
        <f>IF($C153="","",VLOOKUP($J153,'1.年齢給'!$B$8:$C$54,2))</f>
        <v/>
      </c>
      <c r="Z153" s="64" t="str">
        <f t="shared" si="89"/>
        <v/>
      </c>
      <c r="AA153" s="65" t="str">
        <f>IF($C153="","",IF($Z153="","",IF($Z153&lt;'3.段階号俸表・参照表'!$W$5,1,VLOOKUP($Z153,'3.段階号俸表・参照表'!$W$4:$AI$13,13,TRUE))))</f>
        <v/>
      </c>
      <c r="AB153" s="64" t="str">
        <f>IF(C153="","",($Z153-VLOOKUP($AA153,'3.段階号俸表・参照表'!$V$4:$AH$13,2,FALSE)))</f>
        <v/>
      </c>
      <c r="AC153" s="65" t="str">
        <f>IF($C153="","",IF($AB153&lt;=0,1,ROUNDUP($AB153/VLOOKUP($AA153,'3.段階号俸表・参照表'!$V$4:$AH$13,4,FALSE),0)+1))</f>
        <v/>
      </c>
      <c r="AD153" s="64" t="str">
        <f>IF($C153="","",INDEX('3.段階号俸表・参照表'!$B$3:$T$188,MATCH($AC153,'3.段階号俸表・参照表'!$B$3:$B$188,0),MATCH($AA153,'3.段階号俸表・参照表'!$B$3:$T$3,0)))</f>
        <v/>
      </c>
      <c r="AE153" s="64" t="str">
        <f t="shared" si="78"/>
        <v/>
      </c>
      <c r="AF153" s="64" t="str">
        <f t="shared" si="90"/>
        <v/>
      </c>
      <c r="AG153" s="64" t="str">
        <f t="shared" si="79"/>
        <v/>
      </c>
      <c r="AH153" s="67" t="str">
        <f t="shared" si="80"/>
        <v/>
      </c>
      <c r="AI153" s="187" t="str">
        <f t="shared" si="91"/>
        <v/>
      </c>
      <c r="AJ153" s="145" t="str">
        <f t="shared" si="92"/>
        <v/>
      </c>
      <c r="AK153" s="188" t="str">
        <f t="shared" si="93"/>
        <v/>
      </c>
      <c r="AL153" s="423"/>
      <c r="AM153" s="198" t="str">
        <f>IF($AL153="","",($AJ153-VLOOKUP($AL153,'3.段階号俸表・参照表'!$V$4:$AH$13,2,FALSE)))</f>
        <v/>
      </c>
      <c r="AN153" s="188" t="str">
        <f>IF($AL153="","",IF(ROUNDUP($AM153/VLOOKUP($AL153,'3.段階号俸表・参照表'!$V$4:$AH$13,4),0)+1&gt;=$AS153,$AS153,ROUNDUP($AM153/VLOOKUP($AL153,'3.段階号俸表・参照表'!$V$4:$AH$13,4),0)+1))</f>
        <v/>
      </c>
      <c r="AO153" s="199" t="str">
        <f>IF($AL153="","",($AN153-1)*VLOOKUP($AL153,'3.段階号俸表・参照表'!$V$4:$AI$13,4,FALSE))</f>
        <v/>
      </c>
      <c r="AP153" s="188" t="str">
        <f t="shared" si="94"/>
        <v/>
      </c>
      <c r="AQ153" s="188" t="str">
        <f>IF($AL153="","",IF($AP153&lt;=0,0,IF(ROUNDUP($AP153/(VLOOKUP($AL153,'3.段階号俸表・参照表'!$V$4:$AH$13,8,FALSE)),0)&gt;=($AT153-$AS153),$AT153-$AS153,ROUNDUP($AP153/(VLOOKUP($AL153,'3.段階号俸表・参照表'!$V$4:$AH$13,8,FALSE)),0))))</f>
        <v/>
      </c>
      <c r="AR153" s="188" t="str">
        <f t="shared" si="95"/>
        <v/>
      </c>
      <c r="AS153" s="188" t="str">
        <f>IF($AL153="","",VLOOKUP($AL153,'3.段階号俸表・参照表'!$V$4:$AH$13,11,FALSE))</f>
        <v/>
      </c>
      <c r="AT153" s="188" t="str">
        <f>IF($AL153="","",VLOOKUP($AL153,'3.段階号俸表・参照表'!$V$4:$AH$13,12,FALSE))</f>
        <v/>
      </c>
      <c r="AU153" s="145" t="str">
        <f>IF($AL153="","",INDEX('3.段階号俸表・参照表'!$B$3:$T$188,MATCH($AR153,'3.段階号俸表・参照表'!$B$3:$B$188,0),MATCH($AL153,'3.段階号俸表・参照表'!$B$3:$T$3,0)))</f>
        <v/>
      </c>
      <c r="AV153" s="145" t="str">
        <f t="shared" si="81"/>
        <v/>
      </c>
      <c r="AW153" s="145" t="str">
        <f t="shared" si="96"/>
        <v/>
      </c>
      <c r="AX153" s="145" t="str">
        <f t="shared" si="97"/>
        <v/>
      </c>
      <c r="AY153" s="145" t="str">
        <f t="shared" si="98"/>
        <v/>
      </c>
      <c r="AZ153" s="145" t="str">
        <f t="shared" si="99"/>
        <v/>
      </c>
      <c r="BA153" s="201" t="str">
        <f t="shared" si="100"/>
        <v/>
      </c>
      <c r="BC153" s="234" t="str">
        <f t="shared" si="82"/>
        <v/>
      </c>
      <c r="BD153" s="226" t="str">
        <f t="shared" si="83"/>
        <v/>
      </c>
      <c r="BE153" s="226" t="str">
        <f t="shared" si="84"/>
        <v/>
      </c>
      <c r="BF153" s="226" t="str">
        <f t="shared" si="85"/>
        <v/>
      </c>
      <c r="BG153" s="235" t="str">
        <f>IF($C153="","",IF($BC153&gt;=$BC$5,AI153,VLOOKUP(BC153,'1.年齢給'!$B$8:$C$54,2)))</f>
        <v/>
      </c>
      <c r="BH153" s="240" t="str">
        <f t="shared" si="101"/>
        <v/>
      </c>
      <c r="BI153" s="230" t="str">
        <f t="shared" si="102"/>
        <v/>
      </c>
      <c r="BJ153" s="230" t="str">
        <f t="shared" si="103"/>
        <v/>
      </c>
      <c r="BK153" s="230" t="str">
        <f>IF($BH153="","",VLOOKUP($BH153,'3.段階号俸表・参照表'!V$4:AH$13,11,FALSE))</f>
        <v/>
      </c>
      <c r="BL153" s="230" t="str">
        <f>IF($BH153="","",VLOOKUP($BH153,'3.段階号俸表・参照表'!$V$4:$AH$13,12,FALSE))</f>
        <v/>
      </c>
      <c r="BM153" s="235" t="str">
        <f>IF($C153="","",IF($BC153&gt;=$BC$5,$AU153,INDEX('3.段階号俸表・参照表'!$B$3:$T$188,MATCH(BJ153,'3.段階号俸表・参照表'!$B$3:$B$188,0),MATCH(BH153,'3.段階号俸表・参照表'!$B$3:$T$3,0))))</f>
        <v/>
      </c>
      <c r="BN153" s="238" t="str">
        <f t="shared" si="104"/>
        <v/>
      </c>
    </row>
    <row r="154" spans="1:66" ht="14.4" x14ac:dyDescent="0.15">
      <c r="A154" s="62" t="str">
        <f>IF(C154="","",COUNTA($C$9:C154))</f>
        <v/>
      </c>
      <c r="B154" s="419"/>
      <c r="C154" s="419"/>
      <c r="D154" s="427"/>
      <c r="E154" s="427"/>
      <c r="F154" s="419"/>
      <c r="G154" s="427"/>
      <c r="H154" s="420"/>
      <c r="I154" s="420"/>
      <c r="J154" s="142" t="str">
        <f t="shared" si="105"/>
        <v/>
      </c>
      <c r="K154" s="142" t="str">
        <f t="shared" si="106"/>
        <v/>
      </c>
      <c r="L154" s="142" t="str">
        <f t="shared" si="107"/>
        <v/>
      </c>
      <c r="M154" s="142" t="str">
        <f t="shared" si="108"/>
        <v/>
      </c>
      <c r="N154" s="421"/>
      <c r="O154" s="421"/>
      <c r="P154" s="421"/>
      <c r="Q154" s="421"/>
      <c r="R154" s="145" t="str">
        <f t="shared" si="86"/>
        <v/>
      </c>
      <c r="S154" s="422"/>
      <c r="T154" s="422"/>
      <c r="U154" s="422"/>
      <c r="V154" s="422"/>
      <c r="W154" s="149" t="str">
        <f t="shared" si="87"/>
        <v/>
      </c>
      <c r="X154" s="151" t="str">
        <f t="shared" si="88"/>
        <v/>
      </c>
      <c r="Y154" s="63" t="str">
        <f>IF($C154="","",VLOOKUP($J154,'1.年齢給'!$B$8:$C$54,2))</f>
        <v/>
      </c>
      <c r="Z154" s="64" t="str">
        <f t="shared" si="89"/>
        <v/>
      </c>
      <c r="AA154" s="65" t="str">
        <f>IF($C154="","",IF($Z154="","",IF($Z154&lt;'3.段階号俸表・参照表'!$W$5,1,VLOOKUP($Z154,'3.段階号俸表・参照表'!$W$4:$AI$13,13,TRUE))))</f>
        <v/>
      </c>
      <c r="AB154" s="64" t="str">
        <f>IF(C154="","",($Z154-VLOOKUP($AA154,'3.段階号俸表・参照表'!$V$4:$AH$13,2,FALSE)))</f>
        <v/>
      </c>
      <c r="AC154" s="65" t="str">
        <f>IF($C154="","",IF($AB154&lt;=0,1,ROUNDUP($AB154/VLOOKUP($AA154,'3.段階号俸表・参照表'!$V$4:$AH$13,4,FALSE),0)+1))</f>
        <v/>
      </c>
      <c r="AD154" s="64" t="str">
        <f>IF($C154="","",INDEX('3.段階号俸表・参照表'!$B$3:$T$188,MATCH($AC154,'3.段階号俸表・参照表'!$B$3:$B$188,0),MATCH($AA154,'3.段階号俸表・参照表'!$B$3:$T$3,0)))</f>
        <v/>
      </c>
      <c r="AE154" s="64" t="str">
        <f t="shared" si="78"/>
        <v/>
      </c>
      <c r="AF154" s="64" t="str">
        <f t="shared" si="90"/>
        <v/>
      </c>
      <c r="AG154" s="64" t="str">
        <f t="shared" si="79"/>
        <v/>
      </c>
      <c r="AH154" s="67" t="str">
        <f t="shared" si="80"/>
        <v/>
      </c>
      <c r="AI154" s="187" t="str">
        <f t="shared" si="91"/>
        <v/>
      </c>
      <c r="AJ154" s="145" t="str">
        <f t="shared" si="92"/>
        <v/>
      </c>
      <c r="AK154" s="188" t="str">
        <f t="shared" si="93"/>
        <v/>
      </c>
      <c r="AL154" s="423"/>
      <c r="AM154" s="198" t="str">
        <f>IF($AL154="","",($AJ154-VLOOKUP($AL154,'3.段階号俸表・参照表'!$V$4:$AH$13,2,FALSE)))</f>
        <v/>
      </c>
      <c r="AN154" s="188" t="str">
        <f>IF($AL154="","",IF(ROUNDUP($AM154/VLOOKUP($AL154,'3.段階号俸表・参照表'!$V$4:$AH$13,4),0)+1&gt;=$AS154,$AS154,ROUNDUP($AM154/VLOOKUP($AL154,'3.段階号俸表・参照表'!$V$4:$AH$13,4),0)+1))</f>
        <v/>
      </c>
      <c r="AO154" s="199" t="str">
        <f>IF($AL154="","",($AN154-1)*VLOOKUP($AL154,'3.段階号俸表・参照表'!$V$4:$AI$13,4,FALSE))</f>
        <v/>
      </c>
      <c r="AP154" s="188" t="str">
        <f t="shared" si="94"/>
        <v/>
      </c>
      <c r="AQ154" s="188" t="str">
        <f>IF($AL154="","",IF($AP154&lt;=0,0,IF(ROUNDUP($AP154/(VLOOKUP($AL154,'3.段階号俸表・参照表'!$V$4:$AH$13,8,FALSE)),0)&gt;=($AT154-$AS154),$AT154-$AS154,ROUNDUP($AP154/(VLOOKUP($AL154,'3.段階号俸表・参照表'!$V$4:$AH$13,8,FALSE)),0))))</f>
        <v/>
      </c>
      <c r="AR154" s="188" t="str">
        <f t="shared" si="95"/>
        <v/>
      </c>
      <c r="AS154" s="188" t="str">
        <f>IF($AL154="","",VLOOKUP($AL154,'3.段階号俸表・参照表'!$V$4:$AH$13,11,FALSE))</f>
        <v/>
      </c>
      <c r="AT154" s="188" t="str">
        <f>IF($AL154="","",VLOOKUP($AL154,'3.段階号俸表・参照表'!$V$4:$AH$13,12,FALSE))</f>
        <v/>
      </c>
      <c r="AU154" s="145" t="str">
        <f>IF($AL154="","",INDEX('3.段階号俸表・参照表'!$B$3:$T$188,MATCH($AR154,'3.段階号俸表・参照表'!$B$3:$B$188,0),MATCH($AL154,'3.段階号俸表・参照表'!$B$3:$T$3,0)))</f>
        <v/>
      </c>
      <c r="AV154" s="145" t="str">
        <f t="shared" si="81"/>
        <v/>
      </c>
      <c r="AW154" s="145" t="str">
        <f t="shared" si="96"/>
        <v/>
      </c>
      <c r="AX154" s="145" t="str">
        <f t="shared" si="97"/>
        <v/>
      </c>
      <c r="AY154" s="145" t="str">
        <f t="shared" si="98"/>
        <v/>
      </c>
      <c r="AZ154" s="145" t="str">
        <f t="shared" si="99"/>
        <v/>
      </c>
      <c r="BA154" s="201" t="str">
        <f t="shared" si="100"/>
        <v/>
      </c>
      <c r="BC154" s="234" t="str">
        <f t="shared" si="82"/>
        <v/>
      </c>
      <c r="BD154" s="226" t="str">
        <f t="shared" si="83"/>
        <v/>
      </c>
      <c r="BE154" s="226" t="str">
        <f t="shared" si="84"/>
        <v/>
      </c>
      <c r="BF154" s="226" t="str">
        <f t="shared" si="85"/>
        <v/>
      </c>
      <c r="BG154" s="235" t="str">
        <f>IF($C154="","",IF($BC154&gt;=$BC$5,AI154,VLOOKUP(BC154,'1.年齢給'!$B$8:$C$54,2)))</f>
        <v/>
      </c>
      <c r="BH154" s="240" t="str">
        <f t="shared" si="101"/>
        <v/>
      </c>
      <c r="BI154" s="230" t="str">
        <f t="shared" si="102"/>
        <v/>
      </c>
      <c r="BJ154" s="230" t="str">
        <f t="shared" si="103"/>
        <v/>
      </c>
      <c r="BK154" s="230" t="str">
        <f>IF($BH154="","",VLOOKUP($BH154,'3.段階号俸表・参照表'!V$4:AH$13,11,FALSE))</f>
        <v/>
      </c>
      <c r="BL154" s="230" t="str">
        <f>IF($BH154="","",VLOOKUP($BH154,'3.段階号俸表・参照表'!$V$4:$AH$13,12,FALSE))</f>
        <v/>
      </c>
      <c r="BM154" s="235" t="str">
        <f>IF($C154="","",IF($BC154&gt;=$BC$5,$AU154,INDEX('3.段階号俸表・参照表'!$B$3:$T$188,MATCH(BJ154,'3.段階号俸表・参照表'!$B$3:$B$188,0),MATCH(BH154,'3.段階号俸表・参照表'!$B$3:$T$3,0))))</f>
        <v/>
      </c>
      <c r="BN154" s="238" t="str">
        <f t="shared" si="104"/>
        <v/>
      </c>
    </row>
    <row r="155" spans="1:66" ht="14.4" x14ac:dyDescent="0.15">
      <c r="A155" s="62" t="str">
        <f>IF(C155="","",COUNTA($C$9:C155))</f>
        <v/>
      </c>
      <c r="B155" s="419"/>
      <c r="C155" s="419"/>
      <c r="D155" s="427"/>
      <c r="E155" s="427"/>
      <c r="F155" s="419"/>
      <c r="G155" s="427"/>
      <c r="H155" s="420"/>
      <c r="I155" s="420"/>
      <c r="J155" s="142" t="str">
        <f t="shared" si="105"/>
        <v/>
      </c>
      <c r="K155" s="142" t="str">
        <f t="shared" si="106"/>
        <v/>
      </c>
      <c r="L155" s="142" t="str">
        <f t="shared" si="107"/>
        <v/>
      </c>
      <c r="M155" s="142" t="str">
        <f t="shared" si="108"/>
        <v/>
      </c>
      <c r="N155" s="421"/>
      <c r="O155" s="421"/>
      <c r="P155" s="421"/>
      <c r="Q155" s="421"/>
      <c r="R155" s="145" t="str">
        <f t="shared" si="86"/>
        <v/>
      </c>
      <c r="S155" s="422"/>
      <c r="T155" s="422"/>
      <c r="U155" s="422"/>
      <c r="V155" s="422"/>
      <c r="W155" s="149" t="str">
        <f t="shared" si="87"/>
        <v/>
      </c>
      <c r="X155" s="151" t="str">
        <f t="shared" si="88"/>
        <v/>
      </c>
      <c r="Y155" s="63" t="str">
        <f>IF($C155="","",VLOOKUP($J155,'1.年齢給'!$B$8:$C$54,2))</f>
        <v/>
      </c>
      <c r="Z155" s="64" t="str">
        <f t="shared" si="89"/>
        <v/>
      </c>
      <c r="AA155" s="65" t="str">
        <f>IF($C155="","",IF($Z155="","",IF($Z155&lt;'3.段階号俸表・参照表'!$W$5,1,VLOOKUP($Z155,'3.段階号俸表・参照表'!$W$4:$AI$13,13,TRUE))))</f>
        <v/>
      </c>
      <c r="AB155" s="64" t="str">
        <f>IF(C155="","",($Z155-VLOOKUP($AA155,'3.段階号俸表・参照表'!$V$4:$AH$13,2,FALSE)))</f>
        <v/>
      </c>
      <c r="AC155" s="65" t="str">
        <f>IF($C155="","",IF($AB155&lt;=0,1,ROUNDUP($AB155/VLOOKUP($AA155,'3.段階号俸表・参照表'!$V$4:$AH$13,4,FALSE),0)+1))</f>
        <v/>
      </c>
      <c r="AD155" s="64" t="str">
        <f>IF($C155="","",INDEX('3.段階号俸表・参照表'!$B$3:$T$188,MATCH($AC155,'3.段階号俸表・参照表'!$B$3:$B$188,0),MATCH($AA155,'3.段階号俸表・参照表'!$B$3:$T$3,0)))</f>
        <v/>
      </c>
      <c r="AE155" s="64" t="str">
        <f t="shared" si="78"/>
        <v/>
      </c>
      <c r="AF155" s="64" t="str">
        <f t="shared" si="90"/>
        <v/>
      </c>
      <c r="AG155" s="64" t="str">
        <f t="shared" si="79"/>
        <v/>
      </c>
      <c r="AH155" s="67" t="str">
        <f t="shared" si="80"/>
        <v/>
      </c>
      <c r="AI155" s="187" t="str">
        <f t="shared" si="91"/>
        <v/>
      </c>
      <c r="AJ155" s="145" t="str">
        <f t="shared" si="92"/>
        <v/>
      </c>
      <c r="AK155" s="188" t="str">
        <f t="shared" si="93"/>
        <v/>
      </c>
      <c r="AL155" s="423"/>
      <c r="AM155" s="198" t="str">
        <f>IF($AL155="","",($AJ155-VLOOKUP($AL155,'3.段階号俸表・参照表'!$V$4:$AH$13,2,FALSE)))</f>
        <v/>
      </c>
      <c r="AN155" s="188" t="str">
        <f>IF($AL155="","",IF(ROUNDUP($AM155/VLOOKUP($AL155,'3.段階号俸表・参照表'!$V$4:$AH$13,4),0)+1&gt;=$AS155,$AS155,ROUNDUP($AM155/VLOOKUP($AL155,'3.段階号俸表・参照表'!$V$4:$AH$13,4),0)+1))</f>
        <v/>
      </c>
      <c r="AO155" s="199" t="str">
        <f>IF($AL155="","",($AN155-1)*VLOOKUP($AL155,'3.段階号俸表・参照表'!$V$4:$AI$13,4,FALSE))</f>
        <v/>
      </c>
      <c r="AP155" s="188" t="str">
        <f t="shared" si="94"/>
        <v/>
      </c>
      <c r="AQ155" s="188" t="str">
        <f>IF($AL155="","",IF($AP155&lt;=0,0,IF(ROUNDUP($AP155/(VLOOKUP($AL155,'3.段階号俸表・参照表'!$V$4:$AH$13,8,FALSE)),0)&gt;=($AT155-$AS155),$AT155-$AS155,ROUNDUP($AP155/(VLOOKUP($AL155,'3.段階号俸表・参照表'!$V$4:$AH$13,8,FALSE)),0))))</f>
        <v/>
      </c>
      <c r="AR155" s="188" t="str">
        <f t="shared" si="95"/>
        <v/>
      </c>
      <c r="AS155" s="188" t="str">
        <f>IF($AL155="","",VLOOKUP($AL155,'3.段階号俸表・参照表'!$V$4:$AH$13,11,FALSE))</f>
        <v/>
      </c>
      <c r="AT155" s="188" t="str">
        <f>IF($AL155="","",VLOOKUP($AL155,'3.段階号俸表・参照表'!$V$4:$AH$13,12,FALSE))</f>
        <v/>
      </c>
      <c r="AU155" s="145" t="str">
        <f>IF($AL155="","",INDEX('3.段階号俸表・参照表'!$B$3:$T$188,MATCH($AR155,'3.段階号俸表・参照表'!$B$3:$B$188,0),MATCH($AL155,'3.段階号俸表・参照表'!$B$3:$T$3,0)))</f>
        <v/>
      </c>
      <c r="AV155" s="145" t="str">
        <f t="shared" si="81"/>
        <v/>
      </c>
      <c r="AW155" s="145" t="str">
        <f t="shared" si="96"/>
        <v/>
      </c>
      <c r="AX155" s="145" t="str">
        <f t="shared" si="97"/>
        <v/>
      </c>
      <c r="AY155" s="145" t="str">
        <f t="shared" si="98"/>
        <v/>
      </c>
      <c r="AZ155" s="145" t="str">
        <f t="shared" si="99"/>
        <v/>
      </c>
      <c r="BA155" s="201" t="str">
        <f t="shared" si="100"/>
        <v/>
      </c>
      <c r="BC155" s="234" t="str">
        <f t="shared" si="82"/>
        <v/>
      </c>
      <c r="BD155" s="226" t="str">
        <f t="shared" si="83"/>
        <v/>
      </c>
      <c r="BE155" s="226" t="str">
        <f t="shared" si="84"/>
        <v/>
      </c>
      <c r="BF155" s="226" t="str">
        <f t="shared" si="85"/>
        <v/>
      </c>
      <c r="BG155" s="235" t="str">
        <f>IF($C155="","",IF($BC155&gt;=$BC$5,AI155,VLOOKUP(BC155,'1.年齢給'!$B$8:$C$54,2)))</f>
        <v/>
      </c>
      <c r="BH155" s="240" t="str">
        <f t="shared" si="101"/>
        <v/>
      </c>
      <c r="BI155" s="230" t="str">
        <f t="shared" si="102"/>
        <v/>
      </c>
      <c r="BJ155" s="230" t="str">
        <f t="shared" si="103"/>
        <v/>
      </c>
      <c r="BK155" s="230" t="str">
        <f>IF($BH155="","",VLOOKUP($BH155,'3.段階号俸表・参照表'!V$4:AH$13,11,FALSE))</f>
        <v/>
      </c>
      <c r="BL155" s="230" t="str">
        <f>IF($BH155="","",VLOOKUP($BH155,'3.段階号俸表・参照表'!$V$4:$AH$13,12,FALSE))</f>
        <v/>
      </c>
      <c r="BM155" s="235" t="str">
        <f>IF($C155="","",IF($BC155&gt;=$BC$5,$AU155,INDEX('3.段階号俸表・参照表'!$B$3:$T$188,MATCH(BJ155,'3.段階号俸表・参照表'!$B$3:$B$188,0),MATCH(BH155,'3.段階号俸表・参照表'!$B$3:$T$3,0))))</f>
        <v/>
      </c>
      <c r="BN155" s="238" t="str">
        <f t="shared" si="104"/>
        <v/>
      </c>
    </row>
    <row r="156" spans="1:66" ht="14.4" x14ac:dyDescent="0.15">
      <c r="A156" s="62" t="str">
        <f>IF(C156="","",COUNTA($C$9:C156))</f>
        <v/>
      </c>
      <c r="B156" s="419"/>
      <c r="C156" s="419"/>
      <c r="D156" s="427"/>
      <c r="E156" s="427"/>
      <c r="F156" s="419"/>
      <c r="G156" s="427"/>
      <c r="H156" s="420"/>
      <c r="I156" s="420"/>
      <c r="J156" s="142" t="str">
        <f t="shared" si="105"/>
        <v/>
      </c>
      <c r="K156" s="142" t="str">
        <f t="shared" si="106"/>
        <v/>
      </c>
      <c r="L156" s="142" t="str">
        <f t="shared" si="107"/>
        <v/>
      </c>
      <c r="M156" s="142" t="str">
        <f t="shared" si="108"/>
        <v/>
      </c>
      <c r="N156" s="421"/>
      <c r="O156" s="421"/>
      <c r="P156" s="421"/>
      <c r="Q156" s="421"/>
      <c r="R156" s="145" t="str">
        <f t="shared" si="86"/>
        <v/>
      </c>
      <c r="S156" s="422"/>
      <c r="T156" s="422"/>
      <c r="U156" s="422"/>
      <c r="V156" s="422"/>
      <c r="W156" s="149" t="str">
        <f t="shared" si="87"/>
        <v/>
      </c>
      <c r="X156" s="151" t="str">
        <f t="shared" si="88"/>
        <v/>
      </c>
      <c r="Y156" s="63" t="str">
        <f>IF($C156="","",VLOOKUP($J156,'1.年齢給'!$B$8:$C$54,2))</f>
        <v/>
      </c>
      <c r="Z156" s="64" t="str">
        <f t="shared" si="89"/>
        <v/>
      </c>
      <c r="AA156" s="65" t="str">
        <f>IF($C156="","",IF($Z156="","",IF($Z156&lt;'3.段階号俸表・参照表'!$W$5,1,VLOOKUP($Z156,'3.段階号俸表・参照表'!$W$4:$AI$13,13,TRUE))))</f>
        <v/>
      </c>
      <c r="AB156" s="64" t="str">
        <f>IF(C156="","",($Z156-VLOOKUP($AA156,'3.段階号俸表・参照表'!$V$4:$AH$13,2,FALSE)))</f>
        <v/>
      </c>
      <c r="AC156" s="65" t="str">
        <f>IF($C156="","",IF($AB156&lt;=0,1,ROUNDUP($AB156/VLOOKUP($AA156,'3.段階号俸表・参照表'!$V$4:$AH$13,4,FALSE),0)+1))</f>
        <v/>
      </c>
      <c r="AD156" s="64" t="str">
        <f>IF($C156="","",INDEX('3.段階号俸表・参照表'!$B$3:$T$188,MATCH($AC156,'3.段階号俸表・参照表'!$B$3:$B$188,0),MATCH($AA156,'3.段階号俸表・参照表'!$B$3:$T$3,0)))</f>
        <v/>
      </c>
      <c r="AE156" s="64" t="str">
        <f t="shared" si="78"/>
        <v/>
      </c>
      <c r="AF156" s="64" t="str">
        <f t="shared" si="90"/>
        <v/>
      </c>
      <c r="AG156" s="64" t="str">
        <f t="shared" si="79"/>
        <v/>
      </c>
      <c r="AH156" s="67" t="str">
        <f t="shared" si="80"/>
        <v/>
      </c>
      <c r="AI156" s="187" t="str">
        <f t="shared" si="91"/>
        <v/>
      </c>
      <c r="AJ156" s="145" t="str">
        <f t="shared" si="92"/>
        <v/>
      </c>
      <c r="AK156" s="188" t="str">
        <f t="shared" si="93"/>
        <v/>
      </c>
      <c r="AL156" s="423"/>
      <c r="AM156" s="198" t="str">
        <f>IF($AL156="","",($AJ156-VLOOKUP($AL156,'3.段階号俸表・参照表'!$V$4:$AH$13,2,FALSE)))</f>
        <v/>
      </c>
      <c r="AN156" s="188" t="str">
        <f>IF($AL156="","",IF(ROUNDUP($AM156/VLOOKUP($AL156,'3.段階号俸表・参照表'!$V$4:$AH$13,4),0)+1&gt;=$AS156,$AS156,ROUNDUP($AM156/VLOOKUP($AL156,'3.段階号俸表・参照表'!$V$4:$AH$13,4),0)+1))</f>
        <v/>
      </c>
      <c r="AO156" s="199" t="str">
        <f>IF($AL156="","",($AN156-1)*VLOOKUP($AL156,'3.段階号俸表・参照表'!$V$4:$AI$13,4,FALSE))</f>
        <v/>
      </c>
      <c r="AP156" s="188" t="str">
        <f t="shared" si="94"/>
        <v/>
      </c>
      <c r="AQ156" s="188" t="str">
        <f>IF($AL156="","",IF($AP156&lt;=0,0,IF(ROUNDUP($AP156/(VLOOKUP($AL156,'3.段階号俸表・参照表'!$V$4:$AH$13,8,FALSE)),0)&gt;=($AT156-$AS156),$AT156-$AS156,ROUNDUP($AP156/(VLOOKUP($AL156,'3.段階号俸表・参照表'!$V$4:$AH$13,8,FALSE)),0))))</f>
        <v/>
      </c>
      <c r="AR156" s="188" t="str">
        <f t="shared" si="95"/>
        <v/>
      </c>
      <c r="AS156" s="188" t="str">
        <f>IF($AL156="","",VLOOKUP($AL156,'3.段階号俸表・参照表'!$V$4:$AH$13,11,FALSE))</f>
        <v/>
      </c>
      <c r="AT156" s="188" t="str">
        <f>IF($AL156="","",VLOOKUP($AL156,'3.段階号俸表・参照表'!$V$4:$AH$13,12,FALSE))</f>
        <v/>
      </c>
      <c r="AU156" s="145" t="str">
        <f>IF($AL156="","",INDEX('3.段階号俸表・参照表'!$B$3:$T$188,MATCH($AR156,'3.段階号俸表・参照表'!$B$3:$B$188,0),MATCH($AL156,'3.段階号俸表・参照表'!$B$3:$T$3,0)))</f>
        <v/>
      </c>
      <c r="AV156" s="145" t="str">
        <f t="shared" si="81"/>
        <v/>
      </c>
      <c r="AW156" s="145" t="str">
        <f t="shared" si="96"/>
        <v/>
      </c>
      <c r="AX156" s="145" t="str">
        <f t="shared" si="97"/>
        <v/>
      </c>
      <c r="AY156" s="145" t="str">
        <f t="shared" si="98"/>
        <v/>
      </c>
      <c r="AZ156" s="145" t="str">
        <f t="shared" si="99"/>
        <v/>
      </c>
      <c r="BA156" s="201" t="str">
        <f t="shared" si="100"/>
        <v/>
      </c>
      <c r="BC156" s="234" t="str">
        <f t="shared" si="82"/>
        <v/>
      </c>
      <c r="BD156" s="226" t="str">
        <f t="shared" si="83"/>
        <v/>
      </c>
      <c r="BE156" s="226" t="str">
        <f t="shared" si="84"/>
        <v/>
      </c>
      <c r="BF156" s="226" t="str">
        <f t="shared" si="85"/>
        <v/>
      </c>
      <c r="BG156" s="235" t="str">
        <f>IF($C156="","",IF($BC156&gt;=$BC$5,AI156,VLOOKUP(BC156,'1.年齢給'!$B$8:$C$54,2)))</f>
        <v/>
      </c>
      <c r="BH156" s="240" t="str">
        <f t="shared" si="101"/>
        <v/>
      </c>
      <c r="BI156" s="230" t="str">
        <f t="shared" si="102"/>
        <v/>
      </c>
      <c r="BJ156" s="230" t="str">
        <f t="shared" si="103"/>
        <v/>
      </c>
      <c r="BK156" s="230" t="str">
        <f>IF($BH156="","",VLOOKUP($BH156,'3.段階号俸表・参照表'!V$4:AH$13,11,FALSE))</f>
        <v/>
      </c>
      <c r="BL156" s="230" t="str">
        <f>IF($BH156="","",VLOOKUP($BH156,'3.段階号俸表・参照表'!$V$4:$AH$13,12,FALSE))</f>
        <v/>
      </c>
      <c r="BM156" s="235" t="str">
        <f>IF($C156="","",IF($BC156&gt;=$BC$5,$AU156,INDEX('3.段階号俸表・参照表'!$B$3:$T$188,MATCH(BJ156,'3.段階号俸表・参照表'!$B$3:$B$188,0),MATCH(BH156,'3.段階号俸表・参照表'!$B$3:$T$3,0))))</f>
        <v/>
      </c>
      <c r="BN156" s="238" t="str">
        <f t="shared" si="104"/>
        <v/>
      </c>
    </row>
    <row r="157" spans="1:66" ht="14.4" x14ac:dyDescent="0.15">
      <c r="A157" s="62" t="str">
        <f>IF(C157="","",COUNTA($C$9:C157))</f>
        <v/>
      </c>
      <c r="B157" s="419"/>
      <c r="C157" s="419"/>
      <c r="D157" s="427"/>
      <c r="E157" s="427"/>
      <c r="F157" s="419"/>
      <c r="G157" s="427"/>
      <c r="H157" s="420"/>
      <c r="I157" s="420"/>
      <c r="J157" s="142" t="str">
        <f t="shared" si="105"/>
        <v/>
      </c>
      <c r="K157" s="142" t="str">
        <f t="shared" si="106"/>
        <v/>
      </c>
      <c r="L157" s="142" t="str">
        <f t="shared" si="107"/>
        <v/>
      </c>
      <c r="M157" s="142" t="str">
        <f t="shared" si="108"/>
        <v/>
      </c>
      <c r="N157" s="421"/>
      <c r="O157" s="421"/>
      <c r="P157" s="421"/>
      <c r="Q157" s="421"/>
      <c r="R157" s="145" t="str">
        <f t="shared" si="86"/>
        <v/>
      </c>
      <c r="S157" s="422"/>
      <c r="T157" s="422"/>
      <c r="U157" s="422"/>
      <c r="V157" s="422"/>
      <c r="W157" s="149" t="str">
        <f t="shared" si="87"/>
        <v/>
      </c>
      <c r="X157" s="151" t="str">
        <f t="shared" si="88"/>
        <v/>
      </c>
      <c r="Y157" s="63" t="str">
        <f>IF($C157="","",VLOOKUP($J157,'1.年齢給'!$B$8:$C$54,2))</f>
        <v/>
      </c>
      <c r="Z157" s="64" t="str">
        <f t="shared" si="89"/>
        <v/>
      </c>
      <c r="AA157" s="65" t="str">
        <f>IF($C157="","",IF($Z157="","",IF($Z157&lt;'3.段階号俸表・参照表'!$W$5,1,VLOOKUP($Z157,'3.段階号俸表・参照表'!$W$4:$AI$13,13,TRUE))))</f>
        <v/>
      </c>
      <c r="AB157" s="64" t="str">
        <f>IF(C157="","",($Z157-VLOOKUP($AA157,'3.段階号俸表・参照表'!$V$4:$AH$13,2,FALSE)))</f>
        <v/>
      </c>
      <c r="AC157" s="65" t="str">
        <f>IF($C157="","",IF($AB157&lt;=0,1,ROUNDUP($AB157/VLOOKUP($AA157,'3.段階号俸表・参照表'!$V$4:$AH$13,4,FALSE),0)+1))</f>
        <v/>
      </c>
      <c r="AD157" s="64" t="str">
        <f>IF($C157="","",INDEX('3.段階号俸表・参照表'!$B$3:$T$188,MATCH($AC157,'3.段階号俸表・参照表'!$B$3:$B$188,0),MATCH($AA157,'3.段階号俸表・参照表'!$B$3:$T$3,0)))</f>
        <v/>
      </c>
      <c r="AE157" s="64" t="str">
        <f t="shared" si="78"/>
        <v/>
      </c>
      <c r="AF157" s="64" t="str">
        <f t="shared" si="90"/>
        <v/>
      </c>
      <c r="AG157" s="64" t="str">
        <f t="shared" si="79"/>
        <v/>
      </c>
      <c r="AH157" s="67" t="str">
        <f t="shared" si="80"/>
        <v/>
      </c>
      <c r="AI157" s="187" t="str">
        <f t="shared" si="91"/>
        <v/>
      </c>
      <c r="AJ157" s="145" t="str">
        <f t="shared" si="92"/>
        <v/>
      </c>
      <c r="AK157" s="188" t="str">
        <f t="shared" si="93"/>
        <v/>
      </c>
      <c r="AL157" s="423"/>
      <c r="AM157" s="198" t="str">
        <f>IF($AL157="","",($AJ157-VLOOKUP($AL157,'3.段階号俸表・参照表'!$V$4:$AH$13,2,FALSE)))</f>
        <v/>
      </c>
      <c r="AN157" s="188" t="str">
        <f>IF($AL157="","",IF(ROUNDUP($AM157/VLOOKUP($AL157,'3.段階号俸表・参照表'!$V$4:$AH$13,4),0)+1&gt;=$AS157,$AS157,ROUNDUP($AM157/VLOOKUP($AL157,'3.段階号俸表・参照表'!$V$4:$AH$13,4),0)+1))</f>
        <v/>
      </c>
      <c r="AO157" s="199" t="str">
        <f>IF($AL157="","",($AN157-1)*VLOOKUP($AL157,'3.段階号俸表・参照表'!$V$4:$AI$13,4,FALSE))</f>
        <v/>
      </c>
      <c r="AP157" s="188" t="str">
        <f t="shared" si="94"/>
        <v/>
      </c>
      <c r="AQ157" s="188" t="str">
        <f>IF($AL157="","",IF($AP157&lt;=0,0,IF(ROUNDUP($AP157/(VLOOKUP($AL157,'3.段階号俸表・参照表'!$V$4:$AH$13,8,FALSE)),0)&gt;=($AT157-$AS157),$AT157-$AS157,ROUNDUP($AP157/(VLOOKUP($AL157,'3.段階号俸表・参照表'!$V$4:$AH$13,8,FALSE)),0))))</f>
        <v/>
      </c>
      <c r="AR157" s="188" t="str">
        <f t="shared" si="95"/>
        <v/>
      </c>
      <c r="AS157" s="188" t="str">
        <f>IF($AL157="","",VLOOKUP($AL157,'3.段階号俸表・参照表'!$V$4:$AH$13,11,FALSE))</f>
        <v/>
      </c>
      <c r="AT157" s="188" t="str">
        <f>IF($AL157="","",VLOOKUP($AL157,'3.段階号俸表・参照表'!$V$4:$AH$13,12,FALSE))</f>
        <v/>
      </c>
      <c r="AU157" s="145" t="str">
        <f>IF($AL157="","",INDEX('3.段階号俸表・参照表'!$B$3:$T$188,MATCH($AR157,'3.段階号俸表・参照表'!$B$3:$B$188,0),MATCH($AL157,'3.段階号俸表・参照表'!$B$3:$T$3,0)))</f>
        <v/>
      </c>
      <c r="AV157" s="145" t="str">
        <f t="shared" si="81"/>
        <v/>
      </c>
      <c r="AW157" s="145" t="str">
        <f t="shared" si="96"/>
        <v/>
      </c>
      <c r="AX157" s="145" t="str">
        <f t="shared" si="97"/>
        <v/>
      </c>
      <c r="AY157" s="145" t="str">
        <f t="shared" si="98"/>
        <v/>
      </c>
      <c r="AZ157" s="145" t="str">
        <f t="shared" si="99"/>
        <v/>
      </c>
      <c r="BA157" s="201" t="str">
        <f t="shared" si="100"/>
        <v/>
      </c>
      <c r="BC157" s="234" t="str">
        <f t="shared" si="82"/>
        <v/>
      </c>
      <c r="BD157" s="226" t="str">
        <f t="shared" si="83"/>
        <v/>
      </c>
      <c r="BE157" s="226" t="str">
        <f t="shared" si="84"/>
        <v/>
      </c>
      <c r="BF157" s="226" t="str">
        <f t="shared" si="85"/>
        <v/>
      </c>
      <c r="BG157" s="235" t="str">
        <f>IF($C157="","",IF($BC157&gt;=$BC$5,AI157,VLOOKUP(BC157,'1.年齢給'!$B$8:$C$54,2)))</f>
        <v/>
      </c>
      <c r="BH157" s="240" t="str">
        <f t="shared" si="101"/>
        <v/>
      </c>
      <c r="BI157" s="230" t="str">
        <f t="shared" si="102"/>
        <v/>
      </c>
      <c r="BJ157" s="230" t="str">
        <f t="shared" si="103"/>
        <v/>
      </c>
      <c r="BK157" s="230" t="str">
        <f>IF($BH157="","",VLOOKUP($BH157,'3.段階号俸表・参照表'!V$4:AH$13,11,FALSE))</f>
        <v/>
      </c>
      <c r="BL157" s="230" t="str">
        <f>IF($BH157="","",VLOOKUP($BH157,'3.段階号俸表・参照表'!$V$4:$AH$13,12,FALSE))</f>
        <v/>
      </c>
      <c r="BM157" s="235" t="str">
        <f>IF($C157="","",IF($BC157&gt;=$BC$5,$AU157,INDEX('3.段階号俸表・参照表'!$B$3:$T$188,MATCH(BJ157,'3.段階号俸表・参照表'!$B$3:$B$188,0),MATCH(BH157,'3.段階号俸表・参照表'!$B$3:$T$3,0))))</f>
        <v/>
      </c>
      <c r="BN157" s="238" t="str">
        <f t="shared" si="104"/>
        <v/>
      </c>
    </row>
    <row r="158" spans="1:66" ht="14.4" x14ac:dyDescent="0.15">
      <c r="A158" s="62" t="str">
        <f>IF(C158="","",COUNTA($C$9:C158))</f>
        <v/>
      </c>
      <c r="B158" s="419"/>
      <c r="C158" s="419"/>
      <c r="D158" s="427"/>
      <c r="E158" s="427"/>
      <c r="F158" s="419"/>
      <c r="G158" s="427"/>
      <c r="H158" s="420"/>
      <c r="I158" s="420"/>
      <c r="J158" s="142" t="str">
        <f t="shared" si="105"/>
        <v/>
      </c>
      <c r="K158" s="142" t="str">
        <f t="shared" si="106"/>
        <v/>
      </c>
      <c r="L158" s="142" t="str">
        <f t="shared" si="107"/>
        <v/>
      </c>
      <c r="M158" s="142" t="str">
        <f t="shared" si="108"/>
        <v/>
      </c>
      <c r="N158" s="421"/>
      <c r="O158" s="421"/>
      <c r="P158" s="421"/>
      <c r="Q158" s="421"/>
      <c r="R158" s="145" t="str">
        <f t="shared" si="86"/>
        <v/>
      </c>
      <c r="S158" s="422"/>
      <c r="T158" s="422"/>
      <c r="U158" s="422"/>
      <c r="V158" s="422"/>
      <c r="W158" s="149" t="str">
        <f t="shared" si="87"/>
        <v/>
      </c>
      <c r="X158" s="151" t="str">
        <f t="shared" si="88"/>
        <v/>
      </c>
      <c r="Y158" s="63" t="str">
        <f>IF($C158="","",VLOOKUP($J158,'1.年齢給'!$B$8:$C$54,2))</f>
        <v/>
      </c>
      <c r="Z158" s="64" t="str">
        <f t="shared" si="89"/>
        <v/>
      </c>
      <c r="AA158" s="65" t="str">
        <f>IF($C158="","",IF($Z158="","",IF($Z158&lt;'3.段階号俸表・参照表'!$W$5,1,VLOOKUP($Z158,'3.段階号俸表・参照表'!$W$4:$AI$13,13,TRUE))))</f>
        <v/>
      </c>
      <c r="AB158" s="64" t="str">
        <f>IF(C158="","",($Z158-VLOOKUP($AA158,'3.段階号俸表・参照表'!$V$4:$AH$13,2,FALSE)))</f>
        <v/>
      </c>
      <c r="AC158" s="65" t="str">
        <f>IF($C158="","",IF($AB158&lt;=0,1,ROUNDUP($AB158/VLOOKUP($AA158,'3.段階号俸表・参照表'!$V$4:$AH$13,4,FALSE),0)+1))</f>
        <v/>
      </c>
      <c r="AD158" s="64" t="str">
        <f>IF($C158="","",INDEX('3.段階号俸表・参照表'!$B$3:$T$188,MATCH($AC158,'3.段階号俸表・参照表'!$B$3:$B$188,0),MATCH($AA158,'3.段階号俸表・参照表'!$B$3:$T$3,0)))</f>
        <v/>
      </c>
      <c r="AE158" s="64" t="str">
        <f t="shared" si="78"/>
        <v/>
      </c>
      <c r="AF158" s="64" t="str">
        <f t="shared" si="90"/>
        <v/>
      </c>
      <c r="AG158" s="64" t="str">
        <f t="shared" si="79"/>
        <v/>
      </c>
      <c r="AH158" s="67" t="str">
        <f t="shared" si="80"/>
        <v/>
      </c>
      <c r="AI158" s="187" t="str">
        <f t="shared" si="91"/>
        <v/>
      </c>
      <c r="AJ158" s="145" t="str">
        <f t="shared" si="92"/>
        <v/>
      </c>
      <c r="AK158" s="188" t="str">
        <f t="shared" si="93"/>
        <v/>
      </c>
      <c r="AL158" s="423"/>
      <c r="AM158" s="198" t="str">
        <f>IF($AL158="","",($AJ158-VLOOKUP($AL158,'3.段階号俸表・参照表'!$V$4:$AH$13,2,FALSE)))</f>
        <v/>
      </c>
      <c r="AN158" s="188" t="str">
        <f>IF($AL158="","",IF(ROUNDUP($AM158/VLOOKUP($AL158,'3.段階号俸表・参照表'!$V$4:$AH$13,4),0)+1&gt;=$AS158,$AS158,ROUNDUP($AM158/VLOOKUP($AL158,'3.段階号俸表・参照表'!$V$4:$AH$13,4),0)+1))</f>
        <v/>
      </c>
      <c r="AO158" s="199" t="str">
        <f>IF($AL158="","",($AN158-1)*VLOOKUP($AL158,'3.段階号俸表・参照表'!$V$4:$AI$13,4,FALSE))</f>
        <v/>
      </c>
      <c r="AP158" s="188" t="str">
        <f t="shared" si="94"/>
        <v/>
      </c>
      <c r="AQ158" s="188" t="str">
        <f>IF($AL158="","",IF($AP158&lt;=0,0,IF(ROUNDUP($AP158/(VLOOKUP($AL158,'3.段階号俸表・参照表'!$V$4:$AH$13,8,FALSE)),0)&gt;=($AT158-$AS158),$AT158-$AS158,ROUNDUP($AP158/(VLOOKUP($AL158,'3.段階号俸表・参照表'!$V$4:$AH$13,8,FALSE)),0))))</f>
        <v/>
      </c>
      <c r="AR158" s="188" t="str">
        <f t="shared" si="95"/>
        <v/>
      </c>
      <c r="AS158" s="188" t="str">
        <f>IF($AL158="","",VLOOKUP($AL158,'3.段階号俸表・参照表'!$V$4:$AH$13,11,FALSE))</f>
        <v/>
      </c>
      <c r="AT158" s="188" t="str">
        <f>IF($AL158="","",VLOOKUP($AL158,'3.段階号俸表・参照表'!$V$4:$AH$13,12,FALSE))</f>
        <v/>
      </c>
      <c r="AU158" s="145" t="str">
        <f>IF($AL158="","",INDEX('3.段階号俸表・参照表'!$B$3:$T$188,MATCH($AR158,'3.段階号俸表・参照表'!$B$3:$B$188,0),MATCH($AL158,'3.段階号俸表・参照表'!$B$3:$T$3,0)))</f>
        <v/>
      </c>
      <c r="AV158" s="145" t="str">
        <f t="shared" si="81"/>
        <v/>
      </c>
      <c r="AW158" s="145" t="str">
        <f t="shared" si="96"/>
        <v/>
      </c>
      <c r="AX158" s="145" t="str">
        <f t="shared" si="97"/>
        <v/>
      </c>
      <c r="AY158" s="145" t="str">
        <f t="shared" si="98"/>
        <v/>
      </c>
      <c r="AZ158" s="145" t="str">
        <f t="shared" si="99"/>
        <v/>
      </c>
      <c r="BA158" s="201" t="str">
        <f t="shared" si="100"/>
        <v/>
      </c>
      <c r="BC158" s="234" t="str">
        <f t="shared" si="82"/>
        <v/>
      </c>
      <c r="BD158" s="226" t="str">
        <f t="shared" si="83"/>
        <v/>
      </c>
      <c r="BE158" s="226" t="str">
        <f t="shared" si="84"/>
        <v/>
      </c>
      <c r="BF158" s="226" t="str">
        <f t="shared" si="85"/>
        <v/>
      </c>
      <c r="BG158" s="235" t="str">
        <f>IF($C158="","",IF($BC158&gt;=$BC$5,AI158,VLOOKUP(BC158,'1.年齢給'!$B$8:$C$54,2)))</f>
        <v/>
      </c>
      <c r="BH158" s="240" t="str">
        <f t="shared" si="101"/>
        <v/>
      </c>
      <c r="BI158" s="230" t="str">
        <f t="shared" si="102"/>
        <v/>
      </c>
      <c r="BJ158" s="230" t="str">
        <f t="shared" si="103"/>
        <v/>
      </c>
      <c r="BK158" s="230" t="str">
        <f>IF($BH158="","",VLOOKUP($BH158,'3.段階号俸表・参照表'!V$4:AH$13,11,FALSE))</f>
        <v/>
      </c>
      <c r="BL158" s="230" t="str">
        <f>IF($BH158="","",VLOOKUP($BH158,'3.段階号俸表・参照表'!$V$4:$AH$13,12,FALSE))</f>
        <v/>
      </c>
      <c r="BM158" s="235" t="str">
        <f>IF($C158="","",IF($BC158&gt;=$BC$5,$AU158,INDEX('3.段階号俸表・参照表'!$B$3:$T$188,MATCH(BJ158,'3.段階号俸表・参照表'!$B$3:$B$188,0),MATCH(BH158,'3.段階号俸表・参照表'!$B$3:$T$3,0))))</f>
        <v/>
      </c>
      <c r="BN158" s="238" t="str">
        <f t="shared" si="104"/>
        <v/>
      </c>
    </row>
    <row r="159" spans="1:66" ht="14.4" x14ac:dyDescent="0.15">
      <c r="A159" s="62" t="str">
        <f>IF(C159="","",COUNTA($C$9:C159))</f>
        <v/>
      </c>
      <c r="B159" s="419"/>
      <c r="C159" s="419"/>
      <c r="D159" s="427"/>
      <c r="E159" s="427"/>
      <c r="F159" s="419"/>
      <c r="G159" s="427"/>
      <c r="H159" s="420"/>
      <c r="I159" s="420"/>
      <c r="J159" s="142" t="str">
        <f t="shared" si="105"/>
        <v/>
      </c>
      <c r="K159" s="142" t="str">
        <f t="shared" si="106"/>
        <v/>
      </c>
      <c r="L159" s="142" t="str">
        <f t="shared" si="107"/>
        <v/>
      </c>
      <c r="M159" s="142" t="str">
        <f t="shared" si="108"/>
        <v/>
      </c>
      <c r="N159" s="421"/>
      <c r="O159" s="421"/>
      <c r="P159" s="421"/>
      <c r="Q159" s="421"/>
      <c r="R159" s="145" t="str">
        <f t="shared" si="86"/>
        <v/>
      </c>
      <c r="S159" s="422"/>
      <c r="T159" s="422"/>
      <c r="U159" s="422"/>
      <c r="V159" s="422"/>
      <c r="W159" s="149" t="str">
        <f t="shared" si="87"/>
        <v/>
      </c>
      <c r="X159" s="151" t="str">
        <f t="shared" si="88"/>
        <v/>
      </c>
      <c r="Y159" s="63" t="str">
        <f>IF($C159="","",VLOOKUP($J159,'1.年齢給'!$B$8:$C$54,2))</f>
        <v/>
      </c>
      <c r="Z159" s="64" t="str">
        <f t="shared" si="89"/>
        <v/>
      </c>
      <c r="AA159" s="65" t="str">
        <f>IF($C159="","",IF($Z159="","",IF($Z159&lt;'3.段階号俸表・参照表'!$W$5,1,VLOOKUP($Z159,'3.段階号俸表・参照表'!$W$4:$AI$13,13,TRUE))))</f>
        <v/>
      </c>
      <c r="AB159" s="64" t="str">
        <f>IF(C159="","",($Z159-VLOOKUP($AA159,'3.段階号俸表・参照表'!$V$4:$AH$13,2,FALSE)))</f>
        <v/>
      </c>
      <c r="AC159" s="65" t="str">
        <f>IF($C159="","",IF($AB159&lt;=0,1,ROUNDUP($AB159/VLOOKUP($AA159,'3.段階号俸表・参照表'!$V$4:$AH$13,4,FALSE),0)+1))</f>
        <v/>
      </c>
      <c r="AD159" s="64" t="str">
        <f>IF($C159="","",INDEX('3.段階号俸表・参照表'!$B$3:$T$188,MATCH($AC159,'3.段階号俸表・参照表'!$B$3:$B$188,0),MATCH($AA159,'3.段階号俸表・参照表'!$B$3:$T$3,0)))</f>
        <v/>
      </c>
      <c r="AE159" s="64" t="str">
        <f t="shared" si="78"/>
        <v/>
      </c>
      <c r="AF159" s="64" t="str">
        <f t="shared" si="90"/>
        <v/>
      </c>
      <c r="AG159" s="64" t="str">
        <f t="shared" si="79"/>
        <v/>
      </c>
      <c r="AH159" s="67" t="str">
        <f t="shared" si="80"/>
        <v/>
      </c>
      <c r="AI159" s="187" t="str">
        <f t="shared" si="91"/>
        <v/>
      </c>
      <c r="AJ159" s="145" t="str">
        <f t="shared" si="92"/>
        <v/>
      </c>
      <c r="AK159" s="188" t="str">
        <f t="shared" si="93"/>
        <v/>
      </c>
      <c r="AL159" s="423"/>
      <c r="AM159" s="198" t="str">
        <f>IF($AL159="","",($AJ159-VLOOKUP($AL159,'3.段階号俸表・参照表'!$V$4:$AH$13,2,FALSE)))</f>
        <v/>
      </c>
      <c r="AN159" s="188" t="str">
        <f>IF($AL159="","",IF(ROUNDUP($AM159/VLOOKUP($AL159,'3.段階号俸表・参照表'!$V$4:$AH$13,4),0)+1&gt;=$AS159,$AS159,ROUNDUP($AM159/VLOOKUP($AL159,'3.段階号俸表・参照表'!$V$4:$AH$13,4),0)+1))</f>
        <v/>
      </c>
      <c r="AO159" s="199" t="str">
        <f>IF($AL159="","",($AN159-1)*VLOOKUP($AL159,'3.段階号俸表・参照表'!$V$4:$AI$13,4,FALSE))</f>
        <v/>
      </c>
      <c r="AP159" s="188" t="str">
        <f t="shared" si="94"/>
        <v/>
      </c>
      <c r="AQ159" s="188" t="str">
        <f>IF($AL159="","",IF($AP159&lt;=0,0,IF(ROUNDUP($AP159/(VLOOKUP($AL159,'3.段階号俸表・参照表'!$V$4:$AH$13,8,FALSE)),0)&gt;=($AT159-$AS159),$AT159-$AS159,ROUNDUP($AP159/(VLOOKUP($AL159,'3.段階号俸表・参照表'!$V$4:$AH$13,8,FALSE)),0))))</f>
        <v/>
      </c>
      <c r="AR159" s="188" t="str">
        <f t="shared" si="95"/>
        <v/>
      </c>
      <c r="AS159" s="188" t="str">
        <f>IF($AL159="","",VLOOKUP($AL159,'3.段階号俸表・参照表'!$V$4:$AH$13,11,FALSE))</f>
        <v/>
      </c>
      <c r="AT159" s="188" t="str">
        <f>IF($AL159="","",VLOOKUP($AL159,'3.段階号俸表・参照表'!$V$4:$AH$13,12,FALSE))</f>
        <v/>
      </c>
      <c r="AU159" s="145" t="str">
        <f>IF($AL159="","",INDEX('3.段階号俸表・参照表'!$B$3:$T$188,MATCH($AR159,'3.段階号俸表・参照表'!$B$3:$B$188,0),MATCH($AL159,'3.段階号俸表・参照表'!$B$3:$T$3,0)))</f>
        <v/>
      </c>
      <c r="AV159" s="145" t="str">
        <f t="shared" si="81"/>
        <v/>
      </c>
      <c r="AW159" s="145" t="str">
        <f t="shared" si="96"/>
        <v/>
      </c>
      <c r="AX159" s="145" t="str">
        <f t="shared" si="97"/>
        <v/>
      </c>
      <c r="AY159" s="145" t="str">
        <f t="shared" si="98"/>
        <v/>
      </c>
      <c r="AZ159" s="145" t="str">
        <f t="shared" si="99"/>
        <v/>
      </c>
      <c r="BA159" s="201" t="str">
        <f t="shared" si="100"/>
        <v/>
      </c>
      <c r="BC159" s="234" t="str">
        <f t="shared" si="82"/>
        <v/>
      </c>
      <c r="BD159" s="226" t="str">
        <f t="shared" si="83"/>
        <v/>
      </c>
      <c r="BE159" s="226" t="str">
        <f t="shared" si="84"/>
        <v/>
      </c>
      <c r="BF159" s="226" t="str">
        <f t="shared" si="85"/>
        <v/>
      </c>
      <c r="BG159" s="235" t="str">
        <f>IF($C159="","",IF($BC159&gt;=$BC$5,AI159,VLOOKUP(BC159,'1.年齢給'!$B$8:$C$54,2)))</f>
        <v/>
      </c>
      <c r="BH159" s="240" t="str">
        <f t="shared" si="101"/>
        <v/>
      </c>
      <c r="BI159" s="230" t="str">
        <f t="shared" si="102"/>
        <v/>
      </c>
      <c r="BJ159" s="230" t="str">
        <f t="shared" si="103"/>
        <v/>
      </c>
      <c r="BK159" s="230" t="str">
        <f>IF($BH159="","",VLOOKUP($BH159,'3.段階号俸表・参照表'!V$4:AH$13,11,FALSE))</f>
        <v/>
      </c>
      <c r="BL159" s="230" t="str">
        <f>IF($BH159="","",VLOOKUP($BH159,'3.段階号俸表・参照表'!$V$4:$AH$13,12,FALSE))</f>
        <v/>
      </c>
      <c r="BM159" s="235" t="str">
        <f>IF($C159="","",IF($BC159&gt;=$BC$5,$AU159,INDEX('3.段階号俸表・参照表'!$B$3:$T$188,MATCH(BJ159,'3.段階号俸表・参照表'!$B$3:$B$188,0),MATCH(BH159,'3.段階号俸表・参照表'!$B$3:$T$3,0))))</f>
        <v/>
      </c>
      <c r="BN159" s="238" t="str">
        <f t="shared" si="104"/>
        <v/>
      </c>
    </row>
    <row r="160" spans="1:66" ht="14.4" x14ac:dyDescent="0.15">
      <c r="A160" s="62" t="str">
        <f>IF(C160="","",COUNTA($C$9:C160))</f>
        <v/>
      </c>
      <c r="B160" s="419"/>
      <c r="C160" s="419"/>
      <c r="D160" s="427"/>
      <c r="E160" s="427"/>
      <c r="F160" s="419"/>
      <c r="G160" s="427"/>
      <c r="H160" s="420"/>
      <c r="I160" s="420"/>
      <c r="J160" s="142" t="str">
        <f t="shared" si="105"/>
        <v/>
      </c>
      <c r="K160" s="142" t="str">
        <f t="shared" si="106"/>
        <v/>
      </c>
      <c r="L160" s="142" t="str">
        <f t="shared" si="107"/>
        <v/>
      </c>
      <c r="M160" s="142" t="str">
        <f t="shared" si="108"/>
        <v/>
      </c>
      <c r="N160" s="421"/>
      <c r="O160" s="421"/>
      <c r="P160" s="421"/>
      <c r="Q160" s="421"/>
      <c r="R160" s="145" t="str">
        <f t="shared" si="86"/>
        <v/>
      </c>
      <c r="S160" s="422"/>
      <c r="T160" s="422"/>
      <c r="U160" s="422"/>
      <c r="V160" s="422"/>
      <c r="W160" s="149" t="str">
        <f t="shared" si="87"/>
        <v/>
      </c>
      <c r="X160" s="151" t="str">
        <f t="shared" si="88"/>
        <v/>
      </c>
      <c r="Y160" s="63" t="str">
        <f>IF($C160="","",VLOOKUP($J160,'1.年齢給'!$B$8:$C$54,2))</f>
        <v/>
      </c>
      <c r="Z160" s="64" t="str">
        <f t="shared" si="89"/>
        <v/>
      </c>
      <c r="AA160" s="65" t="str">
        <f>IF($C160="","",IF($Z160="","",IF($Z160&lt;'3.段階号俸表・参照表'!$W$5,1,VLOOKUP($Z160,'3.段階号俸表・参照表'!$W$4:$AI$13,13,TRUE))))</f>
        <v/>
      </c>
      <c r="AB160" s="64" t="str">
        <f>IF(C160="","",($Z160-VLOOKUP($AA160,'3.段階号俸表・参照表'!$V$4:$AH$13,2,FALSE)))</f>
        <v/>
      </c>
      <c r="AC160" s="65" t="str">
        <f>IF($C160="","",IF($AB160&lt;=0,1,ROUNDUP($AB160/VLOOKUP($AA160,'3.段階号俸表・参照表'!$V$4:$AH$13,4,FALSE),0)+1))</f>
        <v/>
      </c>
      <c r="AD160" s="64" t="str">
        <f>IF($C160="","",INDEX('3.段階号俸表・参照表'!$B$3:$T$188,MATCH($AC160,'3.段階号俸表・参照表'!$B$3:$B$188,0),MATCH($AA160,'3.段階号俸表・参照表'!$B$3:$T$3,0)))</f>
        <v/>
      </c>
      <c r="AE160" s="64" t="str">
        <f t="shared" si="78"/>
        <v/>
      </c>
      <c r="AF160" s="64" t="str">
        <f t="shared" si="90"/>
        <v/>
      </c>
      <c r="AG160" s="64" t="str">
        <f t="shared" si="79"/>
        <v/>
      </c>
      <c r="AH160" s="67" t="str">
        <f t="shared" si="80"/>
        <v/>
      </c>
      <c r="AI160" s="187" t="str">
        <f t="shared" si="91"/>
        <v/>
      </c>
      <c r="AJ160" s="145" t="str">
        <f t="shared" si="92"/>
        <v/>
      </c>
      <c r="AK160" s="188" t="str">
        <f t="shared" si="93"/>
        <v/>
      </c>
      <c r="AL160" s="423"/>
      <c r="AM160" s="198" t="str">
        <f>IF($AL160="","",($AJ160-VLOOKUP($AL160,'3.段階号俸表・参照表'!$V$4:$AH$13,2,FALSE)))</f>
        <v/>
      </c>
      <c r="AN160" s="188" t="str">
        <f>IF($AL160="","",IF(ROUNDUP($AM160/VLOOKUP($AL160,'3.段階号俸表・参照表'!$V$4:$AH$13,4),0)+1&gt;=$AS160,$AS160,ROUNDUP($AM160/VLOOKUP($AL160,'3.段階号俸表・参照表'!$V$4:$AH$13,4),0)+1))</f>
        <v/>
      </c>
      <c r="AO160" s="199" t="str">
        <f>IF($AL160="","",($AN160-1)*VLOOKUP($AL160,'3.段階号俸表・参照表'!$V$4:$AI$13,4,FALSE))</f>
        <v/>
      </c>
      <c r="AP160" s="188" t="str">
        <f t="shared" si="94"/>
        <v/>
      </c>
      <c r="AQ160" s="188" t="str">
        <f>IF($AL160="","",IF($AP160&lt;=0,0,IF(ROUNDUP($AP160/(VLOOKUP($AL160,'3.段階号俸表・参照表'!$V$4:$AH$13,8,FALSE)),0)&gt;=($AT160-$AS160),$AT160-$AS160,ROUNDUP($AP160/(VLOOKUP($AL160,'3.段階号俸表・参照表'!$V$4:$AH$13,8,FALSE)),0))))</f>
        <v/>
      </c>
      <c r="AR160" s="188" t="str">
        <f t="shared" si="95"/>
        <v/>
      </c>
      <c r="AS160" s="188" t="str">
        <f>IF($AL160="","",VLOOKUP($AL160,'3.段階号俸表・参照表'!$V$4:$AH$13,11,FALSE))</f>
        <v/>
      </c>
      <c r="AT160" s="188" t="str">
        <f>IF($AL160="","",VLOOKUP($AL160,'3.段階号俸表・参照表'!$V$4:$AH$13,12,FALSE))</f>
        <v/>
      </c>
      <c r="AU160" s="145" t="str">
        <f>IF($AL160="","",INDEX('3.段階号俸表・参照表'!$B$3:$T$188,MATCH($AR160,'3.段階号俸表・参照表'!$B$3:$B$188,0),MATCH($AL160,'3.段階号俸表・参照表'!$B$3:$T$3,0)))</f>
        <v/>
      </c>
      <c r="AV160" s="145" t="str">
        <f t="shared" si="81"/>
        <v/>
      </c>
      <c r="AW160" s="145" t="str">
        <f t="shared" si="96"/>
        <v/>
      </c>
      <c r="AX160" s="145" t="str">
        <f t="shared" si="97"/>
        <v/>
      </c>
      <c r="AY160" s="145" t="str">
        <f t="shared" si="98"/>
        <v/>
      </c>
      <c r="AZ160" s="145" t="str">
        <f t="shared" si="99"/>
        <v/>
      </c>
      <c r="BA160" s="201" t="str">
        <f t="shared" si="100"/>
        <v/>
      </c>
      <c r="BC160" s="234" t="str">
        <f t="shared" si="82"/>
        <v/>
      </c>
      <c r="BD160" s="226" t="str">
        <f t="shared" si="83"/>
        <v/>
      </c>
      <c r="BE160" s="226" t="str">
        <f t="shared" si="84"/>
        <v/>
      </c>
      <c r="BF160" s="226" t="str">
        <f t="shared" si="85"/>
        <v/>
      </c>
      <c r="BG160" s="235" t="str">
        <f>IF($C160="","",IF($BC160&gt;=$BC$5,AI160,VLOOKUP(BC160,'1.年齢給'!$B$8:$C$54,2)))</f>
        <v/>
      </c>
      <c r="BH160" s="240" t="str">
        <f t="shared" si="101"/>
        <v/>
      </c>
      <c r="BI160" s="230" t="str">
        <f t="shared" si="102"/>
        <v/>
      </c>
      <c r="BJ160" s="230" t="str">
        <f t="shared" si="103"/>
        <v/>
      </c>
      <c r="BK160" s="230" t="str">
        <f>IF($BH160="","",VLOOKUP($BH160,'3.段階号俸表・参照表'!V$4:AH$13,11,FALSE))</f>
        <v/>
      </c>
      <c r="BL160" s="230" t="str">
        <f>IF($BH160="","",VLOOKUP($BH160,'3.段階号俸表・参照表'!$V$4:$AH$13,12,FALSE))</f>
        <v/>
      </c>
      <c r="BM160" s="235" t="str">
        <f>IF($C160="","",IF($BC160&gt;=$BC$5,$AU160,INDEX('3.段階号俸表・参照表'!$B$3:$T$188,MATCH(BJ160,'3.段階号俸表・参照表'!$B$3:$B$188,0),MATCH(BH160,'3.段階号俸表・参照表'!$B$3:$T$3,0))))</f>
        <v/>
      </c>
      <c r="BN160" s="238" t="str">
        <f t="shared" si="104"/>
        <v/>
      </c>
    </row>
    <row r="161" spans="1:66" ht="14.4" x14ac:dyDescent="0.15">
      <c r="A161" s="62" t="str">
        <f>IF(C161="","",COUNTA($C$9:C161))</f>
        <v/>
      </c>
      <c r="B161" s="419"/>
      <c r="C161" s="419"/>
      <c r="D161" s="427"/>
      <c r="E161" s="427"/>
      <c r="F161" s="419"/>
      <c r="G161" s="427"/>
      <c r="H161" s="420"/>
      <c r="I161" s="420"/>
      <c r="J161" s="142" t="str">
        <f t="shared" si="105"/>
        <v/>
      </c>
      <c r="K161" s="142" t="str">
        <f t="shared" si="106"/>
        <v/>
      </c>
      <c r="L161" s="142" t="str">
        <f t="shared" si="107"/>
        <v/>
      </c>
      <c r="M161" s="142" t="str">
        <f t="shared" si="108"/>
        <v/>
      </c>
      <c r="N161" s="421"/>
      <c r="O161" s="421"/>
      <c r="P161" s="421"/>
      <c r="Q161" s="421"/>
      <c r="R161" s="145" t="str">
        <f t="shared" si="86"/>
        <v/>
      </c>
      <c r="S161" s="422"/>
      <c r="T161" s="422"/>
      <c r="U161" s="422"/>
      <c r="V161" s="422"/>
      <c r="W161" s="149" t="str">
        <f t="shared" si="87"/>
        <v/>
      </c>
      <c r="X161" s="151" t="str">
        <f t="shared" si="88"/>
        <v/>
      </c>
      <c r="Y161" s="63" t="str">
        <f>IF($C161="","",VLOOKUP($J161,'1.年齢給'!$B$8:$C$54,2))</f>
        <v/>
      </c>
      <c r="Z161" s="64" t="str">
        <f t="shared" si="89"/>
        <v/>
      </c>
      <c r="AA161" s="65" t="str">
        <f>IF($C161="","",IF($Z161="","",IF($Z161&lt;'3.段階号俸表・参照表'!$W$5,1,VLOOKUP($Z161,'3.段階号俸表・参照表'!$W$4:$AI$13,13,TRUE))))</f>
        <v/>
      </c>
      <c r="AB161" s="64" t="str">
        <f>IF(C161="","",($Z161-VLOOKUP($AA161,'3.段階号俸表・参照表'!$V$4:$AH$13,2,FALSE)))</f>
        <v/>
      </c>
      <c r="AC161" s="65" t="str">
        <f>IF($C161="","",IF($AB161&lt;=0,1,ROUNDUP($AB161/VLOOKUP($AA161,'3.段階号俸表・参照表'!$V$4:$AH$13,4,FALSE),0)+1))</f>
        <v/>
      </c>
      <c r="AD161" s="64" t="str">
        <f>IF($C161="","",INDEX('3.段階号俸表・参照表'!$B$3:$T$188,MATCH($AC161,'3.段階号俸表・参照表'!$B$3:$B$188,0),MATCH($AA161,'3.段階号俸表・参照表'!$B$3:$T$3,0)))</f>
        <v/>
      </c>
      <c r="AE161" s="64" t="str">
        <f t="shared" si="78"/>
        <v/>
      </c>
      <c r="AF161" s="64" t="str">
        <f t="shared" si="90"/>
        <v/>
      </c>
      <c r="AG161" s="64" t="str">
        <f t="shared" si="79"/>
        <v/>
      </c>
      <c r="AH161" s="67" t="str">
        <f t="shared" si="80"/>
        <v/>
      </c>
      <c r="AI161" s="187" t="str">
        <f t="shared" si="91"/>
        <v/>
      </c>
      <c r="AJ161" s="145" t="str">
        <f t="shared" si="92"/>
        <v/>
      </c>
      <c r="AK161" s="188" t="str">
        <f t="shared" si="93"/>
        <v/>
      </c>
      <c r="AL161" s="423"/>
      <c r="AM161" s="198" t="str">
        <f>IF($AL161="","",($AJ161-VLOOKUP($AL161,'3.段階号俸表・参照表'!$V$4:$AH$13,2,FALSE)))</f>
        <v/>
      </c>
      <c r="AN161" s="188" t="str">
        <f>IF($AL161="","",IF(ROUNDUP($AM161/VLOOKUP($AL161,'3.段階号俸表・参照表'!$V$4:$AH$13,4),0)+1&gt;=$AS161,$AS161,ROUNDUP($AM161/VLOOKUP($AL161,'3.段階号俸表・参照表'!$V$4:$AH$13,4),0)+1))</f>
        <v/>
      </c>
      <c r="AO161" s="199" t="str">
        <f>IF($AL161="","",($AN161-1)*VLOOKUP($AL161,'3.段階号俸表・参照表'!$V$4:$AI$13,4,FALSE))</f>
        <v/>
      </c>
      <c r="AP161" s="188" t="str">
        <f t="shared" si="94"/>
        <v/>
      </c>
      <c r="AQ161" s="188" t="str">
        <f>IF($AL161="","",IF($AP161&lt;=0,0,IF(ROUNDUP($AP161/(VLOOKUP($AL161,'3.段階号俸表・参照表'!$V$4:$AH$13,8,FALSE)),0)&gt;=($AT161-$AS161),$AT161-$AS161,ROUNDUP($AP161/(VLOOKUP($AL161,'3.段階号俸表・参照表'!$V$4:$AH$13,8,FALSE)),0))))</f>
        <v/>
      </c>
      <c r="AR161" s="188" t="str">
        <f t="shared" si="95"/>
        <v/>
      </c>
      <c r="AS161" s="188" t="str">
        <f>IF($AL161="","",VLOOKUP($AL161,'3.段階号俸表・参照表'!$V$4:$AH$13,11,FALSE))</f>
        <v/>
      </c>
      <c r="AT161" s="188" t="str">
        <f>IF($AL161="","",VLOOKUP($AL161,'3.段階号俸表・参照表'!$V$4:$AH$13,12,FALSE))</f>
        <v/>
      </c>
      <c r="AU161" s="145" t="str">
        <f>IF($AL161="","",INDEX('3.段階号俸表・参照表'!$B$3:$T$188,MATCH($AR161,'3.段階号俸表・参照表'!$B$3:$B$188,0),MATCH($AL161,'3.段階号俸表・参照表'!$B$3:$T$3,0)))</f>
        <v/>
      </c>
      <c r="AV161" s="145" t="str">
        <f t="shared" si="81"/>
        <v/>
      </c>
      <c r="AW161" s="145" t="str">
        <f t="shared" si="96"/>
        <v/>
      </c>
      <c r="AX161" s="145" t="str">
        <f t="shared" si="97"/>
        <v/>
      </c>
      <c r="AY161" s="145" t="str">
        <f t="shared" si="98"/>
        <v/>
      </c>
      <c r="AZ161" s="145" t="str">
        <f t="shared" si="99"/>
        <v/>
      </c>
      <c r="BA161" s="201" t="str">
        <f t="shared" si="100"/>
        <v/>
      </c>
      <c r="BC161" s="234" t="str">
        <f t="shared" si="82"/>
        <v/>
      </c>
      <c r="BD161" s="226" t="str">
        <f t="shared" si="83"/>
        <v/>
      </c>
      <c r="BE161" s="226" t="str">
        <f t="shared" si="84"/>
        <v/>
      </c>
      <c r="BF161" s="226" t="str">
        <f t="shared" si="85"/>
        <v/>
      </c>
      <c r="BG161" s="235" t="str">
        <f>IF($C161="","",IF($BC161&gt;=$BC$5,AI161,VLOOKUP(BC161,'1.年齢給'!$B$8:$C$54,2)))</f>
        <v/>
      </c>
      <c r="BH161" s="240" t="str">
        <f t="shared" si="101"/>
        <v/>
      </c>
      <c r="BI161" s="230" t="str">
        <f t="shared" si="102"/>
        <v/>
      </c>
      <c r="BJ161" s="230" t="str">
        <f t="shared" si="103"/>
        <v/>
      </c>
      <c r="BK161" s="230" t="str">
        <f>IF($BH161="","",VLOOKUP($BH161,'3.段階号俸表・参照表'!V$4:AH$13,11,FALSE))</f>
        <v/>
      </c>
      <c r="BL161" s="230" t="str">
        <f>IF($BH161="","",VLOOKUP($BH161,'3.段階号俸表・参照表'!$V$4:$AH$13,12,FALSE))</f>
        <v/>
      </c>
      <c r="BM161" s="235" t="str">
        <f>IF($C161="","",IF($BC161&gt;=$BC$5,$AU161,INDEX('3.段階号俸表・参照表'!$B$3:$T$188,MATCH(BJ161,'3.段階号俸表・参照表'!$B$3:$B$188,0),MATCH(BH161,'3.段階号俸表・参照表'!$B$3:$T$3,0))))</f>
        <v/>
      </c>
      <c r="BN161" s="238" t="str">
        <f t="shared" si="104"/>
        <v/>
      </c>
    </row>
    <row r="162" spans="1:66" ht="14.4" x14ac:dyDescent="0.15">
      <c r="A162" s="62" t="str">
        <f>IF(C162="","",COUNTA($C$9:C162))</f>
        <v/>
      </c>
      <c r="B162" s="419"/>
      <c r="C162" s="419"/>
      <c r="D162" s="427"/>
      <c r="E162" s="427"/>
      <c r="F162" s="419"/>
      <c r="G162" s="427"/>
      <c r="H162" s="420"/>
      <c r="I162" s="420"/>
      <c r="J162" s="142" t="str">
        <f t="shared" si="105"/>
        <v/>
      </c>
      <c r="K162" s="142" t="str">
        <f t="shared" si="106"/>
        <v/>
      </c>
      <c r="L162" s="142" t="str">
        <f t="shared" si="107"/>
        <v/>
      </c>
      <c r="M162" s="142" t="str">
        <f t="shared" si="108"/>
        <v/>
      </c>
      <c r="N162" s="421"/>
      <c r="O162" s="421"/>
      <c r="P162" s="421"/>
      <c r="Q162" s="421"/>
      <c r="R162" s="145" t="str">
        <f t="shared" si="86"/>
        <v/>
      </c>
      <c r="S162" s="422"/>
      <c r="T162" s="422"/>
      <c r="U162" s="422"/>
      <c r="V162" s="422"/>
      <c r="W162" s="149" t="str">
        <f t="shared" si="87"/>
        <v/>
      </c>
      <c r="X162" s="151" t="str">
        <f t="shared" si="88"/>
        <v/>
      </c>
      <c r="Y162" s="63" t="str">
        <f>IF($C162="","",VLOOKUP($J162,'1.年齢給'!$B$8:$C$54,2))</f>
        <v/>
      </c>
      <c r="Z162" s="64" t="str">
        <f t="shared" si="89"/>
        <v/>
      </c>
      <c r="AA162" s="65" t="str">
        <f>IF($C162="","",IF($Z162="","",IF($Z162&lt;'3.段階号俸表・参照表'!$W$5,1,VLOOKUP($Z162,'3.段階号俸表・参照表'!$W$4:$AI$13,13,TRUE))))</f>
        <v/>
      </c>
      <c r="AB162" s="64" t="str">
        <f>IF(C162="","",($Z162-VLOOKUP($AA162,'3.段階号俸表・参照表'!$V$4:$AH$13,2,FALSE)))</f>
        <v/>
      </c>
      <c r="AC162" s="65" t="str">
        <f>IF($C162="","",IF($AB162&lt;=0,1,ROUNDUP($AB162/VLOOKUP($AA162,'3.段階号俸表・参照表'!$V$4:$AH$13,4,FALSE),0)+1))</f>
        <v/>
      </c>
      <c r="AD162" s="64" t="str">
        <f>IF($C162="","",INDEX('3.段階号俸表・参照表'!$B$3:$T$188,MATCH($AC162,'3.段階号俸表・参照表'!$B$3:$B$188,0),MATCH($AA162,'3.段階号俸表・参照表'!$B$3:$T$3,0)))</f>
        <v/>
      </c>
      <c r="AE162" s="64" t="str">
        <f t="shared" si="78"/>
        <v/>
      </c>
      <c r="AF162" s="64" t="str">
        <f t="shared" si="90"/>
        <v/>
      </c>
      <c r="AG162" s="64" t="str">
        <f t="shared" si="79"/>
        <v/>
      </c>
      <c r="AH162" s="67" t="str">
        <f t="shared" si="80"/>
        <v/>
      </c>
      <c r="AI162" s="187" t="str">
        <f t="shared" si="91"/>
        <v/>
      </c>
      <c r="AJ162" s="145" t="str">
        <f t="shared" si="92"/>
        <v/>
      </c>
      <c r="AK162" s="188" t="str">
        <f t="shared" si="93"/>
        <v/>
      </c>
      <c r="AL162" s="423"/>
      <c r="AM162" s="198" t="str">
        <f>IF($AL162="","",($AJ162-VLOOKUP($AL162,'3.段階号俸表・参照表'!$V$4:$AH$13,2,FALSE)))</f>
        <v/>
      </c>
      <c r="AN162" s="188" t="str">
        <f>IF($AL162="","",IF(ROUNDUP($AM162/VLOOKUP($AL162,'3.段階号俸表・参照表'!$V$4:$AH$13,4),0)+1&gt;=$AS162,$AS162,ROUNDUP($AM162/VLOOKUP($AL162,'3.段階号俸表・参照表'!$V$4:$AH$13,4),0)+1))</f>
        <v/>
      </c>
      <c r="AO162" s="199" t="str">
        <f>IF($AL162="","",($AN162-1)*VLOOKUP($AL162,'3.段階号俸表・参照表'!$V$4:$AI$13,4,FALSE))</f>
        <v/>
      </c>
      <c r="AP162" s="188" t="str">
        <f t="shared" si="94"/>
        <v/>
      </c>
      <c r="AQ162" s="188" t="str">
        <f>IF($AL162="","",IF($AP162&lt;=0,0,IF(ROUNDUP($AP162/(VLOOKUP($AL162,'3.段階号俸表・参照表'!$V$4:$AH$13,8,FALSE)),0)&gt;=($AT162-$AS162),$AT162-$AS162,ROUNDUP($AP162/(VLOOKUP($AL162,'3.段階号俸表・参照表'!$V$4:$AH$13,8,FALSE)),0))))</f>
        <v/>
      </c>
      <c r="AR162" s="188" t="str">
        <f t="shared" si="95"/>
        <v/>
      </c>
      <c r="AS162" s="188" t="str">
        <f>IF($AL162="","",VLOOKUP($AL162,'3.段階号俸表・参照表'!$V$4:$AH$13,11,FALSE))</f>
        <v/>
      </c>
      <c r="AT162" s="188" t="str">
        <f>IF($AL162="","",VLOOKUP($AL162,'3.段階号俸表・参照表'!$V$4:$AH$13,12,FALSE))</f>
        <v/>
      </c>
      <c r="AU162" s="145" t="str">
        <f>IF($AL162="","",INDEX('3.段階号俸表・参照表'!$B$3:$T$188,MATCH($AR162,'3.段階号俸表・参照表'!$B$3:$B$188,0),MATCH($AL162,'3.段階号俸表・参照表'!$B$3:$T$3,0)))</f>
        <v/>
      </c>
      <c r="AV162" s="145" t="str">
        <f t="shared" si="81"/>
        <v/>
      </c>
      <c r="AW162" s="145" t="str">
        <f t="shared" si="96"/>
        <v/>
      </c>
      <c r="AX162" s="145" t="str">
        <f t="shared" si="97"/>
        <v/>
      </c>
      <c r="AY162" s="145" t="str">
        <f t="shared" si="98"/>
        <v/>
      </c>
      <c r="AZ162" s="145" t="str">
        <f t="shared" si="99"/>
        <v/>
      </c>
      <c r="BA162" s="201" t="str">
        <f t="shared" si="100"/>
        <v/>
      </c>
      <c r="BC162" s="234" t="str">
        <f t="shared" si="82"/>
        <v/>
      </c>
      <c r="BD162" s="226" t="str">
        <f t="shared" si="83"/>
        <v/>
      </c>
      <c r="BE162" s="226" t="str">
        <f t="shared" si="84"/>
        <v/>
      </c>
      <c r="BF162" s="226" t="str">
        <f t="shared" si="85"/>
        <v/>
      </c>
      <c r="BG162" s="235" t="str">
        <f>IF($C162="","",IF($BC162&gt;=$BC$5,AI162,VLOOKUP(BC162,'1.年齢給'!$B$8:$C$54,2)))</f>
        <v/>
      </c>
      <c r="BH162" s="240" t="str">
        <f t="shared" si="101"/>
        <v/>
      </c>
      <c r="BI162" s="230" t="str">
        <f t="shared" si="102"/>
        <v/>
      </c>
      <c r="BJ162" s="230" t="str">
        <f t="shared" si="103"/>
        <v/>
      </c>
      <c r="BK162" s="230" t="str">
        <f>IF($BH162="","",VLOOKUP($BH162,'3.段階号俸表・参照表'!V$4:AH$13,11,FALSE))</f>
        <v/>
      </c>
      <c r="BL162" s="230" t="str">
        <f>IF($BH162="","",VLOOKUP($BH162,'3.段階号俸表・参照表'!$V$4:$AH$13,12,FALSE))</f>
        <v/>
      </c>
      <c r="BM162" s="235" t="str">
        <f>IF($C162="","",IF($BC162&gt;=$BC$5,$AU162,INDEX('3.段階号俸表・参照表'!$B$3:$T$188,MATCH(BJ162,'3.段階号俸表・参照表'!$B$3:$B$188,0),MATCH(BH162,'3.段階号俸表・参照表'!$B$3:$T$3,0))))</f>
        <v/>
      </c>
      <c r="BN162" s="238" t="str">
        <f t="shared" si="104"/>
        <v/>
      </c>
    </row>
    <row r="163" spans="1:66" ht="14.4" x14ac:dyDescent="0.15">
      <c r="A163" s="62" t="str">
        <f>IF(C163="","",COUNTA($C$9:C163))</f>
        <v/>
      </c>
      <c r="B163" s="419"/>
      <c r="C163" s="419"/>
      <c r="D163" s="427"/>
      <c r="E163" s="427"/>
      <c r="F163" s="419"/>
      <c r="G163" s="427"/>
      <c r="H163" s="420"/>
      <c r="I163" s="420"/>
      <c r="J163" s="142" t="str">
        <f t="shared" si="105"/>
        <v/>
      </c>
      <c r="K163" s="142" t="str">
        <f t="shared" si="106"/>
        <v/>
      </c>
      <c r="L163" s="142" t="str">
        <f t="shared" si="107"/>
        <v/>
      </c>
      <c r="M163" s="142" t="str">
        <f t="shared" si="108"/>
        <v/>
      </c>
      <c r="N163" s="421"/>
      <c r="O163" s="421"/>
      <c r="P163" s="421"/>
      <c r="Q163" s="421"/>
      <c r="R163" s="145" t="str">
        <f t="shared" si="86"/>
        <v/>
      </c>
      <c r="S163" s="422"/>
      <c r="T163" s="422"/>
      <c r="U163" s="422"/>
      <c r="V163" s="422"/>
      <c r="W163" s="149" t="str">
        <f t="shared" si="87"/>
        <v/>
      </c>
      <c r="X163" s="151" t="str">
        <f t="shared" si="88"/>
        <v/>
      </c>
      <c r="Y163" s="63" t="str">
        <f>IF($C163="","",VLOOKUP($J163,'1.年齢給'!$B$8:$C$54,2))</f>
        <v/>
      </c>
      <c r="Z163" s="64" t="str">
        <f t="shared" si="89"/>
        <v/>
      </c>
      <c r="AA163" s="65" t="str">
        <f>IF($C163="","",IF($Z163="","",IF($Z163&lt;'3.段階号俸表・参照表'!$W$5,1,VLOOKUP($Z163,'3.段階号俸表・参照表'!$W$4:$AI$13,13,TRUE))))</f>
        <v/>
      </c>
      <c r="AB163" s="64" t="str">
        <f>IF(C163="","",($Z163-VLOOKUP($AA163,'3.段階号俸表・参照表'!$V$4:$AH$13,2,FALSE)))</f>
        <v/>
      </c>
      <c r="AC163" s="65" t="str">
        <f>IF($C163="","",IF($AB163&lt;=0,1,ROUNDUP($AB163/VLOOKUP($AA163,'3.段階号俸表・参照表'!$V$4:$AH$13,4,FALSE),0)+1))</f>
        <v/>
      </c>
      <c r="AD163" s="64" t="str">
        <f>IF($C163="","",INDEX('3.段階号俸表・参照表'!$B$3:$T$188,MATCH($AC163,'3.段階号俸表・参照表'!$B$3:$B$188,0),MATCH($AA163,'3.段階号俸表・参照表'!$B$3:$T$3,0)))</f>
        <v/>
      </c>
      <c r="AE163" s="64" t="str">
        <f t="shared" si="78"/>
        <v/>
      </c>
      <c r="AF163" s="64" t="str">
        <f t="shared" si="90"/>
        <v/>
      </c>
      <c r="AG163" s="64" t="str">
        <f t="shared" si="79"/>
        <v/>
      </c>
      <c r="AH163" s="67" t="str">
        <f t="shared" si="80"/>
        <v/>
      </c>
      <c r="AI163" s="187" t="str">
        <f t="shared" si="91"/>
        <v/>
      </c>
      <c r="AJ163" s="145" t="str">
        <f t="shared" si="92"/>
        <v/>
      </c>
      <c r="AK163" s="188" t="str">
        <f t="shared" si="93"/>
        <v/>
      </c>
      <c r="AL163" s="423"/>
      <c r="AM163" s="198" t="str">
        <f>IF($AL163="","",($AJ163-VLOOKUP($AL163,'3.段階号俸表・参照表'!$V$4:$AH$13,2,FALSE)))</f>
        <v/>
      </c>
      <c r="AN163" s="188" t="str">
        <f>IF($AL163="","",IF(ROUNDUP($AM163/VLOOKUP($AL163,'3.段階号俸表・参照表'!$V$4:$AH$13,4),0)+1&gt;=$AS163,$AS163,ROUNDUP($AM163/VLOOKUP($AL163,'3.段階号俸表・参照表'!$V$4:$AH$13,4),0)+1))</f>
        <v/>
      </c>
      <c r="AO163" s="199" t="str">
        <f>IF($AL163="","",($AN163-1)*VLOOKUP($AL163,'3.段階号俸表・参照表'!$V$4:$AI$13,4,FALSE))</f>
        <v/>
      </c>
      <c r="AP163" s="188" t="str">
        <f t="shared" si="94"/>
        <v/>
      </c>
      <c r="AQ163" s="188" t="str">
        <f>IF($AL163="","",IF($AP163&lt;=0,0,IF(ROUNDUP($AP163/(VLOOKUP($AL163,'3.段階号俸表・参照表'!$V$4:$AH$13,8,FALSE)),0)&gt;=($AT163-$AS163),$AT163-$AS163,ROUNDUP($AP163/(VLOOKUP($AL163,'3.段階号俸表・参照表'!$V$4:$AH$13,8,FALSE)),0))))</f>
        <v/>
      </c>
      <c r="AR163" s="188" t="str">
        <f t="shared" si="95"/>
        <v/>
      </c>
      <c r="AS163" s="188" t="str">
        <f>IF($AL163="","",VLOOKUP($AL163,'3.段階号俸表・参照表'!$V$4:$AH$13,11,FALSE))</f>
        <v/>
      </c>
      <c r="AT163" s="188" t="str">
        <f>IF($AL163="","",VLOOKUP($AL163,'3.段階号俸表・参照表'!$V$4:$AH$13,12,FALSE))</f>
        <v/>
      </c>
      <c r="AU163" s="145" t="str">
        <f>IF($AL163="","",INDEX('3.段階号俸表・参照表'!$B$3:$T$188,MATCH($AR163,'3.段階号俸表・参照表'!$B$3:$B$188,0),MATCH($AL163,'3.段階号俸表・参照表'!$B$3:$T$3,0)))</f>
        <v/>
      </c>
      <c r="AV163" s="145" t="str">
        <f t="shared" si="81"/>
        <v/>
      </c>
      <c r="AW163" s="145" t="str">
        <f t="shared" si="96"/>
        <v/>
      </c>
      <c r="AX163" s="145" t="str">
        <f t="shared" si="97"/>
        <v/>
      </c>
      <c r="AY163" s="145" t="str">
        <f t="shared" si="98"/>
        <v/>
      </c>
      <c r="AZ163" s="145" t="str">
        <f t="shared" si="99"/>
        <v/>
      </c>
      <c r="BA163" s="201" t="str">
        <f t="shared" si="100"/>
        <v/>
      </c>
      <c r="BC163" s="234" t="str">
        <f t="shared" si="82"/>
        <v/>
      </c>
      <c r="BD163" s="226" t="str">
        <f t="shared" si="83"/>
        <v/>
      </c>
      <c r="BE163" s="226" t="str">
        <f t="shared" si="84"/>
        <v/>
      </c>
      <c r="BF163" s="226" t="str">
        <f t="shared" si="85"/>
        <v/>
      </c>
      <c r="BG163" s="235" t="str">
        <f>IF($C163="","",IF($BC163&gt;=$BC$5,AI163,VLOOKUP(BC163,'1.年齢給'!$B$8:$C$54,2)))</f>
        <v/>
      </c>
      <c r="BH163" s="240" t="str">
        <f t="shared" si="101"/>
        <v/>
      </c>
      <c r="BI163" s="230" t="str">
        <f t="shared" si="102"/>
        <v/>
      </c>
      <c r="BJ163" s="230" t="str">
        <f t="shared" si="103"/>
        <v/>
      </c>
      <c r="BK163" s="230" t="str">
        <f>IF($BH163="","",VLOOKUP($BH163,'3.段階号俸表・参照表'!V$4:AH$13,11,FALSE))</f>
        <v/>
      </c>
      <c r="BL163" s="230" t="str">
        <f>IF($BH163="","",VLOOKUP($BH163,'3.段階号俸表・参照表'!$V$4:$AH$13,12,FALSE))</f>
        <v/>
      </c>
      <c r="BM163" s="235" t="str">
        <f>IF($C163="","",IF($BC163&gt;=$BC$5,$AU163,INDEX('3.段階号俸表・参照表'!$B$3:$T$188,MATCH(BJ163,'3.段階号俸表・参照表'!$B$3:$B$188,0),MATCH(BH163,'3.段階号俸表・参照表'!$B$3:$T$3,0))))</f>
        <v/>
      </c>
      <c r="BN163" s="238" t="str">
        <f t="shared" si="104"/>
        <v/>
      </c>
    </row>
    <row r="164" spans="1:66" ht="14.4" x14ac:dyDescent="0.15">
      <c r="A164" s="62" t="str">
        <f>IF(C164="","",COUNTA($C$9:C164))</f>
        <v/>
      </c>
      <c r="B164" s="419"/>
      <c r="C164" s="419"/>
      <c r="D164" s="427"/>
      <c r="E164" s="427"/>
      <c r="F164" s="419"/>
      <c r="G164" s="427"/>
      <c r="H164" s="420"/>
      <c r="I164" s="420"/>
      <c r="J164" s="142" t="str">
        <f t="shared" si="105"/>
        <v/>
      </c>
      <c r="K164" s="142" t="str">
        <f t="shared" si="106"/>
        <v/>
      </c>
      <c r="L164" s="142" t="str">
        <f t="shared" si="107"/>
        <v/>
      </c>
      <c r="M164" s="142" t="str">
        <f t="shared" si="108"/>
        <v/>
      </c>
      <c r="N164" s="421"/>
      <c r="O164" s="421"/>
      <c r="P164" s="421"/>
      <c r="Q164" s="421"/>
      <c r="R164" s="145" t="str">
        <f t="shared" si="86"/>
        <v/>
      </c>
      <c r="S164" s="422"/>
      <c r="T164" s="422"/>
      <c r="U164" s="422"/>
      <c r="V164" s="422"/>
      <c r="W164" s="149" t="str">
        <f t="shared" si="87"/>
        <v/>
      </c>
      <c r="X164" s="151" t="str">
        <f t="shared" si="88"/>
        <v/>
      </c>
      <c r="Y164" s="63" t="str">
        <f>IF($C164="","",VLOOKUP($J164,'1.年齢給'!$B$8:$C$54,2))</f>
        <v/>
      </c>
      <c r="Z164" s="64" t="str">
        <f t="shared" si="89"/>
        <v/>
      </c>
      <c r="AA164" s="65" t="str">
        <f>IF($C164="","",IF($Z164="","",IF($Z164&lt;'3.段階号俸表・参照表'!$W$5,1,VLOOKUP($Z164,'3.段階号俸表・参照表'!$W$4:$AI$13,13,TRUE))))</f>
        <v/>
      </c>
      <c r="AB164" s="64" t="str">
        <f>IF(C164="","",($Z164-VLOOKUP($AA164,'3.段階号俸表・参照表'!$V$4:$AH$13,2,FALSE)))</f>
        <v/>
      </c>
      <c r="AC164" s="65" t="str">
        <f>IF($C164="","",IF($AB164&lt;=0,1,ROUNDUP($AB164/VLOOKUP($AA164,'3.段階号俸表・参照表'!$V$4:$AH$13,4,FALSE),0)+1))</f>
        <v/>
      </c>
      <c r="AD164" s="64" t="str">
        <f>IF($C164="","",INDEX('3.段階号俸表・参照表'!$B$3:$T$188,MATCH($AC164,'3.段階号俸表・参照表'!$B$3:$B$188,0),MATCH($AA164,'3.段階号俸表・参照表'!$B$3:$T$3,0)))</f>
        <v/>
      </c>
      <c r="AE164" s="64" t="str">
        <f t="shared" si="78"/>
        <v/>
      </c>
      <c r="AF164" s="64" t="str">
        <f t="shared" si="90"/>
        <v/>
      </c>
      <c r="AG164" s="64" t="str">
        <f t="shared" si="79"/>
        <v/>
      </c>
      <c r="AH164" s="67" t="str">
        <f t="shared" si="80"/>
        <v/>
      </c>
      <c r="AI164" s="187" t="str">
        <f t="shared" si="91"/>
        <v/>
      </c>
      <c r="AJ164" s="145" t="str">
        <f t="shared" si="92"/>
        <v/>
      </c>
      <c r="AK164" s="188" t="str">
        <f t="shared" si="93"/>
        <v/>
      </c>
      <c r="AL164" s="423"/>
      <c r="AM164" s="198" t="str">
        <f>IF($AL164="","",($AJ164-VLOOKUP($AL164,'3.段階号俸表・参照表'!$V$4:$AH$13,2,FALSE)))</f>
        <v/>
      </c>
      <c r="AN164" s="188" t="str">
        <f>IF($AL164="","",IF(ROUNDUP($AM164/VLOOKUP($AL164,'3.段階号俸表・参照表'!$V$4:$AH$13,4),0)+1&gt;=$AS164,$AS164,ROUNDUP($AM164/VLOOKUP($AL164,'3.段階号俸表・参照表'!$V$4:$AH$13,4),0)+1))</f>
        <v/>
      </c>
      <c r="AO164" s="199" t="str">
        <f>IF($AL164="","",($AN164-1)*VLOOKUP($AL164,'3.段階号俸表・参照表'!$V$4:$AI$13,4,FALSE))</f>
        <v/>
      </c>
      <c r="AP164" s="188" t="str">
        <f t="shared" si="94"/>
        <v/>
      </c>
      <c r="AQ164" s="188" t="str">
        <f>IF($AL164="","",IF($AP164&lt;=0,0,IF(ROUNDUP($AP164/(VLOOKUP($AL164,'3.段階号俸表・参照表'!$V$4:$AH$13,8,FALSE)),0)&gt;=($AT164-$AS164),$AT164-$AS164,ROUNDUP($AP164/(VLOOKUP($AL164,'3.段階号俸表・参照表'!$V$4:$AH$13,8,FALSE)),0))))</f>
        <v/>
      </c>
      <c r="AR164" s="188" t="str">
        <f t="shared" si="95"/>
        <v/>
      </c>
      <c r="AS164" s="188" t="str">
        <f>IF($AL164="","",VLOOKUP($AL164,'3.段階号俸表・参照表'!$V$4:$AH$13,11,FALSE))</f>
        <v/>
      </c>
      <c r="AT164" s="188" t="str">
        <f>IF($AL164="","",VLOOKUP($AL164,'3.段階号俸表・参照表'!$V$4:$AH$13,12,FALSE))</f>
        <v/>
      </c>
      <c r="AU164" s="145" t="str">
        <f>IF($AL164="","",INDEX('3.段階号俸表・参照表'!$B$3:$T$188,MATCH($AR164,'3.段階号俸表・参照表'!$B$3:$B$188,0),MATCH($AL164,'3.段階号俸表・参照表'!$B$3:$T$3,0)))</f>
        <v/>
      </c>
      <c r="AV164" s="145" t="str">
        <f t="shared" si="81"/>
        <v/>
      </c>
      <c r="AW164" s="145" t="str">
        <f t="shared" si="96"/>
        <v/>
      </c>
      <c r="AX164" s="145" t="str">
        <f t="shared" si="97"/>
        <v/>
      </c>
      <c r="AY164" s="145" t="str">
        <f t="shared" si="98"/>
        <v/>
      </c>
      <c r="AZ164" s="145" t="str">
        <f t="shared" si="99"/>
        <v/>
      </c>
      <c r="BA164" s="201" t="str">
        <f t="shared" si="100"/>
        <v/>
      </c>
      <c r="BC164" s="234" t="str">
        <f t="shared" si="82"/>
        <v/>
      </c>
      <c r="BD164" s="226" t="str">
        <f t="shared" si="83"/>
        <v/>
      </c>
      <c r="BE164" s="226" t="str">
        <f t="shared" si="84"/>
        <v/>
      </c>
      <c r="BF164" s="226" t="str">
        <f t="shared" si="85"/>
        <v/>
      </c>
      <c r="BG164" s="235" t="str">
        <f>IF($C164="","",IF($BC164&gt;=$BC$5,AI164,VLOOKUP(BC164,'1.年齢給'!$B$8:$C$54,2)))</f>
        <v/>
      </c>
      <c r="BH164" s="240" t="str">
        <f t="shared" si="101"/>
        <v/>
      </c>
      <c r="BI164" s="230" t="str">
        <f t="shared" si="102"/>
        <v/>
      </c>
      <c r="BJ164" s="230" t="str">
        <f t="shared" si="103"/>
        <v/>
      </c>
      <c r="BK164" s="230" t="str">
        <f>IF($BH164="","",VLOOKUP($BH164,'3.段階号俸表・参照表'!V$4:AH$13,11,FALSE))</f>
        <v/>
      </c>
      <c r="BL164" s="230" t="str">
        <f>IF($BH164="","",VLOOKUP($BH164,'3.段階号俸表・参照表'!$V$4:$AH$13,12,FALSE))</f>
        <v/>
      </c>
      <c r="BM164" s="235" t="str">
        <f>IF($C164="","",IF($BC164&gt;=$BC$5,$AU164,INDEX('3.段階号俸表・参照表'!$B$3:$T$188,MATCH(BJ164,'3.段階号俸表・参照表'!$B$3:$B$188,0),MATCH(BH164,'3.段階号俸表・参照表'!$B$3:$T$3,0))))</f>
        <v/>
      </c>
      <c r="BN164" s="238" t="str">
        <f t="shared" si="104"/>
        <v/>
      </c>
    </row>
    <row r="165" spans="1:66" ht="14.4" x14ac:dyDescent="0.15">
      <c r="A165" s="62" t="str">
        <f>IF(C165="","",COUNTA($C$9:C165))</f>
        <v/>
      </c>
      <c r="B165" s="419"/>
      <c r="C165" s="419"/>
      <c r="D165" s="427"/>
      <c r="E165" s="427"/>
      <c r="F165" s="419"/>
      <c r="G165" s="427"/>
      <c r="H165" s="420"/>
      <c r="I165" s="420"/>
      <c r="J165" s="142" t="str">
        <f t="shared" si="105"/>
        <v/>
      </c>
      <c r="K165" s="142" t="str">
        <f t="shared" si="106"/>
        <v/>
      </c>
      <c r="L165" s="142" t="str">
        <f t="shared" si="107"/>
        <v/>
      </c>
      <c r="M165" s="142" t="str">
        <f t="shared" si="108"/>
        <v/>
      </c>
      <c r="N165" s="421"/>
      <c r="O165" s="421"/>
      <c r="P165" s="421"/>
      <c r="Q165" s="421"/>
      <c r="R165" s="145" t="str">
        <f t="shared" si="86"/>
        <v/>
      </c>
      <c r="S165" s="422"/>
      <c r="T165" s="422"/>
      <c r="U165" s="422"/>
      <c r="V165" s="422"/>
      <c r="W165" s="149" t="str">
        <f t="shared" si="87"/>
        <v/>
      </c>
      <c r="X165" s="151" t="str">
        <f t="shared" si="88"/>
        <v/>
      </c>
      <c r="Y165" s="63" t="str">
        <f>IF($C165="","",VLOOKUP($J165,'1.年齢給'!$B$8:$C$54,2))</f>
        <v/>
      </c>
      <c r="Z165" s="64" t="str">
        <f t="shared" si="89"/>
        <v/>
      </c>
      <c r="AA165" s="65" t="str">
        <f>IF($C165="","",IF($Z165="","",IF($Z165&lt;'3.段階号俸表・参照表'!$W$5,1,VLOOKUP($Z165,'3.段階号俸表・参照表'!$W$4:$AI$13,13,TRUE))))</f>
        <v/>
      </c>
      <c r="AB165" s="64" t="str">
        <f>IF(C165="","",($Z165-VLOOKUP($AA165,'3.段階号俸表・参照表'!$V$4:$AH$13,2,FALSE)))</f>
        <v/>
      </c>
      <c r="AC165" s="65" t="str">
        <f>IF($C165="","",IF($AB165&lt;=0,1,ROUNDUP($AB165/VLOOKUP($AA165,'3.段階号俸表・参照表'!$V$4:$AH$13,4,FALSE),0)+1))</f>
        <v/>
      </c>
      <c r="AD165" s="64" t="str">
        <f>IF($C165="","",INDEX('3.段階号俸表・参照表'!$B$3:$T$188,MATCH($AC165,'3.段階号俸表・参照表'!$B$3:$B$188,0),MATCH($AA165,'3.段階号俸表・参照表'!$B$3:$T$3,0)))</f>
        <v/>
      </c>
      <c r="AE165" s="64" t="str">
        <f t="shared" si="78"/>
        <v/>
      </c>
      <c r="AF165" s="64" t="str">
        <f t="shared" si="90"/>
        <v/>
      </c>
      <c r="AG165" s="64" t="str">
        <f t="shared" si="79"/>
        <v/>
      </c>
      <c r="AH165" s="67" t="str">
        <f t="shared" si="80"/>
        <v/>
      </c>
      <c r="AI165" s="187" t="str">
        <f t="shared" si="91"/>
        <v/>
      </c>
      <c r="AJ165" s="145" t="str">
        <f t="shared" si="92"/>
        <v/>
      </c>
      <c r="AK165" s="188" t="str">
        <f t="shared" si="93"/>
        <v/>
      </c>
      <c r="AL165" s="423"/>
      <c r="AM165" s="198" t="str">
        <f>IF($AL165="","",($AJ165-VLOOKUP($AL165,'3.段階号俸表・参照表'!$V$4:$AH$13,2,FALSE)))</f>
        <v/>
      </c>
      <c r="AN165" s="188" t="str">
        <f>IF($AL165="","",IF(ROUNDUP($AM165/VLOOKUP($AL165,'3.段階号俸表・参照表'!$V$4:$AH$13,4),0)+1&gt;=$AS165,$AS165,ROUNDUP($AM165/VLOOKUP($AL165,'3.段階号俸表・参照表'!$V$4:$AH$13,4),0)+1))</f>
        <v/>
      </c>
      <c r="AO165" s="199" t="str">
        <f>IF($AL165="","",($AN165-1)*VLOOKUP($AL165,'3.段階号俸表・参照表'!$V$4:$AI$13,4,FALSE))</f>
        <v/>
      </c>
      <c r="AP165" s="188" t="str">
        <f t="shared" si="94"/>
        <v/>
      </c>
      <c r="AQ165" s="188" t="str">
        <f>IF($AL165="","",IF($AP165&lt;=0,0,IF(ROUNDUP($AP165/(VLOOKUP($AL165,'3.段階号俸表・参照表'!$V$4:$AH$13,8,FALSE)),0)&gt;=($AT165-$AS165),$AT165-$AS165,ROUNDUP($AP165/(VLOOKUP($AL165,'3.段階号俸表・参照表'!$V$4:$AH$13,8,FALSE)),0))))</f>
        <v/>
      </c>
      <c r="AR165" s="188" t="str">
        <f t="shared" si="95"/>
        <v/>
      </c>
      <c r="AS165" s="188" t="str">
        <f>IF($AL165="","",VLOOKUP($AL165,'3.段階号俸表・参照表'!$V$4:$AH$13,11,FALSE))</f>
        <v/>
      </c>
      <c r="AT165" s="188" t="str">
        <f>IF($AL165="","",VLOOKUP($AL165,'3.段階号俸表・参照表'!$V$4:$AH$13,12,FALSE))</f>
        <v/>
      </c>
      <c r="AU165" s="145" t="str">
        <f>IF($AL165="","",INDEX('3.段階号俸表・参照表'!$B$3:$T$188,MATCH($AR165,'3.段階号俸表・参照表'!$B$3:$B$188,0),MATCH($AL165,'3.段階号俸表・参照表'!$B$3:$T$3,0)))</f>
        <v/>
      </c>
      <c r="AV165" s="145" t="str">
        <f t="shared" si="81"/>
        <v/>
      </c>
      <c r="AW165" s="145" t="str">
        <f t="shared" si="96"/>
        <v/>
      </c>
      <c r="AX165" s="145" t="str">
        <f t="shared" si="97"/>
        <v/>
      </c>
      <c r="AY165" s="145" t="str">
        <f t="shared" si="98"/>
        <v/>
      </c>
      <c r="AZ165" s="145" t="str">
        <f t="shared" si="99"/>
        <v/>
      </c>
      <c r="BA165" s="201" t="str">
        <f t="shared" si="100"/>
        <v/>
      </c>
      <c r="BC165" s="234" t="str">
        <f t="shared" si="82"/>
        <v/>
      </c>
      <c r="BD165" s="226" t="str">
        <f t="shared" si="83"/>
        <v/>
      </c>
      <c r="BE165" s="226" t="str">
        <f t="shared" si="84"/>
        <v/>
      </c>
      <c r="BF165" s="226" t="str">
        <f t="shared" si="85"/>
        <v/>
      </c>
      <c r="BG165" s="235" t="str">
        <f>IF($C165="","",IF($BC165&gt;=$BC$5,AI165,VLOOKUP(BC165,'1.年齢給'!$B$8:$C$54,2)))</f>
        <v/>
      </c>
      <c r="BH165" s="240" t="str">
        <f t="shared" si="101"/>
        <v/>
      </c>
      <c r="BI165" s="230" t="str">
        <f t="shared" si="102"/>
        <v/>
      </c>
      <c r="BJ165" s="230" t="str">
        <f t="shared" si="103"/>
        <v/>
      </c>
      <c r="BK165" s="230" t="str">
        <f>IF($BH165="","",VLOOKUP($BH165,'3.段階号俸表・参照表'!V$4:AH$13,11,FALSE))</f>
        <v/>
      </c>
      <c r="BL165" s="230" t="str">
        <f>IF($BH165="","",VLOOKUP($BH165,'3.段階号俸表・参照表'!$V$4:$AH$13,12,FALSE))</f>
        <v/>
      </c>
      <c r="BM165" s="235" t="str">
        <f>IF($C165="","",IF($BC165&gt;=$BC$5,$AU165,INDEX('3.段階号俸表・参照表'!$B$3:$T$188,MATCH(BJ165,'3.段階号俸表・参照表'!$B$3:$B$188,0),MATCH(BH165,'3.段階号俸表・参照表'!$B$3:$T$3,0))))</f>
        <v/>
      </c>
      <c r="BN165" s="238" t="str">
        <f t="shared" si="104"/>
        <v/>
      </c>
    </row>
    <row r="166" spans="1:66" ht="14.4" x14ac:dyDescent="0.15">
      <c r="A166" s="62" t="str">
        <f>IF(C166="","",COUNTA($C$9:C166))</f>
        <v/>
      </c>
      <c r="B166" s="419"/>
      <c r="C166" s="419"/>
      <c r="D166" s="427"/>
      <c r="E166" s="427"/>
      <c r="F166" s="419"/>
      <c r="G166" s="427"/>
      <c r="H166" s="420"/>
      <c r="I166" s="420"/>
      <c r="J166" s="142" t="str">
        <f t="shared" si="105"/>
        <v/>
      </c>
      <c r="K166" s="142" t="str">
        <f t="shared" si="106"/>
        <v/>
      </c>
      <c r="L166" s="142" t="str">
        <f t="shared" si="107"/>
        <v/>
      </c>
      <c r="M166" s="142" t="str">
        <f t="shared" si="108"/>
        <v/>
      </c>
      <c r="N166" s="421"/>
      <c r="O166" s="421"/>
      <c r="P166" s="421"/>
      <c r="Q166" s="421"/>
      <c r="R166" s="145" t="str">
        <f t="shared" si="86"/>
        <v/>
      </c>
      <c r="S166" s="422"/>
      <c r="T166" s="422"/>
      <c r="U166" s="422"/>
      <c r="V166" s="422"/>
      <c r="W166" s="149" t="str">
        <f t="shared" si="87"/>
        <v/>
      </c>
      <c r="X166" s="151" t="str">
        <f t="shared" si="88"/>
        <v/>
      </c>
      <c r="Y166" s="63" t="str">
        <f>IF($C166="","",VLOOKUP($J166,'1.年齢給'!$B$8:$C$54,2))</f>
        <v/>
      </c>
      <c r="Z166" s="64" t="str">
        <f t="shared" si="89"/>
        <v/>
      </c>
      <c r="AA166" s="65" t="str">
        <f>IF($C166="","",IF($Z166="","",IF($Z166&lt;'3.段階号俸表・参照表'!$W$5,1,VLOOKUP($Z166,'3.段階号俸表・参照表'!$W$4:$AI$13,13,TRUE))))</f>
        <v/>
      </c>
      <c r="AB166" s="64" t="str">
        <f>IF(C166="","",($Z166-VLOOKUP($AA166,'3.段階号俸表・参照表'!$V$4:$AH$13,2,FALSE)))</f>
        <v/>
      </c>
      <c r="AC166" s="65" t="str">
        <f>IF($C166="","",IF($AB166&lt;=0,1,ROUNDUP($AB166/VLOOKUP($AA166,'3.段階号俸表・参照表'!$V$4:$AH$13,4,FALSE),0)+1))</f>
        <v/>
      </c>
      <c r="AD166" s="64" t="str">
        <f>IF($C166="","",INDEX('3.段階号俸表・参照表'!$B$3:$T$188,MATCH($AC166,'3.段階号俸表・参照表'!$B$3:$B$188,0),MATCH($AA166,'3.段階号俸表・参照表'!$B$3:$T$3,0)))</f>
        <v/>
      </c>
      <c r="AE166" s="64" t="str">
        <f t="shared" si="78"/>
        <v/>
      </c>
      <c r="AF166" s="64" t="str">
        <f t="shared" si="90"/>
        <v/>
      </c>
      <c r="AG166" s="64" t="str">
        <f t="shared" si="79"/>
        <v/>
      </c>
      <c r="AH166" s="67" t="str">
        <f t="shared" si="80"/>
        <v/>
      </c>
      <c r="AI166" s="187" t="str">
        <f t="shared" si="91"/>
        <v/>
      </c>
      <c r="AJ166" s="145" t="str">
        <f t="shared" si="92"/>
        <v/>
      </c>
      <c r="AK166" s="188" t="str">
        <f t="shared" si="93"/>
        <v/>
      </c>
      <c r="AL166" s="423"/>
      <c r="AM166" s="198" t="str">
        <f>IF($AL166="","",($AJ166-VLOOKUP($AL166,'3.段階号俸表・参照表'!$V$4:$AH$13,2,FALSE)))</f>
        <v/>
      </c>
      <c r="AN166" s="188" t="str">
        <f>IF($AL166="","",IF(ROUNDUP($AM166/VLOOKUP($AL166,'3.段階号俸表・参照表'!$V$4:$AH$13,4),0)+1&gt;=$AS166,$AS166,ROUNDUP($AM166/VLOOKUP($AL166,'3.段階号俸表・参照表'!$V$4:$AH$13,4),0)+1))</f>
        <v/>
      </c>
      <c r="AO166" s="199" t="str">
        <f>IF($AL166="","",($AN166-1)*VLOOKUP($AL166,'3.段階号俸表・参照表'!$V$4:$AI$13,4,FALSE))</f>
        <v/>
      </c>
      <c r="AP166" s="188" t="str">
        <f t="shared" si="94"/>
        <v/>
      </c>
      <c r="AQ166" s="188" t="str">
        <f>IF($AL166="","",IF($AP166&lt;=0,0,IF(ROUNDUP($AP166/(VLOOKUP($AL166,'3.段階号俸表・参照表'!$V$4:$AH$13,8,FALSE)),0)&gt;=($AT166-$AS166),$AT166-$AS166,ROUNDUP($AP166/(VLOOKUP($AL166,'3.段階号俸表・参照表'!$V$4:$AH$13,8,FALSE)),0))))</f>
        <v/>
      </c>
      <c r="AR166" s="188" t="str">
        <f t="shared" si="95"/>
        <v/>
      </c>
      <c r="AS166" s="188" t="str">
        <f>IF($AL166="","",VLOOKUP($AL166,'3.段階号俸表・参照表'!$V$4:$AH$13,11,FALSE))</f>
        <v/>
      </c>
      <c r="AT166" s="188" t="str">
        <f>IF($AL166="","",VLOOKUP($AL166,'3.段階号俸表・参照表'!$V$4:$AH$13,12,FALSE))</f>
        <v/>
      </c>
      <c r="AU166" s="145" t="str">
        <f>IF($AL166="","",INDEX('3.段階号俸表・参照表'!$B$3:$T$188,MATCH($AR166,'3.段階号俸表・参照表'!$B$3:$B$188,0),MATCH($AL166,'3.段階号俸表・参照表'!$B$3:$T$3,0)))</f>
        <v/>
      </c>
      <c r="AV166" s="145" t="str">
        <f t="shared" si="81"/>
        <v/>
      </c>
      <c r="AW166" s="145" t="str">
        <f t="shared" si="96"/>
        <v/>
      </c>
      <c r="AX166" s="145" t="str">
        <f t="shared" si="97"/>
        <v/>
      </c>
      <c r="AY166" s="145" t="str">
        <f t="shared" si="98"/>
        <v/>
      </c>
      <c r="AZ166" s="145" t="str">
        <f t="shared" si="99"/>
        <v/>
      </c>
      <c r="BA166" s="201" t="str">
        <f t="shared" si="100"/>
        <v/>
      </c>
      <c r="BC166" s="234" t="str">
        <f t="shared" si="82"/>
        <v/>
      </c>
      <c r="BD166" s="226" t="str">
        <f t="shared" si="83"/>
        <v/>
      </c>
      <c r="BE166" s="226" t="str">
        <f t="shared" si="84"/>
        <v/>
      </c>
      <c r="BF166" s="226" t="str">
        <f t="shared" si="85"/>
        <v/>
      </c>
      <c r="BG166" s="235" t="str">
        <f>IF($C166="","",IF($BC166&gt;=$BC$5,AI166,VLOOKUP(BC166,'1.年齢給'!$B$8:$C$54,2)))</f>
        <v/>
      </c>
      <c r="BH166" s="240" t="str">
        <f t="shared" si="101"/>
        <v/>
      </c>
      <c r="BI166" s="230" t="str">
        <f t="shared" si="102"/>
        <v/>
      </c>
      <c r="BJ166" s="230" t="str">
        <f t="shared" si="103"/>
        <v/>
      </c>
      <c r="BK166" s="230" t="str">
        <f>IF($BH166="","",VLOOKUP($BH166,'3.段階号俸表・参照表'!V$4:AH$13,11,FALSE))</f>
        <v/>
      </c>
      <c r="BL166" s="230" t="str">
        <f>IF($BH166="","",VLOOKUP($BH166,'3.段階号俸表・参照表'!$V$4:$AH$13,12,FALSE))</f>
        <v/>
      </c>
      <c r="BM166" s="235" t="str">
        <f>IF($C166="","",IF($BC166&gt;=$BC$5,$AU166,INDEX('3.段階号俸表・参照表'!$B$3:$T$188,MATCH(BJ166,'3.段階号俸表・参照表'!$B$3:$B$188,0),MATCH(BH166,'3.段階号俸表・参照表'!$B$3:$T$3,0))))</f>
        <v/>
      </c>
      <c r="BN166" s="238" t="str">
        <f t="shared" si="104"/>
        <v/>
      </c>
    </row>
    <row r="167" spans="1:66" ht="14.4" x14ac:dyDescent="0.15">
      <c r="A167" s="62" t="str">
        <f>IF(C167="","",COUNTA($C$9:C167))</f>
        <v/>
      </c>
      <c r="B167" s="419"/>
      <c r="C167" s="419"/>
      <c r="D167" s="427"/>
      <c r="E167" s="427"/>
      <c r="F167" s="419"/>
      <c r="G167" s="427"/>
      <c r="H167" s="420"/>
      <c r="I167" s="420"/>
      <c r="J167" s="142" t="str">
        <f t="shared" si="105"/>
        <v/>
      </c>
      <c r="K167" s="142" t="str">
        <f t="shared" si="106"/>
        <v/>
      </c>
      <c r="L167" s="142" t="str">
        <f t="shared" si="107"/>
        <v/>
      </c>
      <c r="M167" s="142" t="str">
        <f t="shared" si="108"/>
        <v/>
      </c>
      <c r="N167" s="421"/>
      <c r="O167" s="421"/>
      <c r="P167" s="421"/>
      <c r="Q167" s="421"/>
      <c r="R167" s="145" t="str">
        <f t="shared" si="86"/>
        <v/>
      </c>
      <c r="S167" s="422"/>
      <c r="T167" s="422"/>
      <c r="U167" s="422"/>
      <c r="V167" s="422"/>
      <c r="W167" s="149" t="str">
        <f t="shared" si="87"/>
        <v/>
      </c>
      <c r="X167" s="151" t="str">
        <f t="shared" si="88"/>
        <v/>
      </c>
      <c r="Y167" s="63" t="str">
        <f>IF($C167="","",VLOOKUP($J167,'1.年齢給'!$B$8:$C$54,2))</f>
        <v/>
      </c>
      <c r="Z167" s="64" t="str">
        <f t="shared" si="89"/>
        <v/>
      </c>
      <c r="AA167" s="65" t="str">
        <f>IF($C167="","",IF($Z167="","",IF($Z167&lt;'3.段階号俸表・参照表'!$W$5,1,VLOOKUP($Z167,'3.段階号俸表・参照表'!$W$4:$AI$13,13,TRUE))))</f>
        <v/>
      </c>
      <c r="AB167" s="64" t="str">
        <f>IF(C167="","",($Z167-VLOOKUP($AA167,'3.段階号俸表・参照表'!$V$4:$AH$13,2,FALSE)))</f>
        <v/>
      </c>
      <c r="AC167" s="65" t="str">
        <f>IF($C167="","",IF($AB167&lt;=0,1,ROUNDUP($AB167/VLOOKUP($AA167,'3.段階号俸表・参照表'!$V$4:$AH$13,4,FALSE),0)+1))</f>
        <v/>
      </c>
      <c r="AD167" s="64" t="str">
        <f>IF($C167="","",INDEX('3.段階号俸表・参照表'!$B$3:$T$188,MATCH($AC167,'3.段階号俸表・参照表'!$B$3:$B$188,0),MATCH($AA167,'3.段階号俸表・参照表'!$B$3:$T$3,0)))</f>
        <v/>
      </c>
      <c r="AE167" s="64" t="str">
        <f t="shared" si="78"/>
        <v/>
      </c>
      <c r="AF167" s="64" t="str">
        <f t="shared" si="90"/>
        <v/>
      </c>
      <c r="AG167" s="64" t="str">
        <f t="shared" si="79"/>
        <v/>
      </c>
      <c r="AH167" s="67" t="str">
        <f t="shared" si="80"/>
        <v/>
      </c>
      <c r="AI167" s="187" t="str">
        <f t="shared" si="91"/>
        <v/>
      </c>
      <c r="AJ167" s="145" t="str">
        <f t="shared" si="92"/>
        <v/>
      </c>
      <c r="AK167" s="188" t="str">
        <f t="shared" si="93"/>
        <v/>
      </c>
      <c r="AL167" s="423"/>
      <c r="AM167" s="198" t="str">
        <f>IF($AL167="","",($AJ167-VLOOKUP($AL167,'3.段階号俸表・参照表'!$V$4:$AH$13,2,FALSE)))</f>
        <v/>
      </c>
      <c r="AN167" s="188" t="str">
        <f>IF($AL167="","",IF(ROUNDUP($AM167/VLOOKUP($AL167,'3.段階号俸表・参照表'!$V$4:$AH$13,4),0)+1&gt;=$AS167,$AS167,ROUNDUP($AM167/VLOOKUP($AL167,'3.段階号俸表・参照表'!$V$4:$AH$13,4),0)+1))</f>
        <v/>
      </c>
      <c r="AO167" s="199" t="str">
        <f>IF($AL167="","",($AN167-1)*VLOOKUP($AL167,'3.段階号俸表・参照表'!$V$4:$AI$13,4,FALSE))</f>
        <v/>
      </c>
      <c r="AP167" s="188" t="str">
        <f t="shared" si="94"/>
        <v/>
      </c>
      <c r="AQ167" s="188" t="str">
        <f>IF($AL167="","",IF($AP167&lt;=0,0,IF(ROUNDUP($AP167/(VLOOKUP($AL167,'3.段階号俸表・参照表'!$V$4:$AH$13,8,FALSE)),0)&gt;=($AT167-$AS167),$AT167-$AS167,ROUNDUP($AP167/(VLOOKUP($AL167,'3.段階号俸表・参照表'!$V$4:$AH$13,8,FALSE)),0))))</f>
        <v/>
      </c>
      <c r="AR167" s="188" t="str">
        <f t="shared" si="95"/>
        <v/>
      </c>
      <c r="AS167" s="188" t="str">
        <f>IF($AL167="","",VLOOKUP($AL167,'3.段階号俸表・参照表'!$V$4:$AH$13,11,FALSE))</f>
        <v/>
      </c>
      <c r="AT167" s="188" t="str">
        <f>IF($AL167="","",VLOOKUP($AL167,'3.段階号俸表・参照表'!$V$4:$AH$13,12,FALSE))</f>
        <v/>
      </c>
      <c r="AU167" s="145" t="str">
        <f>IF($AL167="","",INDEX('3.段階号俸表・参照表'!$B$3:$T$188,MATCH($AR167,'3.段階号俸表・参照表'!$B$3:$B$188,0),MATCH($AL167,'3.段階号俸表・参照表'!$B$3:$T$3,0)))</f>
        <v/>
      </c>
      <c r="AV167" s="145" t="str">
        <f t="shared" si="81"/>
        <v/>
      </c>
      <c r="AW167" s="145" t="str">
        <f t="shared" si="96"/>
        <v/>
      </c>
      <c r="AX167" s="145" t="str">
        <f t="shared" si="97"/>
        <v/>
      </c>
      <c r="AY167" s="145" t="str">
        <f t="shared" si="98"/>
        <v/>
      </c>
      <c r="AZ167" s="145" t="str">
        <f t="shared" si="99"/>
        <v/>
      </c>
      <c r="BA167" s="201" t="str">
        <f t="shared" si="100"/>
        <v/>
      </c>
      <c r="BC167" s="234" t="str">
        <f t="shared" si="82"/>
        <v/>
      </c>
      <c r="BD167" s="226" t="str">
        <f t="shared" si="83"/>
        <v/>
      </c>
      <c r="BE167" s="226" t="str">
        <f t="shared" si="84"/>
        <v/>
      </c>
      <c r="BF167" s="226" t="str">
        <f t="shared" si="85"/>
        <v/>
      </c>
      <c r="BG167" s="235" t="str">
        <f>IF($C167="","",IF($BC167&gt;=$BC$5,AI167,VLOOKUP(BC167,'1.年齢給'!$B$8:$C$54,2)))</f>
        <v/>
      </c>
      <c r="BH167" s="240" t="str">
        <f t="shared" si="101"/>
        <v/>
      </c>
      <c r="BI167" s="230" t="str">
        <f t="shared" si="102"/>
        <v/>
      </c>
      <c r="BJ167" s="230" t="str">
        <f t="shared" si="103"/>
        <v/>
      </c>
      <c r="BK167" s="230" t="str">
        <f>IF($BH167="","",VLOOKUP($BH167,'3.段階号俸表・参照表'!V$4:AH$13,11,FALSE))</f>
        <v/>
      </c>
      <c r="BL167" s="230" t="str">
        <f>IF($BH167="","",VLOOKUP($BH167,'3.段階号俸表・参照表'!$V$4:$AH$13,12,FALSE))</f>
        <v/>
      </c>
      <c r="BM167" s="235" t="str">
        <f>IF($C167="","",IF($BC167&gt;=$BC$5,$AU167,INDEX('3.段階号俸表・参照表'!$B$3:$T$188,MATCH(BJ167,'3.段階号俸表・参照表'!$B$3:$B$188,0),MATCH(BH167,'3.段階号俸表・参照表'!$B$3:$T$3,0))))</f>
        <v/>
      </c>
      <c r="BN167" s="238" t="str">
        <f t="shared" si="104"/>
        <v/>
      </c>
    </row>
    <row r="168" spans="1:66" ht="14.4" x14ac:dyDescent="0.15">
      <c r="A168" s="62" t="str">
        <f>IF(C168="","",COUNTA($C$9:C168))</f>
        <v/>
      </c>
      <c r="B168" s="419"/>
      <c r="C168" s="419"/>
      <c r="D168" s="427"/>
      <c r="E168" s="427"/>
      <c r="F168" s="419"/>
      <c r="G168" s="427"/>
      <c r="H168" s="420"/>
      <c r="I168" s="420"/>
      <c r="J168" s="142" t="str">
        <f t="shared" si="105"/>
        <v/>
      </c>
      <c r="K168" s="142" t="str">
        <f t="shared" si="106"/>
        <v/>
      </c>
      <c r="L168" s="142" t="str">
        <f t="shared" si="107"/>
        <v/>
      </c>
      <c r="M168" s="142" t="str">
        <f t="shared" si="108"/>
        <v/>
      </c>
      <c r="N168" s="421"/>
      <c r="O168" s="421"/>
      <c r="P168" s="421"/>
      <c r="Q168" s="421"/>
      <c r="R168" s="145" t="str">
        <f t="shared" si="86"/>
        <v/>
      </c>
      <c r="S168" s="422"/>
      <c r="T168" s="422"/>
      <c r="U168" s="422"/>
      <c r="V168" s="422"/>
      <c r="W168" s="149" t="str">
        <f t="shared" si="87"/>
        <v/>
      </c>
      <c r="X168" s="151" t="str">
        <f t="shared" si="88"/>
        <v/>
      </c>
      <c r="Y168" s="63" t="str">
        <f>IF($C168="","",VLOOKUP($J168,'1.年齢給'!$B$8:$C$54,2))</f>
        <v/>
      </c>
      <c r="Z168" s="64" t="str">
        <f t="shared" si="89"/>
        <v/>
      </c>
      <c r="AA168" s="65" t="str">
        <f>IF($C168="","",IF($Z168="","",IF($Z168&lt;'3.段階号俸表・参照表'!$W$5,1,VLOOKUP($Z168,'3.段階号俸表・参照表'!$W$4:$AI$13,13,TRUE))))</f>
        <v/>
      </c>
      <c r="AB168" s="64" t="str">
        <f>IF(C168="","",($Z168-VLOOKUP($AA168,'3.段階号俸表・参照表'!$V$4:$AH$13,2,FALSE)))</f>
        <v/>
      </c>
      <c r="AC168" s="65" t="str">
        <f>IF($C168="","",IF($AB168&lt;=0,1,ROUNDUP($AB168/VLOOKUP($AA168,'3.段階号俸表・参照表'!$V$4:$AH$13,4,FALSE),0)+1))</f>
        <v/>
      </c>
      <c r="AD168" s="64" t="str">
        <f>IF($C168="","",INDEX('3.段階号俸表・参照表'!$B$3:$T$188,MATCH($AC168,'3.段階号俸表・参照表'!$B$3:$B$188,0),MATCH($AA168,'3.段階号俸表・参照表'!$B$3:$T$3,0)))</f>
        <v/>
      </c>
      <c r="AE168" s="64" t="str">
        <f t="shared" si="78"/>
        <v/>
      </c>
      <c r="AF168" s="64" t="str">
        <f t="shared" si="90"/>
        <v/>
      </c>
      <c r="AG168" s="64" t="str">
        <f t="shared" si="79"/>
        <v/>
      </c>
      <c r="AH168" s="67" t="str">
        <f t="shared" si="80"/>
        <v/>
      </c>
      <c r="AI168" s="187" t="str">
        <f t="shared" si="91"/>
        <v/>
      </c>
      <c r="AJ168" s="145" t="str">
        <f t="shared" si="92"/>
        <v/>
      </c>
      <c r="AK168" s="188" t="str">
        <f t="shared" si="93"/>
        <v/>
      </c>
      <c r="AL168" s="423"/>
      <c r="AM168" s="198" t="str">
        <f>IF($AL168="","",($AJ168-VLOOKUP($AL168,'3.段階号俸表・参照表'!$V$4:$AH$13,2,FALSE)))</f>
        <v/>
      </c>
      <c r="AN168" s="188" t="str">
        <f>IF($AL168="","",IF(ROUNDUP($AM168/VLOOKUP($AL168,'3.段階号俸表・参照表'!$V$4:$AH$13,4),0)+1&gt;=$AS168,$AS168,ROUNDUP($AM168/VLOOKUP($AL168,'3.段階号俸表・参照表'!$V$4:$AH$13,4),0)+1))</f>
        <v/>
      </c>
      <c r="AO168" s="199" t="str">
        <f>IF($AL168="","",($AN168-1)*VLOOKUP($AL168,'3.段階号俸表・参照表'!$V$4:$AI$13,4,FALSE))</f>
        <v/>
      </c>
      <c r="AP168" s="188" t="str">
        <f t="shared" si="94"/>
        <v/>
      </c>
      <c r="AQ168" s="188" t="str">
        <f>IF($AL168="","",IF($AP168&lt;=0,0,IF(ROUNDUP($AP168/(VLOOKUP($AL168,'3.段階号俸表・参照表'!$V$4:$AH$13,8,FALSE)),0)&gt;=($AT168-$AS168),$AT168-$AS168,ROUNDUP($AP168/(VLOOKUP($AL168,'3.段階号俸表・参照表'!$V$4:$AH$13,8,FALSE)),0))))</f>
        <v/>
      </c>
      <c r="AR168" s="188" t="str">
        <f t="shared" si="95"/>
        <v/>
      </c>
      <c r="AS168" s="188" t="str">
        <f>IF($AL168="","",VLOOKUP($AL168,'3.段階号俸表・参照表'!$V$4:$AH$13,11,FALSE))</f>
        <v/>
      </c>
      <c r="AT168" s="188" t="str">
        <f>IF($AL168="","",VLOOKUP($AL168,'3.段階号俸表・参照表'!$V$4:$AH$13,12,FALSE))</f>
        <v/>
      </c>
      <c r="AU168" s="145" t="str">
        <f>IF($AL168="","",INDEX('3.段階号俸表・参照表'!$B$3:$T$188,MATCH($AR168,'3.段階号俸表・参照表'!$B$3:$B$188,0),MATCH($AL168,'3.段階号俸表・参照表'!$B$3:$T$3,0)))</f>
        <v/>
      </c>
      <c r="AV168" s="145" t="str">
        <f t="shared" si="81"/>
        <v/>
      </c>
      <c r="AW168" s="145" t="str">
        <f t="shared" si="96"/>
        <v/>
      </c>
      <c r="AX168" s="145" t="str">
        <f t="shared" si="97"/>
        <v/>
      </c>
      <c r="AY168" s="145" t="str">
        <f t="shared" si="98"/>
        <v/>
      </c>
      <c r="AZ168" s="145" t="str">
        <f t="shared" si="99"/>
        <v/>
      </c>
      <c r="BA168" s="201" t="str">
        <f t="shared" si="100"/>
        <v/>
      </c>
      <c r="BC168" s="234" t="str">
        <f t="shared" si="82"/>
        <v/>
      </c>
      <c r="BD168" s="226" t="str">
        <f t="shared" si="83"/>
        <v/>
      </c>
      <c r="BE168" s="226" t="str">
        <f t="shared" si="84"/>
        <v/>
      </c>
      <c r="BF168" s="226" t="str">
        <f t="shared" si="85"/>
        <v/>
      </c>
      <c r="BG168" s="235" t="str">
        <f>IF($C168="","",IF($BC168&gt;=$BC$5,AI168,VLOOKUP(BC168,'1.年齢給'!$B$8:$C$54,2)))</f>
        <v/>
      </c>
      <c r="BH168" s="240" t="str">
        <f t="shared" si="101"/>
        <v/>
      </c>
      <c r="BI168" s="230" t="str">
        <f t="shared" si="102"/>
        <v/>
      </c>
      <c r="BJ168" s="230" t="str">
        <f t="shared" si="103"/>
        <v/>
      </c>
      <c r="BK168" s="230" t="str">
        <f>IF($BH168="","",VLOOKUP($BH168,'3.段階号俸表・参照表'!V$4:AH$13,11,FALSE))</f>
        <v/>
      </c>
      <c r="BL168" s="230" t="str">
        <f>IF($BH168="","",VLOOKUP($BH168,'3.段階号俸表・参照表'!$V$4:$AH$13,12,FALSE))</f>
        <v/>
      </c>
      <c r="BM168" s="235" t="str">
        <f>IF($C168="","",IF($BC168&gt;=$BC$5,$AU168,INDEX('3.段階号俸表・参照表'!$B$3:$T$188,MATCH(BJ168,'3.段階号俸表・参照表'!$B$3:$B$188,0),MATCH(BH168,'3.段階号俸表・参照表'!$B$3:$T$3,0))))</f>
        <v/>
      </c>
      <c r="BN168" s="238" t="str">
        <f t="shared" si="104"/>
        <v/>
      </c>
    </row>
    <row r="169" spans="1:66" ht="14.4" x14ac:dyDescent="0.15">
      <c r="A169" s="62" t="str">
        <f>IF(C169="","",COUNTA($C$9:C169))</f>
        <v/>
      </c>
      <c r="B169" s="419"/>
      <c r="C169" s="419"/>
      <c r="D169" s="427"/>
      <c r="E169" s="427"/>
      <c r="F169" s="419"/>
      <c r="G169" s="427"/>
      <c r="H169" s="420"/>
      <c r="I169" s="420"/>
      <c r="J169" s="142" t="str">
        <f t="shared" si="105"/>
        <v/>
      </c>
      <c r="K169" s="142" t="str">
        <f t="shared" si="106"/>
        <v/>
      </c>
      <c r="L169" s="142" t="str">
        <f t="shared" si="107"/>
        <v/>
      </c>
      <c r="M169" s="142" t="str">
        <f t="shared" si="108"/>
        <v/>
      </c>
      <c r="N169" s="421"/>
      <c r="O169" s="421"/>
      <c r="P169" s="421"/>
      <c r="Q169" s="421"/>
      <c r="R169" s="145" t="str">
        <f t="shared" si="86"/>
        <v/>
      </c>
      <c r="S169" s="422"/>
      <c r="T169" s="422"/>
      <c r="U169" s="422"/>
      <c r="V169" s="422"/>
      <c r="W169" s="149" t="str">
        <f t="shared" si="87"/>
        <v/>
      </c>
      <c r="X169" s="151" t="str">
        <f t="shared" si="88"/>
        <v/>
      </c>
      <c r="Y169" s="63" t="str">
        <f>IF($C169="","",VLOOKUP($J169,'1.年齢給'!$B$8:$C$54,2))</f>
        <v/>
      </c>
      <c r="Z169" s="64" t="str">
        <f t="shared" si="89"/>
        <v/>
      </c>
      <c r="AA169" s="65" t="str">
        <f>IF($C169="","",IF($Z169="","",IF($Z169&lt;'3.段階号俸表・参照表'!$W$5,1,VLOOKUP($Z169,'3.段階号俸表・参照表'!$W$4:$AI$13,13,TRUE))))</f>
        <v/>
      </c>
      <c r="AB169" s="64" t="str">
        <f>IF(C169="","",($Z169-VLOOKUP($AA169,'3.段階号俸表・参照表'!$V$4:$AH$13,2,FALSE)))</f>
        <v/>
      </c>
      <c r="AC169" s="65" t="str">
        <f>IF($C169="","",IF($AB169&lt;=0,1,ROUNDUP($AB169/VLOOKUP($AA169,'3.段階号俸表・参照表'!$V$4:$AH$13,4,FALSE),0)+1))</f>
        <v/>
      </c>
      <c r="AD169" s="64" t="str">
        <f>IF($C169="","",INDEX('3.段階号俸表・参照表'!$B$3:$T$188,MATCH($AC169,'3.段階号俸表・参照表'!$B$3:$B$188,0),MATCH($AA169,'3.段階号俸表・参照表'!$B$3:$T$3,0)))</f>
        <v/>
      </c>
      <c r="AE169" s="64" t="str">
        <f t="shared" ref="AE169:AE200" si="109">IF(C169="","",$Y169+$AD169)</f>
        <v/>
      </c>
      <c r="AF169" s="64" t="str">
        <f t="shared" si="90"/>
        <v/>
      </c>
      <c r="AG169" s="64" t="str">
        <f t="shared" ref="AG169:AG200" si="110">IF($C169="","",$AE169+$AF169)</f>
        <v/>
      </c>
      <c r="AH169" s="67" t="str">
        <f t="shared" ref="AH169:AH200" si="111">IF($C169="","",$AG169-$X169)</f>
        <v/>
      </c>
      <c r="AI169" s="187" t="str">
        <f t="shared" si="91"/>
        <v/>
      </c>
      <c r="AJ169" s="145" t="str">
        <f t="shared" si="92"/>
        <v/>
      </c>
      <c r="AK169" s="188" t="str">
        <f t="shared" si="93"/>
        <v/>
      </c>
      <c r="AL169" s="423"/>
      <c r="AM169" s="198" t="str">
        <f>IF($AL169="","",($AJ169-VLOOKUP($AL169,'3.段階号俸表・参照表'!$V$4:$AH$13,2,FALSE)))</f>
        <v/>
      </c>
      <c r="AN169" s="188" t="str">
        <f>IF($AL169="","",IF(ROUNDUP($AM169/VLOOKUP($AL169,'3.段階号俸表・参照表'!$V$4:$AH$13,4),0)+1&gt;=$AS169,$AS169,ROUNDUP($AM169/VLOOKUP($AL169,'3.段階号俸表・参照表'!$V$4:$AH$13,4),0)+1))</f>
        <v/>
      </c>
      <c r="AO169" s="199" t="str">
        <f>IF($AL169="","",($AN169-1)*VLOOKUP($AL169,'3.段階号俸表・参照表'!$V$4:$AI$13,4,FALSE))</f>
        <v/>
      </c>
      <c r="AP169" s="188" t="str">
        <f t="shared" si="94"/>
        <v/>
      </c>
      <c r="AQ169" s="188" t="str">
        <f>IF($AL169="","",IF($AP169&lt;=0,0,IF(ROUNDUP($AP169/(VLOOKUP($AL169,'3.段階号俸表・参照表'!$V$4:$AH$13,8,FALSE)),0)&gt;=($AT169-$AS169),$AT169-$AS169,ROUNDUP($AP169/(VLOOKUP($AL169,'3.段階号俸表・参照表'!$V$4:$AH$13,8,FALSE)),0))))</f>
        <v/>
      </c>
      <c r="AR169" s="188" t="str">
        <f t="shared" si="95"/>
        <v/>
      </c>
      <c r="AS169" s="188" t="str">
        <f>IF($AL169="","",VLOOKUP($AL169,'3.段階号俸表・参照表'!$V$4:$AH$13,11,FALSE))</f>
        <v/>
      </c>
      <c r="AT169" s="188" t="str">
        <f>IF($AL169="","",VLOOKUP($AL169,'3.段階号俸表・参照表'!$V$4:$AH$13,12,FALSE))</f>
        <v/>
      </c>
      <c r="AU169" s="145" t="str">
        <f>IF($AL169="","",INDEX('3.段階号俸表・参照表'!$B$3:$T$188,MATCH($AR169,'3.段階号俸表・参照表'!$B$3:$B$188,0),MATCH($AL169,'3.段階号俸表・参照表'!$B$3:$T$3,0)))</f>
        <v/>
      </c>
      <c r="AV169" s="145" t="str">
        <f t="shared" si="81"/>
        <v/>
      </c>
      <c r="AW169" s="145" t="str">
        <f t="shared" si="96"/>
        <v/>
      </c>
      <c r="AX169" s="145" t="str">
        <f t="shared" si="97"/>
        <v/>
      </c>
      <c r="AY169" s="145" t="str">
        <f t="shared" si="98"/>
        <v/>
      </c>
      <c r="AZ169" s="145" t="str">
        <f t="shared" si="99"/>
        <v/>
      </c>
      <c r="BA169" s="201" t="str">
        <f t="shared" si="100"/>
        <v/>
      </c>
      <c r="BC169" s="234" t="str">
        <f t="shared" ref="BC169:BC200" si="112">IF(H169="","",DATEDIF(H169-1,$BC$3,"Y"))</f>
        <v/>
      </c>
      <c r="BD169" s="226" t="str">
        <f t="shared" ref="BD169:BD200" si="113">IF(H169="","",DATEDIF(H169-1,$BC$3,"YM"))</f>
        <v/>
      </c>
      <c r="BE169" s="226" t="str">
        <f t="shared" ref="BE169:BE200" si="114">IF(I169="","",DATEDIF(I169-1,$BC$3,"Y"))</f>
        <v/>
      </c>
      <c r="BF169" s="226" t="str">
        <f t="shared" ref="BF169:BF200" si="115">IF(I169="","",DATEDIF(I169-1,$BC$3,"YM"))</f>
        <v/>
      </c>
      <c r="BG169" s="235" t="str">
        <f>IF($C169="","",IF($BC169&gt;=$BC$5,AI169,VLOOKUP(BC169,'1.年齢給'!$B$8:$C$54,2)))</f>
        <v/>
      </c>
      <c r="BH169" s="240" t="str">
        <f t="shared" si="101"/>
        <v/>
      </c>
      <c r="BI169" s="230" t="str">
        <f t="shared" si="102"/>
        <v/>
      </c>
      <c r="BJ169" s="230" t="str">
        <f t="shared" si="103"/>
        <v/>
      </c>
      <c r="BK169" s="230" t="str">
        <f>IF($BH169="","",VLOOKUP($BH169,'3.段階号俸表・参照表'!V$4:AH$13,11,FALSE))</f>
        <v/>
      </c>
      <c r="BL169" s="230" t="str">
        <f>IF($BH169="","",VLOOKUP($BH169,'3.段階号俸表・参照表'!$V$4:$AH$13,12,FALSE))</f>
        <v/>
      </c>
      <c r="BM169" s="235" t="str">
        <f>IF($C169="","",IF($BC169&gt;=$BC$5,$AU169,INDEX('3.段階号俸表・参照表'!$B$3:$T$188,MATCH(BJ169,'3.段階号俸表・参照表'!$B$3:$B$188,0),MATCH(BH169,'3.段階号俸表・参照表'!$B$3:$T$3,0))))</f>
        <v/>
      </c>
      <c r="BN169" s="238" t="str">
        <f t="shared" si="104"/>
        <v/>
      </c>
    </row>
    <row r="170" spans="1:66" ht="14.4" x14ac:dyDescent="0.15">
      <c r="A170" s="62" t="str">
        <f>IF(C170="","",COUNTA($C$9:C170))</f>
        <v/>
      </c>
      <c r="B170" s="419"/>
      <c r="C170" s="419"/>
      <c r="D170" s="427"/>
      <c r="E170" s="427"/>
      <c r="F170" s="419"/>
      <c r="G170" s="427"/>
      <c r="H170" s="420"/>
      <c r="I170" s="420"/>
      <c r="J170" s="142" t="str">
        <f t="shared" si="105"/>
        <v/>
      </c>
      <c r="K170" s="142" t="str">
        <f t="shared" si="106"/>
        <v/>
      </c>
      <c r="L170" s="142" t="str">
        <f t="shared" si="107"/>
        <v/>
      </c>
      <c r="M170" s="142" t="str">
        <f t="shared" si="108"/>
        <v/>
      </c>
      <c r="N170" s="421"/>
      <c r="O170" s="421"/>
      <c r="P170" s="421"/>
      <c r="Q170" s="421"/>
      <c r="R170" s="145" t="str">
        <f t="shared" si="86"/>
        <v/>
      </c>
      <c r="S170" s="422"/>
      <c r="T170" s="422"/>
      <c r="U170" s="422"/>
      <c r="V170" s="422"/>
      <c r="W170" s="149" t="str">
        <f t="shared" si="87"/>
        <v/>
      </c>
      <c r="X170" s="151" t="str">
        <f t="shared" si="88"/>
        <v/>
      </c>
      <c r="Y170" s="63" t="str">
        <f>IF($C170="","",VLOOKUP($J170,'1.年齢給'!$B$8:$C$54,2))</f>
        <v/>
      </c>
      <c r="Z170" s="64" t="str">
        <f t="shared" si="89"/>
        <v/>
      </c>
      <c r="AA170" s="65" t="str">
        <f>IF($C170="","",IF($Z170="","",IF($Z170&lt;'3.段階号俸表・参照表'!$W$5,1,VLOOKUP($Z170,'3.段階号俸表・参照表'!$W$4:$AI$13,13,TRUE))))</f>
        <v/>
      </c>
      <c r="AB170" s="64" t="str">
        <f>IF(C170="","",($Z170-VLOOKUP($AA170,'3.段階号俸表・参照表'!$V$4:$AH$13,2,FALSE)))</f>
        <v/>
      </c>
      <c r="AC170" s="65" t="str">
        <f>IF($C170="","",IF($AB170&lt;=0,1,ROUNDUP($AB170/VLOOKUP($AA170,'3.段階号俸表・参照表'!$V$4:$AH$13,4,FALSE),0)+1))</f>
        <v/>
      </c>
      <c r="AD170" s="64" t="str">
        <f>IF($C170="","",INDEX('3.段階号俸表・参照表'!$B$3:$T$188,MATCH($AC170,'3.段階号俸表・参照表'!$B$3:$B$188,0),MATCH($AA170,'3.段階号俸表・参照表'!$B$3:$T$3,0)))</f>
        <v/>
      </c>
      <c r="AE170" s="64" t="str">
        <f t="shared" si="109"/>
        <v/>
      </c>
      <c r="AF170" s="64" t="str">
        <f t="shared" si="90"/>
        <v/>
      </c>
      <c r="AG170" s="64" t="str">
        <f t="shared" si="110"/>
        <v/>
      </c>
      <c r="AH170" s="67" t="str">
        <f t="shared" si="111"/>
        <v/>
      </c>
      <c r="AI170" s="187" t="str">
        <f t="shared" si="91"/>
        <v/>
      </c>
      <c r="AJ170" s="145" t="str">
        <f t="shared" si="92"/>
        <v/>
      </c>
      <c r="AK170" s="188" t="str">
        <f t="shared" si="93"/>
        <v/>
      </c>
      <c r="AL170" s="423"/>
      <c r="AM170" s="198" t="str">
        <f>IF($AL170="","",($AJ170-VLOOKUP($AL170,'3.段階号俸表・参照表'!$V$4:$AH$13,2,FALSE)))</f>
        <v/>
      </c>
      <c r="AN170" s="188" t="str">
        <f>IF($AL170="","",IF(ROUNDUP($AM170/VLOOKUP($AL170,'3.段階号俸表・参照表'!$V$4:$AH$13,4),0)+1&gt;=$AS170,$AS170,ROUNDUP($AM170/VLOOKUP($AL170,'3.段階号俸表・参照表'!$V$4:$AH$13,4),0)+1))</f>
        <v/>
      </c>
      <c r="AO170" s="199" t="str">
        <f>IF($AL170="","",($AN170-1)*VLOOKUP($AL170,'3.段階号俸表・参照表'!$V$4:$AI$13,4,FALSE))</f>
        <v/>
      </c>
      <c r="AP170" s="188" t="str">
        <f t="shared" si="94"/>
        <v/>
      </c>
      <c r="AQ170" s="188" t="str">
        <f>IF($AL170="","",IF($AP170&lt;=0,0,IF(ROUNDUP($AP170/(VLOOKUP($AL170,'3.段階号俸表・参照表'!$V$4:$AH$13,8,FALSE)),0)&gt;=($AT170-$AS170),$AT170-$AS170,ROUNDUP($AP170/(VLOOKUP($AL170,'3.段階号俸表・参照表'!$V$4:$AH$13,8,FALSE)),0))))</f>
        <v/>
      </c>
      <c r="AR170" s="188" t="str">
        <f t="shared" si="95"/>
        <v/>
      </c>
      <c r="AS170" s="188" t="str">
        <f>IF($AL170="","",VLOOKUP($AL170,'3.段階号俸表・参照表'!$V$4:$AH$13,11,FALSE))</f>
        <v/>
      </c>
      <c r="AT170" s="188" t="str">
        <f>IF($AL170="","",VLOOKUP($AL170,'3.段階号俸表・参照表'!$V$4:$AH$13,12,FALSE))</f>
        <v/>
      </c>
      <c r="AU170" s="145" t="str">
        <f>IF($AL170="","",INDEX('3.段階号俸表・参照表'!$B$3:$T$188,MATCH($AR170,'3.段階号俸表・参照表'!$B$3:$B$188,0),MATCH($AL170,'3.段階号俸表・参照表'!$B$3:$T$3,0)))</f>
        <v/>
      </c>
      <c r="AV170" s="145" t="str">
        <f t="shared" si="81"/>
        <v/>
      </c>
      <c r="AW170" s="145" t="str">
        <f t="shared" si="96"/>
        <v/>
      </c>
      <c r="AX170" s="145" t="str">
        <f t="shared" si="97"/>
        <v/>
      </c>
      <c r="AY170" s="145" t="str">
        <f t="shared" si="98"/>
        <v/>
      </c>
      <c r="AZ170" s="145" t="str">
        <f t="shared" si="99"/>
        <v/>
      </c>
      <c r="BA170" s="201" t="str">
        <f t="shared" si="100"/>
        <v/>
      </c>
      <c r="BC170" s="234" t="str">
        <f t="shared" si="112"/>
        <v/>
      </c>
      <c r="BD170" s="226" t="str">
        <f t="shared" si="113"/>
        <v/>
      </c>
      <c r="BE170" s="226" t="str">
        <f t="shared" si="114"/>
        <v/>
      </c>
      <c r="BF170" s="226" t="str">
        <f t="shared" si="115"/>
        <v/>
      </c>
      <c r="BG170" s="235" t="str">
        <f>IF($C170="","",IF($BC170&gt;=$BC$5,AI170,VLOOKUP(BC170,'1.年齢給'!$B$8:$C$54,2)))</f>
        <v/>
      </c>
      <c r="BH170" s="240" t="str">
        <f t="shared" si="101"/>
        <v/>
      </c>
      <c r="BI170" s="230" t="str">
        <f t="shared" si="102"/>
        <v/>
      </c>
      <c r="BJ170" s="230" t="str">
        <f t="shared" si="103"/>
        <v/>
      </c>
      <c r="BK170" s="230" t="str">
        <f>IF($BH170="","",VLOOKUP($BH170,'3.段階号俸表・参照表'!V$4:AH$13,11,FALSE))</f>
        <v/>
      </c>
      <c r="BL170" s="230" t="str">
        <f>IF($BH170="","",VLOOKUP($BH170,'3.段階号俸表・参照表'!$V$4:$AH$13,12,FALSE))</f>
        <v/>
      </c>
      <c r="BM170" s="235" t="str">
        <f>IF($C170="","",IF($BC170&gt;=$BC$5,$AU170,INDEX('3.段階号俸表・参照表'!$B$3:$T$188,MATCH(BJ170,'3.段階号俸表・参照表'!$B$3:$B$188,0),MATCH(BH170,'3.段階号俸表・参照表'!$B$3:$T$3,0))))</f>
        <v/>
      </c>
      <c r="BN170" s="238" t="str">
        <f t="shared" si="104"/>
        <v/>
      </c>
    </row>
    <row r="171" spans="1:66" ht="14.4" x14ac:dyDescent="0.15">
      <c r="A171" s="62" t="str">
        <f>IF(C171="","",COUNTA($C$9:C171))</f>
        <v/>
      </c>
      <c r="B171" s="419"/>
      <c r="C171" s="419"/>
      <c r="D171" s="427"/>
      <c r="E171" s="427"/>
      <c r="F171" s="419"/>
      <c r="G171" s="427"/>
      <c r="H171" s="420"/>
      <c r="I171" s="420"/>
      <c r="J171" s="142" t="str">
        <f t="shared" si="105"/>
        <v/>
      </c>
      <c r="K171" s="142" t="str">
        <f t="shared" si="106"/>
        <v/>
      </c>
      <c r="L171" s="142" t="str">
        <f t="shared" si="107"/>
        <v/>
      </c>
      <c r="M171" s="142" t="str">
        <f t="shared" si="108"/>
        <v/>
      </c>
      <c r="N171" s="421"/>
      <c r="O171" s="421"/>
      <c r="P171" s="421"/>
      <c r="Q171" s="421"/>
      <c r="R171" s="145" t="str">
        <f t="shared" si="86"/>
        <v/>
      </c>
      <c r="S171" s="422"/>
      <c r="T171" s="422"/>
      <c r="U171" s="422"/>
      <c r="V171" s="422"/>
      <c r="W171" s="149" t="str">
        <f t="shared" si="87"/>
        <v/>
      </c>
      <c r="X171" s="151" t="str">
        <f t="shared" si="88"/>
        <v/>
      </c>
      <c r="Y171" s="63" t="str">
        <f>IF($C171="","",VLOOKUP($J171,'1.年齢給'!$B$8:$C$54,2))</f>
        <v/>
      </c>
      <c r="Z171" s="64" t="str">
        <f t="shared" si="89"/>
        <v/>
      </c>
      <c r="AA171" s="65" t="str">
        <f>IF($C171="","",IF($Z171="","",IF($Z171&lt;'3.段階号俸表・参照表'!$W$5,1,VLOOKUP($Z171,'3.段階号俸表・参照表'!$W$4:$AI$13,13,TRUE))))</f>
        <v/>
      </c>
      <c r="AB171" s="64" t="str">
        <f>IF(C171="","",($Z171-VLOOKUP($AA171,'3.段階号俸表・参照表'!$V$4:$AH$13,2,FALSE)))</f>
        <v/>
      </c>
      <c r="AC171" s="65" t="str">
        <f>IF($C171="","",IF($AB171&lt;=0,1,ROUNDUP($AB171/VLOOKUP($AA171,'3.段階号俸表・参照表'!$V$4:$AH$13,4,FALSE),0)+1))</f>
        <v/>
      </c>
      <c r="AD171" s="64" t="str">
        <f>IF($C171="","",INDEX('3.段階号俸表・参照表'!$B$3:$T$188,MATCH($AC171,'3.段階号俸表・参照表'!$B$3:$B$188,0),MATCH($AA171,'3.段階号俸表・参照表'!$B$3:$T$3,0)))</f>
        <v/>
      </c>
      <c r="AE171" s="64" t="str">
        <f t="shared" si="109"/>
        <v/>
      </c>
      <c r="AF171" s="64" t="str">
        <f t="shared" si="90"/>
        <v/>
      </c>
      <c r="AG171" s="64" t="str">
        <f t="shared" si="110"/>
        <v/>
      </c>
      <c r="AH171" s="67" t="str">
        <f t="shared" si="111"/>
        <v/>
      </c>
      <c r="AI171" s="187" t="str">
        <f t="shared" si="91"/>
        <v/>
      </c>
      <c r="AJ171" s="145" t="str">
        <f t="shared" si="92"/>
        <v/>
      </c>
      <c r="AK171" s="188" t="str">
        <f t="shared" si="93"/>
        <v/>
      </c>
      <c r="AL171" s="423"/>
      <c r="AM171" s="198" t="str">
        <f>IF($AL171="","",($AJ171-VLOOKUP($AL171,'3.段階号俸表・参照表'!$V$4:$AH$13,2,FALSE)))</f>
        <v/>
      </c>
      <c r="AN171" s="188" t="str">
        <f>IF($AL171="","",IF(ROUNDUP($AM171/VLOOKUP($AL171,'3.段階号俸表・参照表'!$V$4:$AH$13,4),0)+1&gt;=$AS171,$AS171,ROUNDUP($AM171/VLOOKUP($AL171,'3.段階号俸表・参照表'!$V$4:$AH$13,4),0)+1))</f>
        <v/>
      </c>
      <c r="AO171" s="199" t="str">
        <f>IF($AL171="","",($AN171-1)*VLOOKUP($AL171,'3.段階号俸表・参照表'!$V$4:$AI$13,4,FALSE))</f>
        <v/>
      </c>
      <c r="AP171" s="188" t="str">
        <f t="shared" si="94"/>
        <v/>
      </c>
      <c r="AQ171" s="188" t="str">
        <f>IF($AL171="","",IF($AP171&lt;=0,0,IF(ROUNDUP($AP171/(VLOOKUP($AL171,'3.段階号俸表・参照表'!$V$4:$AH$13,8,FALSE)),0)&gt;=($AT171-$AS171),$AT171-$AS171,ROUNDUP($AP171/(VLOOKUP($AL171,'3.段階号俸表・参照表'!$V$4:$AH$13,8,FALSE)),0))))</f>
        <v/>
      </c>
      <c r="AR171" s="188" t="str">
        <f t="shared" si="95"/>
        <v/>
      </c>
      <c r="AS171" s="188" t="str">
        <f>IF($AL171="","",VLOOKUP($AL171,'3.段階号俸表・参照表'!$V$4:$AH$13,11,FALSE))</f>
        <v/>
      </c>
      <c r="AT171" s="188" t="str">
        <f>IF($AL171="","",VLOOKUP($AL171,'3.段階号俸表・参照表'!$V$4:$AH$13,12,FALSE))</f>
        <v/>
      </c>
      <c r="AU171" s="145" t="str">
        <f>IF($AL171="","",INDEX('3.段階号俸表・参照表'!$B$3:$T$188,MATCH($AR171,'3.段階号俸表・参照表'!$B$3:$B$188,0),MATCH($AL171,'3.段階号俸表・参照表'!$B$3:$T$3,0)))</f>
        <v/>
      </c>
      <c r="AV171" s="145" t="str">
        <f t="shared" si="81"/>
        <v/>
      </c>
      <c r="AW171" s="145" t="str">
        <f t="shared" si="96"/>
        <v/>
      </c>
      <c r="AX171" s="145" t="str">
        <f t="shared" si="97"/>
        <v/>
      </c>
      <c r="AY171" s="145" t="str">
        <f t="shared" si="98"/>
        <v/>
      </c>
      <c r="AZ171" s="145" t="str">
        <f t="shared" si="99"/>
        <v/>
      </c>
      <c r="BA171" s="201" t="str">
        <f t="shared" si="100"/>
        <v/>
      </c>
      <c r="BC171" s="234" t="str">
        <f t="shared" si="112"/>
        <v/>
      </c>
      <c r="BD171" s="226" t="str">
        <f t="shared" si="113"/>
        <v/>
      </c>
      <c r="BE171" s="226" t="str">
        <f t="shared" si="114"/>
        <v/>
      </c>
      <c r="BF171" s="226" t="str">
        <f t="shared" si="115"/>
        <v/>
      </c>
      <c r="BG171" s="235" t="str">
        <f>IF($C171="","",IF($BC171&gt;=$BC$5,AI171,VLOOKUP(BC171,'1.年齢給'!$B$8:$C$54,2)))</f>
        <v/>
      </c>
      <c r="BH171" s="240" t="str">
        <f t="shared" si="101"/>
        <v/>
      </c>
      <c r="BI171" s="230" t="str">
        <f t="shared" si="102"/>
        <v/>
      </c>
      <c r="BJ171" s="230" t="str">
        <f t="shared" si="103"/>
        <v/>
      </c>
      <c r="BK171" s="230" t="str">
        <f>IF($BH171="","",VLOOKUP($BH171,'3.段階号俸表・参照表'!V$4:AH$13,11,FALSE))</f>
        <v/>
      </c>
      <c r="BL171" s="230" t="str">
        <f>IF($BH171="","",VLOOKUP($BH171,'3.段階号俸表・参照表'!$V$4:$AH$13,12,FALSE))</f>
        <v/>
      </c>
      <c r="BM171" s="235" t="str">
        <f>IF($C171="","",IF($BC171&gt;=$BC$5,$AU171,INDEX('3.段階号俸表・参照表'!$B$3:$T$188,MATCH(BJ171,'3.段階号俸表・参照表'!$B$3:$B$188,0),MATCH(BH171,'3.段階号俸表・参照表'!$B$3:$T$3,0))))</f>
        <v/>
      </c>
      <c r="BN171" s="238" t="str">
        <f t="shared" si="104"/>
        <v/>
      </c>
    </row>
    <row r="172" spans="1:66" ht="14.4" x14ac:dyDescent="0.15">
      <c r="A172" s="62" t="str">
        <f>IF(C172="","",COUNTA($C$9:C172))</f>
        <v/>
      </c>
      <c r="B172" s="419"/>
      <c r="C172" s="419"/>
      <c r="D172" s="427"/>
      <c r="E172" s="427"/>
      <c r="F172" s="419"/>
      <c r="G172" s="427"/>
      <c r="H172" s="420"/>
      <c r="I172" s="420"/>
      <c r="J172" s="142" t="str">
        <f t="shared" si="105"/>
        <v/>
      </c>
      <c r="K172" s="142" t="str">
        <f t="shared" si="106"/>
        <v/>
      </c>
      <c r="L172" s="142" t="str">
        <f t="shared" si="107"/>
        <v/>
      </c>
      <c r="M172" s="142" t="str">
        <f t="shared" si="108"/>
        <v/>
      </c>
      <c r="N172" s="421"/>
      <c r="O172" s="421"/>
      <c r="P172" s="421"/>
      <c r="Q172" s="421"/>
      <c r="R172" s="145" t="str">
        <f t="shared" si="86"/>
        <v/>
      </c>
      <c r="S172" s="422"/>
      <c r="T172" s="422"/>
      <c r="U172" s="422"/>
      <c r="V172" s="422"/>
      <c r="W172" s="149" t="str">
        <f t="shared" si="87"/>
        <v/>
      </c>
      <c r="X172" s="151" t="str">
        <f t="shared" si="88"/>
        <v/>
      </c>
      <c r="Y172" s="63" t="str">
        <f>IF($C172="","",VLOOKUP($J172,'1.年齢給'!$B$8:$C$54,2))</f>
        <v/>
      </c>
      <c r="Z172" s="64" t="str">
        <f t="shared" si="89"/>
        <v/>
      </c>
      <c r="AA172" s="65" t="str">
        <f>IF($C172="","",IF($Z172="","",IF($Z172&lt;'3.段階号俸表・参照表'!$W$5,1,VLOOKUP($Z172,'3.段階号俸表・参照表'!$W$4:$AI$13,13,TRUE))))</f>
        <v/>
      </c>
      <c r="AB172" s="64" t="str">
        <f>IF(C172="","",($Z172-VLOOKUP($AA172,'3.段階号俸表・参照表'!$V$4:$AH$13,2,FALSE)))</f>
        <v/>
      </c>
      <c r="AC172" s="65" t="str">
        <f>IF($C172="","",IF($AB172&lt;=0,1,ROUNDUP($AB172/VLOOKUP($AA172,'3.段階号俸表・参照表'!$V$4:$AH$13,4,FALSE),0)+1))</f>
        <v/>
      </c>
      <c r="AD172" s="64" t="str">
        <f>IF($C172="","",INDEX('3.段階号俸表・参照表'!$B$3:$T$188,MATCH($AC172,'3.段階号俸表・参照表'!$B$3:$B$188,0),MATCH($AA172,'3.段階号俸表・参照表'!$B$3:$T$3,0)))</f>
        <v/>
      </c>
      <c r="AE172" s="64" t="str">
        <f t="shared" si="109"/>
        <v/>
      </c>
      <c r="AF172" s="64" t="str">
        <f t="shared" si="90"/>
        <v/>
      </c>
      <c r="AG172" s="64" t="str">
        <f t="shared" si="110"/>
        <v/>
      </c>
      <c r="AH172" s="67" t="str">
        <f t="shared" si="111"/>
        <v/>
      </c>
      <c r="AI172" s="187" t="str">
        <f t="shared" si="91"/>
        <v/>
      </c>
      <c r="AJ172" s="145" t="str">
        <f t="shared" si="92"/>
        <v/>
      </c>
      <c r="AK172" s="188" t="str">
        <f t="shared" si="93"/>
        <v/>
      </c>
      <c r="AL172" s="423"/>
      <c r="AM172" s="198" t="str">
        <f>IF($AL172="","",($AJ172-VLOOKUP($AL172,'3.段階号俸表・参照表'!$V$4:$AH$13,2,FALSE)))</f>
        <v/>
      </c>
      <c r="AN172" s="188" t="str">
        <f>IF($AL172="","",IF(ROUNDUP($AM172/VLOOKUP($AL172,'3.段階号俸表・参照表'!$V$4:$AH$13,4),0)+1&gt;=$AS172,$AS172,ROUNDUP($AM172/VLOOKUP($AL172,'3.段階号俸表・参照表'!$V$4:$AH$13,4),0)+1))</f>
        <v/>
      </c>
      <c r="AO172" s="199" t="str">
        <f>IF($AL172="","",($AN172-1)*VLOOKUP($AL172,'3.段階号俸表・参照表'!$V$4:$AI$13,4,FALSE))</f>
        <v/>
      </c>
      <c r="AP172" s="188" t="str">
        <f t="shared" si="94"/>
        <v/>
      </c>
      <c r="AQ172" s="188" t="str">
        <f>IF($AL172="","",IF($AP172&lt;=0,0,IF(ROUNDUP($AP172/(VLOOKUP($AL172,'3.段階号俸表・参照表'!$V$4:$AH$13,8,FALSE)),0)&gt;=($AT172-$AS172),$AT172-$AS172,ROUNDUP($AP172/(VLOOKUP($AL172,'3.段階号俸表・参照表'!$V$4:$AH$13,8,FALSE)),0))))</f>
        <v/>
      </c>
      <c r="AR172" s="188" t="str">
        <f t="shared" si="95"/>
        <v/>
      </c>
      <c r="AS172" s="188" t="str">
        <f>IF($AL172="","",VLOOKUP($AL172,'3.段階号俸表・参照表'!$V$4:$AH$13,11,FALSE))</f>
        <v/>
      </c>
      <c r="AT172" s="188" t="str">
        <f>IF($AL172="","",VLOOKUP($AL172,'3.段階号俸表・参照表'!$V$4:$AH$13,12,FALSE))</f>
        <v/>
      </c>
      <c r="AU172" s="145" t="str">
        <f>IF($AL172="","",INDEX('3.段階号俸表・参照表'!$B$3:$T$188,MATCH($AR172,'3.段階号俸表・参照表'!$B$3:$B$188,0),MATCH($AL172,'3.段階号俸表・参照表'!$B$3:$T$3,0)))</f>
        <v/>
      </c>
      <c r="AV172" s="145" t="str">
        <f t="shared" si="81"/>
        <v/>
      </c>
      <c r="AW172" s="145" t="str">
        <f t="shared" si="96"/>
        <v/>
      </c>
      <c r="AX172" s="145" t="str">
        <f t="shared" si="97"/>
        <v/>
      </c>
      <c r="AY172" s="145" t="str">
        <f t="shared" si="98"/>
        <v/>
      </c>
      <c r="AZ172" s="145" t="str">
        <f t="shared" si="99"/>
        <v/>
      </c>
      <c r="BA172" s="201" t="str">
        <f t="shared" si="100"/>
        <v/>
      </c>
      <c r="BC172" s="234" t="str">
        <f t="shared" si="112"/>
        <v/>
      </c>
      <c r="BD172" s="226" t="str">
        <f t="shared" si="113"/>
        <v/>
      </c>
      <c r="BE172" s="226" t="str">
        <f t="shared" si="114"/>
        <v/>
      </c>
      <c r="BF172" s="226" t="str">
        <f t="shared" si="115"/>
        <v/>
      </c>
      <c r="BG172" s="235" t="str">
        <f>IF($C172="","",IF($BC172&gt;=$BC$5,AI172,VLOOKUP(BC172,'1.年齢給'!$B$8:$C$54,2)))</f>
        <v/>
      </c>
      <c r="BH172" s="240" t="str">
        <f t="shared" si="101"/>
        <v/>
      </c>
      <c r="BI172" s="230" t="str">
        <f t="shared" si="102"/>
        <v/>
      </c>
      <c r="BJ172" s="230" t="str">
        <f t="shared" si="103"/>
        <v/>
      </c>
      <c r="BK172" s="230" t="str">
        <f>IF($BH172="","",VLOOKUP($BH172,'3.段階号俸表・参照表'!V$4:AH$13,11,FALSE))</f>
        <v/>
      </c>
      <c r="BL172" s="230" t="str">
        <f>IF($BH172="","",VLOOKUP($BH172,'3.段階号俸表・参照表'!$V$4:$AH$13,12,FALSE))</f>
        <v/>
      </c>
      <c r="BM172" s="235" t="str">
        <f>IF($C172="","",IF($BC172&gt;=$BC$5,$AU172,INDEX('3.段階号俸表・参照表'!$B$3:$T$188,MATCH(BJ172,'3.段階号俸表・参照表'!$B$3:$B$188,0),MATCH(BH172,'3.段階号俸表・参照表'!$B$3:$T$3,0))))</f>
        <v/>
      </c>
      <c r="BN172" s="238" t="str">
        <f t="shared" si="104"/>
        <v/>
      </c>
    </row>
    <row r="173" spans="1:66" ht="14.4" x14ac:dyDescent="0.15">
      <c r="A173" s="62" t="str">
        <f>IF(C173="","",COUNTA($C$9:C173))</f>
        <v/>
      </c>
      <c r="B173" s="419"/>
      <c r="C173" s="419"/>
      <c r="D173" s="427"/>
      <c r="E173" s="427"/>
      <c r="F173" s="419"/>
      <c r="G173" s="427"/>
      <c r="H173" s="420"/>
      <c r="I173" s="420"/>
      <c r="J173" s="142" t="str">
        <f t="shared" si="105"/>
        <v/>
      </c>
      <c r="K173" s="142" t="str">
        <f t="shared" si="106"/>
        <v/>
      </c>
      <c r="L173" s="142" t="str">
        <f t="shared" si="107"/>
        <v/>
      </c>
      <c r="M173" s="142" t="str">
        <f t="shared" si="108"/>
        <v/>
      </c>
      <c r="N173" s="421"/>
      <c r="O173" s="421"/>
      <c r="P173" s="421"/>
      <c r="Q173" s="421"/>
      <c r="R173" s="145" t="str">
        <f t="shared" si="86"/>
        <v/>
      </c>
      <c r="S173" s="422"/>
      <c r="T173" s="422"/>
      <c r="U173" s="422"/>
      <c r="V173" s="422"/>
      <c r="W173" s="149" t="str">
        <f t="shared" si="87"/>
        <v/>
      </c>
      <c r="X173" s="151" t="str">
        <f t="shared" si="88"/>
        <v/>
      </c>
      <c r="Y173" s="63" t="str">
        <f>IF($C173="","",VLOOKUP($J173,'1.年齢給'!$B$8:$C$54,2))</f>
        <v/>
      </c>
      <c r="Z173" s="64" t="str">
        <f t="shared" si="89"/>
        <v/>
      </c>
      <c r="AA173" s="65" t="str">
        <f>IF($C173="","",IF($Z173="","",IF($Z173&lt;'3.段階号俸表・参照表'!$W$5,1,VLOOKUP($Z173,'3.段階号俸表・参照表'!$W$4:$AI$13,13,TRUE))))</f>
        <v/>
      </c>
      <c r="AB173" s="64" t="str">
        <f>IF(C173="","",($Z173-VLOOKUP($AA173,'3.段階号俸表・参照表'!$V$4:$AH$13,2,FALSE)))</f>
        <v/>
      </c>
      <c r="AC173" s="65" t="str">
        <f>IF($C173="","",IF($AB173&lt;=0,1,ROUNDUP($AB173/VLOOKUP($AA173,'3.段階号俸表・参照表'!$V$4:$AH$13,4,FALSE),0)+1))</f>
        <v/>
      </c>
      <c r="AD173" s="64" t="str">
        <f>IF($C173="","",INDEX('3.段階号俸表・参照表'!$B$3:$T$188,MATCH($AC173,'3.段階号俸表・参照表'!$B$3:$B$188,0),MATCH($AA173,'3.段階号俸表・参照表'!$B$3:$T$3,0)))</f>
        <v/>
      </c>
      <c r="AE173" s="64" t="str">
        <f t="shared" si="109"/>
        <v/>
      </c>
      <c r="AF173" s="64" t="str">
        <f t="shared" si="90"/>
        <v/>
      </c>
      <c r="AG173" s="64" t="str">
        <f t="shared" si="110"/>
        <v/>
      </c>
      <c r="AH173" s="67" t="str">
        <f t="shared" si="111"/>
        <v/>
      </c>
      <c r="AI173" s="187" t="str">
        <f t="shared" si="91"/>
        <v/>
      </c>
      <c r="AJ173" s="145" t="str">
        <f t="shared" si="92"/>
        <v/>
      </c>
      <c r="AK173" s="188" t="str">
        <f t="shared" si="93"/>
        <v/>
      </c>
      <c r="AL173" s="423"/>
      <c r="AM173" s="198" t="str">
        <f>IF($AL173="","",($AJ173-VLOOKUP($AL173,'3.段階号俸表・参照表'!$V$4:$AH$13,2,FALSE)))</f>
        <v/>
      </c>
      <c r="AN173" s="188" t="str">
        <f>IF($AL173="","",IF(ROUNDUP($AM173/VLOOKUP($AL173,'3.段階号俸表・参照表'!$V$4:$AH$13,4),0)+1&gt;=$AS173,$AS173,ROUNDUP($AM173/VLOOKUP($AL173,'3.段階号俸表・参照表'!$V$4:$AH$13,4),0)+1))</f>
        <v/>
      </c>
      <c r="AO173" s="199" t="str">
        <f>IF($AL173="","",($AN173-1)*VLOOKUP($AL173,'3.段階号俸表・参照表'!$V$4:$AI$13,4,FALSE))</f>
        <v/>
      </c>
      <c r="AP173" s="188" t="str">
        <f t="shared" si="94"/>
        <v/>
      </c>
      <c r="AQ173" s="188" t="str">
        <f>IF($AL173="","",IF($AP173&lt;=0,0,IF(ROUNDUP($AP173/(VLOOKUP($AL173,'3.段階号俸表・参照表'!$V$4:$AH$13,8,FALSE)),0)&gt;=($AT173-$AS173),$AT173-$AS173,ROUNDUP($AP173/(VLOOKUP($AL173,'3.段階号俸表・参照表'!$V$4:$AH$13,8,FALSE)),0))))</f>
        <v/>
      </c>
      <c r="AR173" s="188" t="str">
        <f t="shared" si="95"/>
        <v/>
      </c>
      <c r="AS173" s="188" t="str">
        <f>IF($AL173="","",VLOOKUP($AL173,'3.段階号俸表・参照表'!$V$4:$AH$13,11,FALSE))</f>
        <v/>
      </c>
      <c r="AT173" s="188" t="str">
        <f>IF($AL173="","",VLOOKUP($AL173,'3.段階号俸表・参照表'!$V$4:$AH$13,12,FALSE))</f>
        <v/>
      </c>
      <c r="AU173" s="145" t="str">
        <f>IF($AL173="","",INDEX('3.段階号俸表・参照表'!$B$3:$T$188,MATCH($AR173,'3.段階号俸表・参照表'!$B$3:$B$188,0),MATCH($AL173,'3.段階号俸表・参照表'!$B$3:$T$3,0)))</f>
        <v/>
      </c>
      <c r="AV173" s="145" t="str">
        <f t="shared" si="81"/>
        <v/>
      </c>
      <c r="AW173" s="145" t="str">
        <f t="shared" si="96"/>
        <v/>
      </c>
      <c r="AX173" s="145" t="str">
        <f t="shared" si="97"/>
        <v/>
      </c>
      <c r="AY173" s="145" t="str">
        <f t="shared" si="98"/>
        <v/>
      </c>
      <c r="AZ173" s="145" t="str">
        <f t="shared" si="99"/>
        <v/>
      </c>
      <c r="BA173" s="201" t="str">
        <f t="shared" si="100"/>
        <v/>
      </c>
      <c r="BC173" s="234" t="str">
        <f t="shared" si="112"/>
        <v/>
      </c>
      <c r="BD173" s="226" t="str">
        <f t="shared" si="113"/>
        <v/>
      </c>
      <c r="BE173" s="226" t="str">
        <f t="shared" si="114"/>
        <v/>
      </c>
      <c r="BF173" s="226" t="str">
        <f t="shared" si="115"/>
        <v/>
      </c>
      <c r="BG173" s="235" t="str">
        <f>IF($C173="","",IF($BC173&gt;=$BC$5,AI173,VLOOKUP(BC173,'1.年齢給'!$B$8:$C$54,2)))</f>
        <v/>
      </c>
      <c r="BH173" s="240" t="str">
        <f t="shared" si="101"/>
        <v/>
      </c>
      <c r="BI173" s="230" t="str">
        <f t="shared" si="102"/>
        <v/>
      </c>
      <c r="BJ173" s="230" t="str">
        <f t="shared" si="103"/>
        <v/>
      </c>
      <c r="BK173" s="230" t="str">
        <f>IF($BH173="","",VLOOKUP($BH173,'3.段階号俸表・参照表'!V$4:AH$13,11,FALSE))</f>
        <v/>
      </c>
      <c r="BL173" s="230" t="str">
        <f>IF($BH173="","",VLOOKUP($BH173,'3.段階号俸表・参照表'!$V$4:$AH$13,12,FALSE))</f>
        <v/>
      </c>
      <c r="BM173" s="235" t="str">
        <f>IF($C173="","",IF($BC173&gt;=$BC$5,$AU173,INDEX('3.段階号俸表・参照表'!$B$3:$T$188,MATCH(BJ173,'3.段階号俸表・参照表'!$B$3:$B$188,0),MATCH(BH173,'3.段階号俸表・参照表'!$B$3:$T$3,0))))</f>
        <v/>
      </c>
      <c r="BN173" s="238" t="str">
        <f t="shared" si="104"/>
        <v/>
      </c>
    </row>
    <row r="174" spans="1:66" ht="14.4" x14ac:dyDescent="0.15">
      <c r="A174" s="62" t="str">
        <f>IF(C174="","",COUNTA($C$9:C174))</f>
        <v/>
      </c>
      <c r="B174" s="419"/>
      <c r="C174" s="419"/>
      <c r="D174" s="427"/>
      <c r="E174" s="427"/>
      <c r="F174" s="419"/>
      <c r="G174" s="427"/>
      <c r="H174" s="420"/>
      <c r="I174" s="420"/>
      <c r="J174" s="142" t="str">
        <f t="shared" si="105"/>
        <v/>
      </c>
      <c r="K174" s="142" t="str">
        <f t="shared" si="106"/>
        <v/>
      </c>
      <c r="L174" s="142" t="str">
        <f t="shared" si="107"/>
        <v/>
      </c>
      <c r="M174" s="142" t="str">
        <f t="shared" si="108"/>
        <v/>
      </c>
      <c r="N174" s="421"/>
      <c r="O174" s="421"/>
      <c r="P174" s="421"/>
      <c r="Q174" s="421"/>
      <c r="R174" s="145" t="str">
        <f t="shared" si="86"/>
        <v/>
      </c>
      <c r="S174" s="422"/>
      <c r="T174" s="422"/>
      <c r="U174" s="422"/>
      <c r="V174" s="422"/>
      <c r="W174" s="149" t="str">
        <f t="shared" si="87"/>
        <v/>
      </c>
      <c r="X174" s="151" t="str">
        <f t="shared" si="88"/>
        <v/>
      </c>
      <c r="Y174" s="63" t="str">
        <f>IF($C174="","",VLOOKUP($J174,'1.年齢給'!$B$8:$C$54,2))</f>
        <v/>
      </c>
      <c r="Z174" s="64" t="str">
        <f t="shared" si="89"/>
        <v/>
      </c>
      <c r="AA174" s="65" t="str">
        <f>IF($C174="","",IF($Z174="","",IF($Z174&lt;'3.段階号俸表・参照表'!$W$5,1,VLOOKUP($Z174,'3.段階号俸表・参照表'!$W$4:$AI$13,13,TRUE))))</f>
        <v/>
      </c>
      <c r="AB174" s="64" t="str">
        <f>IF(C174="","",($Z174-VLOOKUP($AA174,'3.段階号俸表・参照表'!$V$4:$AH$13,2,FALSE)))</f>
        <v/>
      </c>
      <c r="AC174" s="65" t="str">
        <f>IF($C174="","",IF($AB174&lt;=0,1,ROUNDUP($AB174/VLOOKUP($AA174,'3.段階号俸表・参照表'!$V$4:$AH$13,4,FALSE),0)+1))</f>
        <v/>
      </c>
      <c r="AD174" s="64" t="str">
        <f>IF($C174="","",INDEX('3.段階号俸表・参照表'!$B$3:$T$188,MATCH($AC174,'3.段階号俸表・参照表'!$B$3:$B$188,0),MATCH($AA174,'3.段階号俸表・参照表'!$B$3:$T$3,0)))</f>
        <v/>
      </c>
      <c r="AE174" s="64" t="str">
        <f t="shared" si="109"/>
        <v/>
      </c>
      <c r="AF174" s="64" t="str">
        <f t="shared" si="90"/>
        <v/>
      </c>
      <c r="AG174" s="64" t="str">
        <f t="shared" si="110"/>
        <v/>
      </c>
      <c r="AH174" s="67" t="str">
        <f t="shared" si="111"/>
        <v/>
      </c>
      <c r="AI174" s="187" t="str">
        <f t="shared" si="91"/>
        <v/>
      </c>
      <c r="AJ174" s="145" t="str">
        <f t="shared" si="92"/>
        <v/>
      </c>
      <c r="AK174" s="188" t="str">
        <f t="shared" si="93"/>
        <v/>
      </c>
      <c r="AL174" s="423"/>
      <c r="AM174" s="198" t="str">
        <f>IF($AL174="","",($AJ174-VLOOKUP($AL174,'3.段階号俸表・参照表'!$V$4:$AH$13,2,FALSE)))</f>
        <v/>
      </c>
      <c r="AN174" s="188" t="str">
        <f>IF($AL174="","",IF(ROUNDUP($AM174/VLOOKUP($AL174,'3.段階号俸表・参照表'!$V$4:$AH$13,4),0)+1&gt;=$AS174,$AS174,ROUNDUP($AM174/VLOOKUP($AL174,'3.段階号俸表・参照表'!$V$4:$AH$13,4),0)+1))</f>
        <v/>
      </c>
      <c r="AO174" s="199" t="str">
        <f>IF($AL174="","",($AN174-1)*VLOOKUP($AL174,'3.段階号俸表・参照表'!$V$4:$AI$13,4,FALSE))</f>
        <v/>
      </c>
      <c r="AP174" s="188" t="str">
        <f t="shared" si="94"/>
        <v/>
      </c>
      <c r="AQ174" s="188" t="str">
        <f>IF($AL174="","",IF($AP174&lt;=0,0,IF(ROUNDUP($AP174/(VLOOKUP($AL174,'3.段階号俸表・参照表'!$V$4:$AH$13,8,FALSE)),0)&gt;=($AT174-$AS174),$AT174-$AS174,ROUNDUP($AP174/(VLOOKUP($AL174,'3.段階号俸表・参照表'!$V$4:$AH$13,8,FALSE)),0))))</f>
        <v/>
      </c>
      <c r="AR174" s="188" t="str">
        <f t="shared" si="95"/>
        <v/>
      </c>
      <c r="AS174" s="188" t="str">
        <f>IF($AL174="","",VLOOKUP($AL174,'3.段階号俸表・参照表'!$V$4:$AH$13,11,FALSE))</f>
        <v/>
      </c>
      <c r="AT174" s="188" t="str">
        <f>IF($AL174="","",VLOOKUP($AL174,'3.段階号俸表・参照表'!$V$4:$AH$13,12,FALSE))</f>
        <v/>
      </c>
      <c r="AU174" s="145" t="str">
        <f>IF($AL174="","",INDEX('3.段階号俸表・参照表'!$B$3:$T$188,MATCH($AR174,'3.段階号俸表・参照表'!$B$3:$B$188,0),MATCH($AL174,'3.段階号俸表・参照表'!$B$3:$T$3,0)))</f>
        <v/>
      </c>
      <c r="AV174" s="145" t="str">
        <f t="shared" si="81"/>
        <v/>
      </c>
      <c r="AW174" s="145" t="str">
        <f t="shared" si="96"/>
        <v/>
      </c>
      <c r="AX174" s="145" t="str">
        <f t="shared" si="97"/>
        <v/>
      </c>
      <c r="AY174" s="145" t="str">
        <f t="shared" si="98"/>
        <v/>
      </c>
      <c r="AZ174" s="145" t="str">
        <f t="shared" si="99"/>
        <v/>
      </c>
      <c r="BA174" s="201" t="str">
        <f t="shared" si="100"/>
        <v/>
      </c>
      <c r="BC174" s="234" t="str">
        <f t="shared" si="112"/>
        <v/>
      </c>
      <c r="BD174" s="226" t="str">
        <f t="shared" si="113"/>
        <v/>
      </c>
      <c r="BE174" s="226" t="str">
        <f t="shared" si="114"/>
        <v/>
      </c>
      <c r="BF174" s="226" t="str">
        <f t="shared" si="115"/>
        <v/>
      </c>
      <c r="BG174" s="235" t="str">
        <f>IF($C174="","",IF($BC174&gt;=$BC$5,AI174,VLOOKUP(BC174,'1.年齢給'!$B$8:$C$54,2)))</f>
        <v/>
      </c>
      <c r="BH174" s="240" t="str">
        <f t="shared" si="101"/>
        <v/>
      </c>
      <c r="BI174" s="230" t="str">
        <f t="shared" si="102"/>
        <v/>
      </c>
      <c r="BJ174" s="230" t="str">
        <f t="shared" si="103"/>
        <v/>
      </c>
      <c r="BK174" s="230" t="str">
        <f>IF($BH174="","",VLOOKUP($BH174,'3.段階号俸表・参照表'!V$4:AH$13,11,FALSE))</f>
        <v/>
      </c>
      <c r="BL174" s="230" t="str">
        <f>IF($BH174="","",VLOOKUP($BH174,'3.段階号俸表・参照表'!$V$4:$AH$13,12,FALSE))</f>
        <v/>
      </c>
      <c r="BM174" s="235" t="str">
        <f>IF($C174="","",IF($BC174&gt;=$BC$5,$AU174,INDEX('3.段階号俸表・参照表'!$B$3:$T$188,MATCH(BJ174,'3.段階号俸表・参照表'!$B$3:$B$188,0),MATCH(BH174,'3.段階号俸表・参照表'!$B$3:$T$3,0))))</f>
        <v/>
      </c>
      <c r="BN174" s="238" t="str">
        <f t="shared" si="104"/>
        <v/>
      </c>
    </row>
    <row r="175" spans="1:66" ht="14.4" x14ac:dyDescent="0.15">
      <c r="A175" s="62" t="str">
        <f>IF(C175="","",COUNTA($C$9:C175))</f>
        <v/>
      </c>
      <c r="B175" s="419"/>
      <c r="C175" s="419"/>
      <c r="D175" s="427"/>
      <c r="E175" s="427"/>
      <c r="F175" s="419"/>
      <c r="G175" s="427"/>
      <c r="H175" s="420"/>
      <c r="I175" s="420"/>
      <c r="J175" s="142" t="str">
        <f t="shared" si="105"/>
        <v/>
      </c>
      <c r="K175" s="142" t="str">
        <f t="shared" si="106"/>
        <v/>
      </c>
      <c r="L175" s="142" t="str">
        <f t="shared" si="107"/>
        <v/>
      </c>
      <c r="M175" s="142" t="str">
        <f t="shared" si="108"/>
        <v/>
      </c>
      <c r="N175" s="421"/>
      <c r="O175" s="421"/>
      <c r="P175" s="421"/>
      <c r="Q175" s="421"/>
      <c r="R175" s="145" t="str">
        <f t="shared" si="86"/>
        <v/>
      </c>
      <c r="S175" s="422"/>
      <c r="T175" s="422"/>
      <c r="U175" s="422"/>
      <c r="V175" s="422"/>
      <c r="W175" s="149" t="str">
        <f t="shared" si="87"/>
        <v/>
      </c>
      <c r="X175" s="151" t="str">
        <f t="shared" si="88"/>
        <v/>
      </c>
      <c r="Y175" s="63" t="str">
        <f>IF($C175="","",VLOOKUP($J175,'1.年齢給'!$B$8:$C$54,2))</f>
        <v/>
      </c>
      <c r="Z175" s="64" t="str">
        <f t="shared" si="89"/>
        <v/>
      </c>
      <c r="AA175" s="65" t="str">
        <f>IF($C175="","",IF($Z175="","",IF($Z175&lt;'3.段階号俸表・参照表'!$W$5,1,VLOOKUP($Z175,'3.段階号俸表・参照表'!$W$4:$AI$13,13,TRUE))))</f>
        <v/>
      </c>
      <c r="AB175" s="64" t="str">
        <f>IF(C175="","",($Z175-VLOOKUP($AA175,'3.段階号俸表・参照表'!$V$4:$AH$13,2,FALSE)))</f>
        <v/>
      </c>
      <c r="AC175" s="65" t="str">
        <f>IF($C175="","",IF($AB175&lt;=0,1,ROUNDUP($AB175/VLOOKUP($AA175,'3.段階号俸表・参照表'!$V$4:$AH$13,4,FALSE),0)+1))</f>
        <v/>
      </c>
      <c r="AD175" s="64" t="str">
        <f>IF($C175="","",INDEX('3.段階号俸表・参照表'!$B$3:$T$188,MATCH($AC175,'3.段階号俸表・参照表'!$B$3:$B$188,0),MATCH($AA175,'3.段階号俸表・参照表'!$B$3:$T$3,0)))</f>
        <v/>
      </c>
      <c r="AE175" s="64" t="str">
        <f t="shared" si="109"/>
        <v/>
      </c>
      <c r="AF175" s="64" t="str">
        <f t="shared" si="90"/>
        <v/>
      </c>
      <c r="AG175" s="64" t="str">
        <f t="shared" si="110"/>
        <v/>
      </c>
      <c r="AH175" s="67" t="str">
        <f t="shared" si="111"/>
        <v/>
      </c>
      <c r="AI175" s="187" t="str">
        <f t="shared" si="91"/>
        <v/>
      </c>
      <c r="AJ175" s="145" t="str">
        <f t="shared" si="92"/>
        <v/>
      </c>
      <c r="AK175" s="188" t="str">
        <f t="shared" si="93"/>
        <v/>
      </c>
      <c r="AL175" s="423"/>
      <c r="AM175" s="198" t="str">
        <f>IF($AL175="","",($AJ175-VLOOKUP($AL175,'3.段階号俸表・参照表'!$V$4:$AH$13,2,FALSE)))</f>
        <v/>
      </c>
      <c r="AN175" s="188" t="str">
        <f>IF($AL175="","",IF(ROUNDUP($AM175/VLOOKUP($AL175,'3.段階号俸表・参照表'!$V$4:$AH$13,4),0)+1&gt;=$AS175,$AS175,ROUNDUP($AM175/VLOOKUP($AL175,'3.段階号俸表・参照表'!$V$4:$AH$13,4),0)+1))</f>
        <v/>
      </c>
      <c r="AO175" s="199" t="str">
        <f>IF($AL175="","",($AN175-1)*VLOOKUP($AL175,'3.段階号俸表・参照表'!$V$4:$AI$13,4,FALSE))</f>
        <v/>
      </c>
      <c r="AP175" s="188" t="str">
        <f t="shared" si="94"/>
        <v/>
      </c>
      <c r="AQ175" s="188" t="str">
        <f>IF($AL175="","",IF($AP175&lt;=0,0,IF(ROUNDUP($AP175/(VLOOKUP($AL175,'3.段階号俸表・参照表'!$V$4:$AH$13,8,FALSE)),0)&gt;=($AT175-$AS175),$AT175-$AS175,ROUNDUP($AP175/(VLOOKUP($AL175,'3.段階号俸表・参照表'!$V$4:$AH$13,8,FALSE)),0))))</f>
        <v/>
      </c>
      <c r="AR175" s="188" t="str">
        <f t="shared" si="95"/>
        <v/>
      </c>
      <c r="AS175" s="188" t="str">
        <f>IF($AL175="","",VLOOKUP($AL175,'3.段階号俸表・参照表'!$V$4:$AH$13,11,FALSE))</f>
        <v/>
      </c>
      <c r="AT175" s="188" t="str">
        <f>IF($AL175="","",VLOOKUP($AL175,'3.段階号俸表・参照表'!$V$4:$AH$13,12,FALSE))</f>
        <v/>
      </c>
      <c r="AU175" s="145" t="str">
        <f>IF($AL175="","",INDEX('3.段階号俸表・参照表'!$B$3:$T$188,MATCH($AR175,'3.段階号俸表・参照表'!$B$3:$B$188,0),MATCH($AL175,'3.段階号俸表・参照表'!$B$3:$T$3,0)))</f>
        <v/>
      </c>
      <c r="AV175" s="145" t="str">
        <f t="shared" si="81"/>
        <v/>
      </c>
      <c r="AW175" s="145" t="str">
        <f t="shared" si="96"/>
        <v/>
      </c>
      <c r="AX175" s="145" t="str">
        <f t="shared" si="97"/>
        <v/>
      </c>
      <c r="AY175" s="145" t="str">
        <f t="shared" si="98"/>
        <v/>
      </c>
      <c r="AZ175" s="145" t="str">
        <f t="shared" si="99"/>
        <v/>
      </c>
      <c r="BA175" s="201" t="str">
        <f t="shared" si="100"/>
        <v/>
      </c>
      <c r="BC175" s="234" t="str">
        <f t="shared" si="112"/>
        <v/>
      </c>
      <c r="BD175" s="226" t="str">
        <f t="shared" si="113"/>
        <v/>
      </c>
      <c r="BE175" s="226" t="str">
        <f t="shared" si="114"/>
        <v/>
      </c>
      <c r="BF175" s="226" t="str">
        <f t="shared" si="115"/>
        <v/>
      </c>
      <c r="BG175" s="235" t="str">
        <f>IF($C175="","",IF($BC175&gt;=$BC$5,AI175,VLOOKUP(BC175,'1.年齢給'!$B$8:$C$54,2)))</f>
        <v/>
      </c>
      <c r="BH175" s="240" t="str">
        <f t="shared" si="101"/>
        <v/>
      </c>
      <c r="BI175" s="230" t="str">
        <f t="shared" si="102"/>
        <v/>
      </c>
      <c r="BJ175" s="230" t="str">
        <f t="shared" si="103"/>
        <v/>
      </c>
      <c r="BK175" s="230" t="str">
        <f>IF($BH175="","",VLOOKUP($BH175,'3.段階号俸表・参照表'!V$4:AH$13,11,FALSE))</f>
        <v/>
      </c>
      <c r="BL175" s="230" t="str">
        <f>IF($BH175="","",VLOOKUP($BH175,'3.段階号俸表・参照表'!$V$4:$AH$13,12,FALSE))</f>
        <v/>
      </c>
      <c r="BM175" s="235" t="str">
        <f>IF($C175="","",IF($BC175&gt;=$BC$5,$AU175,INDEX('3.段階号俸表・参照表'!$B$3:$T$188,MATCH(BJ175,'3.段階号俸表・参照表'!$B$3:$B$188,0),MATCH(BH175,'3.段階号俸表・参照表'!$B$3:$T$3,0))))</f>
        <v/>
      </c>
      <c r="BN175" s="238" t="str">
        <f t="shared" si="104"/>
        <v/>
      </c>
    </row>
    <row r="176" spans="1:66" ht="14.4" x14ac:dyDescent="0.15">
      <c r="A176" s="62" t="str">
        <f>IF(C176="","",COUNTA($C$9:C176))</f>
        <v/>
      </c>
      <c r="B176" s="419"/>
      <c r="C176" s="419"/>
      <c r="D176" s="427"/>
      <c r="E176" s="427"/>
      <c r="F176" s="419"/>
      <c r="G176" s="427"/>
      <c r="H176" s="420"/>
      <c r="I176" s="420"/>
      <c r="J176" s="142" t="str">
        <f t="shared" si="105"/>
        <v/>
      </c>
      <c r="K176" s="142" t="str">
        <f t="shared" si="106"/>
        <v/>
      </c>
      <c r="L176" s="142" t="str">
        <f t="shared" si="107"/>
        <v/>
      </c>
      <c r="M176" s="142" t="str">
        <f t="shared" si="108"/>
        <v/>
      </c>
      <c r="N176" s="421"/>
      <c r="O176" s="421"/>
      <c r="P176" s="421"/>
      <c r="Q176" s="421"/>
      <c r="R176" s="145" t="str">
        <f t="shared" si="86"/>
        <v/>
      </c>
      <c r="S176" s="422"/>
      <c r="T176" s="422"/>
      <c r="U176" s="422"/>
      <c r="V176" s="422"/>
      <c r="W176" s="149" t="str">
        <f t="shared" si="87"/>
        <v/>
      </c>
      <c r="X176" s="151" t="str">
        <f t="shared" si="88"/>
        <v/>
      </c>
      <c r="Y176" s="63" t="str">
        <f>IF($C176="","",VLOOKUP($J176,'1.年齢給'!$B$8:$C$54,2))</f>
        <v/>
      </c>
      <c r="Z176" s="64" t="str">
        <f t="shared" si="89"/>
        <v/>
      </c>
      <c r="AA176" s="65" t="str">
        <f>IF($C176="","",IF($Z176="","",IF($Z176&lt;'3.段階号俸表・参照表'!$W$5,1,VLOOKUP($Z176,'3.段階号俸表・参照表'!$W$4:$AI$13,13,TRUE))))</f>
        <v/>
      </c>
      <c r="AB176" s="64" t="str">
        <f>IF(C176="","",($Z176-VLOOKUP($AA176,'3.段階号俸表・参照表'!$V$4:$AH$13,2,FALSE)))</f>
        <v/>
      </c>
      <c r="AC176" s="65" t="str">
        <f>IF($C176="","",IF($AB176&lt;=0,1,ROUNDUP($AB176/VLOOKUP($AA176,'3.段階号俸表・参照表'!$V$4:$AH$13,4,FALSE),0)+1))</f>
        <v/>
      </c>
      <c r="AD176" s="64" t="str">
        <f>IF($C176="","",INDEX('3.段階号俸表・参照表'!$B$3:$T$188,MATCH($AC176,'3.段階号俸表・参照表'!$B$3:$B$188,0),MATCH($AA176,'3.段階号俸表・参照表'!$B$3:$T$3,0)))</f>
        <v/>
      </c>
      <c r="AE176" s="64" t="str">
        <f t="shared" si="109"/>
        <v/>
      </c>
      <c r="AF176" s="64" t="str">
        <f t="shared" si="90"/>
        <v/>
      </c>
      <c r="AG176" s="64" t="str">
        <f t="shared" si="110"/>
        <v/>
      </c>
      <c r="AH176" s="67" t="str">
        <f t="shared" si="111"/>
        <v/>
      </c>
      <c r="AI176" s="187" t="str">
        <f t="shared" si="91"/>
        <v/>
      </c>
      <c r="AJ176" s="145" t="str">
        <f t="shared" si="92"/>
        <v/>
      </c>
      <c r="AK176" s="188" t="str">
        <f t="shared" si="93"/>
        <v/>
      </c>
      <c r="AL176" s="423"/>
      <c r="AM176" s="198" t="str">
        <f>IF($AL176="","",($AJ176-VLOOKUP($AL176,'3.段階号俸表・参照表'!$V$4:$AH$13,2,FALSE)))</f>
        <v/>
      </c>
      <c r="AN176" s="188" t="str">
        <f>IF($AL176="","",IF(ROUNDUP($AM176/VLOOKUP($AL176,'3.段階号俸表・参照表'!$V$4:$AH$13,4),0)+1&gt;=$AS176,$AS176,ROUNDUP($AM176/VLOOKUP($AL176,'3.段階号俸表・参照表'!$V$4:$AH$13,4),0)+1))</f>
        <v/>
      </c>
      <c r="AO176" s="199" t="str">
        <f>IF($AL176="","",($AN176-1)*VLOOKUP($AL176,'3.段階号俸表・参照表'!$V$4:$AI$13,4,FALSE))</f>
        <v/>
      </c>
      <c r="AP176" s="188" t="str">
        <f t="shared" si="94"/>
        <v/>
      </c>
      <c r="AQ176" s="188" t="str">
        <f>IF($AL176="","",IF($AP176&lt;=0,0,IF(ROUNDUP($AP176/(VLOOKUP($AL176,'3.段階号俸表・参照表'!$V$4:$AH$13,8,FALSE)),0)&gt;=($AT176-$AS176),$AT176-$AS176,ROUNDUP($AP176/(VLOOKUP($AL176,'3.段階号俸表・参照表'!$V$4:$AH$13,8,FALSE)),0))))</f>
        <v/>
      </c>
      <c r="AR176" s="188" t="str">
        <f t="shared" si="95"/>
        <v/>
      </c>
      <c r="AS176" s="188" t="str">
        <f>IF($AL176="","",VLOOKUP($AL176,'3.段階号俸表・参照表'!$V$4:$AH$13,11,FALSE))</f>
        <v/>
      </c>
      <c r="AT176" s="188" t="str">
        <f>IF($AL176="","",VLOOKUP($AL176,'3.段階号俸表・参照表'!$V$4:$AH$13,12,FALSE))</f>
        <v/>
      </c>
      <c r="AU176" s="145" t="str">
        <f>IF($AL176="","",INDEX('3.段階号俸表・参照表'!$B$3:$T$188,MATCH($AR176,'3.段階号俸表・参照表'!$B$3:$B$188,0),MATCH($AL176,'3.段階号俸表・参照表'!$B$3:$T$3,0)))</f>
        <v/>
      </c>
      <c r="AV176" s="145" t="str">
        <f t="shared" si="81"/>
        <v/>
      </c>
      <c r="AW176" s="145" t="str">
        <f t="shared" si="96"/>
        <v/>
      </c>
      <c r="AX176" s="145" t="str">
        <f t="shared" si="97"/>
        <v/>
      </c>
      <c r="AY176" s="145" t="str">
        <f t="shared" si="98"/>
        <v/>
      </c>
      <c r="AZ176" s="145" t="str">
        <f t="shared" si="99"/>
        <v/>
      </c>
      <c r="BA176" s="201" t="str">
        <f t="shared" si="100"/>
        <v/>
      </c>
      <c r="BC176" s="234" t="str">
        <f t="shared" si="112"/>
        <v/>
      </c>
      <c r="BD176" s="226" t="str">
        <f t="shared" si="113"/>
        <v/>
      </c>
      <c r="BE176" s="226" t="str">
        <f t="shared" si="114"/>
        <v/>
      </c>
      <c r="BF176" s="226" t="str">
        <f t="shared" si="115"/>
        <v/>
      </c>
      <c r="BG176" s="235" t="str">
        <f>IF($C176="","",IF($BC176&gt;=$BC$5,AI176,VLOOKUP(BC176,'1.年齢給'!$B$8:$C$54,2)))</f>
        <v/>
      </c>
      <c r="BH176" s="240" t="str">
        <f t="shared" si="101"/>
        <v/>
      </c>
      <c r="BI176" s="230" t="str">
        <f t="shared" si="102"/>
        <v/>
      </c>
      <c r="BJ176" s="230" t="str">
        <f t="shared" si="103"/>
        <v/>
      </c>
      <c r="BK176" s="230" t="str">
        <f>IF($BH176="","",VLOOKUP($BH176,'3.段階号俸表・参照表'!V$4:AH$13,11,FALSE))</f>
        <v/>
      </c>
      <c r="BL176" s="230" t="str">
        <f>IF($BH176="","",VLOOKUP($BH176,'3.段階号俸表・参照表'!$V$4:$AH$13,12,FALSE))</f>
        <v/>
      </c>
      <c r="BM176" s="235" t="str">
        <f>IF($C176="","",IF($BC176&gt;=$BC$5,$AU176,INDEX('3.段階号俸表・参照表'!$B$3:$T$188,MATCH(BJ176,'3.段階号俸表・参照表'!$B$3:$B$188,0),MATCH(BH176,'3.段階号俸表・参照表'!$B$3:$T$3,0))))</f>
        <v/>
      </c>
      <c r="BN176" s="238" t="str">
        <f t="shared" si="104"/>
        <v/>
      </c>
    </row>
    <row r="177" spans="1:66" ht="14.4" x14ac:dyDescent="0.15">
      <c r="A177" s="62" t="str">
        <f>IF(C177="","",COUNTA($C$9:C177))</f>
        <v/>
      </c>
      <c r="B177" s="419"/>
      <c r="C177" s="419"/>
      <c r="D177" s="427"/>
      <c r="E177" s="427"/>
      <c r="F177" s="419"/>
      <c r="G177" s="427"/>
      <c r="H177" s="420"/>
      <c r="I177" s="420"/>
      <c r="J177" s="142" t="str">
        <f t="shared" si="105"/>
        <v/>
      </c>
      <c r="K177" s="142" t="str">
        <f t="shared" si="106"/>
        <v/>
      </c>
      <c r="L177" s="142" t="str">
        <f t="shared" si="107"/>
        <v/>
      </c>
      <c r="M177" s="142" t="str">
        <f t="shared" si="108"/>
        <v/>
      </c>
      <c r="N177" s="421"/>
      <c r="O177" s="421"/>
      <c r="P177" s="421"/>
      <c r="Q177" s="421"/>
      <c r="R177" s="145" t="str">
        <f t="shared" si="86"/>
        <v/>
      </c>
      <c r="S177" s="422"/>
      <c r="T177" s="422"/>
      <c r="U177" s="422"/>
      <c r="V177" s="422"/>
      <c r="W177" s="149" t="str">
        <f t="shared" si="87"/>
        <v/>
      </c>
      <c r="X177" s="151" t="str">
        <f t="shared" si="88"/>
        <v/>
      </c>
      <c r="Y177" s="63" t="str">
        <f>IF($C177="","",VLOOKUP($J177,'1.年齢給'!$B$8:$C$54,2))</f>
        <v/>
      </c>
      <c r="Z177" s="64" t="str">
        <f t="shared" si="89"/>
        <v/>
      </c>
      <c r="AA177" s="65" t="str">
        <f>IF($C177="","",IF($Z177="","",IF($Z177&lt;'3.段階号俸表・参照表'!$W$5,1,VLOOKUP($Z177,'3.段階号俸表・参照表'!$W$4:$AI$13,13,TRUE))))</f>
        <v/>
      </c>
      <c r="AB177" s="64" t="str">
        <f>IF(C177="","",($Z177-VLOOKUP($AA177,'3.段階号俸表・参照表'!$V$4:$AH$13,2,FALSE)))</f>
        <v/>
      </c>
      <c r="AC177" s="65" t="str">
        <f>IF($C177="","",IF($AB177&lt;=0,1,ROUNDUP($AB177/VLOOKUP($AA177,'3.段階号俸表・参照表'!$V$4:$AH$13,4,FALSE),0)+1))</f>
        <v/>
      </c>
      <c r="AD177" s="64" t="str">
        <f>IF($C177="","",INDEX('3.段階号俸表・参照表'!$B$3:$T$188,MATCH($AC177,'3.段階号俸表・参照表'!$B$3:$B$188,0),MATCH($AA177,'3.段階号俸表・参照表'!$B$3:$T$3,0)))</f>
        <v/>
      </c>
      <c r="AE177" s="64" t="str">
        <f t="shared" si="109"/>
        <v/>
      </c>
      <c r="AF177" s="64" t="str">
        <f t="shared" si="90"/>
        <v/>
      </c>
      <c r="AG177" s="64" t="str">
        <f t="shared" si="110"/>
        <v/>
      </c>
      <c r="AH177" s="67" t="str">
        <f t="shared" si="111"/>
        <v/>
      </c>
      <c r="AI177" s="187" t="str">
        <f t="shared" si="91"/>
        <v/>
      </c>
      <c r="AJ177" s="145" t="str">
        <f t="shared" si="92"/>
        <v/>
      </c>
      <c r="AK177" s="188" t="str">
        <f t="shared" si="93"/>
        <v/>
      </c>
      <c r="AL177" s="423"/>
      <c r="AM177" s="198" t="str">
        <f>IF($AL177="","",($AJ177-VLOOKUP($AL177,'3.段階号俸表・参照表'!$V$4:$AH$13,2,FALSE)))</f>
        <v/>
      </c>
      <c r="AN177" s="188" t="str">
        <f>IF($AL177="","",IF(ROUNDUP($AM177/VLOOKUP($AL177,'3.段階号俸表・参照表'!$V$4:$AH$13,4),0)+1&gt;=$AS177,$AS177,ROUNDUP($AM177/VLOOKUP($AL177,'3.段階号俸表・参照表'!$V$4:$AH$13,4),0)+1))</f>
        <v/>
      </c>
      <c r="AO177" s="199" t="str">
        <f>IF($AL177="","",($AN177-1)*VLOOKUP($AL177,'3.段階号俸表・参照表'!$V$4:$AI$13,4,FALSE))</f>
        <v/>
      </c>
      <c r="AP177" s="188" t="str">
        <f t="shared" si="94"/>
        <v/>
      </c>
      <c r="AQ177" s="188" t="str">
        <f>IF($AL177="","",IF($AP177&lt;=0,0,IF(ROUNDUP($AP177/(VLOOKUP($AL177,'3.段階号俸表・参照表'!$V$4:$AH$13,8,FALSE)),0)&gt;=($AT177-$AS177),$AT177-$AS177,ROUNDUP($AP177/(VLOOKUP($AL177,'3.段階号俸表・参照表'!$V$4:$AH$13,8,FALSE)),0))))</f>
        <v/>
      </c>
      <c r="AR177" s="188" t="str">
        <f t="shared" si="95"/>
        <v/>
      </c>
      <c r="AS177" s="188" t="str">
        <f>IF($AL177="","",VLOOKUP($AL177,'3.段階号俸表・参照表'!$V$4:$AH$13,11,FALSE))</f>
        <v/>
      </c>
      <c r="AT177" s="188" t="str">
        <f>IF($AL177="","",VLOOKUP($AL177,'3.段階号俸表・参照表'!$V$4:$AH$13,12,FALSE))</f>
        <v/>
      </c>
      <c r="AU177" s="145" t="str">
        <f>IF($AL177="","",INDEX('3.段階号俸表・参照表'!$B$3:$T$188,MATCH($AR177,'3.段階号俸表・参照表'!$B$3:$B$188,0),MATCH($AL177,'3.段階号俸表・参照表'!$B$3:$T$3,0)))</f>
        <v/>
      </c>
      <c r="AV177" s="145" t="str">
        <f t="shared" si="81"/>
        <v/>
      </c>
      <c r="AW177" s="145" t="str">
        <f t="shared" si="96"/>
        <v/>
      </c>
      <c r="AX177" s="145" t="str">
        <f t="shared" si="97"/>
        <v/>
      </c>
      <c r="AY177" s="145" t="str">
        <f t="shared" si="98"/>
        <v/>
      </c>
      <c r="AZ177" s="145" t="str">
        <f t="shared" si="99"/>
        <v/>
      </c>
      <c r="BA177" s="201" t="str">
        <f t="shared" si="100"/>
        <v/>
      </c>
      <c r="BC177" s="234" t="str">
        <f t="shared" si="112"/>
        <v/>
      </c>
      <c r="BD177" s="226" t="str">
        <f t="shared" si="113"/>
        <v/>
      </c>
      <c r="BE177" s="226" t="str">
        <f t="shared" si="114"/>
        <v/>
      </c>
      <c r="BF177" s="226" t="str">
        <f t="shared" si="115"/>
        <v/>
      </c>
      <c r="BG177" s="235" t="str">
        <f>IF($C177="","",IF($BC177&gt;=$BC$5,AI177,VLOOKUP(BC177,'1.年齢給'!$B$8:$C$54,2)))</f>
        <v/>
      </c>
      <c r="BH177" s="240" t="str">
        <f t="shared" si="101"/>
        <v/>
      </c>
      <c r="BI177" s="230" t="str">
        <f t="shared" si="102"/>
        <v/>
      </c>
      <c r="BJ177" s="230" t="str">
        <f t="shared" si="103"/>
        <v/>
      </c>
      <c r="BK177" s="230" t="str">
        <f>IF($BH177="","",VLOOKUP($BH177,'3.段階号俸表・参照表'!V$4:AH$13,11,FALSE))</f>
        <v/>
      </c>
      <c r="BL177" s="230" t="str">
        <f>IF($BH177="","",VLOOKUP($BH177,'3.段階号俸表・参照表'!$V$4:$AH$13,12,FALSE))</f>
        <v/>
      </c>
      <c r="BM177" s="235" t="str">
        <f>IF($C177="","",IF($BC177&gt;=$BC$5,$AU177,INDEX('3.段階号俸表・参照表'!$B$3:$T$188,MATCH(BJ177,'3.段階号俸表・参照表'!$B$3:$B$188,0),MATCH(BH177,'3.段階号俸表・参照表'!$B$3:$T$3,0))))</f>
        <v/>
      </c>
      <c r="BN177" s="238" t="str">
        <f t="shared" si="104"/>
        <v/>
      </c>
    </row>
    <row r="178" spans="1:66" ht="14.4" x14ac:dyDescent="0.15">
      <c r="A178" s="62" t="str">
        <f>IF(C178="","",COUNTA($C$9:C178))</f>
        <v/>
      </c>
      <c r="B178" s="419"/>
      <c r="C178" s="419"/>
      <c r="D178" s="427"/>
      <c r="E178" s="427"/>
      <c r="F178" s="419"/>
      <c r="G178" s="427"/>
      <c r="H178" s="420"/>
      <c r="I178" s="420"/>
      <c r="J178" s="142" t="str">
        <f t="shared" si="105"/>
        <v/>
      </c>
      <c r="K178" s="142" t="str">
        <f t="shared" si="106"/>
        <v/>
      </c>
      <c r="L178" s="142" t="str">
        <f t="shared" si="107"/>
        <v/>
      </c>
      <c r="M178" s="142" t="str">
        <f t="shared" si="108"/>
        <v/>
      </c>
      <c r="N178" s="421"/>
      <c r="O178" s="421"/>
      <c r="P178" s="421"/>
      <c r="Q178" s="421"/>
      <c r="R178" s="145" t="str">
        <f t="shared" si="86"/>
        <v/>
      </c>
      <c r="S178" s="422"/>
      <c r="T178" s="422"/>
      <c r="U178" s="422"/>
      <c r="V178" s="422"/>
      <c r="W178" s="149" t="str">
        <f t="shared" si="87"/>
        <v/>
      </c>
      <c r="X178" s="151" t="str">
        <f t="shared" si="88"/>
        <v/>
      </c>
      <c r="Y178" s="63" t="str">
        <f>IF($C178="","",VLOOKUP($J178,'1.年齢給'!$B$8:$C$54,2))</f>
        <v/>
      </c>
      <c r="Z178" s="64" t="str">
        <f t="shared" si="89"/>
        <v/>
      </c>
      <c r="AA178" s="65" t="str">
        <f>IF($C178="","",IF($Z178="","",IF($Z178&lt;'3.段階号俸表・参照表'!$W$5,1,VLOOKUP($Z178,'3.段階号俸表・参照表'!$W$4:$AI$13,13,TRUE))))</f>
        <v/>
      </c>
      <c r="AB178" s="64" t="str">
        <f>IF(C178="","",($Z178-VLOOKUP($AA178,'3.段階号俸表・参照表'!$V$4:$AH$13,2,FALSE)))</f>
        <v/>
      </c>
      <c r="AC178" s="65" t="str">
        <f>IF($C178="","",IF($AB178&lt;=0,1,ROUNDUP($AB178/VLOOKUP($AA178,'3.段階号俸表・参照表'!$V$4:$AH$13,4,FALSE),0)+1))</f>
        <v/>
      </c>
      <c r="AD178" s="64" t="str">
        <f>IF($C178="","",INDEX('3.段階号俸表・参照表'!$B$3:$T$188,MATCH($AC178,'3.段階号俸表・参照表'!$B$3:$B$188,0),MATCH($AA178,'3.段階号俸表・参照表'!$B$3:$T$3,0)))</f>
        <v/>
      </c>
      <c r="AE178" s="64" t="str">
        <f t="shared" si="109"/>
        <v/>
      </c>
      <c r="AF178" s="64" t="str">
        <f t="shared" si="90"/>
        <v/>
      </c>
      <c r="AG178" s="64" t="str">
        <f t="shared" si="110"/>
        <v/>
      </c>
      <c r="AH178" s="67" t="str">
        <f t="shared" si="111"/>
        <v/>
      </c>
      <c r="AI178" s="187" t="str">
        <f t="shared" si="91"/>
        <v/>
      </c>
      <c r="AJ178" s="145" t="str">
        <f t="shared" si="92"/>
        <v/>
      </c>
      <c r="AK178" s="188" t="str">
        <f t="shared" si="93"/>
        <v/>
      </c>
      <c r="AL178" s="423"/>
      <c r="AM178" s="198" t="str">
        <f>IF($AL178="","",($AJ178-VLOOKUP($AL178,'3.段階号俸表・参照表'!$V$4:$AH$13,2,FALSE)))</f>
        <v/>
      </c>
      <c r="AN178" s="188" t="str">
        <f>IF($AL178="","",IF(ROUNDUP($AM178/VLOOKUP($AL178,'3.段階号俸表・参照表'!$V$4:$AH$13,4),0)+1&gt;=$AS178,$AS178,ROUNDUP($AM178/VLOOKUP($AL178,'3.段階号俸表・参照表'!$V$4:$AH$13,4),0)+1))</f>
        <v/>
      </c>
      <c r="AO178" s="199" t="str">
        <f>IF($AL178="","",($AN178-1)*VLOOKUP($AL178,'3.段階号俸表・参照表'!$V$4:$AI$13,4,FALSE))</f>
        <v/>
      </c>
      <c r="AP178" s="188" t="str">
        <f t="shared" si="94"/>
        <v/>
      </c>
      <c r="AQ178" s="188" t="str">
        <f>IF($AL178="","",IF($AP178&lt;=0,0,IF(ROUNDUP($AP178/(VLOOKUP($AL178,'3.段階号俸表・参照表'!$V$4:$AH$13,8,FALSE)),0)&gt;=($AT178-$AS178),$AT178-$AS178,ROUNDUP($AP178/(VLOOKUP($AL178,'3.段階号俸表・参照表'!$V$4:$AH$13,8,FALSE)),0))))</f>
        <v/>
      </c>
      <c r="AR178" s="188" t="str">
        <f t="shared" si="95"/>
        <v/>
      </c>
      <c r="AS178" s="188" t="str">
        <f>IF($AL178="","",VLOOKUP($AL178,'3.段階号俸表・参照表'!$V$4:$AH$13,11,FALSE))</f>
        <v/>
      </c>
      <c r="AT178" s="188" t="str">
        <f>IF($AL178="","",VLOOKUP($AL178,'3.段階号俸表・参照表'!$V$4:$AH$13,12,FALSE))</f>
        <v/>
      </c>
      <c r="AU178" s="145" t="str">
        <f>IF($AL178="","",INDEX('3.段階号俸表・参照表'!$B$3:$T$188,MATCH($AR178,'3.段階号俸表・参照表'!$B$3:$B$188,0),MATCH($AL178,'3.段階号俸表・参照表'!$B$3:$T$3,0)))</f>
        <v/>
      </c>
      <c r="AV178" s="145" t="str">
        <f t="shared" si="81"/>
        <v/>
      </c>
      <c r="AW178" s="145" t="str">
        <f t="shared" si="96"/>
        <v/>
      </c>
      <c r="AX178" s="145" t="str">
        <f t="shared" si="97"/>
        <v/>
      </c>
      <c r="AY178" s="145" t="str">
        <f t="shared" si="98"/>
        <v/>
      </c>
      <c r="AZ178" s="145" t="str">
        <f t="shared" si="99"/>
        <v/>
      </c>
      <c r="BA178" s="201" t="str">
        <f t="shared" si="100"/>
        <v/>
      </c>
      <c r="BC178" s="234" t="str">
        <f t="shared" si="112"/>
        <v/>
      </c>
      <c r="BD178" s="226" t="str">
        <f t="shared" si="113"/>
        <v/>
      </c>
      <c r="BE178" s="226" t="str">
        <f t="shared" si="114"/>
        <v/>
      </c>
      <c r="BF178" s="226" t="str">
        <f t="shared" si="115"/>
        <v/>
      </c>
      <c r="BG178" s="235" t="str">
        <f>IF($C178="","",IF($BC178&gt;=$BC$5,AI178,VLOOKUP(BC178,'1.年齢給'!$B$8:$C$54,2)))</f>
        <v/>
      </c>
      <c r="BH178" s="240" t="str">
        <f t="shared" si="101"/>
        <v/>
      </c>
      <c r="BI178" s="230" t="str">
        <f t="shared" si="102"/>
        <v/>
      </c>
      <c r="BJ178" s="230" t="str">
        <f t="shared" si="103"/>
        <v/>
      </c>
      <c r="BK178" s="230" t="str">
        <f>IF($BH178="","",VLOOKUP($BH178,'3.段階号俸表・参照表'!V$4:AH$13,11,FALSE))</f>
        <v/>
      </c>
      <c r="BL178" s="230" t="str">
        <f>IF($BH178="","",VLOOKUP($BH178,'3.段階号俸表・参照表'!$V$4:$AH$13,12,FALSE))</f>
        <v/>
      </c>
      <c r="BM178" s="235" t="str">
        <f>IF($C178="","",IF($BC178&gt;=$BC$5,$AU178,INDEX('3.段階号俸表・参照表'!$B$3:$T$188,MATCH(BJ178,'3.段階号俸表・参照表'!$B$3:$B$188,0),MATCH(BH178,'3.段階号俸表・参照表'!$B$3:$T$3,0))))</f>
        <v/>
      </c>
      <c r="BN178" s="238" t="str">
        <f t="shared" si="104"/>
        <v/>
      </c>
    </row>
    <row r="179" spans="1:66" ht="14.4" x14ac:dyDescent="0.15">
      <c r="A179" s="62" t="str">
        <f>IF(C179="","",COUNTA($C$9:C179))</f>
        <v/>
      </c>
      <c r="B179" s="419"/>
      <c r="C179" s="419"/>
      <c r="D179" s="427"/>
      <c r="E179" s="427"/>
      <c r="F179" s="419"/>
      <c r="G179" s="427"/>
      <c r="H179" s="420"/>
      <c r="I179" s="420"/>
      <c r="J179" s="142" t="str">
        <f t="shared" si="105"/>
        <v/>
      </c>
      <c r="K179" s="142" t="str">
        <f t="shared" si="106"/>
        <v/>
      </c>
      <c r="L179" s="142" t="str">
        <f t="shared" si="107"/>
        <v/>
      </c>
      <c r="M179" s="142" t="str">
        <f t="shared" si="108"/>
        <v/>
      </c>
      <c r="N179" s="421"/>
      <c r="O179" s="421"/>
      <c r="P179" s="421"/>
      <c r="Q179" s="421"/>
      <c r="R179" s="145" t="str">
        <f t="shared" si="86"/>
        <v/>
      </c>
      <c r="S179" s="422"/>
      <c r="T179" s="422"/>
      <c r="U179" s="422"/>
      <c r="V179" s="422"/>
      <c r="W179" s="149" t="str">
        <f t="shared" si="87"/>
        <v/>
      </c>
      <c r="X179" s="151" t="str">
        <f t="shared" si="88"/>
        <v/>
      </c>
      <c r="Y179" s="63" t="str">
        <f>IF($C179="","",VLOOKUP($J179,'1.年齢給'!$B$8:$C$54,2))</f>
        <v/>
      </c>
      <c r="Z179" s="64" t="str">
        <f t="shared" si="89"/>
        <v/>
      </c>
      <c r="AA179" s="65" t="str">
        <f>IF($C179="","",IF($Z179="","",IF($Z179&lt;'3.段階号俸表・参照表'!$W$5,1,VLOOKUP($Z179,'3.段階号俸表・参照表'!$W$4:$AI$13,13,TRUE))))</f>
        <v/>
      </c>
      <c r="AB179" s="64" t="str">
        <f>IF(C179="","",($Z179-VLOOKUP($AA179,'3.段階号俸表・参照表'!$V$4:$AH$13,2,FALSE)))</f>
        <v/>
      </c>
      <c r="AC179" s="65" t="str">
        <f>IF($C179="","",IF($AB179&lt;=0,1,ROUNDUP($AB179/VLOOKUP($AA179,'3.段階号俸表・参照表'!$V$4:$AH$13,4,FALSE),0)+1))</f>
        <v/>
      </c>
      <c r="AD179" s="64" t="str">
        <f>IF($C179="","",INDEX('3.段階号俸表・参照表'!$B$3:$T$188,MATCH($AC179,'3.段階号俸表・参照表'!$B$3:$B$188,0),MATCH($AA179,'3.段階号俸表・参照表'!$B$3:$T$3,0)))</f>
        <v/>
      </c>
      <c r="AE179" s="64" t="str">
        <f t="shared" si="109"/>
        <v/>
      </c>
      <c r="AF179" s="64" t="str">
        <f t="shared" si="90"/>
        <v/>
      </c>
      <c r="AG179" s="64" t="str">
        <f t="shared" si="110"/>
        <v/>
      </c>
      <c r="AH179" s="67" t="str">
        <f t="shared" si="111"/>
        <v/>
      </c>
      <c r="AI179" s="187" t="str">
        <f t="shared" si="91"/>
        <v/>
      </c>
      <c r="AJ179" s="145" t="str">
        <f t="shared" si="92"/>
        <v/>
      </c>
      <c r="AK179" s="188" t="str">
        <f t="shared" si="93"/>
        <v/>
      </c>
      <c r="AL179" s="423"/>
      <c r="AM179" s="198" t="str">
        <f>IF($AL179="","",($AJ179-VLOOKUP($AL179,'3.段階号俸表・参照表'!$V$4:$AH$13,2,FALSE)))</f>
        <v/>
      </c>
      <c r="AN179" s="188" t="str">
        <f>IF($AL179="","",IF(ROUNDUP($AM179/VLOOKUP($AL179,'3.段階号俸表・参照表'!$V$4:$AH$13,4),0)+1&gt;=$AS179,$AS179,ROUNDUP($AM179/VLOOKUP($AL179,'3.段階号俸表・参照表'!$V$4:$AH$13,4),0)+1))</f>
        <v/>
      </c>
      <c r="AO179" s="199" t="str">
        <f>IF($AL179="","",($AN179-1)*VLOOKUP($AL179,'3.段階号俸表・参照表'!$V$4:$AI$13,4,FALSE))</f>
        <v/>
      </c>
      <c r="AP179" s="188" t="str">
        <f t="shared" si="94"/>
        <v/>
      </c>
      <c r="AQ179" s="188" t="str">
        <f>IF($AL179="","",IF($AP179&lt;=0,0,IF(ROUNDUP($AP179/(VLOOKUP($AL179,'3.段階号俸表・参照表'!$V$4:$AH$13,8,FALSE)),0)&gt;=($AT179-$AS179),$AT179-$AS179,ROUNDUP($AP179/(VLOOKUP($AL179,'3.段階号俸表・参照表'!$V$4:$AH$13,8,FALSE)),0))))</f>
        <v/>
      </c>
      <c r="AR179" s="188" t="str">
        <f t="shared" si="95"/>
        <v/>
      </c>
      <c r="AS179" s="188" t="str">
        <f>IF($AL179="","",VLOOKUP($AL179,'3.段階号俸表・参照表'!$V$4:$AH$13,11,FALSE))</f>
        <v/>
      </c>
      <c r="AT179" s="188" t="str">
        <f>IF($AL179="","",VLOOKUP($AL179,'3.段階号俸表・参照表'!$V$4:$AH$13,12,FALSE))</f>
        <v/>
      </c>
      <c r="AU179" s="145" t="str">
        <f>IF($AL179="","",INDEX('3.段階号俸表・参照表'!$B$3:$T$188,MATCH($AR179,'3.段階号俸表・参照表'!$B$3:$B$188,0),MATCH($AL179,'3.段階号俸表・参照表'!$B$3:$T$3,0)))</f>
        <v/>
      </c>
      <c r="AV179" s="145" t="str">
        <f t="shared" si="81"/>
        <v/>
      </c>
      <c r="AW179" s="145" t="str">
        <f t="shared" si="96"/>
        <v/>
      </c>
      <c r="AX179" s="145" t="str">
        <f t="shared" si="97"/>
        <v/>
      </c>
      <c r="AY179" s="145" t="str">
        <f t="shared" si="98"/>
        <v/>
      </c>
      <c r="AZ179" s="145" t="str">
        <f t="shared" si="99"/>
        <v/>
      </c>
      <c r="BA179" s="201" t="str">
        <f t="shared" si="100"/>
        <v/>
      </c>
      <c r="BC179" s="234" t="str">
        <f t="shared" si="112"/>
        <v/>
      </c>
      <c r="BD179" s="226" t="str">
        <f t="shared" si="113"/>
        <v/>
      </c>
      <c r="BE179" s="226" t="str">
        <f t="shared" si="114"/>
        <v/>
      </c>
      <c r="BF179" s="226" t="str">
        <f t="shared" si="115"/>
        <v/>
      </c>
      <c r="BG179" s="235" t="str">
        <f>IF($C179="","",IF($BC179&gt;=$BC$5,AI179,VLOOKUP(BC179,'1.年齢給'!$B$8:$C$54,2)))</f>
        <v/>
      </c>
      <c r="BH179" s="240" t="str">
        <f t="shared" si="101"/>
        <v/>
      </c>
      <c r="BI179" s="230" t="str">
        <f t="shared" si="102"/>
        <v/>
      </c>
      <c r="BJ179" s="230" t="str">
        <f t="shared" si="103"/>
        <v/>
      </c>
      <c r="BK179" s="230" t="str">
        <f>IF($BH179="","",VLOOKUP($BH179,'3.段階号俸表・参照表'!V$4:AH$13,11,FALSE))</f>
        <v/>
      </c>
      <c r="BL179" s="230" t="str">
        <f>IF($BH179="","",VLOOKUP($BH179,'3.段階号俸表・参照表'!$V$4:$AH$13,12,FALSE))</f>
        <v/>
      </c>
      <c r="BM179" s="235" t="str">
        <f>IF($C179="","",IF($BC179&gt;=$BC$5,$AU179,INDEX('3.段階号俸表・参照表'!$B$3:$T$188,MATCH(BJ179,'3.段階号俸表・参照表'!$B$3:$B$188,0),MATCH(BH179,'3.段階号俸表・参照表'!$B$3:$T$3,0))))</f>
        <v/>
      </c>
      <c r="BN179" s="238" t="str">
        <f t="shared" si="104"/>
        <v/>
      </c>
    </row>
    <row r="180" spans="1:66" ht="14.4" x14ac:dyDescent="0.15">
      <c r="A180" s="62" t="str">
        <f>IF(C180="","",COUNTA($C$9:C180))</f>
        <v/>
      </c>
      <c r="B180" s="419"/>
      <c r="C180" s="419"/>
      <c r="D180" s="427"/>
      <c r="E180" s="427"/>
      <c r="F180" s="419"/>
      <c r="G180" s="427"/>
      <c r="H180" s="420"/>
      <c r="I180" s="420"/>
      <c r="J180" s="142" t="str">
        <f t="shared" si="105"/>
        <v/>
      </c>
      <c r="K180" s="142" t="str">
        <f t="shared" si="106"/>
        <v/>
      </c>
      <c r="L180" s="142" t="str">
        <f t="shared" si="107"/>
        <v/>
      </c>
      <c r="M180" s="142" t="str">
        <f t="shared" si="108"/>
        <v/>
      </c>
      <c r="N180" s="421"/>
      <c r="O180" s="421"/>
      <c r="P180" s="421"/>
      <c r="Q180" s="421"/>
      <c r="R180" s="145" t="str">
        <f t="shared" si="86"/>
        <v/>
      </c>
      <c r="S180" s="422"/>
      <c r="T180" s="422"/>
      <c r="U180" s="422"/>
      <c r="V180" s="422"/>
      <c r="W180" s="149" t="str">
        <f t="shared" si="87"/>
        <v/>
      </c>
      <c r="X180" s="151" t="str">
        <f t="shared" si="88"/>
        <v/>
      </c>
      <c r="Y180" s="63" t="str">
        <f>IF($C180="","",VLOOKUP($J180,'1.年齢給'!$B$8:$C$54,2))</f>
        <v/>
      </c>
      <c r="Z180" s="64" t="str">
        <f t="shared" si="89"/>
        <v/>
      </c>
      <c r="AA180" s="65" t="str">
        <f>IF($C180="","",IF($Z180="","",IF($Z180&lt;'3.段階号俸表・参照表'!$W$5,1,VLOOKUP($Z180,'3.段階号俸表・参照表'!$W$4:$AI$13,13,TRUE))))</f>
        <v/>
      </c>
      <c r="AB180" s="64" t="str">
        <f>IF(C180="","",($Z180-VLOOKUP($AA180,'3.段階号俸表・参照表'!$V$4:$AH$13,2,FALSE)))</f>
        <v/>
      </c>
      <c r="AC180" s="65" t="str">
        <f>IF($C180="","",IF($AB180&lt;=0,1,ROUNDUP($AB180/VLOOKUP($AA180,'3.段階号俸表・参照表'!$V$4:$AH$13,4,FALSE),0)+1))</f>
        <v/>
      </c>
      <c r="AD180" s="64" t="str">
        <f>IF($C180="","",INDEX('3.段階号俸表・参照表'!$B$3:$T$188,MATCH($AC180,'3.段階号俸表・参照表'!$B$3:$B$188,0),MATCH($AA180,'3.段階号俸表・参照表'!$B$3:$T$3,0)))</f>
        <v/>
      </c>
      <c r="AE180" s="64" t="str">
        <f t="shared" si="109"/>
        <v/>
      </c>
      <c r="AF180" s="64" t="str">
        <f t="shared" si="90"/>
        <v/>
      </c>
      <c r="AG180" s="64" t="str">
        <f t="shared" si="110"/>
        <v/>
      </c>
      <c r="AH180" s="67" t="str">
        <f t="shared" si="111"/>
        <v/>
      </c>
      <c r="AI180" s="187" t="str">
        <f t="shared" si="91"/>
        <v/>
      </c>
      <c r="AJ180" s="145" t="str">
        <f t="shared" si="92"/>
        <v/>
      </c>
      <c r="AK180" s="188" t="str">
        <f t="shared" si="93"/>
        <v/>
      </c>
      <c r="AL180" s="423"/>
      <c r="AM180" s="198" t="str">
        <f>IF($AL180="","",($AJ180-VLOOKUP($AL180,'3.段階号俸表・参照表'!$V$4:$AH$13,2,FALSE)))</f>
        <v/>
      </c>
      <c r="AN180" s="188" t="str">
        <f>IF($AL180="","",IF(ROUNDUP($AM180/VLOOKUP($AL180,'3.段階号俸表・参照表'!$V$4:$AH$13,4),0)+1&gt;=$AS180,$AS180,ROUNDUP($AM180/VLOOKUP($AL180,'3.段階号俸表・参照表'!$V$4:$AH$13,4),0)+1))</f>
        <v/>
      </c>
      <c r="AO180" s="199" t="str">
        <f>IF($AL180="","",($AN180-1)*VLOOKUP($AL180,'3.段階号俸表・参照表'!$V$4:$AI$13,4,FALSE))</f>
        <v/>
      </c>
      <c r="AP180" s="188" t="str">
        <f t="shared" si="94"/>
        <v/>
      </c>
      <c r="AQ180" s="188" t="str">
        <f>IF($AL180="","",IF($AP180&lt;=0,0,IF(ROUNDUP($AP180/(VLOOKUP($AL180,'3.段階号俸表・参照表'!$V$4:$AH$13,8,FALSE)),0)&gt;=($AT180-$AS180),$AT180-$AS180,ROUNDUP($AP180/(VLOOKUP($AL180,'3.段階号俸表・参照表'!$V$4:$AH$13,8,FALSE)),0))))</f>
        <v/>
      </c>
      <c r="AR180" s="188" t="str">
        <f t="shared" si="95"/>
        <v/>
      </c>
      <c r="AS180" s="188" t="str">
        <f>IF($AL180="","",VLOOKUP($AL180,'3.段階号俸表・参照表'!$V$4:$AH$13,11,FALSE))</f>
        <v/>
      </c>
      <c r="AT180" s="188" t="str">
        <f>IF($AL180="","",VLOOKUP($AL180,'3.段階号俸表・参照表'!$V$4:$AH$13,12,FALSE))</f>
        <v/>
      </c>
      <c r="AU180" s="145" t="str">
        <f>IF($AL180="","",INDEX('3.段階号俸表・参照表'!$B$3:$T$188,MATCH($AR180,'3.段階号俸表・参照表'!$B$3:$B$188,0),MATCH($AL180,'3.段階号俸表・参照表'!$B$3:$T$3,0)))</f>
        <v/>
      </c>
      <c r="AV180" s="145" t="str">
        <f t="shared" si="81"/>
        <v/>
      </c>
      <c r="AW180" s="145" t="str">
        <f t="shared" si="96"/>
        <v/>
      </c>
      <c r="AX180" s="145" t="str">
        <f t="shared" si="97"/>
        <v/>
      </c>
      <c r="AY180" s="145" t="str">
        <f t="shared" si="98"/>
        <v/>
      </c>
      <c r="AZ180" s="145" t="str">
        <f t="shared" si="99"/>
        <v/>
      </c>
      <c r="BA180" s="201" t="str">
        <f t="shared" si="100"/>
        <v/>
      </c>
      <c r="BC180" s="234" t="str">
        <f t="shared" si="112"/>
        <v/>
      </c>
      <c r="BD180" s="226" t="str">
        <f t="shared" si="113"/>
        <v/>
      </c>
      <c r="BE180" s="226" t="str">
        <f t="shared" si="114"/>
        <v/>
      </c>
      <c r="BF180" s="226" t="str">
        <f t="shared" si="115"/>
        <v/>
      </c>
      <c r="BG180" s="235" t="str">
        <f>IF($C180="","",IF($BC180&gt;=$BC$5,AI180,VLOOKUP(BC180,'1.年齢給'!$B$8:$C$54,2)))</f>
        <v/>
      </c>
      <c r="BH180" s="240" t="str">
        <f t="shared" si="101"/>
        <v/>
      </c>
      <c r="BI180" s="230" t="str">
        <f t="shared" si="102"/>
        <v/>
      </c>
      <c r="BJ180" s="230" t="str">
        <f t="shared" si="103"/>
        <v/>
      </c>
      <c r="BK180" s="230" t="str">
        <f>IF($BH180="","",VLOOKUP($BH180,'3.段階号俸表・参照表'!V$4:AH$13,11,FALSE))</f>
        <v/>
      </c>
      <c r="BL180" s="230" t="str">
        <f>IF($BH180="","",VLOOKUP($BH180,'3.段階号俸表・参照表'!$V$4:$AH$13,12,FALSE))</f>
        <v/>
      </c>
      <c r="BM180" s="235" t="str">
        <f>IF($C180="","",IF($BC180&gt;=$BC$5,$AU180,INDEX('3.段階号俸表・参照表'!$B$3:$T$188,MATCH(BJ180,'3.段階号俸表・参照表'!$B$3:$B$188,0),MATCH(BH180,'3.段階号俸表・参照表'!$B$3:$T$3,0))))</f>
        <v/>
      </c>
      <c r="BN180" s="238" t="str">
        <f t="shared" si="104"/>
        <v/>
      </c>
    </row>
    <row r="181" spans="1:66" ht="14.4" x14ac:dyDescent="0.15">
      <c r="A181" s="62" t="str">
        <f>IF(C181="","",COUNTA($C$9:C181))</f>
        <v/>
      </c>
      <c r="B181" s="419"/>
      <c r="C181" s="419"/>
      <c r="D181" s="427"/>
      <c r="E181" s="427"/>
      <c r="F181" s="419"/>
      <c r="G181" s="427"/>
      <c r="H181" s="420"/>
      <c r="I181" s="420"/>
      <c r="J181" s="142" t="str">
        <f t="shared" si="105"/>
        <v/>
      </c>
      <c r="K181" s="142" t="str">
        <f t="shared" si="106"/>
        <v/>
      </c>
      <c r="L181" s="142" t="str">
        <f t="shared" si="107"/>
        <v/>
      </c>
      <c r="M181" s="142" t="str">
        <f t="shared" si="108"/>
        <v/>
      </c>
      <c r="N181" s="421"/>
      <c r="O181" s="421"/>
      <c r="P181" s="421"/>
      <c r="Q181" s="421"/>
      <c r="R181" s="145" t="str">
        <f t="shared" si="86"/>
        <v/>
      </c>
      <c r="S181" s="422"/>
      <c r="T181" s="422"/>
      <c r="U181" s="422"/>
      <c r="V181" s="422"/>
      <c r="W181" s="149" t="str">
        <f t="shared" si="87"/>
        <v/>
      </c>
      <c r="X181" s="151" t="str">
        <f t="shared" si="88"/>
        <v/>
      </c>
      <c r="Y181" s="63" t="str">
        <f>IF($C181="","",VLOOKUP($J181,'1.年齢給'!$B$8:$C$54,2))</f>
        <v/>
      </c>
      <c r="Z181" s="64" t="str">
        <f t="shared" si="89"/>
        <v/>
      </c>
      <c r="AA181" s="65" t="str">
        <f>IF($C181="","",IF($Z181="","",IF($Z181&lt;'3.段階号俸表・参照表'!$W$5,1,VLOOKUP($Z181,'3.段階号俸表・参照表'!$W$4:$AI$13,13,TRUE))))</f>
        <v/>
      </c>
      <c r="AB181" s="64" t="str">
        <f>IF(C181="","",($Z181-VLOOKUP($AA181,'3.段階号俸表・参照表'!$V$4:$AH$13,2,FALSE)))</f>
        <v/>
      </c>
      <c r="AC181" s="65" t="str">
        <f>IF($C181="","",IF($AB181&lt;=0,1,ROUNDUP($AB181/VLOOKUP($AA181,'3.段階号俸表・参照表'!$V$4:$AH$13,4,FALSE),0)+1))</f>
        <v/>
      </c>
      <c r="AD181" s="64" t="str">
        <f>IF($C181="","",INDEX('3.段階号俸表・参照表'!$B$3:$T$188,MATCH($AC181,'3.段階号俸表・参照表'!$B$3:$B$188,0),MATCH($AA181,'3.段階号俸表・参照表'!$B$3:$T$3,0)))</f>
        <v/>
      </c>
      <c r="AE181" s="64" t="str">
        <f t="shared" si="109"/>
        <v/>
      </c>
      <c r="AF181" s="64" t="str">
        <f t="shared" si="90"/>
        <v/>
      </c>
      <c r="AG181" s="64" t="str">
        <f t="shared" si="110"/>
        <v/>
      </c>
      <c r="AH181" s="67" t="str">
        <f t="shared" si="111"/>
        <v/>
      </c>
      <c r="AI181" s="187" t="str">
        <f t="shared" si="91"/>
        <v/>
      </c>
      <c r="AJ181" s="145" t="str">
        <f t="shared" si="92"/>
        <v/>
      </c>
      <c r="AK181" s="188" t="str">
        <f t="shared" si="93"/>
        <v/>
      </c>
      <c r="AL181" s="423"/>
      <c r="AM181" s="198" t="str">
        <f>IF($AL181="","",($AJ181-VLOOKUP($AL181,'3.段階号俸表・参照表'!$V$4:$AH$13,2,FALSE)))</f>
        <v/>
      </c>
      <c r="AN181" s="188" t="str">
        <f>IF($AL181="","",IF(ROUNDUP($AM181/VLOOKUP($AL181,'3.段階号俸表・参照表'!$V$4:$AH$13,4),0)+1&gt;=$AS181,$AS181,ROUNDUP($AM181/VLOOKUP($AL181,'3.段階号俸表・参照表'!$V$4:$AH$13,4),0)+1))</f>
        <v/>
      </c>
      <c r="AO181" s="199" t="str">
        <f>IF($AL181="","",($AN181-1)*VLOOKUP($AL181,'3.段階号俸表・参照表'!$V$4:$AI$13,4,FALSE))</f>
        <v/>
      </c>
      <c r="AP181" s="188" t="str">
        <f t="shared" si="94"/>
        <v/>
      </c>
      <c r="AQ181" s="188" t="str">
        <f>IF($AL181="","",IF($AP181&lt;=0,0,IF(ROUNDUP($AP181/(VLOOKUP($AL181,'3.段階号俸表・参照表'!$V$4:$AH$13,8,FALSE)),0)&gt;=($AT181-$AS181),$AT181-$AS181,ROUNDUP($AP181/(VLOOKUP($AL181,'3.段階号俸表・参照表'!$V$4:$AH$13,8,FALSE)),0))))</f>
        <v/>
      </c>
      <c r="AR181" s="188" t="str">
        <f t="shared" si="95"/>
        <v/>
      </c>
      <c r="AS181" s="188" t="str">
        <f>IF($AL181="","",VLOOKUP($AL181,'3.段階号俸表・参照表'!$V$4:$AH$13,11,FALSE))</f>
        <v/>
      </c>
      <c r="AT181" s="188" t="str">
        <f>IF($AL181="","",VLOOKUP($AL181,'3.段階号俸表・参照表'!$V$4:$AH$13,12,FALSE))</f>
        <v/>
      </c>
      <c r="AU181" s="145" t="str">
        <f>IF($AL181="","",INDEX('3.段階号俸表・参照表'!$B$3:$T$188,MATCH($AR181,'3.段階号俸表・参照表'!$B$3:$B$188,0),MATCH($AL181,'3.段階号俸表・参照表'!$B$3:$T$3,0)))</f>
        <v/>
      </c>
      <c r="AV181" s="145" t="str">
        <f t="shared" si="81"/>
        <v/>
      </c>
      <c r="AW181" s="145" t="str">
        <f t="shared" si="96"/>
        <v/>
      </c>
      <c r="AX181" s="145" t="str">
        <f t="shared" si="97"/>
        <v/>
      </c>
      <c r="AY181" s="145" t="str">
        <f t="shared" si="98"/>
        <v/>
      </c>
      <c r="AZ181" s="145" t="str">
        <f t="shared" si="99"/>
        <v/>
      </c>
      <c r="BA181" s="201" t="str">
        <f t="shared" si="100"/>
        <v/>
      </c>
      <c r="BC181" s="234" t="str">
        <f t="shared" si="112"/>
        <v/>
      </c>
      <c r="BD181" s="226" t="str">
        <f t="shared" si="113"/>
        <v/>
      </c>
      <c r="BE181" s="226" t="str">
        <f t="shared" si="114"/>
        <v/>
      </c>
      <c r="BF181" s="226" t="str">
        <f t="shared" si="115"/>
        <v/>
      </c>
      <c r="BG181" s="235" t="str">
        <f>IF($C181="","",IF($BC181&gt;=$BC$5,AI181,VLOOKUP(BC181,'1.年齢給'!$B$8:$C$54,2)))</f>
        <v/>
      </c>
      <c r="BH181" s="240" t="str">
        <f t="shared" si="101"/>
        <v/>
      </c>
      <c r="BI181" s="230" t="str">
        <f t="shared" si="102"/>
        <v/>
      </c>
      <c r="BJ181" s="230" t="str">
        <f t="shared" si="103"/>
        <v/>
      </c>
      <c r="BK181" s="230" t="str">
        <f>IF($BH181="","",VLOOKUP($BH181,'3.段階号俸表・参照表'!V$4:AH$13,11,FALSE))</f>
        <v/>
      </c>
      <c r="BL181" s="230" t="str">
        <f>IF($BH181="","",VLOOKUP($BH181,'3.段階号俸表・参照表'!$V$4:$AH$13,12,FALSE))</f>
        <v/>
      </c>
      <c r="BM181" s="235" t="str">
        <f>IF($C181="","",IF($BC181&gt;=$BC$5,$AU181,INDEX('3.段階号俸表・参照表'!$B$3:$T$188,MATCH(BJ181,'3.段階号俸表・参照表'!$B$3:$B$188,0),MATCH(BH181,'3.段階号俸表・参照表'!$B$3:$T$3,0))))</f>
        <v/>
      </c>
      <c r="BN181" s="238" t="str">
        <f t="shared" si="104"/>
        <v/>
      </c>
    </row>
    <row r="182" spans="1:66" ht="14.4" x14ac:dyDescent="0.15">
      <c r="A182" s="62" t="str">
        <f>IF(C182="","",COUNTA($C$9:C182))</f>
        <v/>
      </c>
      <c r="B182" s="419"/>
      <c r="C182" s="419"/>
      <c r="D182" s="427"/>
      <c r="E182" s="427"/>
      <c r="F182" s="419"/>
      <c r="G182" s="427"/>
      <c r="H182" s="420"/>
      <c r="I182" s="420"/>
      <c r="J182" s="142" t="str">
        <f t="shared" si="105"/>
        <v/>
      </c>
      <c r="K182" s="142" t="str">
        <f t="shared" si="106"/>
        <v/>
      </c>
      <c r="L182" s="142" t="str">
        <f t="shared" si="107"/>
        <v/>
      </c>
      <c r="M182" s="142" t="str">
        <f t="shared" si="108"/>
        <v/>
      </c>
      <c r="N182" s="421"/>
      <c r="O182" s="421"/>
      <c r="P182" s="421"/>
      <c r="Q182" s="421"/>
      <c r="R182" s="145" t="str">
        <f t="shared" si="86"/>
        <v/>
      </c>
      <c r="S182" s="422"/>
      <c r="T182" s="422"/>
      <c r="U182" s="422"/>
      <c r="V182" s="422"/>
      <c r="W182" s="149" t="str">
        <f t="shared" si="87"/>
        <v/>
      </c>
      <c r="X182" s="151" t="str">
        <f t="shared" si="88"/>
        <v/>
      </c>
      <c r="Y182" s="63" t="str">
        <f>IF($C182="","",VLOOKUP($J182,'1.年齢給'!$B$8:$C$54,2))</f>
        <v/>
      </c>
      <c r="Z182" s="64" t="str">
        <f t="shared" si="89"/>
        <v/>
      </c>
      <c r="AA182" s="65" t="str">
        <f>IF($C182="","",IF($Z182="","",IF($Z182&lt;'3.段階号俸表・参照表'!$W$5,1,VLOOKUP($Z182,'3.段階号俸表・参照表'!$W$4:$AI$13,13,TRUE))))</f>
        <v/>
      </c>
      <c r="AB182" s="64" t="str">
        <f>IF(C182="","",($Z182-VLOOKUP($AA182,'3.段階号俸表・参照表'!$V$4:$AH$13,2,FALSE)))</f>
        <v/>
      </c>
      <c r="AC182" s="65" t="str">
        <f>IF($C182="","",IF($AB182&lt;=0,1,ROUNDUP($AB182/VLOOKUP($AA182,'3.段階号俸表・参照表'!$V$4:$AH$13,4,FALSE),0)+1))</f>
        <v/>
      </c>
      <c r="AD182" s="64" t="str">
        <f>IF($C182="","",INDEX('3.段階号俸表・参照表'!$B$3:$T$188,MATCH($AC182,'3.段階号俸表・参照表'!$B$3:$B$188,0),MATCH($AA182,'3.段階号俸表・参照表'!$B$3:$T$3,0)))</f>
        <v/>
      </c>
      <c r="AE182" s="64" t="str">
        <f t="shared" si="109"/>
        <v/>
      </c>
      <c r="AF182" s="64" t="str">
        <f t="shared" si="90"/>
        <v/>
      </c>
      <c r="AG182" s="64" t="str">
        <f t="shared" si="110"/>
        <v/>
      </c>
      <c r="AH182" s="67" t="str">
        <f t="shared" si="111"/>
        <v/>
      </c>
      <c r="AI182" s="187" t="str">
        <f t="shared" si="91"/>
        <v/>
      </c>
      <c r="AJ182" s="145" t="str">
        <f t="shared" si="92"/>
        <v/>
      </c>
      <c r="AK182" s="188" t="str">
        <f t="shared" si="93"/>
        <v/>
      </c>
      <c r="AL182" s="423"/>
      <c r="AM182" s="198" t="str">
        <f>IF($AL182="","",($AJ182-VLOOKUP($AL182,'3.段階号俸表・参照表'!$V$4:$AH$13,2,FALSE)))</f>
        <v/>
      </c>
      <c r="AN182" s="188" t="str">
        <f>IF($AL182="","",IF(ROUNDUP($AM182/VLOOKUP($AL182,'3.段階号俸表・参照表'!$V$4:$AH$13,4),0)+1&gt;=$AS182,$AS182,ROUNDUP($AM182/VLOOKUP($AL182,'3.段階号俸表・参照表'!$V$4:$AH$13,4),0)+1))</f>
        <v/>
      </c>
      <c r="AO182" s="199" t="str">
        <f>IF($AL182="","",($AN182-1)*VLOOKUP($AL182,'3.段階号俸表・参照表'!$V$4:$AI$13,4,FALSE))</f>
        <v/>
      </c>
      <c r="AP182" s="188" t="str">
        <f t="shared" si="94"/>
        <v/>
      </c>
      <c r="AQ182" s="188" t="str">
        <f>IF($AL182="","",IF($AP182&lt;=0,0,IF(ROUNDUP($AP182/(VLOOKUP($AL182,'3.段階号俸表・参照表'!$V$4:$AH$13,8,FALSE)),0)&gt;=($AT182-$AS182),$AT182-$AS182,ROUNDUP($AP182/(VLOOKUP($AL182,'3.段階号俸表・参照表'!$V$4:$AH$13,8,FALSE)),0))))</f>
        <v/>
      </c>
      <c r="AR182" s="188" t="str">
        <f t="shared" si="95"/>
        <v/>
      </c>
      <c r="AS182" s="188" t="str">
        <f>IF($AL182="","",VLOOKUP($AL182,'3.段階号俸表・参照表'!$V$4:$AH$13,11,FALSE))</f>
        <v/>
      </c>
      <c r="AT182" s="188" t="str">
        <f>IF($AL182="","",VLOOKUP($AL182,'3.段階号俸表・参照表'!$V$4:$AH$13,12,FALSE))</f>
        <v/>
      </c>
      <c r="AU182" s="145" t="str">
        <f>IF($AL182="","",INDEX('3.段階号俸表・参照表'!$B$3:$T$188,MATCH($AR182,'3.段階号俸表・参照表'!$B$3:$B$188,0),MATCH($AL182,'3.段階号俸表・参照表'!$B$3:$T$3,0)))</f>
        <v/>
      </c>
      <c r="AV182" s="145" t="str">
        <f t="shared" si="81"/>
        <v/>
      </c>
      <c r="AW182" s="145" t="str">
        <f t="shared" si="96"/>
        <v/>
      </c>
      <c r="AX182" s="145" t="str">
        <f t="shared" si="97"/>
        <v/>
      </c>
      <c r="AY182" s="145" t="str">
        <f t="shared" si="98"/>
        <v/>
      </c>
      <c r="AZ182" s="145" t="str">
        <f t="shared" si="99"/>
        <v/>
      </c>
      <c r="BA182" s="201" t="str">
        <f t="shared" si="100"/>
        <v/>
      </c>
      <c r="BC182" s="234" t="str">
        <f t="shared" si="112"/>
        <v/>
      </c>
      <c r="BD182" s="226" t="str">
        <f t="shared" si="113"/>
        <v/>
      </c>
      <c r="BE182" s="226" t="str">
        <f t="shared" si="114"/>
        <v/>
      </c>
      <c r="BF182" s="226" t="str">
        <f t="shared" si="115"/>
        <v/>
      </c>
      <c r="BG182" s="235" t="str">
        <f>IF($C182="","",IF($BC182&gt;=$BC$5,AI182,VLOOKUP(BC182,'1.年齢給'!$B$8:$C$54,2)))</f>
        <v/>
      </c>
      <c r="BH182" s="240" t="str">
        <f t="shared" si="101"/>
        <v/>
      </c>
      <c r="BI182" s="230" t="str">
        <f t="shared" si="102"/>
        <v/>
      </c>
      <c r="BJ182" s="230" t="str">
        <f t="shared" si="103"/>
        <v/>
      </c>
      <c r="BK182" s="230" t="str">
        <f>IF($BH182="","",VLOOKUP($BH182,'3.段階号俸表・参照表'!V$4:AH$13,11,FALSE))</f>
        <v/>
      </c>
      <c r="BL182" s="230" t="str">
        <f>IF($BH182="","",VLOOKUP($BH182,'3.段階号俸表・参照表'!$V$4:$AH$13,12,FALSE))</f>
        <v/>
      </c>
      <c r="BM182" s="235" t="str">
        <f>IF($C182="","",IF($BC182&gt;=$BC$5,$AU182,INDEX('3.段階号俸表・参照表'!$B$3:$T$188,MATCH(BJ182,'3.段階号俸表・参照表'!$B$3:$B$188,0),MATCH(BH182,'3.段階号俸表・参照表'!$B$3:$T$3,0))))</f>
        <v/>
      </c>
      <c r="BN182" s="238" t="str">
        <f t="shared" si="104"/>
        <v/>
      </c>
    </row>
    <row r="183" spans="1:66" ht="14.4" x14ac:dyDescent="0.15">
      <c r="A183" s="62" t="str">
        <f>IF(C183="","",COUNTA($C$9:C183))</f>
        <v/>
      </c>
      <c r="B183" s="419"/>
      <c r="C183" s="419"/>
      <c r="D183" s="427"/>
      <c r="E183" s="427"/>
      <c r="F183" s="419"/>
      <c r="G183" s="427"/>
      <c r="H183" s="420"/>
      <c r="I183" s="420"/>
      <c r="J183" s="142" t="str">
        <f t="shared" si="105"/>
        <v/>
      </c>
      <c r="K183" s="142" t="str">
        <f t="shared" si="106"/>
        <v/>
      </c>
      <c r="L183" s="142" t="str">
        <f t="shared" si="107"/>
        <v/>
      </c>
      <c r="M183" s="142" t="str">
        <f t="shared" si="108"/>
        <v/>
      </c>
      <c r="N183" s="421"/>
      <c r="O183" s="421"/>
      <c r="P183" s="421"/>
      <c r="Q183" s="421"/>
      <c r="R183" s="145" t="str">
        <f t="shared" si="86"/>
        <v/>
      </c>
      <c r="S183" s="422"/>
      <c r="T183" s="422"/>
      <c r="U183" s="422"/>
      <c r="V183" s="422"/>
      <c r="W183" s="149" t="str">
        <f t="shared" si="87"/>
        <v/>
      </c>
      <c r="X183" s="151" t="str">
        <f t="shared" si="88"/>
        <v/>
      </c>
      <c r="Y183" s="63" t="str">
        <f>IF($C183="","",VLOOKUP($J183,'1.年齢給'!$B$8:$C$54,2))</f>
        <v/>
      </c>
      <c r="Z183" s="64" t="str">
        <f t="shared" si="89"/>
        <v/>
      </c>
      <c r="AA183" s="65" t="str">
        <f>IF($C183="","",IF($Z183="","",IF($Z183&lt;'3.段階号俸表・参照表'!$W$5,1,VLOOKUP($Z183,'3.段階号俸表・参照表'!$W$4:$AI$13,13,TRUE))))</f>
        <v/>
      </c>
      <c r="AB183" s="64" t="str">
        <f>IF(C183="","",($Z183-VLOOKUP($AA183,'3.段階号俸表・参照表'!$V$4:$AH$13,2,FALSE)))</f>
        <v/>
      </c>
      <c r="AC183" s="65" t="str">
        <f>IF($C183="","",IF($AB183&lt;=0,1,ROUNDUP($AB183/VLOOKUP($AA183,'3.段階号俸表・参照表'!$V$4:$AH$13,4,FALSE),0)+1))</f>
        <v/>
      </c>
      <c r="AD183" s="64" t="str">
        <f>IF($C183="","",INDEX('3.段階号俸表・参照表'!$B$3:$T$188,MATCH($AC183,'3.段階号俸表・参照表'!$B$3:$B$188,0),MATCH($AA183,'3.段階号俸表・参照表'!$B$3:$T$3,0)))</f>
        <v/>
      </c>
      <c r="AE183" s="64" t="str">
        <f t="shared" si="109"/>
        <v/>
      </c>
      <c r="AF183" s="64" t="str">
        <f t="shared" si="90"/>
        <v/>
      </c>
      <c r="AG183" s="64" t="str">
        <f t="shared" si="110"/>
        <v/>
      </c>
      <c r="AH183" s="67" t="str">
        <f t="shared" si="111"/>
        <v/>
      </c>
      <c r="AI183" s="187" t="str">
        <f t="shared" si="91"/>
        <v/>
      </c>
      <c r="AJ183" s="145" t="str">
        <f t="shared" si="92"/>
        <v/>
      </c>
      <c r="AK183" s="188" t="str">
        <f t="shared" si="93"/>
        <v/>
      </c>
      <c r="AL183" s="423"/>
      <c r="AM183" s="198" t="str">
        <f>IF($AL183="","",($AJ183-VLOOKUP($AL183,'3.段階号俸表・参照表'!$V$4:$AH$13,2,FALSE)))</f>
        <v/>
      </c>
      <c r="AN183" s="188" t="str">
        <f>IF($AL183="","",IF(ROUNDUP($AM183/VLOOKUP($AL183,'3.段階号俸表・参照表'!$V$4:$AH$13,4),0)+1&gt;=$AS183,$AS183,ROUNDUP($AM183/VLOOKUP($AL183,'3.段階号俸表・参照表'!$V$4:$AH$13,4),0)+1))</f>
        <v/>
      </c>
      <c r="AO183" s="199" t="str">
        <f>IF($AL183="","",($AN183-1)*VLOOKUP($AL183,'3.段階号俸表・参照表'!$V$4:$AI$13,4,FALSE))</f>
        <v/>
      </c>
      <c r="AP183" s="188" t="str">
        <f t="shared" si="94"/>
        <v/>
      </c>
      <c r="AQ183" s="188" t="str">
        <f>IF($AL183="","",IF($AP183&lt;=0,0,IF(ROUNDUP($AP183/(VLOOKUP($AL183,'3.段階号俸表・参照表'!$V$4:$AH$13,8,FALSE)),0)&gt;=($AT183-$AS183),$AT183-$AS183,ROUNDUP($AP183/(VLOOKUP($AL183,'3.段階号俸表・参照表'!$V$4:$AH$13,8,FALSE)),0))))</f>
        <v/>
      </c>
      <c r="AR183" s="188" t="str">
        <f t="shared" si="95"/>
        <v/>
      </c>
      <c r="AS183" s="188" t="str">
        <f>IF($AL183="","",VLOOKUP($AL183,'3.段階号俸表・参照表'!$V$4:$AH$13,11,FALSE))</f>
        <v/>
      </c>
      <c r="AT183" s="188" t="str">
        <f>IF($AL183="","",VLOOKUP($AL183,'3.段階号俸表・参照表'!$V$4:$AH$13,12,FALSE))</f>
        <v/>
      </c>
      <c r="AU183" s="145" t="str">
        <f>IF($AL183="","",INDEX('3.段階号俸表・参照表'!$B$3:$T$188,MATCH($AR183,'3.段階号俸表・参照表'!$B$3:$B$188,0),MATCH($AL183,'3.段階号俸表・参照表'!$B$3:$T$3,0)))</f>
        <v/>
      </c>
      <c r="AV183" s="145" t="str">
        <f t="shared" si="81"/>
        <v/>
      </c>
      <c r="AW183" s="145" t="str">
        <f t="shared" si="96"/>
        <v/>
      </c>
      <c r="AX183" s="145" t="str">
        <f t="shared" si="97"/>
        <v/>
      </c>
      <c r="AY183" s="145" t="str">
        <f t="shared" si="98"/>
        <v/>
      </c>
      <c r="AZ183" s="145" t="str">
        <f t="shared" si="99"/>
        <v/>
      </c>
      <c r="BA183" s="201" t="str">
        <f t="shared" si="100"/>
        <v/>
      </c>
      <c r="BC183" s="234" t="str">
        <f t="shared" si="112"/>
        <v/>
      </c>
      <c r="BD183" s="226" t="str">
        <f t="shared" si="113"/>
        <v/>
      </c>
      <c r="BE183" s="226" t="str">
        <f t="shared" si="114"/>
        <v/>
      </c>
      <c r="BF183" s="226" t="str">
        <f t="shared" si="115"/>
        <v/>
      </c>
      <c r="BG183" s="235" t="str">
        <f>IF($C183="","",IF($BC183&gt;=$BC$5,AI183,VLOOKUP(BC183,'1.年齢給'!$B$8:$C$54,2)))</f>
        <v/>
      </c>
      <c r="BH183" s="240" t="str">
        <f t="shared" si="101"/>
        <v/>
      </c>
      <c r="BI183" s="230" t="str">
        <f t="shared" si="102"/>
        <v/>
      </c>
      <c r="BJ183" s="230" t="str">
        <f t="shared" si="103"/>
        <v/>
      </c>
      <c r="BK183" s="230" t="str">
        <f>IF($BH183="","",VLOOKUP($BH183,'3.段階号俸表・参照表'!V$4:AH$13,11,FALSE))</f>
        <v/>
      </c>
      <c r="BL183" s="230" t="str">
        <f>IF($BH183="","",VLOOKUP($BH183,'3.段階号俸表・参照表'!$V$4:$AH$13,12,FALSE))</f>
        <v/>
      </c>
      <c r="BM183" s="235" t="str">
        <f>IF($C183="","",IF($BC183&gt;=$BC$5,$AU183,INDEX('3.段階号俸表・参照表'!$B$3:$T$188,MATCH(BJ183,'3.段階号俸表・参照表'!$B$3:$B$188,0),MATCH(BH183,'3.段階号俸表・参照表'!$B$3:$T$3,0))))</f>
        <v/>
      </c>
      <c r="BN183" s="238" t="str">
        <f t="shared" si="104"/>
        <v/>
      </c>
    </row>
    <row r="184" spans="1:66" ht="14.4" x14ac:dyDescent="0.15">
      <c r="A184" s="62" t="str">
        <f>IF(C184="","",COUNTA($C$9:C184))</f>
        <v/>
      </c>
      <c r="B184" s="419"/>
      <c r="C184" s="419"/>
      <c r="D184" s="427"/>
      <c r="E184" s="427"/>
      <c r="F184" s="419"/>
      <c r="G184" s="427"/>
      <c r="H184" s="420"/>
      <c r="I184" s="420"/>
      <c r="J184" s="142" t="str">
        <f t="shared" si="105"/>
        <v/>
      </c>
      <c r="K184" s="142" t="str">
        <f t="shared" si="106"/>
        <v/>
      </c>
      <c r="L184" s="142" t="str">
        <f t="shared" si="107"/>
        <v/>
      </c>
      <c r="M184" s="142" t="str">
        <f t="shared" si="108"/>
        <v/>
      </c>
      <c r="N184" s="421"/>
      <c r="O184" s="421"/>
      <c r="P184" s="421"/>
      <c r="Q184" s="421"/>
      <c r="R184" s="145" t="str">
        <f t="shared" si="86"/>
        <v/>
      </c>
      <c r="S184" s="422"/>
      <c r="T184" s="422"/>
      <c r="U184" s="422"/>
      <c r="V184" s="422"/>
      <c r="W184" s="149" t="str">
        <f t="shared" si="87"/>
        <v/>
      </c>
      <c r="X184" s="151" t="str">
        <f t="shared" si="88"/>
        <v/>
      </c>
      <c r="Y184" s="63" t="str">
        <f>IF($C184="","",VLOOKUP($J184,'1.年齢給'!$B$8:$C$54,2))</f>
        <v/>
      </c>
      <c r="Z184" s="64" t="str">
        <f t="shared" si="89"/>
        <v/>
      </c>
      <c r="AA184" s="65" t="str">
        <f>IF($C184="","",IF($Z184="","",IF($Z184&lt;'3.段階号俸表・参照表'!$W$5,1,VLOOKUP($Z184,'3.段階号俸表・参照表'!$W$4:$AI$13,13,TRUE))))</f>
        <v/>
      </c>
      <c r="AB184" s="64" t="str">
        <f>IF(C184="","",($Z184-VLOOKUP($AA184,'3.段階号俸表・参照表'!$V$4:$AH$13,2,FALSE)))</f>
        <v/>
      </c>
      <c r="AC184" s="65" t="str">
        <f>IF($C184="","",IF($AB184&lt;=0,1,ROUNDUP($AB184/VLOOKUP($AA184,'3.段階号俸表・参照表'!$V$4:$AH$13,4,FALSE),0)+1))</f>
        <v/>
      </c>
      <c r="AD184" s="64" t="str">
        <f>IF($C184="","",INDEX('3.段階号俸表・参照表'!$B$3:$T$188,MATCH($AC184,'3.段階号俸表・参照表'!$B$3:$B$188,0),MATCH($AA184,'3.段階号俸表・参照表'!$B$3:$T$3,0)))</f>
        <v/>
      </c>
      <c r="AE184" s="64" t="str">
        <f t="shared" si="109"/>
        <v/>
      </c>
      <c r="AF184" s="64" t="str">
        <f t="shared" si="90"/>
        <v/>
      </c>
      <c r="AG184" s="64" t="str">
        <f t="shared" si="110"/>
        <v/>
      </c>
      <c r="AH184" s="67" t="str">
        <f t="shared" si="111"/>
        <v/>
      </c>
      <c r="AI184" s="187" t="str">
        <f t="shared" si="91"/>
        <v/>
      </c>
      <c r="AJ184" s="145" t="str">
        <f t="shared" si="92"/>
        <v/>
      </c>
      <c r="AK184" s="188" t="str">
        <f t="shared" si="93"/>
        <v/>
      </c>
      <c r="AL184" s="423"/>
      <c r="AM184" s="198" t="str">
        <f>IF($AL184="","",($AJ184-VLOOKUP($AL184,'3.段階号俸表・参照表'!$V$4:$AH$13,2,FALSE)))</f>
        <v/>
      </c>
      <c r="AN184" s="188" t="str">
        <f>IF($AL184="","",IF(ROUNDUP($AM184/VLOOKUP($AL184,'3.段階号俸表・参照表'!$V$4:$AH$13,4),0)+1&gt;=$AS184,$AS184,ROUNDUP($AM184/VLOOKUP($AL184,'3.段階号俸表・参照表'!$V$4:$AH$13,4),0)+1))</f>
        <v/>
      </c>
      <c r="AO184" s="199" t="str">
        <f>IF($AL184="","",($AN184-1)*VLOOKUP($AL184,'3.段階号俸表・参照表'!$V$4:$AI$13,4,FALSE))</f>
        <v/>
      </c>
      <c r="AP184" s="188" t="str">
        <f t="shared" si="94"/>
        <v/>
      </c>
      <c r="AQ184" s="188" t="str">
        <f>IF($AL184="","",IF($AP184&lt;=0,0,IF(ROUNDUP($AP184/(VLOOKUP($AL184,'3.段階号俸表・参照表'!$V$4:$AH$13,8,FALSE)),0)&gt;=($AT184-$AS184),$AT184-$AS184,ROUNDUP($AP184/(VLOOKUP($AL184,'3.段階号俸表・参照表'!$V$4:$AH$13,8,FALSE)),0))))</f>
        <v/>
      </c>
      <c r="AR184" s="188" t="str">
        <f t="shared" si="95"/>
        <v/>
      </c>
      <c r="AS184" s="188" t="str">
        <f>IF($AL184="","",VLOOKUP($AL184,'3.段階号俸表・参照表'!$V$4:$AH$13,11,FALSE))</f>
        <v/>
      </c>
      <c r="AT184" s="188" t="str">
        <f>IF($AL184="","",VLOOKUP($AL184,'3.段階号俸表・参照表'!$V$4:$AH$13,12,FALSE))</f>
        <v/>
      </c>
      <c r="AU184" s="145" t="str">
        <f>IF($AL184="","",INDEX('3.段階号俸表・参照表'!$B$3:$T$188,MATCH($AR184,'3.段階号俸表・参照表'!$B$3:$B$188,0),MATCH($AL184,'3.段階号俸表・参照表'!$B$3:$T$3,0)))</f>
        <v/>
      </c>
      <c r="AV184" s="145" t="str">
        <f t="shared" si="81"/>
        <v/>
      </c>
      <c r="AW184" s="145" t="str">
        <f t="shared" si="96"/>
        <v/>
      </c>
      <c r="AX184" s="145" t="str">
        <f t="shared" si="97"/>
        <v/>
      </c>
      <c r="AY184" s="145" t="str">
        <f t="shared" si="98"/>
        <v/>
      </c>
      <c r="AZ184" s="145" t="str">
        <f t="shared" si="99"/>
        <v/>
      </c>
      <c r="BA184" s="201" t="str">
        <f t="shared" si="100"/>
        <v/>
      </c>
      <c r="BC184" s="234" t="str">
        <f t="shared" si="112"/>
        <v/>
      </c>
      <c r="BD184" s="226" t="str">
        <f t="shared" si="113"/>
        <v/>
      </c>
      <c r="BE184" s="226" t="str">
        <f t="shared" si="114"/>
        <v/>
      </c>
      <c r="BF184" s="226" t="str">
        <f t="shared" si="115"/>
        <v/>
      </c>
      <c r="BG184" s="235" t="str">
        <f>IF($C184="","",IF($BC184&gt;=$BC$5,AI184,VLOOKUP(BC184,'1.年齢給'!$B$8:$C$54,2)))</f>
        <v/>
      </c>
      <c r="BH184" s="240" t="str">
        <f t="shared" si="101"/>
        <v/>
      </c>
      <c r="BI184" s="230" t="str">
        <f t="shared" si="102"/>
        <v/>
      </c>
      <c r="BJ184" s="230" t="str">
        <f t="shared" si="103"/>
        <v/>
      </c>
      <c r="BK184" s="230" t="str">
        <f>IF($BH184="","",VLOOKUP($BH184,'3.段階号俸表・参照表'!V$4:AH$13,11,FALSE))</f>
        <v/>
      </c>
      <c r="BL184" s="230" t="str">
        <f>IF($BH184="","",VLOOKUP($BH184,'3.段階号俸表・参照表'!$V$4:$AH$13,12,FALSE))</f>
        <v/>
      </c>
      <c r="BM184" s="235" t="str">
        <f>IF($C184="","",IF($BC184&gt;=$BC$5,$AU184,INDEX('3.段階号俸表・参照表'!$B$3:$T$188,MATCH(BJ184,'3.段階号俸表・参照表'!$B$3:$B$188,0),MATCH(BH184,'3.段階号俸表・参照表'!$B$3:$T$3,0))))</f>
        <v/>
      </c>
      <c r="BN184" s="238" t="str">
        <f t="shared" si="104"/>
        <v/>
      </c>
    </row>
    <row r="185" spans="1:66" ht="14.4" x14ac:dyDescent="0.15">
      <c r="A185" s="62" t="str">
        <f>IF(C185="","",COUNTA($C$9:C185))</f>
        <v/>
      </c>
      <c r="B185" s="419"/>
      <c r="C185" s="419"/>
      <c r="D185" s="427"/>
      <c r="E185" s="427"/>
      <c r="F185" s="419"/>
      <c r="G185" s="427"/>
      <c r="H185" s="420"/>
      <c r="I185" s="420"/>
      <c r="J185" s="142" t="str">
        <f t="shared" si="105"/>
        <v/>
      </c>
      <c r="K185" s="142" t="str">
        <f t="shared" si="106"/>
        <v/>
      </c>
      <c r="L185" s="142" t="str">
        <f t="shared" si="107"/>
        <v/>
      </c>
      <c r="M185" s="142" t="str">
        <f t="shared" si="108"/>
        <v/>
      </c>
      <c r="N185" s="421"/>
      <c r="O185" s="421"/>
      <c r="P185" s="421"/>
      <c r="Q185" s="421"/>
      <c r="R185" s="145" t="str">
        <f t="shared" si="86"/>
        <v/>
      </c>
      <c r="S185" s="422"/>
      <c r="T185" s="422"/>
      <c r="U185" s="422"/>
      <c r="V185" s="422"/>
      <c r="W185" s="149" t="str">
        <f t="shared" si="87"/>
        <v/>
      </c>
      <c r="X185" s="151" t="str">
        <f t="shared" si="88"/>
        <v/>
      </c>
      <c r="Y185" s="63" t="str">
        <f>IF($C185="","",VLOOKUP($J185,'1.年齢給'!$B$8:$C$54,2))</f>
        <v/>
      </c>
      <c r="Z185" s="64" t="str">
        <f t="shared" si="89"/>
        <v/>
      </c>
      <c r="AA185" s="65" t="str">
        <f>IF($C185="","",IF($Z185="","",IF($Z185&lt;'3.段階号俸表・参照表'!$W$5,1,VLOOKUP($Z185,'3.段階号俸表・参照表'!$W$4:$AI$13,13,TRUE))))</f>
        <v/>
      </c>
      <c r="AB185" s="64" t="str">
        <f>IF(C185="","",($Z185-VLOOKUP($AA185,'3.段階号俸表・参照表'!$V$4:$AH$13,2,FALSE)))</f>
        <v/>
      </c>
      <c r="AC185" s="65" t="str">
        <f>IF($C185="","",IF($AB185&lt;=0,1,ROUNDUP($AB185/VLOOKUP($AA185,'3.段階号俸表・参照表'!$V$4:$AH$13,4,FALSE),0)+1))</f>
        <v/>
      </c>
      <c r="AD185" s="64" t="str">
        <f>IF($C185="","",INDEX('3.段階号俸表・参照表'!$B$3:$T$188,MATCH($AC185,'3.段階号俸表・参照表'!$B$3:$B$188,0),MATCH($AA185,'3.段階号俸表・参照表'!$B$3:$T$3,0)))</f>
        <v/>
      </c>
      <c r="AE185" s="64" t="str">
        <f t="shared" si="109"/>
        <v/>
      </c>
      <c r="AF185" s="64" t="str">
        <f t="shared" si="90"/>
        <v/>
      </c>
      <c r="AG185" s="64" t="str">
        <f t="shared" si="110"/>
        <v/>
      </c>
      <c r="AH185" s="67" t="str">
        <f t="shared" si="111"/>
        <v/>
      </c>
      <c r="AI185" s="187" t="str">
        <f t="shared" si="91"/>
        <v/>
      </c>
      <c r="AJ185" s="145" t="str">
        <f t="shared" si="92"/>
        <v/>
      </c>
      <c r="AK185" s="188" t="str">
        <f t="shared" si="93"/>
        <v/>
      </c>
      <c r="AL185" s="423"/>
      <c r="AM185" s="198" t="str">
        <f>IF($AL185="","",($AJ185-VLOOKUP($AL185,'3.段階号俸表・参照表'!$V$4:$AH$13,2,FALSE)))</f>
        <v/>
      </c>
      <c r="AN185" s="188" t="str">
        <f>IF($AL185="","",IF(ROUNDUP($AM185/VLOOKUP($AL185,'3.段階号俸表・参照表'!$V$4:$AH$13,4),0)+1&gt;=$AS185,$AS185,ROUNDUP($AM185/VLOOKUP($AL185,'3.段階号俸表・参照表'!$V$4:$AH$13,4),0)+1))</f>
        <v/>
      </c>
      <c r="AO185" s="199" t="str">
        <f>IF($AL185="","",($AN185-1)*VLOOKUP($AL185,'3.段階号俸表・参照表'!$V$4:$AI$13,4,FALSE))</f>
        <v/>
      </c>
      <c r="AP185" s="188" t="str">
        <f t="shared" si="94"/>
        <v/>
      </c>
      <c r="AQ185" s="188" t="str">
        <f>IF($AL185="","",IF($AP185&lt;=0,0,IF(ROUNDUP($AP185/(VLOOKUP($AL185,'3.段階号俸表・参照表'!$V$4:$AH$13,8,FALSE)),0)&gt;=($AT185-$AS185),$AT185-$AS185,ROUNDUP($AP185/(VLOOKUP($AL185,'3.段階号俸表・参照表'!$V$4:$AH$13,8,FALSE)),0))))</f>
        <v/>
      </c>
      <c r="AR185" s="188" t="str">
        <f t="shared" si="95"/>
        <v/>
      </c>
      <c r="AS185" s="188" t="str">
        <f>IF($AL185="","",VLOOKUP($AL185,'3.段階号俸表・参照表'!$V$4:$AH$13,11,FALSE))</f>
        <v/>
      </c>
      <c r="AT185" s="188" t="str">
        <f>IF($AL185="","",VLOOKUP($AL185,'3.段階号俸表・参照表'!$V$4:$AH$13,12,FALSE))</f>
        <v/>
      </c>
      <c r="AU185" s="145" t="str">
        <f>IF($AL185="","",INDEX('3.段階号俸表・参照表'!$B$3:$T$188,MATCH($AR185,'3.段階号俸表・参照表'!$B$3:$B$188,0),MATCH($AL185,'3.段階号俸表・参照表'!$B$3:$T$3,0)))</f>
        <v/>
      </c>
      <c r="AV185" s="145" t="str">
        <f t="shared" si="81"/>
        <v/>
      </c>
      <c r="AW185" s="145" t="str">
        <f t="shared" si="96"/>
        <v/>
      </c>
      <c r="AX185" s="145" t="str">
        <f t="shared" si="97"/>
        <v/>
      </c>
      <c r="AY185" s="145" t="str">
        <f t="shared" si="98"/>
        <v/>
      </c>
      <c r="AZ185" s="145" t="str">
        <f t="shared" si="99"/>
        <v/>
      </c>
      <c r="BA185" s="201" t="str">
        <f t="shared" si="100"/>
        <v/>
      </c>
      <c r="BC185" s="234" t="str">
        <f t="shared" si="112"/>
        <v/>
      </c>
      <c r="BD185" s="226" t="str">
        <f t="shared" si="113"/>
        <v/>
      </c>
      <c r="BE185" s="226" t="str">
        <f t="shared" si="114"/>
        <v/>
      </c>
      <c r="BF185" s="226" t="str">
        <f t="shared" si="115"/>
        <v/>
      </c>
      <c r="BG185" s="235" t="str">
        <f>IF($C185="","",IF($BC185&gt;=$BC$5,AI185,VLOOKUP(BC185,'1.年齢給'!$B$8:$C$54,2)))</f>
        <v/>
      </c>
      <c r="BH185" s="240" t="str">
        <f t="shared" si="101"/>
        <v/>
      </c>
      <c r="BI185" s="230" t="str">
        <f t="shared" si="102"/>
        <v/>
      </c>
      <c r="BJ185" s="230" t="str">
        <f t="shared" si="103"/>
        <v/>
      </c>
      <c r="BK185" s="230" t="str">
        <f>IF($BH185="","",VLOOKUP($BH185,'3.段階号俸表・参照表'!V$4:AH$13,11,FALSE))</f>
        <v/>
      </c>
      <c r="BL185" s="230" t="str">
        <f>IF($BH185="","",VLOOKUP($BH185,'3.段階号俸表・参照表'!$V$4:$AH$13,12,FALSE))</f>
        <v/>
      </c>
      <c r="BM185" s="235" t="str">
        <f>IF($C185="","",IF($BC185&gt;=$BC$5,$AU185,INDEX('3.段階号俸表・参照表'!$B$3:$T$188,MATCH(BJ185,'3.段階号俸表・参照表'!$B$3:$B$188,0),MATCH(BH185,'3.段階号俸表・参照表'!$B$3:$T$3,0))))</f>
        <v/>
      </c>
      <c r="BN185" s="238" t="str">
        <f t="shared" si="104"/>
        <v/>
      </c>
    </row>
    <row r="186" spans="1:66" ht="14.4" x14ac:dyDescent="0.15">
      <c r="A186" s="62" t="str">
        <f>IF(C186="","",COUNTA($C$9:C186))</f>
        <v/>
      </c>
      <c r="B186" s="419"/>
      <c r="C186" s="419"/>
      <c r="D186" s="427"/>
      <c r="E186" s="427"/>
      <c r="F186" s="419"/>
      <c r="G186" s="427"/>
      <c r="H186" s="420"/>
      <c r="I186" s="420"/>
      <c r="J186" s="142" t="str">
        <f t="shared" si="105"/>
        <v/>
      </c>
      <c r="K186" s="142" t="str">
        <f t="shared" si="106"/>
        <v/>
      </c>
      <c r="L186" s="142" t="str">
        <f t="shared" si="107"/>
        <v/>
      </c>
      <c r="M186" s="142" t="str">
        <f t="shared" si="108"/>
        <v/>
      </c>
      <c r="N186" s="421"/>
      <c r="O186" s="421"/>
      <c r="P186" s="421"/>
      <c r="Q186" s="421"/>
      <c r="R186" s="145" t="str">
        <f t="shared" si="86"/>
        <v/>
      </c>
      <c r="S186" s="422"/>
      <c r="T186" s="422"/>
      <c r="U186" s="422"/>
      <c r="V186" s="422"/>
      <c r="W186" s="149" t="str">
        <f t="shared" si="87"/>
        <v/>
      </c>
      <c r="X186" s="151" t="str">
        <f t="shared" si="88"/>
        <v/>
      </c>
      <c r="Y186" s="63" t="str">
        <f>IF($C186="","",VLOOKUP($J186,'1.年齢給'!$B$8:$C$54,2))</f>
        <v/>
      </c>
      <c r="Z186" s="64" t="str">
        <f t="shared" si="89"/>
        <v/>
      </c>
      <c r="AA186" s="65" t="str">
        <f>IF($C186="","",IF($Z186="","",IF($Z186&lt;'3.段階号俸表・参照表'!$W$5,1,VLOOKUP($Z186,'3.段階号俸表・参照表'!$W$4:$AI$13,13,TRUE))))</f>
        <v/>
      </c>
      <c r="AB186" s="64" t="str">
        <f>IF(C186="","",($Z186-VLOOKUP($AA186,'3.段階号俸表・参照表'!$V$4:$AH$13,2,FALSE)))</f>
        <v/>
      </c>
      <c r="AC186" s="65" t="str">
        <f>IF($C186="","",IF($AB186&lt;=0,1,ROUNDUP($AB186/VLOOKUP($AA186,'3.段階号俸表・参照表'!$V$4:$AH$13,4,FALSE),0)+1))</f>
        <v/>
      </c>
      <c r="AD186" s="64" t="str">
        <f>IF($C186="","",INDEX('3.段階号俸表・参照表'!$B$3:$T$188,MATCH($AC186,'3.段階号俸表・参照表'!$B$3:$B$188,0),MATCH($AA186,'3.段階号俸表・参照表'!$B$3:$T$3,0)))</f>
        <v/>
      </c>
      <c r="AE186" s="64" t="str">
        <f t="shared" si="109"/>
        <v/>
      </c>
      <c r="AF186" s="64" t="str">
        <f t="shared" si="90"/>
        <v/>
      </c>
      <c r="AG186" s="64" t="str">
        <f t="shared" si="110"/>
        <v/>
      </c>
      <c r="AH186" s="67" t="str">
        <f t="shared" si="111"/>
        <v/>
      </c>
      <c r="AI186" s="187" t="str">
        <f t="shared" si="91"/>
        <v/>
      </c>
      <c r="AJ186" s="145" t="str">
        <f t="shared" si="92"/>
        <v/>
      </c>
      <c r="AK186" s="188" t="str">
        <f t="shared" si="93"/>
        <v/>
      </c>
      <c r="AL186" s="423"/>
      <c r="AM186" s="198" t="str">
        <f>IF($AL186="","",($AJ186-VLOOKUP($AL186,'3.段階号俸表・参照表'!$V$4:$AH$13,2,FALSE)))</f>
        <v/>
      </c>
      <c r="AN186" s="188" t="str">
        <f>IF($AL186="","",IF(ROUNDUP($AM186/VLOOKUP($AL186,'3.段階号俸表・参照表'!$V$4:$AH$13,4),0)+1&gt;=$AS186,$AS186,ROUNDUP($AM186/VLOOKUP($AL186,'3.段階号俸表・参照表'!$V$4:$AH$13,4),0)+1))</f>
        <v/>
      </c>
      <c r="AO186" s="199" t="str">
        <f>IF($AL186="","",($AN186-1)*VLOOKUP($AL186,'3.段階号俸表・参照表'!$V$4:$AI$13,4,FALSE))</f>
        <v/>
      </c>
      <c r="AP186" s="188" t="str">
        <f t="shared" si="94"/>
        <v/>
      </c>
      <c r="AQ186" s="188" t="str">
        <f>IF($AL186="","",IF($AP186&lt;=0,0,IF(ROUNDUP($AP186/(VLOOKUP($AL186,'3.段階号俸表・参照表'!$V$4:$AH$13,8,FALSE)),0)&gt;=($AT186-$AS186),$AT186-$AS186,ROUNDUP($AP186/(VLOOKUP($AL186,'3.段階号俸表・参照表'!$V$4:$AH$13,8,FALSE)),0))))</f>
        <v/>
      </c>
      <c r="AR186" s="188" t="str">
        <f t="shared" si="95"/>
        <v/>
      </c>
      <c r="AS186" s="188" t="str">
        <f>IF($AL186="","",VLOOKUP($AL186,'3.段階号俸表・参照表'!$V$4:$AH$13,11,FALSE))</f>
        <v/>
      </c>
      <c r="AT186" s="188" t="str">
        <f>IF($AL186="","",VLOOKUP($AL186,'3.段階号俸表・参照表'!$V$4:$AH$13,12,FALSE))</f>
        <v/>
      </c>
      <c r="AU186" s="145" t="str">
        <f>IF($AL186="","",INDEX('3.段階号俸表・参照表'!$B$3:$T$188,MATCH($AR186,'3.段階号俸表・参照表'!$B$3:$B$188,0),MATCH($AL186,'3.段階号俸表・参照表'!$B$3:$T$3,0)))</f>
        <v/>
      </c>
      <c r="AV186" s="145" t="str">
        <f t="shared" si="81"/>
        <v/>
      </c>
      <c r="AW186" s="145" t="str">
        <f t="shared" si="96"/>
        <v/>
      </c>
      <c r="AX186" s="145" t="str">
        <f t="shared" si="97"/>
        <v/>
      </c>
      <c r="AY186" s="145" t="str">
        <f t="shared" si="98"/>
        <v/>
      </c>
      <c r="AZ186" s="145" t="str">
        <f t="shared" si="99"/>
        <v/>
      </c>
      <c r="BA186" s="201" t="str">
        <f t="shared" si="100"/>
        <v/>
      </c>
      <c r="BC186" s="234" t="str">
        <f t="shared" si="112"/>
        <v/>
      </c>
      <c r="BD186" s="226" t="str">
        <f t="shared" si="113"/>
        <v/>
      </c>
      <c r="BE186" s="226" t="str">
        <f t="shared" si="114"/>
        <v/>
      </c>
      <c r="BF186" s="226" t="str">
        <f t="shared" si="115"/>
        <v/>
      </c>
      <c r="BG186" s="235" t="str">
        <f>IF($C186="","",IF($BC186&gt;=$BC$5,AI186,VLOOKUP(BC186,'1.年齢給'!$B$8:$C$54,2)))</f>
        <v/>
      </c>
      <c r="BH186" s="240" t="str">
        <f t="shared" si="101"/>
        <v/>
      </c>
      <c r="BI186" s="230" t="str">
        <f t="shared" si="102"/>
        <v/>
      </c>
      <c r="BJ186" s="230" t="str">
        <f t="shared" si="103"/>
        <v/>
      </c>
      <c r="BK186" s="230" t="str">
        <f>IF($BH186="","",VLOOKUP($BH186,'3.段階号俸表・参照表'!V$4:AH$13,11,FALSE))</f>
        <v/>
      </c>
      <c r="BL186" s="230" t="str">
        <f>IF($BH186="","",VLOOKUP($BH186,'3.段階号俸表・参照表'!$V$4:$AH$13,12,FALSE))</f>
        <v/>
      </c>
      <c r="BM186" s="235" t="str">
        <f>IF($C186="","",IF($BC186&gt;=$BC$5,$AU186,INDEX('3.段階号俸表・参照表'!$B$3:$T$188,MATCH(BJ186,'3.段階号俸表・参照表'!$B$3:$B$188,0),MATCH(BH186,'3.段階号俸表・参照表'!$B$3:$T$3,0))))</f>
        <v/>
      </c>
      <c r="BN186" s="238" t="str">
        <f t="shared" si="104"/>
        <v/>
      </c>
    </row>
    <row r="187" spans="1:66" ht="14.4" x14ac:dyDescent="0.15">
      <c r="A187" s="62" t="str">
        <f>IF(C187="","",COUNTA($C$9:C187))</f>
        <v/>
      </c>
      <c r="B187" s="419"/>
      <c r="C187" s="419"/>
      <c r="D187" s="427"/>
      <c r="E187" s="427"/>
      <c r="F187" s="419"/>
      <c r="G187" s="427"/>
      <c r="H187" s="420"/>
      <c r="I187" s="420"/>
      <c r="J187" s="142" t="str">
        <f t="shared" si="105"/>
        <v/>
      </c>
      <c r="K187" s="142" t="str">
        <f t="shared" si="106"/>
        <v/>
      </c>
      <c r="L187" s="142" t="str">
        <f t="shared" si="107"/>
        <v/>
      </c>
      <c r="M187" s="142" t="str">
        <f t="shared" si="108"/>
        <v/>
      </c>
      <c r="N187" s="421"/>
      <c r="O187" s="421"/>
      <c r="P187" s="421"/>
      <c r="Q187" s="421"/>
      <c r="R187" s="145" t="str">
        <f t="shared" si="86"/>
        <v/>
      </c>
      <c r="S187" s="422"/>
      <c r="T187" s="422"/>
      <c r="U187" s="422"/>
      <c r="V187" s="422"/>
      <c r="W187" s="149" t="str">
        <f t="shared" si="87"/>
        <v/>
      </c>
      <c r="X187" s="151" t="str">
        <f t="shared" si="88"/>
        <v/>
      </c>
      <c r="Y187" s="63" t="str">
        <f>IF($C187="","",VLOOKUP($J187,'1.年齢給'!$B$8:$C$54,2))</f>
        <v/>
      </c>
      <c r="Z187" s="64" t="str">
        <f t="shared" si="89"/>
        <v/>
      </c>
      <c r="AA187" s="65" t="str">
        <f>IF($C187="","",IF($Z187="","",IF($Z187&lt;'3.段階号俸表・参照表'!$W$5,1,VLOOKUP($Z187,'3.段階号俸表・参照表'!$W$4:$AI$13,13,TRUE))))</f>
        <v/>
      </c>
      <c r="AB187" s="64" t="str">
        <f>IF(C187="","",($Z187-VLOOKUP($AA187,'3.段階号俸表・参照表'!$V$4:$AH$13,2,FALSE)))</f>
        <v/>
      </c>
      <c r="AC187" s="65" t="str">
        <f>IF($C187="","",IF($AB187&lt;=0,1,ROUNDUP($AB187/VLOOKUP($AA187,'3.段階号俸表・参照表'!$V$4:$AH$13,4,FALSE),0)+1))</f>
        <v/>
      </c>
      <c r="AD187" s="64" t="str">
        <f>IF($C187="","",INDEX('3.段階号俸表・参照表'!$B$3:$T$188,MATCH($AC187,'3.段階号俸表・参照表'!$B$3:$B$188,0),MATCH($AA187,'3.段階号俸表・参照表'!$B$3:$T$3,0)))</f>
        <v/>
      </c>
      <c r="AE187" s="64" t="str">
        <f t="shared" si="109"/>
        <v/>
      </c>
      <c r="AF187" s="64" t="str">
        <f t="shared" si="90"/>
        <v/>
      </c>
      <c r="AG187" s="64" t="str">
        <f t="shared" si="110"/>
        <v/>
      </c>
      <c r="AH187" s="67" t="str">
        <f t="shared" si="111"/>
        <v/>
      </c>
      <c r="AI187" s="187" t="str">
        <f t="shared" si="91"/>
        <v/>
      </c>
      <c r="AJ187" s="145" t="str">
        <f t="shared" si="92"/>
        <v/>
      </c>
      <c r="AK187" s="188" t="str">
        <f t="shared" si="93"/>
        <v/>
      </c>
      <c r="AL187" s="423"/>
      <c r="AM187" s="198" t="str">
        <f>IF($AL187="","",($AJ187-VLOOKUP($AL187,'3.段階号俸表・参照表'!$V$4:$AH$13,2,FALSE)))</f>
        <v/>
      </c>
      <c r="AN187" s="188" t="str">
        <f>IF($AL187="","",IF(ROUNDUP($AM187/VLOOKUP($AL187,'3.段階号俸表・参照表'!$V$4:$AH$13,4),0)+1&gt;=$AS187,$AS187,ROUNDUP($AM187/VLOOKUP($AL187,'3.段階号俸表・参照表'!$V$4:$AH$13,4),0)+1))</f>
        <v/>
      </c>
      <c r="AO187" s="199" t="str">
        <f>IF($AL187="","",($AN187-1)*VLOOKUP($AL187,'3.段階号俸表・参照表'!$V$4:$AI$13,4,FALSE))</f>
        <v/>
      </c>
      <c r="AP187" s="188" t="str">
        <f t="shared" si="94"/>
        <v/>
      </c>
      <c r="AQ187" s="188" t="str">
        <f>IF($AL187="","",IF($AP187&lt;=0,0,IF(ROUNDUP($AP187/(VLOOKUP($AL187,'3.段階号俸表・参照表'!$V$4:$AH$13,8,FALSE)),0)&gt;=($AT187-$AS187),$AT187-$AS187,ROUNDUP($AP187/(VLOOKUP($AL187,'3.段階号俸表・参照表'!$V$4:$AH$13,8,FALSE)),0))))</f>
        <v/>
      </c>
      <c r="AR187" s="188" t="str">
        <f t="shared" si="95"/>
        <v/>
      </c>
      <c r="AS187" s="188" t="str">
        <f>IF($AL187="","",VLOOKUP($AL187,'3.段階号俸表・参照表'!$V$4:$AH$13,11,FALSE))</f>
        <v/>
      </c>
      <c r="AT187" s="188" t="str">
        <f>IF($AL187="","",VLOOKUP($AL187,'3.段階号俸表・参照表'!$V$4:$AH$13,12,FALSE))</f>
        <v/>
      </c>
      <c r="AU187" s="145" t="str">
        <f>IF($AL187="","",INDEX('3.段階号俸表・参照表'!$B$3:$T$188,MATCH($AR187,'3.段階号俸表・参照表'!$B$3:$B$188,0),MATCH($AL187,'3.段階号俸表・参照表'!$B$3:$T$3,0)))</f>
        <v/>
      </c>
      <c r="AV187" s="145" t="str">
        <f t="shared" si="81"/>
        <v/>
      </c>
      <c r="AW187" s="145" t="str">
        <f t="shared" si="96"/>
        <v/>
      </c>
      <c r="AX187" s="145" t="str">
        <f t="shared" si="97"/>
        <v/>
      </c>
      <c r="AY187" s="145" t="str">
        <f t="shared" si="98"/>
        <v/>
      </c>
      <c r="AZ187" s="145" t="str">
        <f t="shared" si="99"/>
        <v/>
      </c>
      <c r="BA187" s="201" t="str">
        <f t="shared" si="100"/>
        <v/>
      </c>
      <c r="BC187" s="234" t="str">
        <f t="shared" si="112"/>
        <v/>
      </c>
      <c r="BD187" s="226" t="str">
        <f t="shared" si="113"/>
        <v/>
      </c>
      <c r="BE187" s="226" t="str">
        <f t="shared" si="114"/>
        <v/>
      </c>
      <c r="BF187" s="226" t="str">
        <f t="shared" si="115"/>
        <v/>
      </c>
      <c r="BG187" s="235" t="str">
        <f>IF($C187="","",IF($BC187&gt;=$BC$5,AI187,VLOOKUP(BC187,'1.年齢給'!$B$8:$C$54,2)))</f>
        <v/>
      </c>
      <c r="BH187" s="240" t="str">
        <f t="shared" si="101"/>
        <v/>
      </c>
      <c r="BI187" s="230" t="str">
        <f t="shared" si="102"/>
        <v/>
      </c>
      <c r="BJ187" s="230" t="str">
        <f t="shared" si="103"/>
        <v/>
      </c>
      <c r="BK187" s="230" t="str">
        <f>IF($BH187="","",VLOOKUP($BH187,'3.段階号俸表・参照表'!V$4:AH$13,11,FALSE))</f>
        <v/>
      </c>
      <c r="BL187" s="230" t="str">
        <f>IF($BH187="","",VLOOKUP($BH187,'3.段階号俸表・参照表'!$V$4:$AH$13,12,FALSE))</f>
        <v/>
      </c>
      <c r="BM187" s="235" t="str">
        <f>IF($C187="","",IF($BC187&gt;=$BC$5,$AU187,INDEX('3.段階号俸表・参照表'!$B$3:$T$188,MATCH(BJ187,'3.段階号俸表・参照表'!$B$3:$B$188,0),MATCH(BH187,'3.段階号俸表・参照表'!$B$3:$T$3,0))))</f>
        <v/>
      </c>
      <c r="BN187" s="238" t="str">
        <f t="shared" si="104"/>
        <v/>
      </c>
    </row>
    <row r="188" spans="1:66" ht="14.4" x14ac:dyDescent="0.15">
      <c r="A188" s="62" t="str">
        <f>IF(C188="","",COUNTA($C$9:C188))</f>
        <v/>
      </c>
      <c r="B188" s="419"/>
      <c r="C188" s="419"/>
      <c r="D188" s="427"/>
      <c r="E188" s="427"/>
      <c r="F188" s="419"/>
      <c r="G188" s="427"/>
      <c r="H188" s="420"/>
      <c r="I188" s="420"/>
      <c r="J188" s="142" t="str">
        <f t="shared" si="105"/>
        <v/>
      </c>
      <c r="K188" s="142" t="str">
        <f t="shared" si="106"/>
        <v/>
      </c>
      <c r="L188" s="142" t="str">
        <f t="shared" si="107"/>
        <v/>
      </c>
      <c r="M188" s="142" t="str">
        <f t="shared" si="108"/>
        <v/>
      </c>
      <c r="N188" s="421"/>
      <c r="O188" s="421"/>
      <c r="P188" s="421"/>
      <c r="Q188" s="421"/>
      <c r="R188" s="145" t="str">
        <f t="shared" si="86"/>
        <v/>
      </c>
      <c r="S188" s="422"/>
      <c r="T188" s="422"/>
      <c r="U188" s="422"/>
      <c r="V188" s="422"/>
      <c r="W188" s="149" t="str">
        <f t="shared" si="87"/>
        <v/>
      </c>
      <c r="X188" s="151" t="str">
        <f t="shared" si="88"/>
        <v/>
      </c>
      <c r="Y188" s="63" t="str">
        <f>IF($C188="","",VLOOKUP($J188,'1.年齢給'!$B$8:$C$54,2))</f>
        <v/>
      </c>
      <c r="Z188" s="64" t="str">
        <f t="shared" si="89"/>
        <v/>
      </c>
      <c r="AA188" s="65" t="str">
        <f>IF($C188="","",IF($Z188="","",IF($Z188&lt;'3.段階号俸表・参照表'!$W$5,1,VLOOKUP($Z188,'3.段階号俸表・参照表'!$W$4:$AI$13,13,TRUE))))</f>
        <v/>
      </c>
      <c r="AB188" s="64" t="str">
        <f>IF(C188="","",($Z188-VLOOKUP($AA188,'3.段階号俸表・参照表'!$V$4:$AH$13,2,FALSE)))</f>
        <v/>
      </c>
      <c r="AC188" s="65" t="str">
        <f>IF($C188="","",IF($AB188&lt;=0,1,ROUNDUP($AB188/VLOOKUP($AA188,'3.段階号俸表・参照表'!$V$4:$AH$13,4,FALSE),0)+1))</f>
        <v/>
      </c>
      <c r="AD188" s="64" t="str">
        <f>IF($C188="","",INDEX('3.段階号俸表・参照表'!$B$3:$T$188,MATCH($AC188,'3.段階号俸表・参照表'!$B$3:$B$188,0),MATCH($AA188,'3.段階号俸表・参照表'!$B$3:$T$3,0)))</f>
        <v/>
      </c>
      <c r="AE188" s="64" t="str">
        <f t="shared" si="109"/>
        <v/>
      </c>
      <c r="AF188" s="64" t="str">
        <f t="shared" si="90"/>
        <v/>
      </c>
      <c r="AG188" s="64" t="str">
        <f t="shared" si="110"/>
        <v/>
      </c>
      <c r="AH188" s="67" t="str">
        <f t="shared" si="111"/>
        <v/>
      </c>
      <c r="AI188" s="187" t="str">
        <f t="shared" si="91"/>
        <v/>
      </c>
      <c r="AJ188" s="145" t="str">
        <f t="shared" si="92"/>
        <v/>
      </c>
      <c r="AK188" s="188" t="str">
        <f t="shared" si="93"/>
        <v/>
      </c>
      <c r="AL188" s="423"/>
      <c r="AM188" s="198" t="str">
        <f>IF($AL188="","",($AJ188-VLOOKUP($AL188,'3.段階号俸表・参照表'!$V$4:$AH$13,2,FALSE)))</f>
        <v/>
      </c>
      <c r="AN188" s="188" t="str">
        <f>IF($AL188="","",IF(ROUNDUP($AM188/VLOOKUP($AL188,'3.段階号俸表・参照表'!$V$4:$AH$13,4),0)+1&gt;=$AS188,$AS188,ROUNDUP($AM188/VLOOKUP($AL188,'3.段階号俸表・参照表'!$V$4:$AH$13,4),0)+1))</f>
        <v/>
      </c>
      <c r="AO188" s="199" t="str">
        <f>IF($AL188="","",($AN188-1)*VLOOKUP($AL188,'3.段階号俸表・参照表'!$V$4:$AI$13,4,FALSE))</f>
        <v/>
      </c>
      <c r="AP188" s="188" t="str">
        <f t="shared" si="94"/>
        <v/>
      </c>
      <c r="AQ188" s="188" t="str">
        <f>IF($AL188="","",IF($AP188&lt;=0,0,IF(ROUNDUP($AP188/(VLOOKUP($AL188,'3.段階号俸表・参照表'!$V$4:$AH$13,8,FALSE)),0)&gt;=($AT188-$AS188),$AT188-$AS188,ROUNDUP($AP188/(VLOOKUP($AL188,'3.段階号俸表・参照表'!$V$4:$AH$13,8,FALSE)),0))))</f>
        <v/>
      </c>
      <c r="AR188" s="188" t="str">
        <f t="shared" si="95"/>
        <v/>
      </c>
      <c r="AS188" s="188" t="str">
        <f>IF($AL188="","",VLOOKUP($AL188,'3.段階号俸表・参照表'!$V$4:$AH$13,11,FALSE))</f>
        <v/>
      </c>
      <c r="AT188" s="188" t="str">
        <f>IF($AL188="","",VLOOKUP($AL188,'3.段階号俸表・参照表'!$V$4:$AH$13,12,FALSE))</f>
        <v/>
      </c>
      <c r="AU188" s="145" t="str">
        <f>IF($AL188="","",INDEX('3.段階号俸表・参照表'!$B$3:$T$188,MATCH($AR188,'3.段階号俸表・参照表'!$B$3:$B$188,0),MATCH($AL188,'3.段階号俸表・参照表'!$B$3:$T$3,0)))</f>
        <v/>
      </c>
      <c r="AV188" s="145" t="str">
        <f t="shared" si="81"/>
        <v/>
      </c>
      <c r="AW188" s="145" t="str">
        <f t="shared" si="96"/>
        <v/>
      </c>
      <c r="AX188" s="145" t="str">
        <f t="shared" si="97"/>
        <v/>
      </c>
      <c r="AY188" s="145" t="str">
        <f t="shared" si="98"/>
        <v/>
      </c>
      <c r="AZ188" s="145" t="str">
        <f t="shared" si="99"/>
        <v/>
      </c>
      <c r="BA188" s="201" t="str">
        <f t="shared" si="100"/>
        <v/>
      </c>
      <c r="BC188" s="234" t="str">
        <f t="shared" si="112"/>
        <v/>
      </c>
      <c r="BD188" s="226" t="str">
        <f t="shared" si="113"/>
        <v/>
      </c>
      <c r="BE188" s="226" t="str">
        <f t="shared" si="114"/>
        <v/>
      </c>
      <c r="BF188" s="226" t="str">
        <f t="shared" si="115"/>
        <v/>
      </c>
      <c r="BG188" s="235" t="str">
        <f>IF($C188="","",IF($BC188&gt;=$BC$5,AI188,VLOOKUP(BC188,'1.年齢給'!$B$8:$C$54,2)))</f>
        <v/>
      </c>
      <c r="BH188" s="240" t="str">
        <f t="shared" si="101"/>
        <v/>
      </c>
      <c r="BI188" s="230" t="str">
        <f t="shared" si="102"/>
        <v/>
      </c>
      <c r="BJ188" s="230" t="str">
        <f t="shared" si="103"/>
        <v/>
      </c>
      <c r="BK188" s="230" t="str">
        <f>IF($BH188="","",VLOOKUP($BH188,'3.段階号俸表・参照表'!V$4:AH$13,11,FALSE))</f>
        <v/>
      </c>
      <c r="BL188" s="230" t="str">
        <f>IF($BH188="","",VLOOKUP($BH188,'3.段階号俸表・参照表'!$V$4:$AH$13,12,FALSE))</f>
        <v/>
      </c>
      <c r="BM188" s="235" t="str">
        <f>IF($C188="","",IF($BC188&gt;=$BC$5,$AU188,INDEX('3.段階号俸表・参照表'!$B$3:$T$188,MATCH(BJ188,'3.段階号俸表・参照表'!$B$3:$B$188,0),MATCH(BH188,'3.段階号俸表・参照表'!$B$3:$T$3,0))))</f>
        <v/>
      </c>
      <c r="BN188" s="238" t="str">
        <f t="shared" si="104"/>
        <v/>
      </c>
    </row>
    <row r="189" spans="1:66" ht="14.4" x14ac:dyDescent="0.15">
      <c r="A189" s="62" t="str">
        <f>IF(C189="","",COUNTA($C$9:C189))</f>
        <v/>
      </c>
      <c r="B189" s="419"/>
      <c r="C189" s="419"/>
      <c r="D189" s="427"/>
      <c r="E189" s="427"/>
      <c r="F189" s="419"/>
      <c r="G189" s="427"/>
      <c r="H189" s="420"/>
      <c r="I189" s="420"/>
      <c r="J189" s="142" t="str">
        <f t="shared" si="105"/>
        <v/>
      </c>
      <c r="K189" s="142" t="str">
        <f t="shared" si="106"/>
        <v/>
      </c>
      <c r="L189" s="142" t="str">
        <f t="shared" si="107"/>
        <v/>
      </c>
      <c r="M189" s="142" t="str">
        <f t="shared" si="108"/>
        <v/>
      </c>
      <c r="N189" s="421"/>
      <c r="O189" s="421"/>
      <c r="P189" s="421"/>
      <c r="Q189" s="421"/>
      <c r="R189" s="145" t="str">
        <f t="shared" si="86"/>
        <v/>
      </c>
      <c r="S189" s="422"/>
      <c r="T189" s="422"/>
      <c r="U189" s="422"/>
      <c r="V189" s="422"/>
      <c r="W189" s="149" t="str">
        <f t="shared" si="87"/>
        <v/>
      </c>
      <c r="X189" s="151" t="str">
        <f t="shared" si="88"/>
        <v/>
      </c>
      <c r="Y189" s="63" t="str">
        <f>IF($C189="","",VLOOKUP($J189,'1.年齢給'!$B$8:$C$54,2))</f>
        <v/>
      </c>
      <c r="Z189" s="64" t="str">
        <f t="shared" si="89"/>
        <v/>
      </c>
      <c r="AA189" s="65" t="str">
        <f>IF($C189="","",IF($Z189="","",IF($Z189&lt;'3.段階号俸表・参照表'!$W$5,1,VLOOKUP($Z189,'3.段階号俸表・参照表'!$W$4:$AI$13,13,TRUE))))</f>
        <v/>
      </c>
      <c r="AB189" s="64" t="str">
        <f>IF(C189="","",($Z189-VLOOKUP($AA189,'3.段階号俸表・参照表'!$V$4:$AH$13,2,FALSE)))</f>
        <v/>
      </c>
      <c r="AC189" s="65" t="str">
        <f>IF($C189="","",IF($AB189&lt;=0,1,ROUNDUP($AB189/VLOOKUP($AA189,'3.段階号俸表・参照表'!$V$4:$AH$13,4,FALSE),0)+1))</f>
        <v/>
      </c>
      <c r="AD189" s="64" t="str">
        <f>IF($C189="","",INDEX('3.段階号俸表・参照表'!$B$3:$T$188,MATCH($AC189,'3.段階号俸表・参照表'!$B$3:$B$188,0),MATCH($AA189,'3.段階号俸表・参照表'!$B$3:$T$3,0)))</f>
        <v/>
      </c>
      <c r="AE189" s="64" t="str">
        <f t="shared" si="109"/>
        <v/>
      </c>
      <c r="AF189" s="64" t="str">
        <f t="shared" si="90"/>
        <v/>
      </c>
      <c r="AG189" s="64" t="str">
        <f t="shared" si="110"/>
        <v/>
      </c>
      <c r="AH189" s="67" t="str">
        <f t="shared" si="111"/>
        <v/>
      </c>
      <c r="AI189" s="187" t="str">
        <f t="shared" si="91"/>
        <v/>
      </c>
      <c r="AJ189" s="145" t="str">
        <f t="shared" si="92"/>
        <v/>
      </c>
      <c r="AK189" s="188" t="str">
        <f t="shared" si="93"/>
        <v/>
      </c>
      <c r="AL189" s="423"/>
      <c r="AM189" s="198" t="str">
        <f>IF($AL189="","",($AJ189-VLOOKUP($AL189,'3.段階号俸表・参照表'!$V$4:$AH$13,2,FALSE)))</f>
        <v/>
      </c>
      <c r="AN189" s="188" t="str">
        <f>IF($AL189="","",IF(ROUNDUP($AM189/VLOOKUP($AL189,'3.段階号俸表・参照表'!$V$4:$AH$13,4),0)+1&gt;=$AS189,$AS189,ROUNDUP($AM189/VLOOKUP($AL189,'3.段階号俸表・参照表'!$V$4:$AH$13,4),0)+1))</f>
        <v/>
      </c>
      <c r="AO189" s="199" t="str">
        <f>IF($AL189="","",($AN189-1)*VLOOKUP($AL189,'3.段階号俸表・参照表'!$V$4:$AI$13,4,FALSE))</f>
        <v/>
      </c>
      <c r="AP189" s="188" t="str">
        <f t="shared" si="94"/>
        <v/>
      </c>
      <c r="AQ189" s="188" t="str">
        <f>IF($AL189="","",IF($AP189&lt;=0,0,IF(ROUNDUP($AP189/(VLOOKUP($AL189,'3.段階号俸表・参照表'!$V$4:$AH$13,8,FALSE)),0)&gt;=($AT189-$AS189),$AT189-$AS189,ROUNDUP($AP189/(VLOOKUP($AL189,'3.段階号俸表・参照表'!$V$4:$AH$13,8,FALSE)),0))))</f>
        <v/>
      </c>
      <c r="AR189" s="188" t="str">
        <f t="shared" si="95"/>
        <v/>
      </c>
      <c r="AS189" s="188" t="str">
        <f>IF($AL189="","",VLOOKUP($AL189,'3.段階号俸表・参照表'!$V$4:$AH$13,11,FALSE))</f>
        <v/>
      </c>
      <c r="AT189" s="188" t="str">
        <f>IF($AL189="","",VLOOKUP($AL189,'3.段階号俸表・参照表'!$V$4:$AH$13,12,FALSE))</f>
        <v/>
      </c>
      <c r="AU189" s="145" t="str">
        <f>IF($AL189="","",INDEX('3.段階号俸表・参照表'!$B$3:$T$188,MATCH($AR189,'3.段階号俸表・参照表'!$B$3:$B$188,0),MATCH($AL189,'3.段階号俸表・参照表'!$B$3:$T$3,0)))</f>
        <v/>
      </c>
      <c r="AV189" s="145" t="str">
        <f t="shared" si="81"/>
        <v/>
      </c>
      <c r="AW189" s="145" t="str">
        <f t="shared" si="96"/>
        <v/>
      </c>
      <c r="AX189" s="145" t="str">
        <f t="shared" si="97"/>
        <v/>
      </c>
      <c r="AY189" s="145" t="str">
        <f t="shared" si="98"/>
        <v/>
      </c>
      <c r="AZ189" s="145" t="str">
        <f t="shared" si="99"/>
        <v/>
      </c>
      <c r="BA189" s="201" t="str">
        <f t="shared" si="100"/>
        <v/>
      </c>
      <c r="BC189" s="234" t="str">
        <f t="shared" si="112"/>
        <v/>
      </c>
      <c r="BD189" s="226" t="str">
        <f t="shared" si="113"/>
        <v/>
      </c>
      <c r="BE189" s="226" t="str">
        <f t="shared" si="114"/>
        <v/>
      </c>
      <c r="BF189" s="226" t="str">
        <f t="shared" si="115"/>
        <v/>
      </c>
      <c r="BG189" s="235" t="str">
        <f>IF($C189="","",IF($BC189&gt;=$BC$5,AI189,VLOOKUP(BC189,'1.年齢給'!$B$8:$C$54,2)))</f>
        <v/>
      </c>
      <c r="BH189" s="240" t="str">
        <f t="shared" si="101"/>
        <v/>
      </c>
      <c r="BI189" s="230" t="str">
        <f t="shared" si="102"/>
        <v/>
      </c>
      <c r="BJ189" s="230" t="str">
        <f t="shared" si="103"/>
        <v/>
      </c>
      <c r="BK189" s="230" t="str">
        <f>IF($BH189="","",VLOOKUP($BH189,'3.段階号俸表・参照表'!V$4:AH$13,11,FALSE))</f>
        <v/>
      </c>
      <c r="BL189" s="230" t="str">
        <f>IF($BH189="","",VLOOKUP($BH189,'3.段階号俸表・参照表'!$V$4:$AH$13,12,FALSE))</f>
        <v/>
      </c>
      <c r="BM189" s="235" t="str">
        <f>IF($C189="","",IF($BC189&gt;=$BC$5,$AU189,INDEX('3.段階号俸表・参照表'!$B$3:$T$188,MATCH(BJ189,'3.段階号俸表・参照表'!$B$3:$B$188,0),MATCH(BH189,'3.段階号俸表・参照表'!$B$3:$T$3,0))))</f>
        <v/>
      </c>
      <c r="BN189" s="238" t="str">
        <f t="shared" si="104"/>
        <v/>
      </c>
    </row>
    <row r="190" spans="1:66" ht="14.4" x14ac:dyDescent="0.15">
      <c r="A190" s="62" t="str">
        <f>IF(C190="","",COUNTA($C$9:C190))</f>
        <v/>
      </c>
      <c r="B190" s="419"/>
      <c r="C190" s="419"/>
      <c r="D190" s="427"/>
      <c r="E190" s="427"/>
      <c r="F190" s="419"/>
      <c r="G190" s="427"/>
      <c r="H190" s="420"/>
      <c r="I190" s="420"/>
      <c r="J190" s="142" t="str">
        <f t="shared" si="105"/>
        <v/>
      </c>
      <c r="K190" s="142" t="str">
        <f t="shared" si="106"/>
        <v/>
      </c>
      <c r="L190" s="142" t="str">
        <f t="shared" si="107"/>
        <v/>
      </c>
      <c r="M190" s="142" t="str">
        <f t="shared" si="108"/>
        <v/>
      </c>
      <c r="N190" s="421"/>
      <c r="O190" s="421"/>
      <c r="P190" s="421"/>
      <c r="Q190" s="421"/>
      <c r="R190" s="145" t="str">
        <f t="shared" si="86"/>
        <v/>
      </c>
      <c r="S190" s="422"/>
      <c r="T190" s="422"/>
      <c r="U190" s="422"/>
      <c r="V190" s="422"/>
      <c r="W190" s="149" t="str">
        <f t="shared" si="87"/>
        <v/>
      </c>
      <c r="X190" s="151" t="str">
        <f t="shared" si="88"/>
        <v/>
      </c>
      <c r="Y190" s="63" t="str">
        <f>IF($C190="","",VLOOKUP($J190,'1.年齢給'!$B$8:$C$54,2))</f>
        <v/>
      </c>
      <c r="Z190" s="64" t="str">
        <f t="shared" si="89"/>
        <v/>
      </c>
      <c r="AA190" s="65" t="str">
        <f>IF($C190="","",IF($Z190="","",IF($Z190&lt;'3.段階号俸表・参照表'!$W$5,1,VLOOKUP($Z190,'3.段階号俸表・参照表'!$W$4:$AI$13,13,TRUE))))</f>
        <v/>
      </c>
      <c r="AB190" s="64" t="str">
        <f>IF(C190="","",($Z190-VLOOKUP($AA190,'3.段階号俸表・参照表'!$V$4:$AH$13,2,FALSE)))</f>
        <v/>
      </c>
      <c r="AC190" s="65" t="str">
        <f>IF($C190="","",IF($AB190&lt;=0,1,ROUNDUP($AB190/VLOOKUP($AA190,'3.段階号俸表・参照表'!$V$4:$AH$13,4,FALSE),0)+1))</f>
        <v/>
      </c>
      <c r="AD190" s="64" t="str">
        <f>IF($C190="","",INDEX('3.段階号俸表・参照表'!$B$3:$T$188,MATCH($AC190,'3.段階号俸表・参照表'!$B$3:$B$188,0),MATCH($AA190,'3.段階号俸表・参照表'!$B$3:$T$3,0)))</f>
        <v/>
      </c>
      <c r="AE190" s="64" t="str">
        <f t="shared" si="109"/>
        <v/>
      </c>
      <c r="AF190" s="64" t="str">
        <f t="shared" si="90"/>
        <v/>
      </c>
      <c r="AG190" s="64" t="str">
        <f t="shared" si="110"/>
        <v/>
      </c>
      <c r="AH190" s="67" t="str">
        <f t="shared" si="111"/>
        <v/>
      </c>
      <c r="AI190" s="187" t="str">
        <f t="shared" si="91"/>
        <v/>
      </c>
      <c r="AJ190" s="145" t="str">
        <f t="shared" si="92"/>
        <v/>
      </c>
      <c r="AK190" s="188" t="str">
        <f t="shared" si="93"/>
        <v/>
      </c>
      <c r="AL190" s="423"/>
      <c r="AM190" s="198" t="str">
        <f>IF($AL190="","",($AJ190-VLOOKUP($AL190,'3.段階号俸表・参照表'!$V$4:$AH$13,2,FALSE)))</f>
        <v/>
      </c>
      <c r="AN190" s="188" t="str">
        <f>IF($AL190="","",IF(ROUNDUP($AM190/VLOOKUP($AL190,'3.段階号俸表・参照表'!$V$4:$AH$13,4),0)+1&gt;=$AS190,$AS190,ROUNDUP($AM190/VLOOKUP($AL190,'3.段階号俸表・参照表'!$V$4:$AH$13,4),0)+1))</f>
        <v/>
      </c>
      <c r="AO190" s="199" t="str">
        <f>IF($AL190="","",($AN190-1)*VLOOKUP($AL190,'3.段階号俸表・参照表'!$V$4:$AI$13,4,FALSE))</f>
        <v/>
      </c>
      <c r="AP190" s="188" t="str">
        <f t="shared" si="94"/>
        <v/>
      </c>
      <c r="AQ190" s="188" t="str">
        <f>IF($AL190="","",IF($AP190&lt;=0,0,IF(ROUNDUP($AP190/(VLOOKUP($AL190,'3.段階号俸表・参照表'!$V$4:$AH$13,8,FALSE)),0)&gt;=($AT190-$AS190),$AT190-$AS190,ROUNDUP($AP190/(VLOOKUP($AL190,'3.段階号俸表・参照表'!$V$4:$AH$13,8,FALSE)),0))))</f>
        <v/>
      </c>
      <c r="AR190" s="188" t="str">
        <f t="shared" si="95"/>
        <v/>
      </c>
      <c r="AS190" s="188" t="str">
        <f>IF($AL190="","",VLOOKUP($AL190,'3.段階号俸表・参照表'!$V$4:$AH$13,11,FALSE))</f>
        <v/>
      </c>
      <c r="AT190" s="188" t="str">
        <f>IF($AL190="","",VLOOKUP($AL190,'3.段階号俸表・参照表'!$V$4:$AH$13,12,FALSE))</f>
        <v/>
      </c>
      <c r="AU190" s="145" t="str">
        <f>IF($AL190="","",INDEX('3.段階号俸表・参照表'!$B$3:$T$188,MATCH($AR190,'3.段階号俸表・参照表'!$B$3:$B$188,0),MATCH($AL190,'3.段階号俸表・参照表'!$B$3:$T$3,0)))</f>
        <v/>
      </c>
      <c r="AV190" s="145" t="str">
        <f t="shared" si="81"/>
        <v/>
      </c>
      <c r="AW190" s="145" t="str">
        <f t="shared" si="96"/>
        <v/>
      </c>
      <c r="AX190" s="145" t="str">
        <f t="shared" si="97"/>
        <v/>
      </c>
      <c r="AY190" s="145" t="str">
        <f t="shared" si="98"/>
        <v/>
      </c>
      <c r="AZ190" s="145" t="str">
        <f t="shared" si="99"/>
        <v/>
      </c>
      <c r="BA190" s="201" t="str">
        <f t="shared" si="100"/>
        <v/>
      </c>
      <c r="BC190" s="234" t="str">
        <f t="shared" si="112"/>
        <v/>
      </c>
      <c r="BD190" s="226" t="str">
        <f t="shared" si="113"/>
        <v/>
      </c>
      <c r="BE190" s="226" t="str">
        <f t="shared" si="114"/>
        <v/>
      </c>
      <c r="BF190" s="226" t="str">
        <f t="shared" si="115"/>
        <v/>
      </c>
      <c r="BG190" s="235" t="str">
        <f>IF($C190="","",IF($BC190&gt;=$BC$5,AI190,VLOOKUP(BC190,'1.年齢給'!$B$8:$C$54,2)))</f>
        <v/>
      </c>
      <c r="BH190" s="240" t="str">
        <f t="shared" si="101"/>
        <v/>
      </c>
      <c r="BI190" s="230" t="str">
        <f t="shared" si="102"/>
        <v/>
      </c>
      <c r="BJ190" s="230" t="str">
        <f t="shared" si="103"/>
        <v/>
      </c>
      <c r="BK190" s="230" t="str">
        <f>IF($BH190="","",VLOOKUP($BH190,'3.段階号俸表・参照表'!V$4:AH$13,11,FALSE))</f>
        <v/>
      </c>
      <c r="BL190" s="230" t="str">
        <f>IF($BH190="","",VLOOKUP($BH190,'3.段階号俸表・参照表'!$V$4:$AH$13,12,FALSE))</f>
        <v/>
      </c>
      <c r="BM190" s="235" t="str">
        <f>IF($C190="","",IF($BC190&gt;=$BC$5,$AU190,INDEX('3.段階号俸表・参照表'!$B$3:$T$188,MATCH(BJ190,'3.段階号俸表・参照表'!$B$3:$B$188,0),MATCH(BH190,'3.段階号俸表・参照表'!$B$3:$T$3,0))))</f>
        <v/>
      </c>
      <c r="BN190" s="238" t="str">
        <f t="shared" si="104"/>
        <v/>
      </c>
    </row>
    <row r="191" spans="1:66" ht="14.4" x14ac:dyDescent="0.15">
      <c r="A191" s="62" t="str">
        <f>IF(C191="","",COUNTA($C$9:C191))</f>
        <v/>
      </c>
      <c r="B191" s="419"/>
      <c r="C191" s="419"/>
      <c r="D191" s="427"/>
      <c r="E191" s="427"/>
      <c r="F191" s="419"/>
      <c r="G191" s="427"/>
      <c r="H191" s="420"/>
      <c r="I191" s="420"/>
      <c r="J191" s="142" t="str">
        <f t="shared" si="105"/>
        <v/>
      </c>
      <c r="K191" s="142" t="str">
        <f t="shared" si="106"/>
        <v/>
      </c>
      <c r="L191" s="142" t="str">
        <f t="shared" si="107"/>
        <v/>
      </c>
      <c r="M191" s="142" t="str">
        <f t="shared" si="108"/>
        <v/>
      </c>
      <c r="N191" s="421"/>
      <c r="O191" s="421"/>
      <c r="P191" s="421"/>
      <c r="Q191" s="421"/>
      <c r="R191" s="145" t="str">
        <f t="shared" si="86"/>
        <v/>
      </c>
      <c r="S191" s="422"/>
      <c r="T191" s="422"/>
      <c r="U191" s="422"/>
      <c r="V191" s="422"/>
      <c r="W191" s="149" t="str">
        <f t="shared" si="87"/>
        <v/>
      </c>
      <c r="X191" s="151" t="str">
        <f t="shared" si="88"/>
        <v/>
      </c>
      <c r="Y191" s="63" t="str">
        <f>IF($C191="","",VLOOKUP($J191,'1.年齢給'!$B$8:$C$54,2))</f>
        <v/>
      </c>
      <c r="Z191" s="64" t="str">
        <f t="shared" si="89"/>
        <v/>
      </c>
      <c r="AA191" s="65" t="str">
        <f>IF($C191="","",IF($Z191="","",IF($Z191&lt;'3.段階号俸表・参照表'!$W$5,1,VLOOKUP($Z191,'3.段階号俸表・参照表'!$W$4:$AI$13,13,TRUE))))</f>
        <v/>
      </c>
      <c r="AB191" s="64" t="str">
        <f>IF(C191="","",($Z191-VLOOKUP($AA191,'3.段階号俸表・参照表'!$V$4:$AH$13,2,FALSE)))</f>
        <v/>
      </c>
      <c r="AC191" s="65" t="str">
        <f>IF($C191="","",IF($AB191&lt;=0,1,ROUNDUP($AB191/VLOOKUP($AA191,'3.段階号俸表・参照表'!$V$4:$AH$13,4,FALSE),0)+1))</f>
        <v/>
      </c>
      <c r="AD191" s="64" t="str">
        <f>IF($C191="","",INDEX('3.段階号俸表・参照表'!$B$3:$T$188,MATCH($AC191,'3.段階号俸表・参照表'!$B$3:$B$188,0),MATCH($AA191,'3.段階号俸表・参照表'!$B$3:$T$3,0)))</f>
        <v/>
      </c>
      <c r="AE191" s="64" t="str">
        <f t="shared" si="109"/>
        <v/>
      </c>
      <c r="AF191" s="64" t="str">
        <f t="shared" si="90"/>
        <v/>
      </c>
      <c r="AG191" s="64" t="str">
        <f t="shared" si="110"/>
        <v/>
      </c>
      <c r="AH191" s="67" t="str">
        <f t="shared" si="111"/>
        <v/>
      </c>
      <c r="AI191" s="187" t="str">
        <f t="shared" si="91"/>
        <v/>
      </c>
      <c r="AJ191" s="145" t="str">
        <f t="shared" si="92"/>
        <v/>
      </c>
      <c r="AK191" s="188" t="str">
        <f t="shared" si="93"/>
        <v/>
      </c>
      <c r="AL191" s="423"/>
      <c r="AM191" s="198" t="str">
        <f>IF($AL191="","",($AJ191-VLOOKUP($AL191,'3.段階号俸表・参照表'!$V$4:$AH$13,2,FALSE)))</f>
        <v/>
      </c>
      <c r="AN191" s="188" t="str">
        <f>IF($AL191="","",IF(ROUNDUP($AM191/VLOOKUP($AL191,'3.段階号俸表・参照表'!$V$4:$AH$13,4),0)+1&gt;=$AS191,$AS191,ROUNDUP($AM191/VLOOKUP($AL191,'3.段階号俸表・参照表'!$V$4:$AH$13,4),0)+1))</f>
        <v/>
      </c>
      <c r="AO191" s="199" t="str">
        <f>IF($AL191="","",($AN191-1)*VLOOKUP($AL191,'3.段階号俸表・参照表'!$V$4:$AI$13,4,FALSE))</f>
        <v/>
      </c>
      <c r="AP191" s="188" t="str">
        <f t="shared" si="94"/>
        <v/>
      </c>
      <c r="AQ191" s="188" t="str">
        <f>IF($AL191="","",IF($AP191&lt;=0,0,IF(ROUNDUP($AP191/(VLOOKUP($AL191,'3.段階号俸表・参照表'!$V$4:$AH$13,8,FALSE)),0)&gt;=($AT191-$AS191),$AT191-$AS191,ROUNDUP($AP191/(VLOOKUP($AL191,'3.段階号俸表・参照表'!$V$4:$AH$13,8,FALSE)),0))))</f>
        <v/>
      </c>
      <c r="AR191" s="188" t="str">
        <f t="shared" si="95"/>
        <v/>
      </c>
      <c r="AS191" s="188" t="str">
        <f>IF($AL191="","",VLOOKUP($AL191,'3.段階号俸表・参照表'!$V$4:$AH$13,11,FALSE))</f>
        <v/>
      </c>
      <c r="AT191" s="188" t="str">
        <f>IF($AL191="","",VLOOKUP($AL191,'3.段階号俸表・参照表'!$V$4:$AH$13,12,FALSE))</f>
        <v/>
      </c>
      <c r="AU191" s="145" t="str">
        <f>IF($AL191="","",INDEX('3.段階号俸表・参照表'!$B$3:$T$188,MATCH($AR191,'3.段階号俸表・参照表'!$B$3:$B$188,0),MATCH($AL191,'3.段階号俸表・参照表'!$B$3:$T$3,0)))</f>
        <v/>
      </c>
      <c r="AV191" s="145" t="str">
        <f t="shared" si="81"/>
        <v/>
      </c>
      <c r="AW191" s="145" t="str">
        <f t="shared" si="96"/>
        <v/>
      </c>
      <c r="AX191" s="145" t="str">
        <f t="shared" si="97"/>
        <v/>
      </c>
      <c r="AY191" s="145" t="str">
        <f t="shared" si="98"/>
        <v/>
      </c>
      <c r="AZ191" s="145" t="str">
        <f t="shared" si="99"/>
        <v/>
      </c>
      <c r="BA191" s="201" t="str">
        <f t="shared" si="100"/>
        <v/>
      </c>
      <c r="BC191" s="234" t="str">
        <f t="shared" si="112"/>
        <v/>
      </c>
      <c r="BD191" s="226" t="str">
        <f t="shared" si="113"/>
        <v/>
      </c>
      <c r="BE191" s="226" t="str">
        <f t="shared" si="114"/>
        <v/>
      </c>
      <c r="BF191" s="226" t="str">
        <f t="shared" si="115"/>
        <v/>
      </c>
      <c r="BG191" s="235" t="str">
        <f>IF($C191="","",IF($BC191&gt;=$BC$5,AI191,VLOOKUP(BC191,'1.年齢給'!$B$8:$C$54,2)))</f>
        <v/>
      </c>
      <c r="BH191" s="240" t="str">
        <f t="shared" si="101"/>
        <v/>
      </c>
      <c r="BI191" s="230" t="str">
        <f t="shared" si="102"/>
        <v/>
      </c>
      <c r="BJ191" s="230" t="str">
        <f t="shared" si="103"/>
        <v/>
      </c>
      <c r="BK191" s="230" t="str">
        <f>IF($BH191="","",VLOOKUP($BH191,'3.段階号俸表・参照表'!V$4:AH$13,11,FALSE))</f>
        <v/>
      </c>
      <c r="BL191" s="230" t="str">
        <f>IF($BH191="","",VLOOKUP($BH191,'3.段階号俸表・参照表'!$V$4:$AH$13,12,FALSE))</f>
        <v/>
      </c>
      <c r="BM191" s="235" t="str">
        <f>IF($C191="","",IF($BC191&gt;=$BC$5,$AU191,INDEX('3.段階号俸表・参照表'!$B$3:$T$188,MATCH(BJ191,'3.段階号俸表・参照表'!$B$3:$B$188,0),MATCH(BH191,'3.段階号俸表・参照表'!$B$3:$T$3,0))))</f>
        <v/>
      </c>
      <c r="BN191" s="238" t="str">
        <f t="shared" si="104"/>
        <v/>
      </c>
    </row>
    <row r="192" spans="1:66" ht="14.4" x14ac:dyDescent="0.15">
      <c r="A192" s="62" t="str">
        <f>IF(C192="","",COUNTA($C$9:C192))</f>
        <v/>
      </c>
      <c r="B192" s="419"/>
      <c r="C192" s="419"/>
      <c r="D192" s="427"/>
      <c r="E192" s="427"/>
      <c r="F192" s="419"/>
      <c r="G192" s="427"/>
      <c r="H192" s="420"/>
      <c r="I192" s="420"/>
      <c r="J192" s="142" t="str">
        <f t="shared" si="105"/>
        <v/>
      </c>
      <c r="K192" s="142" t="str">
        <f t="shared" si="106"/>
        <v/>
      </c>
      <c r="L192" s="142" t="str">
        <f t="shared" si="107"/>
        <v/>
      </c>
      <c r="M192" s="142" t="str">
        <f t="shared" si="108"/>
        <v/>
      </c>
      <c r="N192" s="421"/>
      <c r="O192" s="421"/>
      <c r="P192" s="421"/>
      <c r="Q192" s="421"/>
      <c r="R192" s="145" t="str">
        <f t="shared" si="86"/>
        <v/>
      </c>
      <c r="S192" s="422"/>
      <c r="T192" s="422"/>
      <c r="U192" s="422"/>
      <c r="V192" s="422"/>
      <c r="W192" s="149" t="str">
        <f t="shared" si="87"/>
        <v/>
      </c>
      <c r="X192" s="151" t="str">
        <f t="shared" si="88"/>
        <v/>
      </c>
      <c r="Y192" s="63" t="str">
        <f>IF($C192="","",VLOOKUP($J192,'1.年齢給'!$B$8:$C$54,2))</f>
        <v/>
      </c>
      <c r="Z192" s="64" t="str">
        <f t="shared" si="89"/>
        <v/>
      </c>
      <c r="AA192" s="65" t="str">
        <f>IF($C192="","",IF($Z192="","",IF($Z192&lt;'3.段階号俸表・参照表'!$W$5,1,VLOOKUP($Z192,'3.段階号俸表・参照表'!$W$4:$AI$13,13,TRUE))))</f>
        <v/>
      </c>
      <c r="AB192" s="64" t="str">
        <f>IF(C192="","",($Z192-VLOOKUP($AA192,'3.段階号俸表・参照表'!$V$4:$AH$13,2,FALSE)))</f>
        <v/>
      </c>
      <c r="AC192" s="65" t="str">
        <f>IF($C192="","",IF($AB192&lt;=0,1,ROUNDUP($AB192/VLOOKUP($AA192,'3.段階号俸表・参照表'!$V$4:$AH$13,4,FALSE),0)+1))</f>
        <v/>
      </c>
      <c r="AD192" s="64" t="str">
        <f>IF($C192="","",INDEX('3.段階号俸表・参照表'!$B$3:$T$188,MATCH($AC192,'3.段階号俸表・参照表'!$B$3:$B$188,0),MATCH($AA192,'3.段階号俸表・参照表'!$B$3:$T$3,0)))</f>
        <v/>
      </c>
      <c r="AE192" s="64" t="str">
        <f t="shared" si="109"/>
        <v/>
      </c>
      <c r="AF192" s="64" t="str">
        <f t="shared" si="90"/>
        <v/>
      </c>
      <c r="AG192" s="64" t="str">
        <f t="shared" si="110"/>
        <v/>
      </c>
      <c r="AH192" s="67" t="str">
        <f t="shared" si="111"/>
        <v/>
      </c>
      <c r="AI192" s="187" t="str">
        <f t="shared" si="91"/>
        <v/>
      </c>
      <c r="AJ192" s="145" t="str">
        <f t="shared" si="92"/>
        <v/>
      </c>
      <c r="AK192" s="188" t="str">
        <f t="shared" si="93"/>
        <v/>
      </c>
      <c r="AL192" s="423"/>
      <c r="AM192" s="198" t="str">
        <f>IF($AL192="","",($AJ192-VLOOKUP($AL192,'3.段階号俸表・参照表'!$V$4:$AH$13,2,FALSE)))</f>
        <v/>
      </c>
      <c r="AN192" s="188" t="str">
        <f>IF($AL192="","",IF(ROUNDUP($AM192/VLOOKUP($AL192,'3.段階号俸表・参照表'!$V$4:$AH$13,4),0)+1&gt;=$AS192,$AS192,ROUNDUP($AM192/VLOOKUP($AL192,'3.段階号俸表・参照表'!$V$4:$AH$13,4),0)+1))</f>
        <v/>
      </c>
      <c r="AO192" s="199" t="str">
        <f>IF($AL192="","",($AN192-1)*VLOOKUP($AL192,'3.段階号俸表・参照表'!$V$4:$AI$13,4,FALSE))</f>
        <v/>
      </c>
      <c r="AP192" s="188" t="str">
        <f t="shared" si="94"/>
        <v/>
      </c>
      <c r="AQ192" s="188" t="str">
        <f>IF($AL192="","",IF($AP192&lt;=0,0,IF(ROUNDUP($AP192/(VLOOKUP($AL192,'3.段階号俸表・参照表'!$V$4:$AH$13,8,FALSE)),0)&gt;=($AT192-$AS192),$AT192-$AS192,ROUNDUP($AP192/(VLOOKUP($AL192,'3.段階号俸表・参照表'!$V$4:$AH$13,8,FALSE)),0))))</f>
        <v/>
      </c>
      <c r="AR192" s="188" t="str">
        <f t="shared" si="95"/>
        <v/>
      </c>
      <c r="AS192" s="188" t="str">
        <f>IF($AL192="","",VLOOKUP($AL192,'3.段階号俸表・参照表'!$V$4:$AH$13,11,FALSE))</f>
        <v/>
      </c>
      <c r="AT192" s="188" t="str">
        <f>IF($AL192="","",VLOOKUP($AL192,'3.段階号俸表・参照表'!$V$4:$AH$13,12,FALSE))</f>
        <v/>
      </c>
      <c r="AU192" s="145" t="str">
        <f>IF($AL192="","",INDEX('3.段階号俸表・参照表'!$B$3:$T$188,MATCH($AR192,'3.段階号俸表・参照表'!$B$3:$B$188,0),MATCH($AL192,'3.段階号俸表・参照表'!$B$3:$T$3,0)))</f>
        <v/>
      </c>
      <c r="AV192" s="145" t="str">
        <f t="shared" si="81"/>
        <v/>
      </c>
      <c r="AW192" s="145" t="str">
        <f t="shared" si="96"/>
        <v/>
      </c>
      <c r="AX192" s="145" t="str">
        <f t="shared" si="97"/>
        <v/>
      </c>
      <c r="AY192" s="145" t="str">
        <f t="shared" si="98"/>
        <v/>
      </c>
      <c r="AZ192" s="145" t="str">
        <f t="shared" si="99"/>
        <v/>
      </c>
      <c r="BA192" s="201" t="str">
        <f t="shared" si="100"/>
        <v/>
      </c>
      <c r="BC192" s="234" t="str">
        <f t="shared" si="112"/>
        <v/>
      </c>
      <c r="BD192" s="226" t="str">
        <f t="shared" si="113"/>
        <v/>
      </c>
      <c r="BE192" s="226" t="str">
        <f t="shared" si="114"/>
        <v/>
      </c>
      <c r="BF192" s="226" t="str">
        <f t="shared" si="115"/>
        <v/>
      </c>
      <c r="BG192" s="235" t="str">
        <f>IF($C192="","",IF($BC192&gt;=$BC$5,AI192,VLOOKUP(BC192,'1.年齢給'!$B$8:$C$54,2)))</f>
        <v/>
      </c>
      <c r="BH192" s="240" t="str">
        <f t="shared" si="101"/>
        <v/>
      </c>
      <c r="BI192" s="230" t="str">
        <f t="shared" si="102"/>
        <v/>
      </c>
      <c r="BJ192" s="230" t="str">
        <f t="shared" si="103"/>
        <v/>
      </c>
      <c r="BK192" s="230" t="str">
        <f>IF($BH192="","",VLOOKUP($BH192,'3.段階号俸表・参照表'!V$4:AH$13,11,FALSE))</f>
        <v/>
      </c>
      <c r="BL192" s="230" t="str">
        <f>IF($BH192="","",VLOOKUP($BH192,'3.段階号俸表・参照表'!$V$4:$AH$13,12,FALSE))</f>
        <v/>
      </c>
      <c r="BM192" s="235" t="str">
        <f>IF($C192="","",IF($BC192&gt;=$BC$5,$AU192,INDEX('3.段階号俸表・参照表'!$B$3:$T$188,MATCH(BJ192,'3.段階号俸表・参照表'!$B$3:$B$188,0),MATCH(BH192,'3.段階号俸表・参照表'!$B$3:$T$3,0))))</f>
        <v/>
      </c>
      <c r="BN192" s="238" t="str">
        <f t="shared" si="104"/>
        <v/>
      </c>
    </row>
    <row r="193" spans="1:66" ht="14.4" x14ac:dyDescent="0.15">
      <c r="A193" s="62" t="str">
        <f>IF(C193="","",COUNTA($C$9:C193))</f>
        <v/>
      </c>
      <c r="B193" s="419"/>
      <c r="C193" s="419"/>
      <c r="D193" s="427"/>
      <c r="E193" s="427"/>
      <c r="F193" s="419"/>
      <c r="G193" s="427"/>
      <c r="H193" s="420"/>
      <c r="I193" s="420"/>
      <c r="J193" s="142" t="str">
        <f t="shared" si="105"/>
        <v/>
      </c>
      <c r="K193" s="142" t="str">
        <f t="shared" si="106"/>
        <v/>
      </c>
      <c r="L193" s="142" t="str">
        <f t="shared" si="107"/>
        <v/>
      </c>
      <c r="M193" s="142" t="str">
        <f t="shared" si="108"/>
        <v/>
      </c>
      <c r="N193" s="421"/>
      <c r="O193" s="421"/>
      <c r="P193" s="421"/>
      <c r="Q193" s="421"/>
      <c r="R193" s="145" t="str">
        <f t="shared" si="86"/>
        <v/>
      </c>
      <c r="S193" s="422"/>
      <c r="T193" s="422"/>
      <c r="U193" s="422"/>
      <c r="V193" s="422"/>
      <c r="W193" s="149" t="str">
        <f t="shared" si="87"/>
        <v/>
      </c>
      <c r="X193" s="151" t="str">
        <f t="shared" si="88"/>
        <v/>
      </c>
      <c r="Y193" s="63" t="str">
        <f>IF($C193="","",VLOOKUP($J193,'1.年齢給'!$B$8:$C$54,2))</f>
        <v/>
      </c>
      <c r="Z193" s="64" t="str">
        <f t="shared" si="89"/>
        <v/>
      </c>
      <c r="AA193" s="65" t="str">
        <f>IF($C193="","",IF($Z193="","",IF($Z193&lt;'3.段階号俸表・参照表'!$W$5,1,VLOOKUP($Z193,'3.段階号俸表・参照表'!$W$4:$AI$13,13,TRUE))))</f>
        <v/>
      </c>
      <c r="AB193" s="64" t="str">
        <f>IF(C193="","",($Z193-VLOOKUP($AA193,'3.段階号俸表・参照表'!$V$4:$AH$13,2,FALSE)))</f>
        <v/>
      </c>
      <c r="AC193" s="65" t="str">
        <f>IF($C193="","",IF($AB193&lt;=0,1,ROUNDUP($AB193/VLOOKUP($AA193,'3.段階号俸表・参照表'!$V$4:$AH$13,4,FALSE),0)+1))</f>
        <v/>
      </c>
      <c r="AD193" s="64" t="str">
        <f>IF($C193="","",INDEX('3.段階号俸表・参照表'!$B$3:$T$188,MATCH($AC193,'3.段階号俸表・参照表'!$B$3:$B$188,0),MATCH($AA193,'3.段階号俸表・参照表'!$B$3:$T$3,0)))</f>
        <v/>
      </c>
      <c r="AE193" s="64" t="str">
        <f t="shared" si="109"/>
        <v/>
      </c>
      <c r="AF193" s="64" t="str">
        <f t="shared" si="90"/>
        <v/>
      </c>
      <c r="AG193" s="64" t="str">
        <f t="shared" si="110"/>
        <v/>
      </c>
      <c r="AH193" s="67" t="str">
        <f t="shared" si="111"/>
        <v/>
      </c>
      <c r="AI193" s="187" t="str">
        <f t="shared" si="91"/>
        <v/>
      </c>
      <c r="AJ193" s="145" t="str">
        <f t="shared" si="92"/>
        <v/>
      </c>
      <c r="AK193" s="188" t="str">
        <f t="shared" si="93"/>
        <v/>
      </c>
      <c r="AL193" s="423"/>
      <c r="AM193" s="198" t="str">
        <f>IF($AL193="","",($AJ193-VLOOKUP($AL193,'3.段階号俸表・参照表'!$V$4:$AH$13,2,FALSE)))</f>
        <v/>
      </c>
      <c r="AN193" s="188" t="str">
        <f>IF($AL193="","",IF(ROUNDUP($AM193/VLOOKUP($AL193,'3.段階号俸表・参照表'!$V$4:$AH$13,4),0)+1&gt;=$AS193,$AS193,ROUNDUP($AM193/VLOOKUP($AL193,'3.段階号俸表・参照表'!$V$4:$AH$13,4),0)+1))</f>
        <v/>
      </c>
      <c r="AO193" s="199" t="str">
        <f>IF($AL193="","",($AN193-1)*VLOOKUP($AL193,'3.段階号俸表・参照表'!$V$4:$AI$13,4,FALSE))</f>
        <v/>
      </c>
      <c r="AP193" s="188" t="str">
        <f t="shared" si="94"/>
        <v/>
      </c>
      <c r="AQ193" s="188" t="str">
        <f>IF($AL193="","",IF($AP193&lt;=0,0,IF(ROUNDUP($AP193/(VLOOKUP($AL193,'3.段階号俸表・参照表'!$V$4:$AH$13,8,FALSE)),0)&gt;=($AT193-$AS193),$AT193-$AS193,ROUNDUP($AP193/(VLOOKUP($AL193,'3.段階号俸表・参照表'!$V$4:$AH$13,8,FALSE)),0))))</f>
        <v/>
      </c>
      <c r="AR193" s="188" t="str">
        <f t="shared" si="95"/>
        <v/>
      </c>
      <c r="AS193" s="188" t="str">
        <f>IF($AL193="","",VLOOKUP($AL193,'3.段階号俸表・参照表'!$V$4:$AH$13,11,FALSE))</f>
        <v/>
      </c>
      <c r="AT193" s="188" t="str">
        <f>IF($AL193="","",VLOOKUP($AL193,'3.段階号俸表・参照表'!$V$4:$AH$13,12,FALSE))</f>
        <v/>
      </c>
      <c r="AU193" s="145" t="str">
        <f>IF($AL193="","",INDEX('3.段階号俸表・参照表'!$B$3:$T$188,MATCH($AR193,'3.段階号俸表・参照表'!$B$3:$B$188,0),MATCH($AL193,'3.段階号俸表・参照表'!$B$3:$T$3,0)))</f>
        <v/>
      </c>
      <c r="AV193" s="145" t="str">
        <f t="shared" si="81"/>
        <v/>
      </c>
      <c r="AW193" s="145" t="str">
        <f t="shared" si="96"/>
        <v/>
      </c>
      <c r="AX193" s="145" t="str">
        <f t="shared" si="97"/>
        <v/>
      </c>
      <c r="AY193" s="145" t="str">
        <f t="shared" si="98"/>
        <v/>
      </c>
      <c r="AZ193" s="145" t="str">
        <f t="shared" si="99"/>
        <v/>
      </c>
      <c r="BA193" s="201" t="str">
        <f t="shared" si="100"/>
        <v/>
      </c>
      <c r="BC193" s="234" t="str">
        <f t="shared" si="112"/>
        <v/>
      </c>
      <c r="BD193" s="226" t="str">
        <f t="shared" si="113"/>
        <v/>
      </c>
      <c r="BE193" s="226" t="str">
        <f t="shared" si="114"/>
        <v/>
      </c>
      <c r="BF193" s="226" t="str">
        <f t="shared" si="115"/>
        <v/>
      </c>
      <c r="BG193" s="235" t="str">
        <f>IF($C193="","",IF($BC193&gt;=$BC$5,AI193,VLOOKUP(BC193,'1.年齢給'!$B$8:$C$54,2)))</f>
        <v/>
      </c>
      <c r="BH193" s="240" t="str">
        <f t="shared" si="101"/>
        <v/>
      </c>
      <c r="BI193" s="230" t="str">
        <f t="shared" si="102"/>
        <v/>
      </c>
      <c r="BJ193" s="230" t="str">
        <f t="shared" si="103"/>
        <v/>
      </c>
      <c r="BK193" s="230" t="str">
        <f>IF($BH193="","",VLOOKUP($BH193,'3.段階号俸表・参照表'!V$4:AH$13,11,FALSE))</f>
        <v/>
      </c>
      <c r="BL193" s="230" t="str">
        <f>IF($BH193="","",VLOOKUP($BH193,'3.段階号俸表・参照表'!$V$4:$AH$13,12,FALSE))</f>
        <v/>
      </c>
      <c r="BM193" s="235" t="str">
        <f>IF($C193="","",IF($BC193&gt;=$BC$5,$AU193,INDEX('3.段階号俸表・参照表'!$B$3:$T$188,MATCH(BJ193,'3.段階号俸表・参照表'!$B$3:$B$188,0),MATCH(BH193,'3.段階号俸表・参照表'!$B$3:$T$3,0))))</f>
        <v/>
      </c>
      <c r="BN193" s="238" t="str">
        <f t="shared" si="104"/>
        <v/>
      </c>
    </row>
    <row r="194" spans="1:66" ht="14.4" x14ac:dyDescent="0.15">
      <c r="A194" s="62" t="str">
        <f>IF(C194="","",COUNTA($C$9:C194))</f>
        <v/>
      </c>
      <c r="B194" s="419"/>
      <c r="C194" s="419"/>
      <c r="D194" s="427"/>
      <c r="E194" s="427"/>
      <c r="F194" s="419"/>
      <c r="G194" s="427"/>
      <c r="H194" s="420"/>
      <c r="I194" s="420"/>
      <c r="J194" s="142" t="str">
        <f t="shared" si="105"/>
        <v/>
      </c>
      <c r="K194" s="142" t="str">
        <f t="shared" si="106"/>
        <v/>
      </c>
      <c r="L194" s="142" t="str">
        <f t="shared" si="107"/>
        <v/>
      </c>
      <c r="M194" s="142" t="str">
        <f t="shared" si="108"/>
        <v/>
      </c>
      <c r="N194" s="421"/>
      <c r="O194" s="421"/>
      <c r="P194" s="421"/>
      <c r="Q194" s="421"/>
      <c r="R194" s="145" t="str">
        <f t="shared" si="86"/>
        <v/>
      </c>
      <c r="S194" s="422"/>
      <c r="T194" s="422"/>
      <c r="U194" s="422"/>
      <c r="V194" s="422"/>
      <c r="W194" s="149" t="str">
        <f t="shared" si="87"/>
        <v/>
      </c>
      <c r="X194" s="151" t="str">
        <f t="shared" si="88"/>
        <v/>
      </c>
      <c r="Y194" s="63" t="str">
        <f>IF($C194="","",VLOOKUP($J194,'1.年齢給'!$B$8:$C$54,2))</f>
        <v/>
      </c>
      <c r="Z194" s="64" t="str">
        <f t="shared" si="89"/>
        <v/>
      </c>
      <c r="AA194" s="65" t="str">
        <f>IF($C194="","",IF($Z194="","",IF($Z194&lt;'3.段階号俸表・参照表'!$W$5,1,VLOOKUP($Z194,'3.段階号俸表・参照表'!$W$4:$AI$13,13,TRUE))))</f>
        <v/>
      </c>
      <c r="AB194" s="64" t="str">
        <f>IF(C194="","",($Z194-VLOOKUP($AA194,'3.段階号俸表・参照表'!$V$4:$AH$13,2,FALSE)))</f>
        <v/>
      </c>
      <c r="AC194" s="65" t="str">
        <f>IF($C194="","",IF($AB194&lt;=0,1,ROUNDUP($AB194/VLOOKUP($AA194,'3.段階号俸表・参照表'!$V$4:$AH$13,4,FALSE),0)+1))</f>
        <v/>
      </c>
      <c r="AD194" s="64" t="str">
        <f>IF($C194="","",INDEX('3.段階号俸表・参照表'!$B$3:$T$188,MATCH($AC194,'3.段階号俸表・参照表'!$B$3:$B$188,0),MATCH($AA194,'3.段階号俸表・参照表'!$B$3:$T$3,0)))</f>
        <v/>
      </c>
      <c r="AE194" s="64" t="str">
        <f t="shared" si="109"/>
        <v/>
      </c>
      <c r="AF194" s="64" t="str">
        <f t="shared" si="90"/>
        <v/>
      </c>
      <c r="AG194" s="64" t="str">
        <f t="shared" si="110"/>
        <v/>
      </c>
      <c r="AH194" s="67" t="str">
        <f t="shared" si="111"/>
        <v/>
      </c>
      <c r="AI194" s="187" t="str">
        <f t="shared" si="91"/>
        <v/>
      </c>
      <c r="AJ194" s="145" t="str">
        <f t="shared" si="92"/>
        <v/>
      </c>
      <c r="AK194" s="188" t="str">
        <f t="shared" si="93"/>
        <v/>
      </c>
      <c r="AL194" s="423"/>
      <c r="AM194" s="198" t="str">
        <f>IF($AL194="","",($AJ194-VLOOKUP($AL194,'3.段階号俸表・参照表'!$V$4:$AH$13,2,FALSE)))</f>
        <v/>
      </c>
      <c r="AN194" s="188" t="str">
        <f>IF($AL194="","",IF(ROUNDUP($AM194/VLOOKUP($AL194,'3.段階号俸表・参照表'!$V$4:$AH$13,4),0)+1&gt;=$AS194,$AS194,ROUNDUP($AM194/VLOOKUP($AL194,'3.段階号俸表・参照表'!$V$4:$AH$13,4),0)+1))</f>
        <v/>
      </c>
      <c r="AO194" s="199" t="str">
        <f>IF($AL194="","",($AN194-1)*VLOOKUP($AL194,'3.段階号俸表・参照表'!$V$4:$AI$13,4,FALSE))</f>
        <v/>
      </c>
      <c r="AP194" s="188" t="str">
        <f t="shared" si="94"/>
        <v/>
      </c>
      <c r="AQ194" s="188" t="str">
        <f>IF($AL194="","",IF($AP194&lt;=0,0,IF(ROUNDUP($AP194/(VLOOKUP($AL194,'3.段階号俸表・参照表'!$V$4:$AH$13,8,FALSE)),0)&gt;=($AT194-$AS194),$AT194-$AS194,ROUNDUP($AP194/(VLOOKUP($AL194,'3.段階号俸表・参照表'!$V$4:$AH$13,8,FALSE)),0))))</f>
        <v/>
      </c>
      <c r="AR194" s="188" t="str">
        <f t="shared" si="95"/>
        <v/>
      </c>
      <c r="AS194" s="188" t="str">
        <f>IF($AL194="","",VLOOKUP($AL194,'3.段階号俸表・参照表'!$V$4:$AH$13,11,FALSE))</f>
        <v/>
      </c>
      <c r="AT194" s="188" t="str">
        <f>IF($AL194="","",VLOOKUP($AL194,'3.段階号俸表・参照表'!$V$4:$AH$13,12,FALSE))</f>
        <v/>
      </c>
      <c r="AU194" s="145" t="str">
        <f>IF($AL194="","",INDEX('3.段階号俸表・参照表'!$B$3:$T$188,MATCH($AR194,'3.段階号俸表・参照表'!$B$3:$B$188,0),MATCH($AL194,'3.段階号俸表・参照表'!$B$3:$T$3,0)))</f>
        <v/>
      </c>
      <c r="AV194" s="145" t="str">
        <f t="shared" si="81"/>
        <v/>
      </c>
      <c r="AW194" s="145" t="str">
        <f t="shared" si="96"/>
        <v/>
      </c>
      <c r="AX194" s="145" t="str">
        <f t="shared" si="97"/>
        <v/>
      </c>
      <c r="AY194" s="145" t="str">
        <f t="shared" si="98"/>
        <v/>
      </c>
      <c r="AZ194" s="145" t="str">
        <f t="shared" si="99"/>
        <v/>
      </c>
      <c r="BA194" s="201" t="str">
        <f t="shared" si="100"/>
        <v/>
      </c>
      <c r="BC194" s="234" t="str">
        <f t="shared" si="112"/>
        <v/>
      </c>
      <c r="BD194" s="226" t="str">
        <f t="shared" si="113"/>
        <v/>
      </c>
      <c r="BE194" s="226" t="str">
        <f t="shared" si="114"/>
        <v/>
      </c>
      <c r="BF194" s="226" t="str">
        <f t="shared" si="115"/>
        <v/>
      </c>
      <c r="BG194" s="235" t="str">
        <f>IF($C194="","",IF($BC194&gt;=$BC$5,AI194,VLOOKUP(BC194,'1.年齢給'!$B$8:$C$54,2)))</f>
        <v/>
      </c>
      <c r="BH194" s="240" t="str">
        <f t="shared" si="101"/>
        <v/>
      </c>
      <c r="BI194" s="230" t="str">
        <f t="shared" si="102"/>
        <v/>
      </c>
      <c r="BJ194" s="230" t="str">
        <f t="shared" si="103"/>
        <v/>
      </c>
      <c r="BK194" s="230" t="str">
        <f>IF($BH194="","",VLOOKUP($BH194,'3.段階号俸表・参照表'!V$4:AH$13,11,FALSE))</f>
        <v/>
      </c>
      <c r="BL194" s="230" t="str">
        <f>IF($BH194="","",VLOOKUP($BH194,'3.段階号俸表・参照表'!$V$4:$AH$13,12,FALSE))</f>
        <v/>
      </c>
      <c r="BM194" s="235" t="str">
        <f>IF($C194="","",IF($BC194&gt;=$BC$5,$AU194,INDEX('3.段階号俸表・参照表'!$B$3:$T$188,MATCH(BJ194,'3.段階号俸表・参照表'!$B$3:$B$188,0),MATCH(BH194,'3.段階号俸表・参照表'!$B$3:$T$3,0))))</f>
        <v/>
      </c>
      <c r="BN194" s="238" t="str">
        <f t="shared" si="104"/>
        <v/>
      </c>
    </row>
    <row r="195" spans="1:66" ht="14.4" x14ac:dyDescent="0.15">
      <c r="A195" s="62" t="str">
        <f>IF(C195="","",COUNTA($C$9:C195))</f>
        <v/>
      </c>
      <c r="B195" s="419"/>
      <c r="C195" s="419"/>
      <c r="D195" s="427"/>
      <c r="E195" s="427"/>
      <c r="F195" s="419"/>
      <c r="G195" s="427"/>
      <c r="H195" s="420"/>
      <c r="I195" s="420"/>
      <c r="J195" s="142" t="str">
        <f t="shared" si="105"/>
        <v/>
      </c>
      <c r="K195" s="142" t="str">
        <f t="shared" si="106"/>
        <v/>
      </c>
      <c r="L195" s="142" t="str">
        <f t="shared" si="107"/>
        <v/>
      </c>
      <c r="M195" s="142" t="str">
        <f t="shared" si="108"/>
        <v/>
      </c>
      <c r="N195" s="421"/>
      <c r="O195" s="421"/>
      <c r="P195" s="421"/>
      <c r="Q195" s="421"/>
      <c r="R195" s="145" t="str">
        <f t="shared" si="86"/>
        <v/>
      </c>
      <c r="S195" s="422"/>
      <c r="T195" s="422"/>
      <c r="U195" s="422"/>
      <c r="V195" s="422"/>
      <c r="W195" s="149" t="str">
        <f t="shared" si="87"/>
        <v/>
      </c>
      <c r="X195" s="151" t="str">
        <f t="shared" si="88"/>
        <v/>
      </c>
      <c r="Y195" s="63" t="str">
        <f>IF($C195="","",VLOOKUP($J195,'1.年齢給'!$B$8:$C$54,2))</f>
        <v/>
      </c>
      <c r="Z195" s="64" t="str">
        <f t="shared" si="89"/>
        <v/>
      </c>
      <c r="AA195" s="65" t="str">
        <f>IF($C195="","",IF($Z195="","",IF($Z195&lt;'3.段階号俸表・参照表'!$W$5,1,VLOOKUP($Z195,'3.段階号俸表・参照表'!$W$4:$AI$13,13,TRUE))))</f>
        <v/>
      </c>
      <c r="AB195" s="64" t="str">
        <f>IF(C195="","",($Z195-VLOOKUP($AA195,'3.段階号俸表・参照表'!$V$4:$AH$13,2,FALSE)))</f>
        <v/>
      </c>
      <c r="AC195" s="65" t="str">
        <f>IF($C195="","",IF($AB195&lt;=0,1,ROUNDUP($AB195/VLOOKUP($AA195,'3.段階号俸表・参照表'!$V$4:$AH$13,4,FALSE),0)+1))</f>
        <v/>
      </c>
      <c r="AD195" s="64" t="str">
        <f>IF($C195="","",INDEX('3.段階号俸表・参照表'!$B$3:$T$188,MATCH($AC195,'3.段階号俸表・参照表'!$B$3:$B$188,0),MATCH($AA195,'3.段階号俸表・参照表'!$B$3:$T$3,0)))</f>
        <v/>
      </c>
      <c r="AE195" s="64" t="str">
        <f t="shared" si="109"/>
        <v/>
      </c>
      <c r="AF195" s="64" t="str">
        <f t="shared" si="90"/>
        <v/>
      </c>
      <c r="AG195" s="64" t="str">
        <f t="shared" si="110"/>
        <v/>
      </c>
      <c r="AH195" s="67" t="str">
        <f t="shared" si="111"/>
        <v/>
      </c>
      <c r="AI195" s="187" t="str">
        <f t="shared" si="91"/>
        <v/>
      </c>
      <c r="AJ195" s="145" t="str">
        <f t="shared" si="92"/>
        <v/>
      </c>
      <c r="AK195" s="188" t="str">
        <f t="shared" si="93"/>
        <v/>
      </c>
      <c r="AL195" s="423"/>
      <c r="AM195" s="198" t="str">
        <f>IF($AL195="","",($AJ195-VLOOKUP($AL195,'3.段階号俸表・参照表'!$V$4:$AH$13,2,FALSE)))</f>
        <v/>
      </c>
      <c r="AN195" s="188" t="str">
        <f>IF($AL195="","",IF(ROUNDUP($AM195/VLOOKUP($AL195,'3.段階号俸表・参照表'!$V$4:$AH$13,4),0)+1&gt;=$AS195,$AS195,ROUNDUP($AM195/VLOOKUP($AL195,'3.段階号俸表・参照表'!$V$4:$AH$13,4),0)+1))</f>
        <v/>
      </c>
      <c r="AO195" s="199" t="str">
        <f>IF($AL195="","",($AN195-1)*VLOOKUP($AL195,'3.段階号俸表・参照表'!$V$4:$AI$13,4,FALSE))</f>
        <v/>
      </c>
      <c r="AP195" s="188" t="str">
        <f t="shared" si="94"/>
        <v/>
      </c>
      <c r="AQ195" s="188" t="str">
        <f>IF($AL195="","",IF($AP195&lt;=0,0,IF(ROUNDUP($AP195/(VLOOKUP($AL195,'3.段階号俸表・参照表'!$V$4:$AH$13,8,FALSE)),0)&gt;=($AT195-$AS195),$AT195-$AS195,ROUNDUP($AP195/(VLOOKUP($AL195,'3.段階号俸表・参照表'!$V$4:$AH$13,8,FALSE)),0))))</f>
        <v/>
      </c>
      <c r="AR195" s="188" t="str">
        <f t="shared" si="95"/>
        <v/>
      </c>
      <c r="AS195" s="188" t="str">
        <f>IF($AL195="","",VLOOKUP($AL195,'3.段階号俸表・参照表'!$V$4:$AH$13,11,FALSE))</f>
        <v/>
      </c>
      <c r="AT195" s="188" t="str">
        <f>IF($AL195="","",VLOOKUP($AL195,'3.段階号俸表・参照表'!$V$4:$AH$13,12,FALSE))</f>
        <v/>
      </c>
      <c r="AU195" s="145" t="str">
        <f>IF($AL195="","",INDEX('3.段階号俸表・参照表'!$B$3:$T$188,MATCH($AR195,'3.段階号俸表・参照表'!$B$3:$B$188,0),MATCH($AL195,'3.段階号俸表・参照表'!$B$3:$T$3,0)))</f>
        <v/>
      </c>
      <c r="AV195" s="145" t="str">
        <f t="shared" si="81"/>
        <v/>
      </c>
      <c r="AW195" s="145" t="str">
        <f t="shared" si="96"/>
        <v/>
      </c>
      <c r="AX195" s="145" t="str">
        <f t="shared" si="97"/>
        <v/>
      </c>
      <c r="AY195" s="145" t="str">
        <f t="shared" si="98"/>
        <v/>
      </c>
      <c r="AZ195" s="145" t="str">
        <f t="shared" si="99"/>
        <v/>
      </c>
      <c r="BA195" s="201" t="str">
        <f t="shared" si="100"/>
        <v/>
      </c>
      <c r="BC195" s="234" t="str">
        <f t="shared" si="112"/>
        <v/>
      </c>
      <c r="BD195" s="226" t="str">
        <f t="shared" si="113"/>
        <v/>
      </c>
      <c r="BE195" s="226" t="str">
        <f t="shared" si="114"/>
        <v/>
      </c>
      <c r="BF195" s="226" t="str">
        <f t="shared" si="115"/>
        <v/>
      </c>
      <c r="BG195" s="235" t="str">
        <f>IF($C195="","",IF($BC195&gt;=$BC$5,AI195,VLOOKUP(BC195,'1.年齢給'!$B$8:$C$54,2)))</f>
        <v/>
      </c>
      <c r="BH195" s="240" t="str">
        <f t="shared" si="101"/>
        <v/>
      </c>
      <c r="BI195" s="230" t="str">
        <f t="shared" si="102"/>
        <v/>
      </c>
      <c r="BJ195" s="230" t="str">
        <f t="shared" si="103"/>
        <v/>
      </c>
      <c r="BK195" s="230" t="str">
        <f>IF($BH195="","",VLOOKUP($BH195,'3.段階号俸表・参照表'!V$4:AH$13,11,FALSE))</f>
        <v/>
      </c>
      <c r="BL195" s="230" t="str">
        <f>IF($BH195="","",VLOOKUP($BH195,'3.段階号俸表・参照表'!$V$4:$AH$13,12,FALSE))</f>
        <v/>
      </c>
      <c r="BM195" s="235" t="str">
        <f>IF($C195="","",IF($BC195&gt;=$BC$5,$AU195,INDEX('3.段階号俸表・参照表'!$B$3:$T$188,MATCH(BJ195,'3.段階号俸表・参照表'!$B$3:$B$188,0),MATCH(BH195,'3.段階号俸表・参照表'!$B$3:$T$3,0))))</f>
        <v/>
      </c>
      <c r="BN195" s="238" t="str">
        <f t="shared" si="104"/>
        <v/>
      </c>
    </row>
    <row r="196" spans="1:66" ht="14.4" x14ac:dyDescent="0.15">
      <c r="A196" s="62" t="str">
        <f>IF(C196="","",COUNTA($C$9:C196))</f>
        <v/>
      </c>
      <c r="B196" s="419"/>
      <c r="C196" s="419"/>
      <c r="D196" s="427"/>
      <c r="E196" s="427"/>
      <c r="F196" s="419"/>
      <c r="G196" s="427"/>
      <c r="H196" s="420"/>
      <c r="I196" s="420"/>
      <c r="J196" s="142" t="str">
        <f t="shared" si="105"/>
        <v/>
      </c>
      <c r="K196" s="142" t="str">
        <f t="shared" si="106"/>
        <v/>
      </c>
      <c r="L196" s="142" t="str">
        <f t="shared" si="107"/>
        <v/>
      </c>
      <c r="M196" s="142" t="str">
        <f t="shared" si="108"/>
        <v/>
      </c>
      <c r="N196" s="421"/>
      <c r="O196" s="421"/>
      <c r="P196" s="421"/>
      <c r="Q196" s="421"/>
      <c r="R196" s="145" t="str">
        <f t="shared" si="86"/>
        <v/>
      </c>
      <c r="S196" s="422"/>
      <c r="T196" s="422"/>
      <c r="U196" s="422"/>
      <c r="V196" s="422"/>
      <c r="W196" s="149" t="str">
        <f t="shared" si="87"/>
        <v/>
      </c>
      <c r="X196" s="151" t="str">
        <f t="shared" si="88"/>
        <v/>
      </c>
      <c r="Y196" s="63" t="str">
        <f>IF($C196="","",VLOOKUP($J196,'1.年齢給'!$B$8:$C$54,2))</f>
        <v/>
      </c>
      <c r="Z196" s="64" t="str">
        <f t="shared" si="89"/>
        <v/>
      </c>
      <c r="AA196" s="65" t="str">
        <f>IF($C196="","",IF($Z196="","",IF($Z196&lt;'3.段階号俸表・参照表'!$W$5,1,VLOOKUP($Z196,'3.段階号俸表・参照表'!$W$4:$AI$13,13,TRUE))))</f>
        <v/>
      </c>
      <c r="AB196" s="64" t="str">
        <f>IF(C196="","",($Z196-VLOOKUP($AA196,'3.段階号俸表・参照表'!$V$4:$AH$13,2,FALSE)))</f>
        <v/>
      </c>
      <c r="AC196" s="65" t="str">
        <f>IF($C196="","",IF($AB196&lt;=0,1,ROUNDUP($AB196/VLOOKUP($AA196,'3.段階号俸表・参照表'!$V$4:$AH$13,4,FALSE),0)+1))</f>
        <v/>
      </c>
      <c r="AD196" s="64" t="str">
        <f>IF($C196="","",INDEX('3.段階号俸表・参照表'!$B$3:$T$188,MATCH($AC196,'3.段階号俸表・参照表'!$B$3:$B$188,0),MATCH($AA196,'3.段階号俸表・参照表'!$B$3:$T$3,0)))</f>
        <v/>
      </c>
      <c r="AE196" s="64" t="str">
        <f t="shared" si="109"/>
        <v/>
      </c>
      <c r="AF196" s="64" t="str">
        <f t="shared" si="90"/>
        <v/>
      </c>
      <c r="AG196" s="64" t="str">
        <f t="shared" si="110"/>
        <v/>
      </c>
      <c r="AH196" s="67" t="str">
        <f t="shared" si="111"/>
        <v/>
      </c>
      <c r="AI196" s="187" t="str">
        <f t="shared" si="91"/>
        <v/>
      </c>
      <c r="AJ196" s="145" t="str">
        <f t="shared" si="92"/>
        <v/>
      </c>
      <c r="AK196" s="188" t="str">
        <f t="shared" si="93"/>
        <v/>
      </c>
      <c r="AL196" s="423"/>
      <c r="AM196" s="198" t="str">
        <f>IF($AL196="","",($AJ196-VLOOKUP($AL196,'3.段階号俸表・参照表'!$V$4:$AH$13,2,FALSE)))</f>
        <v/>
      </c>
      <c r="AN196" s="188" t="str">
        <f>IF($AL196="","",IF(ROUNDUP($AM196/VLOOKUP($AL196,'3.段階号俸表・参照表'!$V$4:$AH$13,4),0)+1&gt;=$AS196,$AS196,ROUNDUP($AM196/VLOOKUP($AL196,'3.段階号俸表・参照表'!$V$4:$AH$13,4),0)+1))</f>
        <v/>
      </c>
      <c r="AO196" s="199" t="str">
        <f>IF($AL196="","",($AN196-1)*VLOOKUP($AL196,'3.段階号俸表・参照表'!$V$4:$AI$13,4,FALSE))</f>
        <v/>
      </c>
      <c r="AP196" s="188" t="str">
        <f t="shared" si="94"/>
        <v/>
      </c>
      <c r="AQ196" s="188" t="str">
        <f>IF($AL196="","",IF($AP196&lt;=0,0,IF(ROUNDUP($AP196/(VLOOKUP($AL196,'3.段階号俸表・参照表'!$V$4:$AH$13,8,FALSE)),0)&gt;=($AT196-$AS196),$AT196-$AS196,ROUNDUP($AP196/(VLOOKUP($AL196,'3.段階号俸表・参照表'!$V$4:$AH$13,8,FALSE)),0))))</f>
        <v/>
      </c>
      <c r="AR196" s="188" t="str">
        <f t="shared" si="95"/>
        <v/>
      </c>
      <c r="AS196" s="188" t="str">
        <f>IF($AL196="","",VLOOKUP($AL196,'3.段階号俸表・参照表'!$V$4:$AH$13,11,FALSE))</f>
        <v/>
      </c>
      <c r="AT196" s="188" t="str">
        <f>IF($AL196="","",VLOOKUP($AL196,'3.段階号俸表・参照表'!$V$4:$AH$13,12,FALSE))</f>
        <v/>
      </c>
      <c r="AU196" s="145" t="str">
        <f>IF($AL196="","",INDEX('3.段階号俸表・参照表'!$B$3:$T$188,MATCH($AR196,'3.段階号俸表・参照表'!$B$3:$B$188,0),MATCH($AL196,'3.段階号俸表・参照表'!$B$3:$T$3,0)))</f>
        <v/>
      </c>
      <c r="AV196" s="145" t="str">
        <f t="shared" si="81"/>
        <v/>
      </c>
      <c r="AW196" s="145" t="str">
        <f t="shared" si="96"/>
        <v/>
      </c>
      <c r="AX196" s="145" t="str">
        <f t="shared" si="97"/>
        <v/>
      </c>
      <c r="AY196" s="145" t="str">
        <f t="shared" si="98"/>
        <v/>
      </c>
      <c r="AZ196" s="145" t="str">
        <f t="shared" si="99"/>
        <v/>
      </c>
      <c r="BA196" s="201" t="str">
        <f t="shared" si="100"/>
        <v/>
      </c>
      <c r="BC196" s="234" t="str">
        <f t="shared" si="112"/>
        <v/>
      </c>
      <c r="BD196" s="226" t="str">
        <f t="shared" si="113"/>
        <v/>
      </c>
      <c r="BE196" s="226" t="str">
        <f t="shared" si="114"/>
        <v/>
      </c>
      <c r="BF196" s="226" t="str">
        <f t="shared" si="115"/>
        <v/>
      </c>
      <c r="BG196" s="235" t="str">
        <f>IF($C196="","",IF($BC196&gt;=$BC$5,AI196,VLOOKUP(BC196,'1.年齢給'!$B$8:$C$54,2)))</f>
        <v/>
      </c>
      <c r="BH196" s="240" t="str">
        <f t="shared" si="101"/>
        <v/>
      </c>
      <c r="BI196" s="230" t="str">
        <f t="shared" si="102"/>
        <v/>
      </c>
      <c r="BJ196" s="230" t="str">
        <f t="shared" si="103"/>
        <v/>
      </c>
      <c r="BK196" s="230" t="str">
        <f>IF($BH196="","",VLOOKUP($BH196,'3.段階号俸表・参照表'!V$4:AH$13,11,FALSE))</f>
        <v/>
      </c>
      <c r="BL196" s="230" t="str">
        <f>IF($BH196="","",VLOOKUP($BH196,'3.段階号俸表・参照表'!$V$4:$AH$13,12,FALSE))</f>
        <v/>
      </c>
      <c r="BM196" s="235" t="str">
        <f>IF($C196="","",IF($BC196&gt;=$BC$5,$AU196,INDEX('3.段階号俸表・参照表'!$B$3:$T$188,MATCH(BJ196,'3.段階号俸表・参照表'!$B$3:$B$188,0),MATCH(BH196,'3.段階号俸表・参照表'!$B$3:$T$3,0))))</f>
        <v/>
      </c>
      <c r="BN196" s="238" t="str">
        <f t="shared" si="104"/>
        <v/>
      </c>
    </row>
    <row r="197" spans="1:66" ht="14.4" x14ac:dyDescent="0.15">
      <c r="A197" s="62" t="str">
        <f>IF(C197="","",COUNTA($C$9:C197))</f>
        <v/>
      </c>
      <c r="B197" s="419"/>
      <c r="C197" s="419"/>
      <c r="D197" s="427"/>
      <c r="E197" s="427"/>
      <c r="F197" s="419"/>
      <c r="G197" s="427"/>
      <c r="H197" s="420"/>
      <c r="I197" s="420"/>
      <c r="J197" s="142" t="str">
        <f t="shared" si="105"/>
        <v/>
      </c>
      <c r="K197" s="142" t="str">
        <f t="shared" si="106"/>
        <v/>
      </c>
      <c r="L197" s="142" t="str">
        <f t="shared" si="107"/>
        <v/>
      </c>
      <c r="M197" s="142" t="str">
        <f t="shared" si="108"/>
        <v/>
      </c>
      <c r="N197" s="421"/>
      <c r="O197" s="421"/>
      <c r="P197" s="421"/>
      <c r="Q197" s="421"/>
      <c r="R197" s="145" t="str">
        <f t="shared" si="86"/>
        <v/>
      </c>
      <c r="S197" s="422"/>
      <c r="T197" s="422"/>
      <c r="U197" s="422"/>
      <c r="V197" s="422"/>
      <c r="W197" s="149" t="str">
        <f t="shared" si="87"/>
        <v/>
      </c>
      <c r="X197" s="151" t="str">
        <f t="shared" si="88"/>
        <v/>
      </c>
      <c r="Y197" s="63" t="str">
        <f>IF($C197="","",VLOOKUP($J197,'1.年齢給'!$B$8:$C$54,2))</f>
        <v/>
      </c>
      <c r="Z197" s="64" t="str">
        <f t="shared" si="89"/>
        <v/>
      </c>
      <c r="AA197" s="65" t="str">
        <f>IF($C197="","",IF($Z197="","",IF($Z197&lt;'3.段階号俸表・参照表'!$W$5,1,VLOOKUP($Z197,'3.段階号俸表・参照表'!$W$4:$AI$13,13,TRUE))))</f>
        <v/>
      </c>
      <c r="AB197" s="64" t="str">
        <f>IF(C197="","",($Z197-VLOOKUP($AA197,'3.段階号俸表・参照表'!$V$4:$AH$13,2,FALSE)))</f>
        <v/>
      </c>
      <c r="AC197" s="65" t="str">
        <f>IF($C197="","",IF($AB197&lt;=0,1,ROUNDUP($AB197/VLOOKUP($AA197,'3.段階号俸表・参照表'!$V$4:$AH$13,4,FALSE),0)+1))</f>
        <v/>
      </c>
      <c r="AD197" s="64" t="str">
        <f>IF($C197="","",INDEX('3.段階号俸表・参照表'!$B$3:$T$188,MATCH($AC197,'3.段階号俸表・参照表'!$B$3:$B$188,0),MATCH($AA197,'3.段階号俸表・参照表'!$B$3:$T$3,0)))</f>
        <v/>
      </c>
      <c r="AE197" s="64" t="str">
        <f t="shared" si="109"/>
        <v/>
      </c>
      <c r="AF197" s="64" t="str">
        <f t="shared" si="90"/>
        <v/>
      </c>
      <c r="AG197" s="64" t="str">
        <f t="shared" si="110"/>
        <v/>
      </c>
      <c r="AH197" s="67" t="str">
        <f t="shared" si="111"/>
        <v/>
      </c>
      <c r="AI197" s="187" t="str">
        <f t="shared" si="91"/>
        <v/>
      </c>
      <c r="AJ197" s="145" t="str">
        <f t="shared" si="92"/>
        <v/>
      </c>
      <c r="AK197" s="188" t="str">
        <f t="shared" si="93"/>
        <v/>
      </c>
      <c r="AL197" s="423"/>
      <c r="AM197" s="198" t="str">
        <f>IF($AL197="","",($AJ197-VLOOKUP($AL197,'3.段階号俸表・参照表'!$V$4:$AH$13,2,FALSE)))</f>
        <v/>
      </c>
      <c r="AN197" s="188" t="str">
        <f>IF($AL197="","",IF(ROUNDUP($AM197/VLOOKUP($AL197,'3.段階号俸表・参照表'!$V$4:$AH$13,4),0)+1&gt;=$AS197,$AS197,ROUNDUP($AM197/VLOOKUP($AL197,'3.段階号俸表・参照表'!$V$4:$AH$13,4),0)+1))</f>
        <v/>
      </c>
      <c r="AO197" s="199" t="str">
        <f>IF($AL197="","",($AN197-1)*VLOOKUP($AL197,'3.段階号俸表・参照表'!$V$4:$AI$13,4,FALSE))</f>
        <v/>
      </c>
      <c r="AP197" s="188" t="str">
        <f t="shared" si="94"/>
        <v/>
      </c>
      <c r="AQ197" s="188" t="str">
        <f>IF($AL197="","",IF($AP197&lt;=0,0,IF(ROUNDUP($AP197/(VLOOKUP($AL197,'3.段階号俸表・参照表'!$V$4:$AH$13,8,FALSE)),0)&gt;=($AT197-$AS197),$AT197-$AS197,ROUNDUP($AP197/(VLOOKUP($AL197,'3.段階号俸表・参照表'!$V$4:$AH$13,8,FALSE)),0))))</f>
        <v/>
      </c>
      <c r="AR197" s="188" t="str">
        <f t="shared" si="95"/>
        <v/>
      </c>
      <c r="AS197" s="188" t="str">
        <f>IF($AL197="","",VLOOKUP($AL197,'3.段階号俸表・参照表'!$V$4:$AH$13,11,FALSE))</f>
        <v/>
      </c>
      <c r="AT197" s="188" t="str">
        <f>IF($AL197="","",VLOOKUP($AL197,'3.段階号俸表・参照表'!$V$4:$AH$13,12,FALSE))</f>
        <v/>
      </c>
      <c r="AU197" s="145" t="str">
        <f>IF($AL197="","",INDEX('3.段階号俸表・参照表'!$B$3:$T$188,MATCH($AR197,'3.段階号俸表・参照表'!$B$3:$B$188,0),MATCH($AL197,'3.段階号俸表・参照表'!$B$3:$T$3,0)))</f>
        <v/>
      </c>
      <c r="AV197" s="145" t="str">
        <f t="shared" si="81"/>
        <v/>
      </c>
      <c r="AW197" s="145" t="str">
        <f t="shared" si="96"/>
        <v/>
      </c>
      <c r="AX197" s="145" t="str">
        <f t="shared" si="97"/>
        <v/>
      </c>
      <c r="AY197" s="145" t="str">
        <f t="shared" si="98"/>
        <v/>
      </c>
      <c r="AZ197" s="145" t="str">
        <f t="shared" si="99"/>
        <v/>
      </c>
      <c r="BA197" s="201" t="str">
        <f t="shared" si="100"/>
        <v/>
      </c>
      <c r="BC197" s="234" t="str">
        <f t="shared" si="112"/>
        <v/>
      </c>
      <c r="BD197" s="226" t="str">
        <f t="shared" si="113"/>
        <v/>
      </c>
      <c r="BE197" s="226" t="str">
        <f t="shared" si="114"/>
        <v/>
      </c>
      <c r="BF197" s="226" t="str">
        <f t="shared" si="115"/>
        <v/>
      </c>
      <c r="BG197" s="235" t="str">
        <f>IF($C197="","",IF($BC197&gt;=$BC$5,AI197,VLOOKUP(BC197,'1.年齢給'!$B$8:$C$54,2)))</f>
        <v/>
      </c>
      <c r="BH197" s="240" t="str">
        <f t="shared" si="101"/>
        <v/>
      </c>
      <c r="BI197" s="230" t="str">
        <f t="shared" si="102"/>
        <v/>
      </c>
      <c r="BJ197" s="230" t="str">
        <f t="shared" si="103"/>
        <v/>
      </c>
      <c r="BK197" s="230" t="str">
        <f>IF($BH197="","",VLOOKUP($BH197,'3.段階号俸表・参照表'!V$4:AH$13,11,FALSE))</f>
        <v/>
      </c>
      <c r="BL197" s="230" t="str">
        <f>IF($BH197="","",VLOOKUP($BH197,'3.段階号俸表・参照表'!$V$4:$AH$13,12,FALSE))</f>
        <v/>
      </c>
      <c r="BM197" s="235" t="str">
        <f>IF($C197="","",IF($BC197&gt;=$BC$5,$AU197,INDEX('3.段階号俸表・参照表'!$B$3:$T$188,MATCH(BJ197,'3.段階号俸表・参照表'!$B$3:$B$188,0),MATCH(BH197,'3.段階号俸表・参照表'!$B$3:$T$3,0))))</f>
        <v/>
      </c>
      <c r="BN197" s="238" t="str">
        <f t="shared" si="104"/>
        <v/>
      </c>
    </row>
    <row r="198" spans="1:66" ht="14.4" x14ac:dyDescent="0.15">
      <c r="A198" s="62" t="str">
        <f>IF(C198="","",COUNTA($C$9:C198))</f>
        <v/>
      </c>
      <c r="B198" s="419"/>
      <c r="C198" s="419"/>
      <c r="D198" s="427"/>
      <c r="E198" s="427"/>
      <c r="F198" s="419"/>
      <c r="G198" s="427"/>
      <c r="H198" s="420"/>
      <c r="I198" s="420"/>
      <c r="J198" s="142" t="str">
        <f t="shared" si="105"/>
        <v/>
      </c>
      <c r="K198" s="142" t="str">
        <f t="shared" si="106"/>
        <v/>
      </c>
      <c r="L198" s="142" t="str">
        <f t="shared" si="107"/>
        <v/>
      </c>
      <c r="M198" s="142" t="str">
        <f t="shared" si="108"/>
        <v/>
      </c>
      <c r="N198" s="421"/>
      <c r="O198" s="421"/>
      <c r="P198" s="421"/>
      <c r="Q198" s="421"/>
      <c r="R198" s="145" t="str">
        <f t="shared" si="86"/>
        <v/>
      </c>
      <c r="S198" s="422"/>
      <c r="T198" s="422"/>
      <c r="U198" s="422"/>
      <c r="V198" s="422"/>
      <c r="W198" s="149" t="str">
        <f t="shared" si="87"/>
        <v/>
      </c>
      <c r="X198" s="151" t="str">
        <f t="shared" si="88"/>
        <v/>
      </c>
      <c r="Y198" s="63" t="str">
        <f>IF($C198="","",VLOOKUP($J198,'1.年齢給'!$B$8:$C$54,2))</f>
        <v/>
      </c>
      <c r="Z198" s="64" t="str">
        <f t="shared" si="89"/>
        <v/>
      </c>
      <c r="AA198" s="65" t="str">
        <f>IF($C198="","",IF($Z198="","",IF($Z198&lt;'3.段階号俸表・参照表'!$W$5,1,VLOOKUP($Z198,'3.段階号俸表・参照表'!$W$4:$AI$13,13,TRUE))))</f>
        <v/>
      </c>
      <c r="AB198" s="64" t="str">
        <f>IF(C198="","",($Z198-VLOOKUP($AA198,'3.段階号俸表・参照表'!$V$4:$AH$13,2,FALSE)))</f>
        <v/>
      </c>
      <c r="AC198" s="65" t="str">
        <f>IF($C198="","",IF($AB198&lt;=0,1,ROUNDUP($AB198/VLOOKUP($AA198,'3.段階号俸表・参照表'!$V$4:$AH$13,4,FALSE),0)+1))</f>
        <v/>
      </c>
      <c r="AD198" s="64" t="str">
        <f>IF($C198="","",INDEX('3.段階号俸表・参照表'!$B$3:$T$188,MATCH($AC198,'3.段階号俸表・参照表'!$B$3:$B$188,0),MATCH($AA198,'3.段階号俸表・参照表'!$B$3:$T$3,0)))</f>
        <v/>
      </c>
      <c r="AE198" s="64" t="str">
        <f t="shared" si="109"/>
        <v/>
      </c>
      <c r="AF198" s="64" t="str">
        <f t="shared" si="90"/>
        <v/>
      </c>
      <c r="AG198" s="64" t="str">
        <f t="shared" si="110"/>
        <v/>
      </c>
      <c r="AH198" s="67" t="str">
        <f t="shared" si="111"/>
        <v/>
      </c>
      <c r="AI198" s="187" t="str">
        <f t="shared" si="91"/>
        <v/>
      </c>
      <c r="AJ198" s="145" t="str">
        <f t="shared" si="92"/>
        <v/>
      </c>
      <c r="AK198" s="188" t="str">
        <f t="shared" si="93"/>
        <v/>
      </c>
      <c r="AL198" s="423"/>
      <c r="AM198" s="198" t="str">
        <f>IF($AL198="","",($AJ198-VLOOKUP($AL198,'3.段階号俸表・参照表'!$V$4:$AH$13,2,FALSE)))</f>
        <v/>
      </c>
      <c r="AN198" s="188" t="str">
        <f>IF($AL198="","",IF(ROUNDUP($AM198/VLOOKUP($AL198,'3.段階号俸表・参照表'!$V$4:$AH$13,4),0)+1&gt;=$AS198,$AS198,ROUNDUP($AM198/VLOOKUP($AL198,'3.段階号俸表・参照表'!$V$4:$AH$13,4),0)+1))</f>
        <v/>
      </c>
      <c r="AO198" s="199" t="str">
        <f>IF($AL198="","",($AN198-1)*VLOOKUP($AL198,'3.段階号俸表・参照表'!$V$4:$AI$13,4,FALSE))</f>
        <v/>
      </c>
      <c r="AP198" s="188" t="str">
        <f t="shared" si="94"/>
        <v/>
      </c>
      <c r="AQ198" s="188" t="str">
        <f>IF($AL198="","",IF($AP198&lt;=0,0,IF(ROUNDUP($AP198/(VLOOKUP($AL198,'3.段階号俸表・参照表'!$V$4:$AH$13,8,FALSE)),0)&gt;=($AT198-$AS198),$AT198-$AS198,ROUNDUP($AP198/(VLOOKUP($AL198,'3.段階号俸表・参照表'!$V$4:$AH$13,8,FALSE)),0))))</f>
        <v/>
      </c>
      <c r="AR198" s="188" t="str">
        <f t="shared" si="95"/>
        <v/>
      </c>
      <c r="AS198" s="188" t="str">
        <f>IF($AL198="","",VLOOKUP($AL198,'3.段階号俸表・参照表'!$V$4:$AH$13,11,FALSE))</f>
        <v/>
      </c>
      <c r="AT198" s="188" t="str">
        <f>IF($AL198="","",VLOOKUP($AL198,'3.段階号俸表・参照表'!$V$4:$AH$13,12,FALSE))</f>
        <v/>
      </c>
      <c r="AU198" s="145" t="str">
        <f>IF($AL198="","",INDEX('3.段階号俸表・参照表'!$B$3:$T$188,MATCH($AR198,'3.段階号俸表・参照表'!$B$3:$B$188,0),MATCH($AL198,'3.段階号俸表・参照表'!$B$3:$T$3,0)))</f>
        <v/>
      </c>
      <c r="AV198" s="145" t="str">
        <f t="shared" si="81"/>
        <v/>
      </c>
      <c r="AW198" s="145" t="str">
        <f t="shared" si="96"/>
        <v/>
      </c>
      <c r="AX198" s="145" t="str">
        <f t="shared" si="97"/>
        <v/>
      </c>
      <c r="AY198" s="145" t="str">
        <f t="shared" si="98"/>
        <v/>
      </c>
      <c r="AZ198" s="145" t="str">
        <f t="shared" si="99"/>
        <v/>
      </c>
      <c r="BA198" s="201" t="str">
        <f t="shared" si="100"/>
        <v/>
      </c>
      <c r="BC198" s="234" t="str">
        <f t="shared" si="112"/>
        <v/>
      </c>
      <c r="BD198" s="226" t="str">
        <f t="shared" si="113"/>
        <v/>
      </c>
      <c r="BE198" s="226" t="str">
        <f t="shared" si="114"/>
        <v/>
      </c>
      <c r="BF198" s="226" t="str">
        <f t="shared" si="115"/>
        <v/>
      </c>
      <c r="BG198" s="235" t="str">
        <f>IF($C198="","",IF($BC198&gt;=$BC$5,AI198,VLOOKUP(BC198,'1.年齢給'!$B$8:$C$54,2)))</f>
        <v/>
      </c>
      <c r="BH198" s="240" t="str">
        <f t="shared" si="101"/>
        <v/>
      </c>
      <c r="BI198" s="230" t="str">
        <f t="shared" si="102"/>
        <v/>
      </c>
      <c r="BJ198" s="230" t="str">
        <f t="shared" si="103"/>
        <v/>
      </c>
      <c r="BK198" s="230" t="str">
        <f>IF($BH198="","",VLOOKUP($BH198,'3.段階号俸表・参照表'!V$4:AH$13,11,FALSE))</f>
        <v/>
      </c>
      <c r="BL198" s="230" t="str">
        <f>IF($BH198="","",VLOOKUP($BH198,'3.段階号俸表・参照表'!$V$4:$AH$13,12,FALSE))</f>
        <v/>
      </c>
      <c r="BM198" s="235" t="str">
        <f>IF($C198="","",IF($BC198&gt;=$BC$5,$AU198,INDEX('3.段階号俸表・参照表'!$B$3:$T$188,MATCH(BJ198,'3.段階号俸表・参照表'!$B$3:$B$188,0),MATCH(BH198,'3.段階号俸表・参照表'!$B$3:$T$3,0))))</f>
        <v/>
      </c>
      <c r="BN198" s="238" t="str">
        <f t="shared" si="104"/>
        <v/>
      </c>
    </row>
    <row r="199" spans="1:66" ht="14.4" x14ac:dyDescent="0.15">
      <c r="A199" s="62" t="str">
        <f>IF(C199="","",COUNTA($C$9:C199))</f>
        <v/>
      </c>
      <c r="B199" s="419"/>
      <c r="C199" s="419"/>
      <c r="D199" s="427"/>
      <c r="E199" s="427"/>
      <c r="F199" s="419"/>
      <c r="G199" s="427"/>
      <c r="H199" s="420"/>
      <c r="I199" s="420"/>
      <c r="J199" s="142" t="str">
        <f t="shared" si="105"/>
        <v/>
      </c>
      <c r="K199" s="142" t="str">
        <f t="shared" si="106"/>
        <v/>
      </c>
      <c r="L199" s="142" t="str">
        <f t="shared" si="107"/>
        <v/>
      </c>
      <c r="M199" s="142" t="str">
        <f t="shared" si="108"/>
        <v/>
      </c>
      <c r="N199" s="421"/>
      <c r="O199" s="421"/>
      <c r="P199" s="421"/>
      <c r="Q199" s="421"/>
      <c r="R199" s="145" t="str">
        <f t="shared" si="86"/>
        <v/>
      </c>
      <c r="S199" s="422"/>
      <c r="T199" s="422"/>
      <c r="U199" s="422"/>
      <c r="V199" s="422"/>
      <c r="W199" s="149" t="str">
        <f t="shared" si="87"/>
        <v/>
      </c>
      <c r="X199" s="151" t="str">
        <f t="shared" si="88"/>
        <v/>
      </c>
      <c r="Y199" s="63" t="str">
        <f>IF($C199="","",VLOOKUP($J199,'1.年齢給'!$B$8:$C$54,2))</f>
        <v/>
      </c>
      <c r="Z199" s="64" t="str">
        <f t="shared" si="89"/>
        <v/>
      </c>
      <c r="AA199" s="65" t="str">
        <f>IF($C199="","",IF($Z199="","",IF($Z199&lt;'3.段階号俸表・参照表'!$W$5,1,VLOOKUP($Z199,'3.段階号俸表・参照表'!$W$4:$AI$13,13,TRUE))))</f>
        <v/>
      </c>
      <c r="AB199" s="64" t="str">
        <f>IF(C199="","",($Z199-VLOOKUP($AA199,'3.段階号俸表・参照表'!$V$4:$AH$13,2,FALSE)))</f>
        <v/>
      </c>
      <c r="AC199" s="65" t="str">
        <f>IF($C199="","",IF($AB199&lt;=0,1,ROUNDUP($AB199/VLOOKUP($AA199,'3.段階号俸表・参照表'!$V$4:$AH$13,4,FALSE),0)+1))</f>
        <v/>
      </c>
      <c r="AD199" s="64" t="str">
        <f>IF($C199="","",INDEX('3.段階号俸表・参照表'!$B$3:$T$188,MATCH($AC199,'3.段階号俸表・参照表'!$B$3:$B$188,0),MATCH($AA199,'3.段階号俸表・参照表'!$B$3:$T$3,0)))</f>
        <v/>
      </c>
      <c r="AE199" s="64" t="str">
        <f t="shared" si="109"/>
        <v/>
      </c>
      <c r="AF199" s="64" t="str">
        <f t="shared" si="90"/>
        <v/>
      </c>
      <c r="AG199" s="64" t="str">
        <f t="shared" si="110"/>
        <v/>
      </c>
      <c r="AH199" s="67" t="str">
        <f t="shared" si="111"/>
        <v/>
      </c>
      <c r="AI199" s="187" t="str">
        <f t="shared" si="91"/>
        <v/>
      </c>
      <c r="AJ199" s="145" t="str">
        <f t="shared" si="92"/>
        <v/>
      </c>
      <c r="AK199" s="188" t="str">
        <f t="shared" si="93"/>
        <v/>
      </c>
      <c r="AL199" s="423"/>
      <c r="AM199" s="198" t="str">
        <f>IF($AL199="","",($AJ199-VLOOKUP($AL199,'3.段階号俸表・参照表'!$V$4:$AH$13,2,FALSE)))</f>
        <v/>
      </c>
      <c r="AN199" s="188" t="str">
        <f>IF($AL199="","",IF(ROUNDUP($AM199/VLOOKUP($AL199,'3.段階号俸表・参照表'!$V$4:$AH$13,4),0)+1&gt;=$AS199,$AS199,ROUNDUP($AM199/VLOOKUP($AL199,'3.段階号俸表・参照表'!$V$4:$AH$13,4),0)+1))</f>
        <v/>
      </c>
      <c r="AO199" s="199" t="str">
        <f>IF($AL199="","",($AN199-1)*VLOOKUP($AL199,'3.段階号俸表・参照表'!$V$4:$AI$13,4,FALSE))</f>
        <v/>
      </c>
      <c r="AP199" s="188" t="str">
        <f t="shared" si="94"/>
        <v/>
      </c>
      <c r="AQ199" s="188" t="str">
        <f>IF($AL199="","",IF($AP199&lt;=0,0,IF(ROUNDUP($AP199/(VLOOKUP($AL199,'3.段階号俸表・参照表'!$V$4:$AH$13,8,FALSE)),0)&gt;=($AT199-$AS199),$AT199-$AS199,ROUNDUP($AP199/(VLOOKUP($AL199,'3.段階号俸表・参照表'!$V$4:$AH$13,8,FALSE)),0))))</f>
        <v/>
      </c>
      <c r="AR199" s="188" t="str">
        <f t="shared" si="95"/>
        <v/>
      </c>
      <c r="AS199" s="188" t="str">
        <f>IF($AL199="","",VLOOKUP($AL199,'3.段階号俸表・参照表'!$V$4:$AH$13,11,FALSE))</f>
        <v/>
      </c>
      <c r="AT199" s="188" t="str">
        <f>IF($AL199="","",VLOOKUP($AL199,'3.段階号俸表・参照表'!$V$4:$AH$13,12,FALSE))</f>
        <v/>
      </c>
      <c r="AU199" s="145" t="str">
        <f>IF($AL199="","",INDEX('3.段階号俸表・参照表'!$B$3:$T$188,MATCH($AR199,'3.段階号俸表・参照表'!$B$3:$B$188,0),MATCH($AL199,'3.段階号俸表・参照表'!$B$3:$T$3,0)))</f>
        <v/>
      </c>
      <c r="AV199" s="145" t="str">
        <f t="shared" si="81"/>
        <v/>
      </c>
      <c r="AW199" s="145" t="str">
        <f t="shared" si="96"/>
        <v/>
      </c>
      <c r="AX199" s="145" t="str">
        <f t="shared" si="97"/>
        <v/>
      </c>
      <c r="AY199" s="145" t="str">
        <f t="shared" si="98"/>
        <v/>
      </c>
      <c r="AZ199" s="145" t="str">
        <f t="shared" si="99"/>
        <v/>
      </c>
      <c r="BA199" s="201" t="str">
        <f t="shared" si="100"/>
        <v/>
      </c>
      <c r="BC199" s="234" t="str">
        <f t="shared" si="112"/>
        <v/>
      </c>
      <c r="BD199" s="226" t="str">
        <f t="shared" si="113"/>
        <v/>
      </c>
      <c r="BE199" s="226" t="str">
        <f t="shared" si="114"/>
        <v/>
      </c>
      <c r="BF199" s="226" t="str">
        <f t="shared" si="115"/>
        <v/>
      </c>
      <c r="BG199" s="235" t="str">
        <f>IF($C199="","",IF($BC199&gt;=$BC$5,AI199,VLOOKUP(BC199,'1.年齢給'!$B$8:$C$54,2)))</f>
        <v/>
      </c>
      <c r="BH199" s="240" t="str">
        <f t="shared" si="101"/>
        <v/>
      </c>
      <c r="BI199" s="230" t="str">
        <f t="shared" si="102"/>
        <v/>
      </c>
      <c r="BJ199" s="230" t="str">
        <f t="shared" si="103"/>
        <v/>
      </c>
      <c r="BK199" s="230" t="str">
        <f>IF($BH199="","",VLOOKUP($BH199,'3.段階号俸表・参照表'!V$4:AH$13,11,FALSE))</f>
        <v/>
      </c>
      <c r="BL199" s="230" t="str">
        <f>IF($BH199="","",VLOOKUP($BH199,'3.段階号俸表・参照表'!$V$4:$AH$13,12,FALSE))</f>
        <v/>
      </c>
      <c r="BM199" s="235" t="str">
        <f>IF($C199="","",IF($BC199&gt;=$BC$5,$AU199,INDEX('3.段階号俸表・参照表'!$B$3:$T$188,MATCH(BJ199,'3.段階号俸表・参照表'!$B$3:$B$188,0),MATCH(BH199,'3.段階号俸表・参照表'!$B$3:$T$3,0))))</f>
        <v/>
      </c>
      <c r="BN199" s="238" t="str">
        <f t="shared" si="104"/>
        <v/>
      </c>
    </row>
    <row r="200" spans="1:66" ht="14.4" x14ac:dyDescent="0.15">
      <c r="A200" s="62" t="str">
        <f>IF(C200="","",COUNTA($C$9:C200))</f>
        <v/>
      </c>
      <c r="B200" s="419"/>
      <c r="C200" s="419"/>
      <c r="D200" s="427"/>
      <c r="E200" s="427"/>
      <c r="F200" s="419"/>
      <c r="G200" s="427"/>
      <c r="H200" s="420"/>
      <c r="I200" s="420"/>
      <c r="J200" s="142" t="str">
        <f t="shared" si="105"/>
        <v/>
      </c>
      <c r="K200" s="142" t="str">
        <f t="shared" si="106"/>
        <v/>
      </c>
      <c r="L200" s="142" t="str">
        <f t="shared" si="107"/>
        <v/>
      </c>
      <c r="M200" s="142" t="str">
        <f t="shared" si="108"/>
        <v/>
      </c>
      <c r="N200" s="421"/>
      <c r="O200" s="421"/>
      <c r="P200" s="421"/>
      <c r="Q200" s="421"/>
      <c r="R200" s="145" t="str">
        <f t="shared" si="86"/>
        <v/>
      </c>
      <c r="S200" s="422"/>
      <c r="T200" s="422"/>
      <c r="U200" s="422"/>
      <c r="V200" s="422"/>
      <c r="W200" s="149" t="str">
        <f t="shared" si="87"/>
        <v/>
      </c>
      <c r="X200" s="151" t="str">
        <f t="shared" si="88"/>
        <v/>
      </c>
      <c r="Y200" s="63" t="str">
        <f>IF($C200="","",VLOOKUP($J200,'1.年齢給'!$B$8:$C$54,2))</f>
        <v/>
      </c>
      <c r="Z200" s="64" t="str">
        <f t="shared" si="89"/>
        <v/>
      </c>
      <c r="AA200" s="65" t="str">
        <f>IF($C200="","",IF($Z200="","",IF($Z200&lt;'3.段階号俸表・参照表'!$W$5,1,VLOOKUP($Z200,'3.段階号俸表・参照表'!$W$4:$AI$13,13,TRUE))))</f>
        <v/>
      </c>
      <c r="AB200" s="64" t="str">
        <f>IF(C200="","",($Z200-VLOOKUP($AA200,'3.段階号俸表・参照表'!$V$4:$AH$13,2,FALSE)))</f>
        <v/>
      </c>
      <c r="AC200" s="65" t="str">
        <f>IF($C200="","",IF($AB200&lt;=0,1,ROUNDUP($AB200/VLOOKUP($AA200,'3.段階号俸表・参照表'!$V$4:$AH$13,4,FALSE),0)+1))</f>
        <v/>
      </c>
      <c r="AD200" s="64" t="str">
        <f>IF($C200="","",INDEX('3.段階号俸表・参照表'!$B$3:$T$188,MATCH($AC200,'3.段階号俸表・参照表'!$B$3:$B$188,0),MATCH($AA200,'3.段階号俸表・参照表'!$B$3:$T$3,0)))</f>
        <v/>
      </c>
      <c r="AE200" s="64" t="str">
        <f t="shared" si="109"/>
        <v/>
      </c>
      <c r="AF200" s="64" t="str">
        <f t="shared" si="90"/>
        <v/>
      </c>
      <c r="AG200" s="64" t="str">
        <f t="shared" si="110"/>
        <v/>
      </c>
      <c r="AH200" s="67" t="str">
        <f t="shared" si="111"/>
        <v/>
      </c>
      <c r="AI200" s="187" t="str">
        <f t="shared" si="91"/>
        <v/>
      </c>
      <c r="AJ200" s="145" t="str">
        <f t="shared" si="92"/>
        <v/>
      </c>
      <c r="AK200" s="188" t="str">
        <f t="shared" si="93"/>
        <v/>
      </c>
      <c r="AL200" s="423"/>
      <c r="AM200" s="198" t="str">
        <f>IF($AL200="","",($AJ200-VLOOKUP($AL200,'3.段階号俸表・参照表'!$V$4:$AH$13,2,FALSE)))</f>
        <v/>
      </c>
      <c r="AN200" s="188" t="str">
        <f>IF($AL200="","",IF(ROUNDUP($AM200/VLOOKUP($AL200,'3.段階号俸表・参照表'!$V$4:$AH$13,4),0)+1&gt;=$AS200,$AS200,ROUNDUP($AM200/VLOOKUP($AL200,'3.段階号俸表・参照表'!$V$4:$AH$13,4),0)+1))</f>
        <v/>
      </c>
      <c r="AO200" s="199" t="str">
        <f>IF($AL200="","",($AN200-1)*VLOOKUP($AL200,'3.段階号俸表・参照表'!$V$4:$AI$13,4,FALSE))</f>
        <v/>
      </c>
      <c r="AP200" s="188" t="str">
        <f t="shared" si="94"/>
        <v/>
      </c>
      <c r="AQ200" s="188" t="str">
        <f>IF($AL200="","",IF($AP200&lt;=0,0,IF(ROUNDUP($AP200/(VLOOKUP($AL200,'3.段階号俸表・参照表'!$V$4:$AH$13,8,FALSE)),0)&gt;=($AT200-$AS200),$AT200-$AS200,ROUNDUP($AP200/(VLOOKUP($AL200,'3.段階号俸表・参照表'!$V$4:$AH$13,8,FALSE)),0))))</f>
        <v/>
      </c>
      <c r="AR200" s="188" t="str">
        <f t="shared" si="95"/>
        <v/>
      </c>
      <c r="AS200" s="188" t="str">
        <f>IF($AL200="","",VLOOKUP($AL200,'3.段階号俸表・参照表'!$V$4:$AH$13,11,FALSE))</f>
        <v/>
      </c>
      <c r="AT200" s="188" t="str">
        <f>IF($AL200="","",VLOOKUP($AL200,'3.段階号俸表・参照表'!$V$4:$AH$13,12,FALSE))</f>
        <v/>
      </c>
      <c r="AU200" s="145" t="str">
        <f>IF($AL200="","",INDEX('3.段階号俸表・参照表'!$B$3:$T$188,MATCH($AR200,'3.段階号俸表・参照表'!$B$3:$B$188,0),MATCH($AL200,'3.段階号俸表・参照表'!$B$3:$T$3,0)))</f>
        <v/>
      </c>
      <c r="AV200" s="145" t="str">
        <f t="shared" si="81"/>
        <v/>
      </c>
      <c r="AW200" s="145" t="str">
        <f t="shared" si="96"/>
        <v/>
      </c>
      <c r="AX200" s="145" t="str">
        <f t="shared" si="97"/>
        <v/>
      </c>
      <c r="AY200" s="145" t="str">
        <f t="shared" si="98"/>
        <v/>
      </c>
      <c r="AZ200" s="145" t="str">
        <f t="shared" si="99"/>
        <v/>
      </c>
      <c r="BA200" s="201" t="str">
        <f t="shared" si="100"/>
        <v/>
      </c>
      <c r="BC200" s="234" t="str">
        <f t="shared" si="112"/>
        <v/>
      </c>
      <c r="BD200" s="226" t="str">
        <f t="shared" si="113"/>
        <v/>
      </c>
      <c r="BE200" s="226" t="str">
        <f t="shared" si="114"/>
        <v/>
      </c>
      <c r="BF200" s="226" t="str">
        <f t="shared" si="115"/>
        <v/>
      </c>
      <c r="BG200" s="235" t="str">
        <f>IF($C200="","",IF($BC200&gt;=$BC$5,AI200,VLOOKUP(BC200,'1.年齢給'!$B$8:$C$54,2)))</f>
        <v/>
      </c>
      <c r="BH200" s="240" t="str">
        <f t="shared" si="101"/>
        <v/>
      </c>
      <c r="BI200" s="230" t="str">
        <f t="shared" si="102"/>
        <v/>
      </c>
      <c r="BJ200" s="230" t="str">
        <f t="shared" si="103"/>
        <v/>
      </c>
      <c r="BK200" s="230" t="str">
        <f>IF($BH200="","",VLOOKUP($BH200,'3.段階号俸表・参照表'!V$4:AH$13,11,FALSE))</f>
        <v/>
      </c>
      <c r="BL200" s="230" t="str">
        <f>IF($BH200="","",VLOOKUP($BH200,'3.段階号俸表・参照表'!$V$4:$AH$13,12,FALSE))</f>
        <v/>
      </c>
      <c r="BM200" s="235" t="str">
        <f>IF($C200="","",IF($BC200&gt;=$BC$5,$AU200,INDEX('3.段階号俸表・参照表'!$B$3:$T$188,MATCH(BJ200,'3.段階号俸表・参照表'!$B$3:$B$188,0),MATCH(BH200,'3.段階号俸表・参照表'!$B$3:$T$3,0))))</f>
        <v/>
      </c>
      <c r="BN200" s="238" t="str">
        <f t="shared" si="104"/>
        <v/>
      </c>
    </row>
    <row r="201" spans="1:66" ht="14.4" x14ac:dyDescent="0.15">
      <c r="A201" s="62" t="str">
        <f>IF(C201="","",COUNTA($C$9:C201))</f>
        <v/>
      </c>
      <c r="B201" s="419"/>
      <c r="C201" s="419"/>
      <c r="D201" s="427"/>
      <c r="E201" s="427"/>
      <c r="F201" s="419"/>
      <c r="G201" s="427"/>
      <c r="H201" s="420"/>
      <c r="I201" s="420"/>
      <c r="J201" s="142" t="str">
        <f t="shared" si="105"/>
        <v/>
      </c>
      <c r="K201" s="142" t="str">
        <f t="shared" si="106"/>
        <v/>
      </c>
      <c r="L201" s="142" t="str">
        <f t="shared" si="107"/>
        <v/>
      </c>
      <c r="M201" s="142" t="str">
        <f t="shared" si="108"/>
        <v/>
      </c>
      <c r="N201" s="421"/>
      <c r="O201" s="421"/>
      <c r="P201" s="421"/>
      <c r="Q201" s="421"/>
      <c r="R201" s="145" t="str">
        <f t="shared" si="86"/>
        <v/>
      </c>
      <c r="S201" s="422"/>
      <c r="T201" s="422"/>
      <c r="U201" s="422"/>
      <c r="V201" s="422"/>
      <c r="W201" s="149" t="str">
        <f t="shared" si="87"/>
        <v/>
      </c>
      <c r="X201" s="151" t="str">
        <f t="shared" si="88"/>
        <v/>
      </c>
      <c r="Y201" s="63" t="str">
        <f>IF($C201="","",VLOOKUP($J201,'1.年齢給'!$B$8:$C$54,2))</f>
        <v/>
      </c>
      <c r="Z201" s="64" t="str">
        <f t="shared" si="89"/>
        <v/>
      </c>
      <c r="AA201" s="65" t="str">
        <f>IF($C201="","",IF($Z201="","",IF($Z201&lt;'3.段階号俸表・参照表'!$W$5,1,VLOOKUP($Z201,'3.段階号俸表・参照表'!$W$4:$AI$13,13,TRUE))))</f>
        <v/>
      </c>
      <c r="AB201" s="64" t="str">
        <f>IF(C201="","",($Z201-VLOOKUP($AA201,'3.段階号俸表・参照表'!$V$4:$AH$13,2,FALSE)))</f>
        <v/>
      </c>
      <c r="AC201" s="65" t="str">
        <f>IF($C201="","",IF($AB201&lt;=0,1,ROUNDUP($AB201/VLOOKUP($AA201,'3.段階号俸表・参照表'!$V$4:$AH$13,4,FALSE),0)+1))</f>
        <v/>
      </c>
      <c r="AD201" s="64" t="str">
        <f>IF($C201="","",INDEX('3.段階号俸表・参照表'!$B$3:$T$188,MATCH($AC201,'3.段階号俸表・参照表'!$B$3:$B$188,0),MATCH($AA201,'3.段階号俸表・参照表'!$B$3:$T$3,0)))</f>
        <v/>
      </c>
      <c r="AE201" s="64" t="str">
        <f t="shared" ref="AE201:AE208" si="116">IF(C201="","",$Y201+$AD201)</f>
        <v/>
      </c>
      <c r="AF201" s="64" t="str">
        <f t="shared" si="90"/>
        <v/>
      </c>
      <c r="AG201" s="64" t="str">
        <f t="shared" ref="AG201:AG208" si="117">IF($C201="","",$AE201+$AF201)</f>
        <v/>
      </c>
      <c r="AH201" s="67" t="str">
        <f t="shared" ref="AH201:AH208" si="118">IF($C201="","",$AG201-$X201)</f>
        <v/>
      </c>
      <c r="AI201" s="187" t="str">
        <f t="shared" si="91"/>
        <v/>
      </c>
      <c r="AJ201" s="145" t="str">
        <f t="shared" si="92"/>
        <v/>
      </c>
      <c r="AK201" s="188" t="str">
        <f t="shared" si="93"/>
        <v/>
      </c>
      <c r="AL201" s="423"/>
      <c r="AM201" s="198" t="str">
        <f>IF($AL201="","",($AJ201-VLOOKUP($AL201,'3.段階号俸表・参照表'!$V$4:$AH$13,2,FALSE)))</f>
        <v/>
      </c>
      <c r="AN201" s="188" t="str">
        <f>IF($AL201="","",IF(ROUNDUP($AM201/VLOOKUP($AL201,'3.段階号俸表・参照表'!$V$4:$AH$13,4),0)+1&gt;=$AS201,$AS201,ROUNDUP($AM201/VLOOKUP($AL201,'3.段階号俸表・参照表'!$V$4:$AH$13,4),0)+1))</f>
        <v/>
      </c>
      <c r="AO201" s="199" t="str">
        <f>IF($AL201="","",($AN201-1)*VLOOKUP($AL201,'3.段階号俸表・参照表'!$V$4:$AI$13,4,FALSE))</f>
        <v/>
      </c>
      <c r="AP201" s="188" t="str">
        <f t="shared" si="94"/>
        <v/>
      </c>
      <c r="AQ201" s="188" t="str">
        <f>IF($AL201="","",IF($AP201&lt;=0,0,IF(ROUNDUP($AP201/(VLOOKUP($AL201,'3.段階号俸表・参照表'!$V$4:$AH$13,8,FALSE)),0)&gt;=($AT201-$AS201),$AT201-$AS201,ROUNDUP($AP201/(VLOOKUP($AL201,'3.段階号俸表・参照表'!$V$4:$AH$13,8,FALSE)),0))))</f>
        <v/>
      </c>
      <c r="AR201" s="188" t="str">
        <f t="shared" si="95"/>
        <v/>
      </c>
      <c r="AS201" s="188" t="str">
        <f>IF($AL201="","",VLOOKUP($AL201,'3.段階号俸表・参照表'!$V$4:$AH$13,11,FALSE))</f>
        <v/>
      </c>
      <c r="AT201" s="188" t="str">
        <f>IF($AL201="","",VLOOKUP($AL201,'3.段階号俸表・参照表'!$V$4:$AH$13,12,FALSE))</f>
        <v/>
      </c>
      <c r="AU201" s="145" t="str">
        <f>IF($AL201="","",INDEX('3.段階号俸表・参照表'!$B$3:$T$188,MATCH($AR201,'3.段階号俸表・参照表'!$B$3:$B$188,0),MATCH($AL201,'3.段階号俸表・参照表'!$B$3:$T$3,0)))</f>
        <v/>
      </c>
      <c r="AV201" s="145" t="str">
        <f t="shared" ref="AV201:AV208" si="119">IF($AL201="","",$AI201+$AU201)</f>
        <v/>
      </c>
      <c r="AW201" s="145" t="str">
        <f t="shared" si="96"/>
        <v/>
      </c>
      <c r="AX201" s="145" t="str">
        <f t="shared" si="97"/>
        <v/>
      </c>
      <c r="AY201" s="145" t="str">
        <f t="shared" si="98"/>
        <v/>
      </c>
      <c r="AZ201" s="145" t="str">
        <f t="shared" si="99"/>
        <v/>
      </c>
      <c r="BA201" s="201" t="str">
        <f t="shared" si="100"/>
        <v/>
      </c>
      <c r="BC201" s="234" t="str">
        <f t="shared" ref="BC201:BC208" si="120">IF(H201="","",DATEDIF(H201-1,$BC$3,"Y"))</f>
        <v/>
      </c>
      <c r="BD201" s="226" t="str">
        <f t="shared" ref="BD201:BD208" si="121">IF(H201="","",DATEDIF(H201-1,$BC$3,"YM"))</f>
        <v/>
      </c>
      <c r="BE201" s="226" t="str">
        <f t="shared" ref="BE201:BE208" si="122">IF(I201="","",DATEDIF(I201-1,$BC$3,"Y"))</f>
        <v/>
      </c>
      <c r="BF201" s="226" t="str">
        <f t="shared" ref="BF201:BF208" si="123">IF(I201="","",DATEDIF(I201-1,$BC$3,"YM"))</f>
        <v/>
      </c>
      <c r="BG201" s="235" t="str">
        <f>IF($C201="","",IF($BC201&gt;=$BC$5,AI201,VLOOKUP(BC201,'1.年齢給'!$B$8:$C$54,2)))</f>
        <v/>
      </c>
      <c r="BH201" s="240" t="str">
        <f t="shared" si="101"/>
        <v/>
      </c>
      <c r="BI201" s="230" t="str">
        <f t="shared" si="102"/>
        <v/>
      </c>
      <c r="BJ201" s="230" t="str">
        <f t="shared" si="103"/>
        <v/>
      </c>
      <c r="BK201" s="230" t="str">
        <f>IF($BH201="","",VLOOKUP($BH201,'3.段階号俸表・参照表'!V$4:AH$13,11,FALSE))</f>
        <v/>
      </c>
      <c r="BL201" s="230" t="str">
        <f>IF($BH201="","",VLOOKUP($BH201,'3.段階号俸表・参照表'!$V$4:$AH$13,12,FALSE))</f>
        <v/>
      </c>
      <c r="BM201" s="235" t="str">
        <f>IF($C201="","",IF($BC201&gt;=$BC$5,$AU201,INDEX('3.段階号俸表・参照表'!$B$3:$T$188,MATCH(BJ201,'3.段階号俸表・参照表'!$B$3:$B$188,0),MATCH(BH201,'3.段階号俸表・参照表'!$B$3:$T$3,0))))</f>
        <v/>
      </c>
      <c r="BN201" s="238" t="str">
        <f t="shared" si="104"/>
        <v/>
      </c>
    </row>
    <row r="202" spans="1:66" ht="14.4" x14ac:dyDescent="0.15">
      <c r="A202" s="62" t="str">
        <f>IF(C202="","",COUNTA($C$9:C202))</f>
        <v/>
      </c>
      <c r="B202" s="419"/>
      <c r="C202" s="419"/>
      <c r="D202" s="427"/>
      <c r="E202" s="427"/>
      <c r="F202" s="419"/>
      <c r="G202" s="427"/>
      <c r="H202" s="420"/>
      <c r="I202" s="420"/>
      <c r="J202" s="142" t="str">
        <f t="shared" si="105"/>
        <v/>
      </c>
      <c r="K202" s="142" t="str">
        <f t="shared" si="106"/>
        <v/>
      </c>
      <c r="L202" s="142" t="str">
        <f t="shared" si="107"/>
        <v/>
      </c>
      <c r="M202" s="142" t="str">
        <f t="shared" si="108"/>
        <v/>
      </c>
      <c r="N202" s="421"/>
      <c r="O202" s="421"/>
      <c r="P202" s="421"/>
      <c r="Q202" s="421"/>
      <c r="R202" s="145" t="str">
        <f t="shared" ref="R202:R208" si="124">IF($C202="","",SUM(N202:Q202))</f>
        <v/>
      </c>
      <c r="S202" s="422"/>
      <c r="T202" s="422"/>
      <c r="U202" s="422"/>
      <c r="V202" s="422"/>
      <c r="W202" s="149" t="str">
        <f t="shared" ref="W202:W207" si="125">IF(C202="","",SUM(S202:V202))</f>
        <v/>
      </c>
      <c r="X202" s="151" t="str">
        <f t="shared" ref="X202:X207" si="126">IF(C202="","",R202+W202)</f>
        <v/>
      </c>
      <c r="Y202" s="63" t="str">
        <f>IF($C202="","",VLOOKUP($J202,'1.年齢給'!$B$8:$C$54,2))</f>
        <v/>
      </c>
      <c r="Z202" s="64" t="str">
        <f t="shared" ref="Z202:Z208" si="127">IF(C202="","",R202-Y202)</f>
        <v/>
      </c>
      <c r="AA202" s="65" t="str">
        <f>IF($C202="","",IF($Z202="","",IF($Z202&lt;'3.段階号俸表・参照表'!$W$5,1,VLOOKUP($Z202,'3.段階号俸表・参照表'!$W$4:$AI$13,13,TRUE))))</f>
        <v/>
      </c>
      <c r="AB202" s="64" t="str">
        <f>IF(C202="","",($Z202-VLOOKUP($AA202,'3.段階号俸表・参照表'!$V$4:$AH$13,2,FALSE)))</f>
        <v/>
      </c>
      <c r="AC202" s="65" t="str">
        <f>IF($C202="","",IF($AB202&lt;=0,1,ROUNDUP($AB202/VLOOKUP($AA202,'3.段階号俸表・参照表'!$V$4:$AH$13,4,FALSE),0)+1))</f>
        <v/>
      </c>
      <c r="AD202" s="64" t="str">
        <f>IF($C202="","",INDEX('3.段階号俸表・参照表'!$B$3:$T$188,MATCH($AC202,'3.段階号俸表・参照表'!$B$3:$B$188,0),MATCH($AA202,'3.段階号俸表・参照表'!$B$3:$T$3,0)))</f>
        <v/>
      </c>
      <c r="AE202" s="64" t="str">
        <f t="shared" si="116"/>
        <v/>
      </c>
      <c r="AF202" s="64" t="str">
        <f t="shared" ref="AF202:AF208" si="128">W202</f>
        <v/>
      </c>
      <c r="AG202" s="64" t="str">
        <f t="shared" si="117"/>
        <v/>
      </c>
      <c r="AH202" s="67" t="str">
        <f t="shared" si="118"/>
        <v/>
      </c>
      <c r="AI202" s="187" t="str">
        <f t="shared" ref="AI202:AI208" si="129">$Y202</f>
        <v/>
      </c>
      <c r="AJ202" s="145" t="str">
        <f t="shared" ref="AJ202:AJ208" si="130">$Z202</f>
        <v/>
      </c>
      <c r="AK202" s="188" t="str">
        <f t="shared" ref="AK202:AK208" si="131">$AA202</f>
        <v/>
      </c>
      <c r="AL202" s="423"/>
      <c r="AM202" s="198" t="str">
        <f>IF($AL202="","",($AJ202-VLOOKUP($AL202,'3.段階号俸表・参照表'!$V$4:$AH$13,2,FALSE)))</f>
        <v/>
      </c>
      <c r="AN202" s="188" t="str">
        <f>IF($AL202="","",IF(ROUNDUP($AM202/VLOOKUP($AL202,'3.段階号俸表・参照表'!$V$4:$AH$13,4),0)+1&gt;=$AS202,$AS202,ROUNDUP($AM202/VLOOKUP($AL202,'3.段階号俸表・参照表'!$V$4:$AH$13,4),0)+1))</f>
        <v/>
      </c>
      <c r="AO202" s="199" t="str">
        <f>IF($AL202="","",($AN202-1)*VLOOKUP($AL202,'3.段階号俸表・参照表'!$V$4:$AI$13,4,FALSE))</f>
        <v/>
      </c>
      <c r="AP202" s="188" t="str">
        <f t="shared" ref="AP202:AP208" si="132">IF($AL202="","",$AM202-$AO202)</f>
        <v/>
      </c>
      <c r="AQ202" s="188" t="str">
        <f>IF($AL202="","",IF($AP202&lt;=0,0,IF(ROUNDUP($AP202/(VLOOKUP($AL202,'3.段階号俸表・参照表'!$V$4:$AH$13,8,FALSE)),0)&gt;=($AT202-$AS202),$AT202-$AS202,ROUNDUP($AP202/(VLOOKUP($AL202,'3.段階号俸表・参照表'!$V$4:$AH$13,8,FALSE)),0))))</f>
        <v/>
      </c>
      <c r="AR202" s="188" t="str">
        <f t="shared" ref="AR202:AR208" si="133">IF($AL202="","",IF($AN202+$AQ202&gt;=$AT202,$AT202,IF($AN202+$AQ202&lt;=0,1,$AN202+$AQ202)))</f>
        <v/>
      </c>
      <c r="AS202" s="188" t="str">
        <f>IF($AL202="","",VLOOKUP($AL202,'3.段階号俸表・参照表'!$V$4:$AH$13,11,FALSE))</f>
        <v/>
      </c>
      <c r="AT202" s="188" t="str">
        <f>IF($AL202="","",VLOOKUP($AL202,'3.段階号俸表・参照表'!$V$4:$AH$13,12,FALSE))</f>
        <v/>
      </c>
      <c r="AU202" s="145" t="str">
        <f>IF($AL202="","",INDEX('3.段階号俸表・参照表'!$B$3:$T$188,MATCH($AR202,'3.段階号俸表・参照表'!$B$3:$B$188,0),MATCH($AL202,'3.段階号俸表・参照表'!$B$3:$T$3,0)))</f>
        <v/>
      </c>
      <c r="AV202" s="145" t="str">
        <f t="shared" si="119"/>
        <v/>
      </c>
      <c r="AW202" s="145" t="str">
        <f t="shared" ref="AW202:AW208" si="134">$AF202</f>
        <v/>
      </c>
      <c r="AX202" s="145" t="str">
        <f t="shared" ref="AX202:AX208" si="135">IF($AL202="","",$AV202+$AW202)</f>
        <v/>
      </c>
      <c r="AY202" s="145" t="str">
        <f t="shared" ref="AY202:AY208" si="136">IF($AL202="","",IF(($AJ202-$AU202)&gt;0,$AJ202-$AU202,0))</f>
        <v/>
      </c>
      <c r="AZ202" s="145" t="str">
        <f t="shared" ref="AZ202:AZ208" si="137">IF($AL202="","",$AX202+$AY202)</f>
        <v/>
      </c>
      <c r="BA202" s="201" t="str">
        <f t="shared" ref="BA202:BA208" si="138">IF($AL202="","",$AZ202-$X202)</f>
        <v/>
      </c>
      <c r="BC202" s="234" t="str">
        <f t="shared" si="120"/>
        <v/>
      </c>
      <c r="BD202" s="226" t="str">
        <f t="shared" si="121"/>
        <v/>
      </c>
      <c r="BE202" s="226" t="str">
        <f t="shared" si="122"/>
        <v/>
      </c>
      <c r="BF202" s="226" t="str">
        <f t="shared" si="123"/>
        <v/>
      </c>
      <c r="BG202" s="235" t="str">
        <f>IF($C202="","",IF($BC202&gt;=$BC$5,AI202,VLOOKUP(BC202,'1.年齢給'!$B$8:$C$54,2)))</f>
        <v/>
      </c>
      <c r="BH202" s="240" t="str">
        <f t="shared" ref="BH202:BH208" si="139">IF($C202="","",$AL202)</f>
        <v/>
      </c>
      <c r="BI202" s="230" t="str">
        <f t="shared" ref="BI202:BI208" si="140">IF($C202="","",IF($BC202&gt;=$BC$5,$AR202,AR202+$BI$5))</f>
        <v/>
      </c>
      <c r="BJ202" s="230" t="str">
        <f t="shared" ref="BJ202:BJ208" si="141">IF($BI202="","",IF($BI202&gt;=$BL202,$BL202,$BI202))</f>
        <v/>
      </c>
      <c r="BK202" s="230" t="str">
        <f>IF($BH202="","",VLOOKUP($BH202,'3.段階号俸表・参照表'!V$4:AH$13,11,FALSE))</f>
        <v/>
      </c>
      <c r="BL202" s="230" t="str">
        <f>IF($BH202="","",VLOOKUP($BH202,'3.段階号俸表・参照表'!$V$4:$AH$13,12,FALSE))</f>
        <v/>
      </c>
      <c r="BM202" s="235" t="str">
        <f>IF($C202="","",IF($BC202&gt;=$BC$5,$AU202,INDEX('3.段階号俸表・参照表'!$B$3:$T$188,MATCH(BJ202,'3.段階号俸表・参照表'!$B$3:$B$188,0),MATCH(BH202,'3.段階号俸表・参照表'!$B$3:$T$3,0))))</f>
        <v/>
      </c>
      <c r="BN202" s="238" t="str">
        <f t="shared" ref="BN202:BN208" si="142">IF($C202="","",$BG202+$BM202)</f>
        <v/>
      </c>
    </row>
    <row r="203" spans="1:66" ht="14.4" x14ac:dyDescent="0.15">
      <c r="A203" s="62" t="str">
        <f>IF(C203="","",COUNTA($C$9:C203))</f>
        <v/>
      </c>
      <c r="B203" s="419"/>
      <c r="C203" s="419"/>
      <c r="D203" s="427"/>
      <c r="E203" s="427"/>
      <c r="F203" s="419"/>
      <c r="G203" s="427"/>
      <c r="H203" s="420"/>
      <c r="I203" s="420"/>
      <c r="J203" s="142" t="str">
        <f t="shared" ref="J203:J208" si="143">IF(H203="","",DATEDIF(H203-1,$J$5,"Y"))</f>
        <v/>
      </c>
      <c r="K203" s="142" t="str">
        <f t="shared" ref="K203:K208" si="144">IF(H203="","",DATEDIF(H203-1,$J$5,"YM"))</f>
        <v/>
      </c>
      <c r="L203" s="142" t="str">
        <f t="shared" ref="L203:L208" si="145">IF(I203="","",DATEDIF(I203-1,$J$5,"Y"))</f>
        <v/>
      </c>
      <c r="M203" s="142" t="str">
        <f t="shared" ref="M203:M208" si="146">IF(I203="","",DATEDIF(I203-1,$J$5,"YM"))</f>
        <v/>
      </c>
      <c r="N203" s="421"/>
      <c r="O203" s="421"/>
      <c r="P203" s="421"/>
      <c r="Q203" s="421"/>
      <c r="R203" s="145" t="str">
        <f t="shared" si="124"/>
        <v/>
      </c>
      <c r="S203" s="422"/>
      <c r="T203" s="422"/>
      <c r="U203" s="422"/>
      <c r="V203" s="422"/>
      <c r="W203" s="149" t="str">
        <f t="shared" si="125"/>
        <v/>
      </c>
      <c r="X203" s="151" t="str">
        <f t="shared" si="126"/>
        <v/>
      </c>
      <c r="Y203" s="63" t="str">
        <f>IF($C203="","",VLOOKUP($J203,'1.年齢給'!$B$8:$C$54,2))</f>
        <v/>
      </c>
      <c r="Z203" s="64" t="str">
        <f t="shared" si="127"/>
        <v/>
      </c>
      <c r="AA203" s="65" t="str">
        <f>IF($C203="","",IF($Z203="","",IF($Z203&lt;'3.段階号俸表・参照表'!$W$5,1,VLOOKUP($Z203,'3.段階号俸表・参照表'!$W$4:$AI$13,13,TRUE))))</f>
        <v/>
      </c>
      <c r="AB203" s="64" t="str">
        <f>IF(C203="","",($Z203-VLOOKUP($AA203,'3.段階号俸表・参照表'!$V$4:$AH$13,2,FALSE)))</f>
        <v/>
      </c>
      <c r="AC203" s="65" t="str">
        <f>IF($C203="","",IF($AB203&lt;=0,1,ROUNDUP($AB203/VLOOKUP($AA203,'3.段階号俸表・参照表'!$V$4:$AH$13,4,FALSE),0)+1))</f>
        <v/>
      </c>
      <c r="AD203" s="64" t="str">
        <f>IF($C203="","",INDEX('3.段階号俸表・参照表'!$B$3:$T$188,MATCH($AC203,'3.段階号俸表・参照表'!$B$3:$B$188,0),MATCH($AA203,'3.段階号俸表・参照表'!$B$3:$T$3,0)))</f>
        <v/>
      </c>
      <c r="AE203" s="64" t="str">
        <f t="shared" si="116"/>
        <v/>
      </c>
      <c r="AF203" s="64" t="str">
        <f t="shared" si="128"/>
        <v/>
      </c>
      <c r="AG203" s="64" t="str">
        <f t="shared" si="117"/>
        <v/>
      </c>
      <c r="AH203" s="67" t="str">
        <f t="shared" si="118"/>
        <v/>
      </c>
      <c r="AI203" s="187" t="str">
        <f t="shared" si="129"/>
        <v/>
      </c>
      <c r="AJ203" s="145" t="str">
        <f t="shared" si="130"/>
        <v/>
      </c>
      <c r="AK203" s="188" t="str">
        <f t="shared" si="131"/>
        <v/>
      </c>
      <c r="AL203" s="423"/>
      <c r="AM203" s="198" t="str">
        <f>IF($AL203="","",($AJ203-VLOOKUP($AL203,'3.段階号俸表・参照表'!$V$4:$AH$13,2,FALSE)))</f>
        <v/>
      </c>
      <c r="AN203" s="188" t="str">
        <f>IF($AL203="","",IF(ROUNDUP($AM203/VLOOKUP($AL203,'3.段階号俸表・参照表'!$V$4:$AH$13,4),0)+1&gt;=$AS203,$AS203,ROUNDUP($AM203/VLOOKUP($AL203,'3.段階号俸表・参照表'!$V$4:$AH$13,4),0)+1))</f>
        <v/>
      </c>
      <c r="AO203" s="199" t="str">
        <f>IF($AL203="","",($AN203-1)*VLOOKUP($AL203,'3.段階号俸表・参照表'!$V$4:$AI$13,4,FALSE))</f>
        <v/>
      </c>
      <c r="AP203" s="188" t="str">
        <f t="shared" si="132"/>
        <v/>
      </c>
      <c r="AQ203" s="188" t="str">
        <f>IF($AL203="","",IF($AP203&lt;=0,0,IF(ROUNDUP($AP203/(VLOOKUP($AL203,'3.段階号俸表・参照表'!$V$4:$AH$13,8,FALSE)),0)&gt;=($AT203-$AS203),$AT203-$AS203,ROUNDUP($AP203/(VLOOKUP($AL203,'3.段階号俸表・参照表'!$V$4:$AH$13,8,FALSE)),0))))</f>
        <v/>
      </c>
      <c r="AR203" s="188" t="str">
        <f t="shared" si="133"/>
        <v/>
      </c>
      <c r="AS203" s="188" t="str">
        <f>IF($AL203="","",VLOOKUP($AL203,'3.段階号俸表・参照表'!$V$4:$AH$13,11,FALSE))</f>
        <v/>
      </c>
      <c r="AT203" s="188" t="str">
        <f>IF($AL203="","",VLOOKUP($AL203,'3.段階号俸表・参照表'!$V$4:$AH$13,12,FALSE))</f>
        <v/>
      </c>
      <c r="AU203" s="145" t="str">
        <f>IF($AL203="","",INDEX('3.段階号俸表・参照表'!$B$3:$T$188,MATCH($AR203,'3.段階号俸表・参照表'!$B$3:$B$188,0),MATCH($AL203,'3.段階号俸表・参照表'!$B$3:$T$3,0)))</f>
        <v/>
      </c>
      <c r="AV203" s="145" t="str">
        <f t="shared" si="119"/>
        <v/>
      </c>
      <c r="AW203" s="145" t="str">
        <f t="shared" si="134"/>
        <v/>
      </c>
      <c r="AX203" s="145" t="str">
        <f t="shared" si="135"/>
        <v/>
      </c>
      <c r="AY203" s="145" t="str">
        <f t="shared" si="136"/>
        <v/>
      </c>
      <c r="AZ203" s="145" t="str">
        <f t="shared" si="137"/>
        <v/>
      </c>
      <c r="BA203" s="201" t="str">
        <f t="shared" si="138"/>
        <v/>
      </c>
      <c r="BC203" s="234" t="str">
        <f t="shared" si="120"/>
        <v/>
      </c>
      <c r="BD203" s="226" t="str">
        <f t="shared" si="121"/>
        <v/>
      </c>
      <c r="BE203" s="226" t="str">
        <f t="shared" si="122"/>
        <v/>
      </c>
      <c r="BF203" s="226" t="str">
        <f t="shared" si="123"/>
        <v/>
      </c>
      <c r="BG203" s="235" t="str">
        <f>IF($C203="","",IF($BC203&gt;=$BC$5,AI203,VLOOKUP(BC203,'1.年齢給'!$B$8:$C$54,2)))</f>
        <v/>
      </c>
      <c r="BH203" s="240" t="str">
        <f t="shared" si="139"/>
        <v/>
      </c>
      <c r="BI203" s="230" t="str">
        <f t="shared" si="140"/>
        <v/>
      </c>
      <c r="BJ203" s="230" t="str">
        <f t="shared" si="141"/>
        <v/>
      </c>
      <c r="BK203" s="230" t="str">
        <f>IF($BH203="","",VLOOKUP($BH203,'3.段階号俸表・参照表'!V$4:AH$13,11,FALSE))</f>
        <v/>
      </c>
      <c r="BL203" s="230" t="str">
        <f>IF($BH203="","",VLOOKUP($BH203,'3.段階号俸表・参照表'!$V$4:$AH$13,12,FALSE))</f>
        <v/>
      </c>
      <c r="BM203" s="235" t="str">
        <f>IF($C203="","",IF($BC203&gt;=$BC$5,$AU203,INDEX('3.段階号俸表・参照表'!$B$3:$T$188,MATCH(BJ203,'3.段階号俸表・参照表'!$B$3:$B$188,0),MATCH(BH203,'3.段階号俸表・参照表'!$B$3:$T$3,0))))</f>
        <v/>
      </c>
      <c r="BN203" s="238" t="str">
        <f t="shared" si="142"/>
        <v/>
      </c>
    </row>
    <row r="204" spans="1:66" ht="14.4" x14ac:dyDescent="0.15">
      <c r="A204" s="62" t="str">
        <f>IF(C204="","",COUNTA($C$9:C204))</f>
        <v/>
      </c>
      <c r="B204" s="419"/>
      <c r="C204" s="419"/>
      <c r="D204" s="427"/>
      <c r="E204" s="427"/>
      <c r="F204" s="419"/>
      <c r="G204" s="427"/>
      <c r="H204" s="420"/>
      <c r="I204" s="420"/>
      <c r="J204" s="142" t="str">
        <f t="shared" si="143"/>
        <v/>
      </c>
      <c r="K204" s="142" t="str">
        <f t="shared" si="144"/>
        <v/>
      </c>
      <c r="L204" s="142" t="str">
        <f t="shared" si="145"/>
        <v/>
      </c>
      <c r="M204" s="142" t="str">
        <f t="shared" si="146"/>
        <v/>
      </c>
      <c r="N204" s="421"/>
      <c r="O204" s="421"/>
      <c r="P204" s="421"/>
      <c r="Q204" s="421"/>
      <c r="R204" s="145" t="str">
        <f t="shared" si="124"/>
        <v/>
      </c>
      <c r="S204" s="422"/>
      <c r="T204" s="422"/>
      <c r="U204" s="422"/>
      <c r="V204" s="422"/>
      <c r="W204" s="149" t="str">
        <f t="shared" si="125"/>
        <v/>
      </c>
      <c r="X204" s="151" t="str">
        <f t="shared" si="126"/>
        <v/>
      </c>
      <c r="Y204" s="63" t="str">
        <f>IF($C204="","",VLOOKUP($J204,'1.年齢給'!$B$8:$C$54,2))</f>
        <v/>
      </c>
      <c r="Z204" s="64" t="str">
        <f t="shared" si="127"/>
        <v/>
      </c>
      <c r="AA204" s="65" t="str">
        <f>IF($C204="","",IF($Z204="","",IF($Z204&lt;'3.段階号俸表・参照表'!$W$5,1,VLOOKUP($Z204,'3.段階号俸表・参照表'!$W$4:$AI$13,13,TRUE))))</f>
        <v/>
      </c>
      <c r="AB204" s="64" t="str">
        <f>IF(C204="","",($Z204-VLOOKUP($AA204,'3.段階号俸表・参照表'!$V$4:$AH$13,2,FALSE)))</f>
        <v/>
      </c>
      <c r="AC204" s="65" t="str">
        <f>IF($C204="","",IF($AB204&lt;=0,1,ROUNDUP($AB204/VLOOKUP($AA204,'3.段階号俸表・参照表'!$V$4:$AH$13,4,FALSE),0)+1))</f>
        <v/>
      </c>
      <c r="AD204" s="64" t="str">
        <f>IF($C204="","",INDEX('3.段階号俸表・参照表'!$B$3:$T$188,MATCH($AC204,'3.段階号俸表・参照表'!$B$3:$B$188,0),MATCH($AA204,'3.段階号俸表・参照表'!$B$3:$T$3,0)))</f>
        <v/>
      </c>
      <c r="AE204" s="64" t="str">
        <f t="shared" si="116"/>
        <v/>
      </c>
      <c r="AF204" s="64" t="str">
        <f t="shared" si="128"/>
        <v/>
      </c>
      <c r="AG204" s="64" t="str">
        <f t="shared" si="117"/>
        <v/>
      </c>
      <c r="AH204" s="67" t="str">
        <f t="shared" si="118"/>
        <v/>
      </c>
      <c r="AI204" s="187" t="str">
        <f t="shared" si="129"/>
        <v/>
      </c>
      <c r="AJ204" s="145" t="str">
        <f t="shared" si="130"/>
        <v/>
      </c>
      <c r="AK204" s="188" t="str">
        <f t="shared" si="131"/>
        <v/>
      </c>
      <c r="AL204" s="423"/>
      <c r="AM204" s="198" t="str">
        <f>IF($AL204="","",($AJ204-VLOOKUP($AL204,'3.段階号俸表・参照表'!$V$4:$AH$13,2,FALSE)))</f>
        <v/>
      </c>
      <c r="AN204" s="188" t="str">
        <f>IF($AL204="","",IF(ROUNDUP($AM204/VLOOKUP($AL204,'3.段階号俸表・参照表'!$V$4:$AH$13,4),0)+1&gt;=$AS204,$AS204,ROUNDUP($AM204/VLOOKUP($AL204,'3.段階号俸表・参照表'!$V$4:$AH$13,4),0)+1))</f>
        <v/>
      </c>
      <c r="AO204" s="199" t="str">
        <f>IF($AL204="","",($AN204-1)*VLOOKUP($AL204,'3.段階号俸表・参照表'!$V$4:$AI$13,4,FALSE))</f>
        <v/>
      </c>
      <c r="AP204" s="188" t="str">
        <f t="shared" si="132"/>
        <v/>
      </c>
      <c r="AQ204" s="188" t="str">
        <f>IF($AL204="","",IF($AP204&lt;=0,0,IF(ROUNDUP($AP204/(VLOOKUP($AL204,'3.段階号俸表・参照表'!$V$4:$AH$13,8,FALSE)),0)&gt;=($AT204-$AS204),$AT204-$AS204,ROUNDUP($AP204/(VLOOKUP($AL204,'3.段階号俸表・参照表'!$V$4:$AH$13,8,FALSE)),0))))</f>
        <v/>
      </c>
      <c r="AR204" s="188" t="str">
        <f t="shared" si="133"/>
        <v/>
      </c>
      <c r="AS204" s="188" t="str">
        <f>IF($AL204="","",VLOOKUP($AL204,'3.段階号俸表・参照表'!$V$4:$AH$13,11,FALSE))</f>
        <v/>
      </c>
      <c r="AT204" s="188" t="str">
        <f>IF($AL204="","",VLOOKUP($AL204,'3.段階号俸表・参照表'!$V$4:$AH$13,12,FALSE))</f>
        <v/>
      </c>
      <c r="AU204" s="145" t="str">
        <f>IF($AL204="","",INDEX('3.段階号俸表・参照表'!$B$3:$T$188,MATCH($AR204,'3.段階号俸表・参照表'!$B$3:$B$188,0),MATCH($AL204,'3.段階号俸表・参照表'!$B$3:$T$3,0)))</f>
        <v/>
      </c>
      <c r="AV204" s="145" t="str">
        <f t="shared" si="119"/>
        <v/>
      </c>
      <c r="AW204" s="145" t="str">
        <f t="shared" si="134"/>
        <v/>
      </c>
      <c r="AX204" s="145" t="str">
        <f t="shared" si="135"/>
        <v/>
      </c>
      <c r="AY204" s="145" t="str">
        <f t="shared" si="136"/>
        <v/>
      </c>
      <c r="AZ204" s="145" t="str">
        <f t="shared" si="137"/>
        <v/>
      </c>
      <c r="BA204" s="201" t="str">
        <f t="shared" si="138"/>
        <v/>
      </c>
      <c r="BC204" s="234" t="str">
        <f t="shared" si="120"/>
        <v/>
      </c>
      <c r="BD204" s="226" t="str">
        <f t="shared" si="121"/>
        <v/>
      </c>
      <c r="BE204" s="226" t="str">
        <f t="shared" si="122"/>
        <v/>
      </c>
      <c r="BF204" s="226" t="str">
        <f t="shared" si="123"/>
        <v/>
      </c>
      <c r="BG204" s="235" t="str">
        <f>IF($C204="","",IF($BC204&gt;=$BC$5,AI204,VLOOKUP(BC204,'1.年齢給'!$B$8:$C$54,2)))</f>
        <v/>
      </c>
      <c r="BH204" s="240" t="str">
        <f t="shared" si="139"/>
        <v/>
      </c>
      <c r="BI204" s="230" t="str">
        <f t="shared" si="140"/>
        <v/>
      </c>
      <c r="BJ204" s="230" t="str">
        <f t="shared" si="141"/>
        <v/>
      </c>
      <c r="BK204" s="230" t="str">
        <f>IF($BH204="","",VLOOKUP($BH204,'3.段階号俸表・参照表'!V$4:AH$13,11,FALSE))</f>
        <v/>
      </c>
      <c r="BL204" s="230" t="str">
        <f>IF($BH204="","",VLOOKUP($BH204,'3.段階号俸表・参照表'!$V$4:$AH$13,12,FALSE))</f>
        <v/>
      </c>
      <c r="BM204" s="235" t="str">
        <f>IF($C204="","",IF($BC204&gt;=$BC$5,$AU204,INDEX('3.段階号俸表・参照表'!$B$3:$T$188,MATCH(BJ204,'3.段階号俸表・参照表'!$B$3:$B$188,0),MATCH(BH204,'3.段階号俸表・参照表'!$B$3:$T$3,0))))</f>
        <v/>
      </c>
      <c r="BN204" s="238" t="str">
        <f t="shared" si="142"/>
        <v/>
      </c>
    </row>
    <row r="205" spans="1:66" ht="14.4" x14ac:dyDescent="0.15">
      <c r="A205" s="62" t="str">
        <f>IF(C205="","",COUNTA($C$9:C205))</f>
        <v/>
      </c>
      <c r="B205" s="419"/>
      <c r="C205" s="419"/>
      <c r="D205" s="427"/>
      <c r="E205" s="427"/>
      <c r="F205" s="419"/>
      <c r="G205" s="427"/>
      <c r="H205" s="420"/>
      <c r="I205" s="420"/>
      <c r="J205" s="142" t="str">
        <f t="shared" si="143"/>
        <v/>
      </c>
      <c r="K205" s="142" t="str">
        <f t="shared" si="144"/>
        <v/>
      </c>
      <c r="L205" s="142" t="str">
        <f t="shared" si="145"/>
        <v/>
      </c>
      <c r="M205" s="142" t="str">
        <f t="shared" si="146"/>
        <v/>
      </c>
      <c r="N205" s="421"/>
      <c r="O205" s="421"/>
      <c r="P205" s="421"/>
      <c r="Q205" s="421"/>
      <c r="R205" s="145" t="str">
        <f t="shared" si="124"/>
        <v/>
      </c>
      <c r="S205" s="422"/>
      <c r="T205" s="422"/>
      <c r="U205" s="422"/>
      <c r="V205" s="422"/>
      <c r="W205" s="149" t="str">
        <f t="shared" si="125"/>
        <v/>
      </c>
      <c r="X205" s="151" t="str">
        <f t="shared" si="126"/>
        <v/>
      </c>
      <c r="Y205" s="63" t="str">
        <f>IF($C205="","",VLOOKUP($J205,'1.年齢給'!$B$8:$C$54,2))</f>
        <v/>
      </c>
      <c r="Z205" s="64" t="str">
        <f t="shared" si="127"/>
        <v/>
      </c>
      <c r="AA205" s="65" t="str">
        <f>IF($C205="","",IF($Z205="","",IF($Z205&lt;'3.段階号俸表・参照表'!$W$5,1,VLOOKUP($Z205,'3.段階号俸表・参照表'!$W$4:$AI$13,13,TRUE))))</f>
        <v/>
      </c>
      <c r="AB205" s="64" t="str">
        <f>IF(C205="","",($Z205-VLOOKUP($AA205,'3.段階号俸表・参照表'!$V$4:$AH$13,2,FALSE)))</f>
        <v/>
      </c>
      <c r="AC205" s="65" t="str">
        <f>IF($C205="","",IF($AB205&lt;=0,1,ROUNDUP($AB205/VLOOKUP($AA205,'3.段階号俸表・参照表'!$V$4:$AH$13,4,FALSE),0)+1))</f>
        <v/>
      </c>
      <c r="AD205" s="64" t="str">
        <f>IF($C205="","",INDEX('3.段階号俸表・参照表'!$B$3:$T$188,MATCH($AC205,'3.段階号俸表・参照表'!$B$3:$B$188,0),MATCH($AA205,'3.段階号俸表・参照表'!$B$3:$T$3,0)))</f>
        <v/>
      </c>
      <c r="AE205" s="64" t="str">
        <f t="shared" si="116"/>
        <v/>
      </c>
      <c r="AF205" s="64" t="str">
        <f t="shared" si="128"/>
        <v/>
      </c>
      <c r="AG205" s="64" t="str">
        <f t="shared" si="117"/>
        <v/>
      </c>
      <c r="AH205" s="67" t="str">
        <f t="shared" si="118"/>
        <v/>
      </c>
      <c r="AI205" s="187" t="str">
        <f t="shared" si="129"/>
        <v/>
      </c>
      <c r="AJ205" s="145" t="str">
        <f t="shared" si="130"/>
        <v/>
      </c>
      <c r="AK205" s="188" t="str">
        <f t="shared" si="131"/>
        <v/>
      </c>
      <c r="AL205" s="423"/>
      <c r="AM205" s="198" t="str">
        <f>IF($AL205="","",($AJ205-VLOOKUP($AL205,'3.段階号俸表・参照表'!$V$4:$AH$13,2,FALSE)))</f>
        <v/>
      </c>
      <c r="AN205" s="188" t="str">
        <f>IF($AL205="","",IF(ROUNDUP($AM205/VLOOKUP($AL205,'3.段階号俸表・参照表'!$V$4:$AH$13,4),0)+1&gt;=$AS205,$AS205,ROUNDUP($AM205/VLOOKUP($AL205,'3.段階号俸表・参照表'!$V$4:$AH$13,4),0)+1))</f>
        <v/>
      </c>
      <c r="AO205" s="199" t="str">
        <f>IF($AL205="","",($AN205-1)*VLOOKUP($AL205,'3.段階号俸表・参照表'!$V$4:$AI$13,4,FALSE))</f>
        <v/>
      </c>
      <c r="AP205" s="188" t="str">
        <f t="shared" si="132"/>
        <v/>
      </c>
      <c r="AQ205" s="188" t="str">
        <f>IF($AL205="","",IF($AP205&lt;=0,0,IF(ROUNDUP($AP205/(VLOOKUP($AL205,'3.段階号俸表・参照表'!$V$4:$AH$13,8,FALSE)),0)&gt;=($AT205-$AS205),$AT205-$AS205,ROUNDUP($AP205/(VLOOKUP($AL205,'3.段階号俸表・参照表'!$V$4:$AH$13,8,FALSE)),0))))</f>
        <v/>
      </c>
      <c r="AR205" s="188" t="str">
        <f t="shared" si="133"/>
        <v/>
      </c>
      <c r="AS205" s="188" t="str">
        <f>IF($AL205="","",VLOOKUP($AL205,'3.段階号俸表・参照表'!$V$4:$AH$13,11,FALSE))</f>
        <v/>
      </c>
      <c r="AT205" s="188" t="str">
        <f>IF($AL205="","",VLOOKUP($AL205,'3.段階号俸表・参照表'!$V$4:$AH$13,12,FALSE))</f>
        <v/>
      </c>
      <c r="AU205" s="145" t="str">
        <f>IF($AL205="","",INDEX('3.段階号俸表・参照表'!$B$3:$T$188,MATCH($AR205,'3.段階号俸表・参照表'!$B$3:$B$188,0),MATCH($AL205,'3.段階号俸表・参照表'!$B$3:$T$3,0)))</f>
        <v/>
      </c>
      <c r="AV205" s="145" t="str">
        <f t="shared" si="119"/>
        <v/>
      </c>
      <c r="AW205" s="145" t="str">
        <f t="shared" si="134"/>
        <v/>
      </c>
      <c r="AX205" s="145" t="str">
        <f t="shared" si="135"/>
        <v/>
      </c>
      <c r="AY205" s="145" t="str">
        <f t="shared" si="136"/>
        <v/>
      </c>
      <c r="AZ205" s="145" t="str">
        <f t="shared" si="137"/>
        <v/>
      </c>
      <c r="BA205" s="201" t="str">
        <f t="shared" si="138"/>
        <v/>
      </c>
      <c r="BC205" s="234" t="str">
        <f t="shared" si="120"/>
        <v/>
      </c>
      <c r="BD205" s="226" t="str">
        <f t="shared" si="121"/>
        <v/>
      </c>
      <c r="BE205" s="226" t="str">
        <f t="shared" si="122"/>
        <v/>
      </c>
      <c r="BF205" s="226" t="str">
        <f t="shared" si="123"/>
        <v/>
      </c>
      <c r="BG205" s="235" t="str">
        <f>IF($C205="","",IF($BC205&gt;=$BC$5,AI205,VLOOKUP(BC205,'1.年齢給'!$B$8:$C$54,2)))</f>
        <v/>
      </c>
      <c r="BH205" s="240" t="str">
        <f t="shared" si="139"/>
        <v/>
      </c>
      <c r="BI205" s="230" t="str">
        <f t="shared" si="140"/>
        <v/>
      </c>
      <c r="BJ205" s="230" t="str">
        <f t="shared" si="141"/>
        <v/>
      </c>
      <c r="BK205" s="230" t="str">
        <f>IF($BH205="","",VLOOKUP($BH205,'3.段階号俸表・参照表'!V$4:AH$13,11,FALSE))</f>
        <v/>
      </c>
      <c r="BL205" s="230" t="str">
        <f>IF($BH205="","",VLOOKUP($BH205,'3.段階号俸表・参照表'!$V$4:$AH$13,12,FALSE))</f>
        <v/>
      </c>
      <c r="BM205" s="235" t="str">
        <f>IF($C205="","",IF($BC205&gt;=$BC$5,$AU205,INDEX('3.段階号俸表・参照表'!$B$3:$T$188,MATCH(BJ205,'3.段階号俸表・参照表'!$B$3:$B$188,0),MATCH(BH205,'3.段階号俸表・参照表'!$B$3:$T$3,0))))</f>
        <v/>
      </c>
      <c r="BN205" s="238" t="str">
        <f t="shared" si="142"/>
        <v/>
      </c>
    </row>
    <row r="206" spans="1:66" ht="14.4" x14ac:dyDescent="0.15">
      <c r="A206" s="62" t="str">
        <f>IF(C206="","",COUNTA($C$9:C206))</f>
        <v/>
      </c>
      <c r="B206" s="419"/>
      <c r="C206" s="419"/>
      <c r="D206" s="427"/>
      <c r="E206" s="427"/>
      <c r="F206" s="419"/>
      <c r="G206" s="427"/>
      <c r="H206" s="420"/>
      <c r="I206" s="420"/>
      <c r="J206" s="142" t="str">
        <f t="shared" si="143"/>
        <v/>
      </c>
      <c r="K206" s="142" t="str">
        <f t="shared" si="144"/>
        <v/>
      </c>
      <c r="L206" s="142" t="str">
        <f t="shared" si="145"/>
        <v/>
      </c>
      <c r="M206" s="142" t="str">
        <f t="shared" si="146"/>
        <v/>
      </c>
      <c r="N206" s="421"/>
      <c r="O206" s="421"/>
      <c r="P206" s="421"/>
      <c r="Q206" s="421"/>
      <c r="R206" s="145" t="str">
        <f t="shared" si="124"/>
        <v/>
      </c>
      <c r="S206" s="422"/>
      <c r="T206" s="422"/>
      <c r="U206" s="422"/>
      <c r="V206" s="422"/>
      <c r="W206" s="149" t="str">
        <f t="shared" si="125"/>
        <v/>
      </c>
      <c r="X206" s="151" t="str">
        <f t="shared" si="126"/>
        <v/>
      </c>
      <c r="Y206" s="63" t="str">
        <f>IF($C206="","",VLOOKUP($J206,'1.年齢給'!$B$8:$C$54,2))</f>
        <v/>
      </c>
      <c r="Z206" s="64" t="str">
        <f t="shared" si="127"/>
        <v/>
      </c>
      <c r="AA206" s="65" t="str">
        <f>IF($C206="","",IF($Z206="","",IF($Z206&lt;'3.段階号俸表・参照表'!$W$5,1,VLOOKUP($Z206,'3.段階号俸表・参照表'!$W$4:$AI$13,13,TRUE))))</f>
        <v/>
      </c>
      <c r="AB206" s="64" t="str">
        <f>IF(C206="","",($Z206-VLOOKUP($AA206,'3.段階号俸表・参照表'!$V$4:$AH$13,2,FALSE)))</f>
        <v/>
      </c>
      <c r="AC206" s="65" t="str">
        <f>IF($C206="","",IF($AB206&lt;=0,1,ROUNDUP($AB206/VLOOKUP($AA206,'3.段階号俸表・参照表'!$V$4:$AH$13,4,FALSE),0)+1))</f>
        <v/>
      </c>
      <c r="AD206" s="64" t="str">
        <f>IF($C206="","",INDEX('3.段階号俸表・参照表'!$B$3:$T$188,MATCH($AC206,'3.段階号俸表・参照表'!$B$3:$B$188,0),MATCH($AA206,'3.段階号俸表・参照表'!$B$3:$T$3,0)))</f>
        <v/>
      </c>
      <c r="AE206" s="64" t="str">
        <f t="shared" si="116"/>
        <v/>
      </c>
      <c r="AF206" s="64" t="str">
        <f t="shared" si="128"/>
        <v/>
      </c>
      <c r="AG206" s="64" t="str">
        <f t="shared" si="117"/>
        <v/>
      </c>
      <c r="AH206" s="67" t="str">
        <f t="shared" si="118"/>
        <v/>
      </c>
      <c r="AI206" s="187" t="str">
        <f t="shared" si="129"/>
        <v/>
      </c>
      <c r="AJ206" s="145" t="str">
        <f t="shared" si="130"/>
        <v/>
      </c>
      <c r="AK206" s="188" t="str">
        <f t="shared" si="131"/>
        <v/>
      </c>
      <c r="AL206" s="423"/>
      <c r="AM206" s="198" t="str">
        <f>IF($AL206="","",($AJ206-VLOOKUP($AL206,'3.段階号俸表・参照表'!$V$4:$AH$13,2,FALSE)))</f>
        <v/>
      </c>
      <c r="AN206" s="188" t="str">
        <f>IF($AL206="","",IF(ROUNDUP($AM206/VLOOKUP($AL206,'3.段階号俸表・参照表'!$V$4:$AH$13,4),0)+1&gt;=$AS206,$AS206,ROUNDUP($AM206/VLOOKUP($AL206,'3.段階号俸表・参照表'!$V$4:$AH$13,4),0)+1))</f>
        <v/>
      </c>
      <c r="AO206" s="199" t="str">
        <f>IF($AL206="","",($AN206-1)*VLOOKUP($AL206,'3.段階号俸表・参照表'!$V$4:$AI$13,4,FALSE))</f>
        <v/>
      </c>
      <c r="AP206" s="188" t="str">
        <f t="shared" si="132"/>
        <v/>
      </c>
      <c r="AQ206" s="188" t="str">
        <f>IF($AL206="","",IF($AP206&lt;=0,0,IF(ROUNDUP($AP206/(VLOOKUP($AL206,'3.段階号俸表・参照表'!$V$4:$AH$13,8,FALSE)),0)&gt;=($AT206-$AS206),$AT206-$AS206,ROUNDUP($AP206/(VLOOKUP($AL206,'3.段階号俸表・参照表'!$V$4:$AH$13,8,FALSE)),0))))</f>
        <v/>
      </c>
      <c r="AR206" s="188" t="str">
        <f t="shared" si="133"/>
        <v/>
      </c>
      <c r="AS206" s="188" t="str">
        <f>IF($AL206="","",VLOOKUP($AL206,'3.段階号俸表・参照表'!$V$4:$AH$13,11,FALSE))</f>
        <v/>
      </c>
      <c r="AT206" s="188" t="str">
        <f>IF($AL206="","",VLOOKUP($AL206,'3.段階号俸表・参照表'!$V$4:$AH$13,12,FALSE))</f>
        <v/>
      </c>
      <c r="AU206" s="145" t="str">
        <f>IF($AL206="","",INDEX('3.段階号俸表・参照表'!$B$3:$T$188,MATCH($AR206,'3.段階号俸表・参照表'!$B$3:$B$188,0),MATCH($AL206,'3.段階号俸表・参照表'!$B$3:$T$3,0)))</f>
        <v/>
      </c>
      <c r="AV206" s="145" t="str">
        <f t="shared" si="119"/>
        <v/>
      </c>
      <c r="AW206" s="145" t="str">
        <f t="shared" si="134"/>
        <v/>
      </c>
      <c r="AX206" s="145" t="str">
        <f t="shared" si="135"/>
        <v/>
      </c>
      <c r="AY206" s="145" t="str">
        <f t="shared" si="136"/>
        <v/>
      </c>
      <c r="AZ206" s="145" t="str">
        <f t="shared" si="137"/>
        <v/>
      </c>
      <c r="BA206" s="201" t="str">
        <f t="shared" si="138"/>
        <v/>
      </c>
      <c r="BC206" s="234" t="str">
        <f t="shared" si="120"/>
        <v/>
      </c>
      <c r="BD206" s="226" t="str">
        <f t="shared" si="121"/>
        <v/>
      </c>
      <c r="BE206" s="226" t="str">
        <f t="shared" si="122"/>
        <v/>
      </c>
      <c r="BF206" s="226" t="str">
        <f t="shared" si="123"/>
        <v/>
      </c>
      <c r="BG206" s="235" t="str">
        <f>IF($C206="","",IF($BC206&gt;=$BC$5,AI206,VLOOKUP(BC206,'1.年齢給'!$B$8:$C$54,2)))</f>
        <v/>
      </c>
      <c r="BH206" s="240" t="str">
        <f t="shared" si="139"/>
        <v/>
      </c>
      <c r="BI206" s="230" t="str">
        <f t="shared" si="140"/>
        <v/>
      </c>
      <c r="BJ206" s="230" t="str">
        <f t="shared" si="141"/>
        <v/>
      </c>
      <c r="BK206" s="230" t="str">
        <f>IF($BH206="","",VLOOKUP($BH206,'3.段階号俸表・参照表'!V$4:AH$13,11,FALSE))</f>
        <v/>
      </c>
      <c r="BL206" s="230" t="str">
        <f>IF($BH206="","",VLOOKUP($BH206,'3.段階号俸表・参照表'!$V$4:$AH$13,12,FALSE))</f>
        <v/>
      </c>
      <c r="BM206" s="235" t="str">
        <f>IF($C206="","",IF($BC206&gt;=$BC$5,$AU206,INDEX('3.段階号俸表・参照表'!$B$3:$T$188,MATCH(BJ206,'3.段階号俸表・参照表'!$B$3:$B$188,0),MATCH(BH206,'3.段階号俸表・参照表'!$B$3:$T$3,0))))</f>
        <v/>
      </c>
      <c r="BN206" s="238" t="str">
        <f t="shared" si="142"/>
        <v/>
      </c>
    </row>
    <row r="207" spans="1:66" ht="14.4" x14ac:dyDescent="0.15">
      <c r="A207" s="62" t="str">
        <f>IF(C207="","",COUNTA($C$9:C207))</f>
        <v/>
      </c>
      <c r="B207" s="419"/>
      <c r="C207" s="419"/>
      <c r="D207" s="427"/>
      <c r="E207" s="427"/>
      <c r="F207" s="419"/>
      <c r="G207" s="427"/>
      <c r="H207" s="420"/>
      <c r="I207" s="420"/>
      <c r="J207" s="142" t="str">
        <f t="shared" si="143"/>
        <v/>
      </c>
      <c r="K207" s="142" t="str">
        <f t="shared" si="144"/>
        <v/>
      </c>
      <c r="L207" s="142" t="str">
        <f t="shared" si="145"/>
        <v/>
      </c>
      <c r="M207" s="142" t="str">
        <f t="shared" si="146"/>
        <v/>
      </c>
      <c r="N207" s="421"/>
      <c r="O207" s="421"/>
      <c r="P207" s="421"/>
      <c r="Q207" s="421"/>
      <c r="R207" s="145" t="str">
        <f t="shared" si="124"/>
        <v/>
      </c>
      <c r="S207" s="422"/>
      <c r="T207" s="422"/>
      <c r="U207" s="422"/>
      <c r="V207" s="422"/>
      <c r="W207" s="149" t="str">
        <f t="shared" si="125"/>
        <v/>
      </c>
      <c r="X207" s="151" t="str">
        <f t="shared" si="126"/>
        <v/>
      </c>
      <c r="Y207" s="63" t="str">
        <f>IF($C207="","",VLOOKUP($J207,'1.年齢給'!$B$8:$C$54,2))</f>
        <v/>
      </c>
      <c r="Z207" s="64" t="str">
        <f t="shared" si="127"/>
        <v/>
      </c>
      <c r="AA207" s="65" t="str">
        <f>IF($C207="","",IF($Z207="","",IF($Z207&lt;'3.段階号俸表・参照表'!$W$5,1,VLOOKUP($Z207,'3.段階号俸表・参照表'!$W$4:$AI$13,13,TRUE))))</f>
        <v/>
      </c>
      <c r="AB207" s="64" t="str">
        <f>IF(C207="","",($Z207-VLOOKUP($AA207,'3.段階号俸表・参照表'!$V$4:$AH$13,2,FALSE)))</f>
        <v/>
      </c>
      <c r="AC207" s="65" t="str">
        <f>IF($C207="","",IF($AB207&lt;=0,1,ROUNDUP($AB207/VLOOKUP($AA207,'3.段階号俸表・参照表'!$V$4:$AH$13,4,FALSE),0)+1))</f>
        <v/>
      </c>
      <c r="AD207" s="64" t="str">
        <f>IF($C207="","",INDEX('3.段階号俸表・参照表'!$B$3:$T$188,MATCH($AC207,'3.段階号俸表・参照表'!$B$3:$B$188,0),MATCH($AA207,'3.段階号俸表・参照表'!$B$3:$T$3,0)))</f>
        <v/>
      </c>
      <c r="AE207" s="64" t="str">
        <f t="shared" si="116"/>
        <v/>
      </c>
      <c r="AF207" s="64" t="str">
        <f t="shared" si="128"/>
        <v/>
      </c>
      <c r="AG207" s="64" t="str">
        <f t="shared" si="117"/>
        <v/>
      </c>
      <c r="AH207" s="67" t="str">
        <f t="shared" si="118"/>
        <v/>
      </c>
      <c r="AI207" s="187" t="str">
        <f t="shared" si="129"/>
        <v/>
      </c>
      <c r="AJ207" s="145" t="str">
        <f t="shared" si="130"/>
        <v/>
      </c>
      <c r="AK207" s="188" t="str">
        <f t="shared" si="131"/>
        <v/>
      </c>
      <c r="AL207" s="423"/>
      <c r="AM207" s="198" t="str">
        <f>IF($AL207="","",($AJ207-VLOOKUP($AL207,'3.段階号俸表・参照表'!$V$4:$AH$13,2,FALSE)))</f>
        <v/>
      </c>
      <c r="AN207" s="188" t="str">
        <f>IF($AL207="","",IF(ROUNDUP($AM207/VLOOKUP($AL207,'3.段階号俸表・参照表'!$V$4:$AH$13,4),0)+1&gt;=$AS207,$AS207,ROUNDUP($AM207/VLOOKUP($AL207,'3.段階号俸表・参照表'!$V$4:$AH$13,4),0)+1))</f>
        <v/>
      </c>
      <c r="AO207" s="199" t="str">
        <f>IF($AL207="","",($AN207-1)*VLOOKUP($AL207,'3.段階号俸表・参照表'!$V$4:$AI$13,4,FALSE))</f>
        <v/>
      </c>
      <c r="AP207" s="188" t="str">
        <f t="shared" si="132"/>
        <v/>
      </c>
      <c r="AQ207" s="188" t="str">
        <f>IF($AL207="","",IF($AP207&lt;=0,0,IF(ROUNDUP($AP207/(VLOOKUP($AL207,'3.段階号俸表・参照表'!$V$4:$AH$13,8,FALSE)),0)&gt;=($AT207-$AS207),$AT207-$AS207,ROUNDUP($AP207/(VLOOKUP($AL207,'3.段階号俸表・参照表'!$V$4:$AH$13,8,FALSE)),0))))</f>
        <v/>
      </c>
      <c r="AR207" s="188" t="str">
        <f t="shared" si="133"/>
        <v/>
      </c>
      <c r="AS207" s="188" t="str">
        <f>IF($AL207="","",VLOOKUP($AL207,'3.段階号俸表・参照表'!$V$4:$AH$13,11,FALSE))</f>
        <v/>
      </c>
      <c r="AT207" s="188" t="str">
        <f>IF($AL207="","",VLOOKUP($AL207,'3.段階号俸表・参照表'!$V$4:$AH$13,12,FALSE))</f>
        <v/>
      </c>
      <c r="AU207" s="145" t="str">
        <f>IF($AL207="","",INDEX('3.段階号俸表・参照表'!$B$3:$T$188,MATCH($AR207,'3.段階号俸表・参照表'!$B$3:$B$188,0),MATCH($AL207,'3.段階号俸表・参照表'!$B$3:$T$3,0)))</f>
        <v/>
      </c>
      <c r="AV207" s="145" t="str">
        <f t="shared" si="119"/>
        <v/>
      </c>
      <c r="AW207" s="145" t="str">
        <f t="shared" si="134"/>
        <v/>
      </c>
      <c r="AX207" s="145" t="str">
        <f t="shared" si="135"/>
        <v/>
      </c>
      <c r="AY207" s="145" t="str">
        <f t="shared" si="136"/>
        <v/>
      </c>
      <c r="AZ207" s="145" t="str">
        <f t="shared" si="137"/>
        <v/>
      </c>
      <c r="BA207" s="201" t="str">
        <f t="shared" si="138"/>
        <v/>
      </c>
      <c r="BC207" s="234" t="str">
        <f t="shared" si="120"/>
        <v/>
      </c>
      <c r="BD207" s="226" t="str">
        <f t="shared" si="121"/>
        <v/>
      </c>
      <c r="BE207" s="226" t="str">
        <f t="shared" si="122"/>
        <v/>
      </c>
      <c r="BF207" s="226" t="str">
        <f t="shared" si="123"/>
        <v/>
      </c>
      <c r="BG207" s="235" t="str">
        <f>IF($C207="","",IF($BC207&gt;=$BC$5,AI207,VLOOKUP(BC207,'1.年齢給'!$B$8:$C$54,2)))</f>
        <v/>
      </c>
      <c r="BH207" s="240" t="str">
        <f t="shared" si="139"/>
        <v/>
      </c>
      <c r="BI207" s="230" t="str">
        <f t="shared" si="140"/>
        <v/>
      </c>
      <c r="BJ207" s="230" t="str">
        <f t="shared" si="141"/>
        <v/>
      </c>
      <c r="BK207" s="230" t="str">
        <f>IF($BH207="","",VLOOKUP($BH207,'3.段階号俸表・参照表'!V$4:AH$13,11,FALSE))</f>
        <v/>
      </c>
      <c r="BL207" s="230" t="str">
        <f>IF($BH207="","",VLOOKUP($BH207,'3.段階号俸表・参照表'!$V$4:$AH$13,12,FALSE))</f>
        <v/>
      </c>
      <c r="BM207" s="235" t="str">
        <f>IF($C207="","",IF($BC207&gt;=$BC$5,$AU207,INDEX('3.段階号俸表・参照表'!$B$3:$T$188,MATCH(BJ207,'3.段階号俸表・参照表'!$B$3:$B$188,0),MATCH(BH207,'3.段階号俸表・参照表'!$B$3:$T$3,0))))</f>
        <v/>
      </c>
      <c r="BN207" s="238" t="str">
        <f t="shared" si="142"/>
        <v/>
      </c>
    </row>
    <row r="208" spans="1:66" ht="14.4" x14ac:dyDescent="0.15">
      <c r="A208" s="69" t="str">
        <f>IF(C208="","",COUNTA($C$9:C208))</f>
        <v/>
      </c>
      <c r="B208" s="428"/>
      <c r="C208" s="428"/>
      <c r="D208" s="429"/>
      <c r="E208" s="429"/>
      <c r="F208" s="428"/>
      <c r="G208" s="429"/>
      <c r="H208" s="430"/>
      <c r="I208" s="430"/>
      <c r="J208" s="143" t="str">
        <f t="shared" si="143"/>
        <v/>
      </c>
      <c r="K208" s="143" t="str">
        <f t="shared" si="144"/>
        <v/>
      </c>
      <c r="L208" s="143" t="str">
        <f t="shared" si="145"/>
        <v/>
      </c>
      <c r="M208" s="143" t="str">
        <f t="shared" si="146"/>
        <v/>
      </c>
      <c r="N208" s="431"/>
      <c r="O208" s="431"/>
      <c r="P208" s="431"/>
      <c r="Q208" s="431"/>
      <c r="R208" s="146" t="str">
        <f t="shared" si="124"/>
        <v/>
      </c>
      <c r="S208" s="432"/>
      <c r="T208" s="432"/>
      <c r="U208" s="432"/>
      <c r="V208" s="432"/>
      <c r="W208" s="149" t="str">
        <f>IF(C208="","",SUM(S208:V208))</f>
        <v/>
      </c>
      <c r="X208" s="151" t="str">
        <f>IF(C208="","",R208+W208)</f>
        <v/>
      </c>
      <c r="Y208" s="70" t="str">
        <f>IF($C208="","",VLOOKUP($J208,'1.年齢給'!$B$8:$C$54,2))</f>
        <v/>
      </c>
      <c r="Z208" s="71" t="str">
        <f t="shared" si="127"/>
        <v/>
      </c>
      <c r="AA208" s="72" t="str">
        <f>IF($C208="","",IF($Z208="","",IF($Z208&lt;'3.段階号俸表・参照表'!$W$5,1,VLOOKUP($Z208,'3.段階号俸表・参照表'!$W$4:$AI$13,13,TRUE))))</f>
        <v/>
      </c>
      <c r="AB208" s="71" t="str">
        <f>IF(C208="","",($Z208-VLOOKUP($AA208,'3.段階号俸表・参照表'!$V$4:$AH$13,2,FALSE)))</f>
        <v/>
      </c>
      <c r="AC208" s="72" t="str">
        <f>IF($C208="","",IF($AB208&lt;=0,1,ROUNDUP($AB208/VLOOKUP($AA208,'3.段階号俸表・参照表'!$V$4:$AH$13,4,FALSE),0)+1))</f>
        <v/>
      </c>
      <c r="AD208" s="71" t="str">
        <f>IF($C208="","",INDEX('3.段階号俸表・参照表'!$B$3:$T$188,MATCH($AC208,'3.段階号俸表・参照表'!$B$3:$B$188,0),MATCH($AA208,'3.段階号俸表・参照表'!$B$3:$T$3,0)))</f>
        <v/>
      </c>
      <c r="AE208" s="71" t="str">
        <f t="shared" si="116"/>
        <v/>
      </c>
      <c r="AF208" s="71" t="str">
        <f t="shared" si="128"/>
        <v/>
      </c>
      <c r="AG208" s="71" t="str">
        <f t="shared" si="117"/>
        <v/>
      </c>
      <c r="AH208" s="73" t="str">
        <f t="shared" si="118"/>
        <v/>
      </c>
      <c r="AI208" s="189" t="str">
        <f t="shared" si="129"/>
        <v/>
      </c>
      <c r="AJ208" s="146" t="str">
        <f t="shared" si="130"/>
        <v/>
      </c>
      <c r="AK208" s="190" t="str">
        <f t="shared" si="131"/>
        <v/>
      </c>
      <c r="AL208" s="433"/>
      <c r="AM208" s="203" t="str">
        <f>IF($AL208="","",($AJ208-VLOOKUP($AL208,'3.段階号俸表・参照表'!$V$4:$AH$13,2,FALSE)))</f>
        <v/>
      </c>
      <c r="AN208" s="190" t="str">
        <f>IF($AL208="","",IF(ROUNDUP($AM208/VLOOKUP($AL208,'3.段階号俸表・参照表'!$V$4:$AH$13,4),0)+1&gt;=$AS208,$AS208,ROUNDUP($AM208/VLOOKUP($AL208,'3.段階号俸表・参照表'!$V$4:$AH$13,4),0)+1))</f>
        <v/>
      </c>
      <c r="AO208" s="204" t="str">
        <f>IF($AL208="","",($AN208-1)*VLOOKUP($AL208,'3.段階号俸表・参照表'!$V$4:$AI$13,4,FALSE))</f>
        <v/>
      </c>
      <c r="AP208" s="190" t="str">
        <f t="shared" si="132"/>
        <v/>
      </c>
      <c r="AQ208" s="190" t="str">
        <f>IF($AL208="","",IF($AP208&lt;=0,0,IF(ROUNDUP($AP208/(VLOOKUP($AL208,'3.段階号俸表・参照表'!$V$4:$AH$13,8,FALSE)),0)&gt;=($AT208-$AS208),$AT208-$AS208,ROUNDUP($AP208/(VLOOKUP($AL208,'3.段階号俸表・参照表'!$V$4:$AH$13,8,FALSE)),0))))</f>
        <v/>
      </c>
      <c r="AR208" s="190" t="str">
        <f t="shared" si="133"/>
        <v/>
      </c>
      <c r="AS208" s="190" t="str">
        <f>IF($AL208="","",VLOOKUP($AL208,'3.段階号俸表・参照表'!$V$4:$AH$13,11,FALSE))</f>
        <v/>
      </c>
      <c r="AT208" s="190" t="str">
        <f>IF($AL208="","",VLOOKUP($AL208,'3.段階号俸表・参照表'!$V$4:$AH$13,12,FALSE))</f>
        <v/>
      </c>
      <c r="AU208" s="146" t="str">
        <f>IF($AL208="","",INDEX('3.段階号俸表・参照表'!$B$3:$T$188,MATCH($AR208,'3.段階号俸表・参照表'!$B$3:$B$188,0),MATCH($AL208,'3.段階号俸表・参照表'!$B$3:$T$3,0)))</f>
        <v/>
      </c>
      <c r="AV208" s="146" t="str">
        <f t="shared" si="119"/>
        <v/>
      </c>
      <c r="AW208" s="146" t="str">
        <f t="shared" si="134"/>
        <v/>
      </c>
      <c r="AX208" s="146" t="str">
        <f t="shared" si="135"/>
        <v/>
      </c>
      <c r="AY208" s="146" t="str">
        <f t="shared" si="136"/>
        <v/>
      </c>
      <c r="AZ208" s="146" t="str">
        <f t="shared" si="137"/>
        <v/>
      </c>
      <c r="BA208" s="205" t="str">
        <f t="shared" si="138"/>
        <v/>
      </c>
      <c r="BC208" s="241" t="str">
        <f t="shared" si="120"/>
        <v/>
      </c>
      <c r="BD208" s="242" t="str">
        <f t="shared" si="121"/>
        <v/>
      </c>
      <c r="BE208" s="242" t="str">
        <f t="shared" si="122"/>
        <v/>
      </c>
      <c r="BF208" s="242" t="str">
        <f t="shared" si="123"/>
        <v/>
      </c>
      <c r="BG208" s="243" t="str">
        <f>IF($C208="","",IF($BC208&gt;=$BC$5,AI208,VLOOKUP(BC208,'1.年齢給'!$B$8:$C$54,2)))</f>
        <v/>
      </c>
      <c r="BH208" s="244" t="str">
        <f t="shared" si="139"/>
        <v/>
      </c>
      <c r="BI208" s="245" t="str">
        <f t="shared" si="140"/>
        <v/>
      </c>
      <c r="BJ208" s="245" t="str">
        <f t="shared" si="141"/>
        <v/>
      </c>
      <c r="BK208" s="245" t="str">
        <f>IF($BH208="","",VLOOKUP($BH208,'3.段階号俸表・参照表'!V$4:AH$13,11,FALSE))</f>
        <v/>
      </c>
      <c r="BL208" s="245" t="str">
        <f>IF($BH208="","",VLOOKUP($BH208,'3.段階号俸表・参照表'!$V$4:$AH$13,12,FALSE))</f>
        <v/>
      </c>
      <c r="BM208" s="243" t="str">
        <f>IF($C208="","",IF($BC208&gt;=$BC$5,$AU208,INDEX('3.段階号俸表・参照表'!$B$3:$T$188,MATCH(BJ208,'3.段階号俸表・参照表'!$B$3:$B$188,0),MATCH(BH208,'3.段階号俸表・参照表'!$B$3:$T$3,0))))</f>
        <v/>
      </c>
      <c r="BN208" s="246" t="str">
        <f t="shared" si="142"/>
        <v/>
      </c>
    </row>
    <row r="209" spans="25:64" x14ac:dyDescent="0.2">
      <c r="Y209" s="74"/>
      <c r="Z209" s="74"/>
      <c r="AA209" s="75"/>
      <c r="AB209" s="74"/>
      <c r="AC209" s="75"/>
      <c r="AI209" s="74"/>
      <c r="AJ209" s="74"/>
      <c r="AK209" s="75"/>
      <c r="AL209" s="75"/>
      <c r="AM209" s="75"/>
      <c r="AN209" s="74"/>
      <c r="AO209" s="80"/>
      <c r="AP209" s="74"/>
      <c r="AQ209" s="74"/>
      <c r="AR209" s="74"/>
      <c r="AS209" s="74"/>
      <c r="AT209" s="74"/>
      <c r="BH209" s="84"/>
      <c r="BI209" s="74"/>
      <c r="BJ209" s="74"/>
      <c r="BK209" s="74"/>
      <c r="BL209" s="74"/>
    </row>
    <row r="210" spans="25:64" x14ac:dyDescent="0.2">
      <c r="Y210" s="74"/>
      <c r="Z210" s="74"/>
      <c r="AA210" s="75"/>
      <c r="AB210" s="74"/>
      <c r="AC210" s="75"/>
      <c r="AI210" s="74"/>
      <c r="AJ210" s="74"/>
      <c r="AK210" s="75"/>
      <c r="AL210" s="75"/>
      <c r="AM210" s="75"/>
      <c r="AN210" s="74"/>
      <c r="AO210" s="80"/>
      <c r="AP210" s="74"/>
      <c r="AQ210" s="74"/>
      <c r="AR210" s="74"/>
      <c r="AS210" s="74"/>
      <c r="AT210" s="74"/>
      <c r="BH210" s="84"/>
      <c r="BI210" s="74"/>
      <c r="BJ210" s="74"/>
      <c r="BK210" s="74"/>
      <c r="BL210" s="74"/>
    </row>
    <row r="211" spans="25:64" x14ac:dyDescent="0.2">
      <c r="Y211" s="74"/>
      <c r="Z211" s="74"/>
      <c r="AA211" s="75"/>
      <c r="AB211" s="74"/>
      <c r="AC211" s="75"/>
      <c r="AI211" s="74"/>
      <c r="AJ211" s="74"/>
      <c r="AK211" s="75"/>
      <c r="AL211" s="75"/>
      <c r="AM211" s="75"/>
      <c r="AN211" s="74"/>
      <c r="AO211" s="80"/>
      <c r="AP211" s="74"/>
      <c r="AQ211" s="74"/>
      <c r="AR211" s="74"/>
      <c r="AS211" s="74"/>
      <c r="AT211" s="74"/>
      <c r="BH211" s="84"/>
      <c r="BI211" s="74"/>
      <c r="BJ211" s="74"/>
      <c r="BK211" s="74"/>
      <c r="BL211" s="74"/>
    </row>
    <row r="212" spans="25:64" x14ac:dyDescent="0.2">
      <c r="Y212" s="74"/>
      <c r="Z212" s="74"/>
      <c r="AA212" s="75"/>
      <c r="AB212" s="74"/>
      <c r="AC212" s="75"/>
      <c r="AI212" s="74"/>
      <c r="AJ212" s="74"/>
      <c r="AK212" s="75"/>
      <c r="AL212" s="75"/>
      <c r="AM212" s="75"/>
      <c r="AN212" s="74"/>
      <c r="AO212" s="80"/>
      <c r="AP212" s="74"/>
      <c r="AQ212" s="74"/>
      <c r="AR212" s="74"/>
      <c r="AS212" s="74"/>
      <c r="AT212" s="74"/>
      <c r="BH212" s="84"/>
      <c r="BI212" s="74"/>
      <c r="BJ212" s="74"/>
      <c r="BK212" s="74"/>
      <c r="BL212" s="74"/>
    </row>
    <row r="213" spans="25:64" x14ac:dyDescent="0.2">
      <c r="Y213" s="74"/>
      <c r="Z213" s="74"/>
      <c r="AA213" s="75"/>
      <c r="AB213" s="74"/>
      <c r="AC213" s="75"/>
      <c r="AI213" s="74"/>
      <c r="AJ213" s="74"/>
      <c r="AK213" s="75"/>
      <c r="AL213" s="75"/>
      <c r="AM213" s="75"/>
      <c r="AN213" s="74"/>
      <c r="AO213" s="80"/>
      <c r="AP213" s="74"/>
      <c r="AQ213" s="74"/>
      <c r="AR213" s="74"/>
      <c r="AS213" s="74"/>
      <c r="AT213" s="74"/>
      <c r="BH213" s="84"/>
      <c r="BI213" s="74"/>
      <c r="BJ213" s="74"/>
      <c r="BK213" s="74"/>
      <c r="BL213" s="74"/>
    </row>
    <row r="214" spans="25:64" x14ac:dyDescent="0.2">
      <c r="Y214" s="74"/>
      <c r="Z214" s="74"/>
      <c r="AA214" s="75"/>
      <c r="AB214" s="74"/>
      <c r="AC214" s="75"/>
      <c r="AI214" s="74"/>
      <c r="AJ214" s="74"/>
      <c r="AK214" s="75"/>
      <c r="AL214" s="75"/>
      <c r="AM214" s="75"/>
      <c r="AN214" s="74"/>
      <c r="AO214" s="80"/>
      <c r="AP214" s="74"/>
      <c r="AQ214" s="74"/>
      <c r="AR214" s="74"/>
      <c r="AS214" s="74"/>
      <c r="AT214" s="74"/>
      <c r="BH214" s="84"/>
      <c r="BI214" s="74"/>
      <c r="BJ214" s="74"/>
      <c r="BK214" s="74"/>
      <c r="BL214" s="74"/>
    </row>
    <row r="215" spans="25:64" x14ac:dyDescent="0.2">
      <c r="Y215" s="74"/>
      <c r="Z215" s="74"/>
      <c r="AA215" s="75"/>
      <c r="AB215" s="74"/>
      <c r="AC215" s="75"/>
      <c r="AI215" s="74"/>
      <c r="AJ215" s="74"/>
      <c r="AK215" s="75"/>
      <c r="AL215" s="75"/>
      <c r="AM215" s="75"/>
      <c r="AN215" s="74"/>
      <c r="AO215" s="80"/>
      <c r="AP215" s="74"/>
      <c r="AQ215" s="74"/>
      <c r="AR215" s="74"/>
      <c r="AS215" s="74"/>
      <c r="AT215" s="74"/>
      <c r="BH215" s="84"/>
      <c r="BI215" s="74"/>
      <c r="BJ215" s="74"/>
      <c r="BK215" s="74"/>
      <c r="BL215" s="74"/>
    </row>
    <row r="216" spans="25:64" x14ac:dyDescent="0.2">
      <c r="Y216" s="74"/>
      <c r="Z216" s="74"/>
      <c r="AA216" s="75"/>
      <c r="AB216" s="74"/>
      <c r="AC216" s="75"/>
      <c r="AI216" s="74"/>
      <c r="AJ216" s="74"/>
      <c r="AK216" s="75"/>
      <c r="AL216" s="75"/>
      <c r="AM216" s="75"/>
      <c r="AN216" s="74"/>
      <c r="AO216" s="80"/>
      <c r="AP216" s="74"/>
      <c r="AQ216" s="74"/>
      <c r="AR216" s="74"/>
      <c r="AS216" s="74"/>
      <c r="AT216" s="74"/>
      <c r="BH216" s="84"/>
      <c r="BI216" s="74"/>
      <c r="BJ216" s="74"/>
      <c r="BK216" s="74"/>
      <c r="BL216" s="74"/>
    </row>
    <row r="217" spans="25:64" x14ac:dyDescent="0.2">
      <c r="Y217" s="74"/>
      <c r="Z217" s="74"/>
      <c r="AA217" s="75"/>
      <c r="AB217" s="74"/>
      <c r="AC217" s="75"/>
      <c r="AI217" s="74"/>
      <c r="AJ217" s="74"/>
      <c r="AK217" s="75"/>
      <c r="AL217" s="75"/>
      <c r="AM217" s="75"/>
      <c r="AN217" s="74"/>
      <c r="AO217" s="80"/>
      <c r="AP217" s="74"/>
      <c r="AQ217" s="74"/>
      <c r="AR217" s="74"/>
      <c r="AS217" s="74"/>
      <c r="AT217" s="74"/>
      <c r="BH217" s="84"/>
      <c r="BI217" s="74"/>
      <c r="BJ217" s="74"/>
      <c r="BK217" s="74"/>
      <c r="BL217" s="74"/>
    </row>
    <row r="218" spans="25:64" x14ac:dyDescent="0.2">
      <c r="Y218" s="74"/>
      <c r="Z218" s="74"/>
      <c r="AA218" s="75"/>
      <c r="AB218" s="74"/>
      <c r="AC218" s="75"/>
      <c r="AI218" s="74"/>
      <c r="AJ218" s="74"/>
      <c r="AK218" s="75"/>
      <c r="AL218" s="75"/>
      <c r="AM218" s="75"/>
      <c r="AN218" s="74"/>
      <c r="AO218" s="80"/>
      <c r="AP218" s="74"/>
      <c r="AQ218" s="74"/>
      <c r="AR218" s="74"/>
      <c r="AS218" s="74"/>
      <c r="AT218" s="74"/>
      <c r="BH218" s="84"/>
      <c r="BI218" s="74"/>
      <c r="BJ218" s="74"/>
      <c r="BK218" s="74"/>
      <c r="BL218" s="74"/>
    </row>
    <row r="219" spans="25:64" x14ac:dyDescent="0.2">
      <c r="Y219" s="74"/>
      <c r="Z219" s="74"/>
      <c r="AA219" s="75"/>
      <c r="AB219" s="74"/>
      <c r="AC219" s="75"/>
      <c r="AI219" s="74"/>
      <c r="AJ219" s="74"/>
      <c r="AK219" s="75"/>
      <c r="AL219" s="75"/>
      <c r="AM219" s="75"/>
      <c r="AN219" s="74"/>
      <c r="AO219" s="80"/>
      <c r="AP219" s="74"/>
      <c r="AQ219" s="74"/>
      <c r="AR219" s="74"/>
      <c r="AS219" s="74"/>
      <c r="AT219" s="74"/>
      <c r="BH219" s="84"/>
      <c r="BI219" s="74"/>
      <c r="BJ219" s="74"/>
      <c r="BK219" s="74"/>
      <c r="BL219" s="74"/>
    </row>
    <row r="220" spans="25:64" x14ac:dyDescent="0.2">
      <c r="Y220" s="74"/>
      <c r="Z220" s="74"/>
      <c r="AA220" s="75"/>
      <c r="AB220" s="74"/>
      <c r="AC220" s="75"/>
      <c r="AI220" s="74"/>
      <c r="AJ220" s="74"/>
      <c r="AK220" s="75"/>
      <c r="AL220" s="75"/>
      <c r="AM220" s="75"/>
      <c r="AN220" s="74"/>
      <c r="AO220" s="80"/>
      <c r="AP220" s="74"/>
      <c r="AQ220" s="74"/>
      <c r="AR220" s="74"/>
      <c r="AS220" s="74"/>
      <c r="AT220" s="74"/>
      <c r="BH220" s="84"/>
      <c r="BI220" s="74"/>
      <c r="BJ220" s="74"/>
      <c r="BK220" s="74"/>
      <c r="BL220" s="74"/>
    </row>
    <row r="221" spans="25:64" x14ac:dyDescent="0.2">
      <c r="Y221" s="74"/>
      <c r="Z221" s="74"/>
      <c r="AA221" s="75"/>
      <c r="AB221" s="74"/>
      <c r="AC221" s="75"/>
      <c r="AI221" s="74"/>
      <c r="AJ221" s="74"/>
      <c r="AK221" s="75"/>
      <c r="AL221" s="75"/>
      <c r="AM221" s="75"/>
      <c r="AN221" s="74"/>
      <c r="AO221" s="80"/>
      <c r="AP221" s="74"/>
      <c r="AQ221" s="74"/>
      <c r="AR221" s="74"/>
      <c r="AS221" s="74"/>
      <c r="AT221" s="74"/>
      <c r="BH221" s="84"/>
      <c r="BI221" s="74"/>
      <c r="BJ221" s="74"/>
      <c r="BK221" s="74"/>
      <c r="BL221" s="74"/>
    </row>
    <row r="222" spans="25:64" x14ac:dyDescent="0.2">
      <c r="Y222" s="74"/>
      <c r="Z222" s="74"/>
      <c r="AA222" s="75"/>
      <c r="AB222" s="74"/>
      <c r="AC222" s="75"/>
      <c r="AI222" s="74"/>
      <c r="AJ222" s="74"/>
      <c r="AK222" s="75"/>
      <c r="AL222" s="75"/>
      <c r="AM222" s="75"/>
      <c r="AN222" s="74"/>
      <c r="AO222" s="80"/>
      <c r="AP222" s="74"/>
      <c r="AQ222" s="74"/>
      <c r="AR222" s="74"/>
      <c r="AS222" s="74"/>
      <c r="AT222" s="74"/>
      <c r="BH222" s="84"/>
      <c r="BI222" s="74"/>
      <c r="BJ222" s="74"/>
      <c r="BK222" s="74"/>
      <c r="BL222" s="74"/>
    </row>
    <row r="223" spans="25:64" x14ac:dyDescent="0.2">
      <c r="Y223" s="74"/>
      <c r="Z223" s="74"/>
      <c r="AA223" s="75"/>
      <c r="AB223" s="74"/>
      <c r="AC223" s="75"/>
      <c r="AI223" s="74"/>
      <c r="AJ223" s="74"/>
      <c r="AK223" s="75"/>
      <c r="AL223" s="75"/>
      <c r="AM223" s="75"/>
      <c r="AN223" s="74"/>
      <c r="AO223" s="80"/>
      <c r="AP223" s="74"/>
      <c r="AQ223" s="74"/>
      <c r="AR223" s="74"/>
      <c r="AS223" s="74"/>
      <c r="AT223" s="74"/>
      <c r="BH223" s="84"/>
      <c r="BI223" s="74"/>
      <c r="BJ223" s="74"/>
      <c r="BK223" s="74"/>
      <c r="BL223" s="74"/>
    </row>
    <row r="224" spans="25:64" x14ac:dyDescent="0.2">
      <c r="Y224" s="74"/>
      <c r="Z224" s="74"/>
      <c r="AA224" s="75"/>
      <c r="AB224" s="74"/>
      <c r="AC224" s="75"/>
      <c r="AI224" s="74"/>
      <c r="AJ224" s="74"/>
      <c r="AK224" s="75"/>
      <c r="AL224" s="75"/>
      <c r="AM224" s="75"/>
      <c r="AN224" s="74"/>
      <c r="AO224" s="80"/>
      <c r="AP224" s="74"/>
      <c r="AQ224" s="74"/>
      <c r="AR224" s="74"/>
      <c r="AS224" s="74"/>
      <c r="AT224" s="74"/>
      <c r="BH224" s="84"/>
      <c r="BI224" s="74"/>
      <c r="BJ224" s="74"/>
      <c r="BK224" s="74"/>
      <c r="BL224" s="74"/>
    </row>
    <row r="225" spans="25:64" x14ac:dyDescent="0.2">
      <c r="Y225" s="74"/>
      <c r="Z225" s="74"/>
      <c r="AA225" s="75"/>
      <c r="AB225" s="74"/>
      <c r="AC225" s="75"/>
      <c r="AI225" s="74"/>
      <c r="AJ225" s="74"/>
      <c r="AK225" s="75"/>
      <c r="AL225" s="75"/>
      <c r="AM225" s="75"/>
      <c r="AN225" s="74"/>
      <c r="AO225" s="80"/>
      <c r="AP225" s="74"/>
      <c r="AQ225" s="74"/>
      <c r="AR225" s="74"/>
      <c r="AS225" s="74"/>
      <c r="AT225" s="74"/>
      <c r="BH225" s="84"/>
      <c r="BI225" s="74"/>
      <c r="BJ225" s="74"/>
      <c r="BK225" s="74"/>
      <c r="BL225" s="74"/>
    </row>
    <row r="226" spans="25:64" x14ac:dyDescent="0.2">
      <c r="Y226" s="74"/>
      <c r="Z226" s="74"/>
      <c r="AA226" s="75"/>
      <c r="AB226" s="74"/>
      <c r="AC226" s="75"/>
      <c r="AI226" s="74"/>
      <c r="AJ226" s="74"/>
      <c r="AK226" s="75"/>
      <c r="AL226" s="75"/>
      <c r="AM226" s="75"/>
      <c r="AN226" s="74"/>
      <c r="AO226" s="80"/>
      <c r="AP226" s="74"/>
      <c r="AQ226" s="74"/>
      <c r="AR226" s="74"/>
      <c r="AS226" s="74"/>
      <c r="AT226" s="74"/>
      <c r="BH226" s="84"/>
      <c r="BI226" s="74"/>
      <c r="BJ226" s="74"/>
      <c r="BK226" s="74"/>
      <c r="BL226" s="74"/>
    </row>
    <row r="227" spans="25:64" x14ac:dyDescent="0.2">
      <c r="Y227" s="74"/>
      <c r="Z227" s="74"/>
      <c r="AA227" s="75"/>
      <c r="AB227" s="74"/>
      <c r="AC227" s="75"/>
      <c r="AI227" s="74"/>
      <c r="AJ227" s="74"/>
      <c r="AK227" s="75"/>
      <c r="AL227" s="75"/>
      <c r="AM227" s="75"/>
      <c r="AN227" s="74"/>
      <c r="AO227" s="80"/>
      <c r="AP227" s="74"/>
      <c r="AQ227" s="74"/>
      <c r="AR227" s="74"/>
      <c r="AS227" s="74"/>
      <c r="AT227" s="74"/>
      <c r="BH227" s="84"/>
      <c r="BI227" s="74"/>
      <c r="BJ227" s="74"/>
      <c r="BK227" s="74"/>
      <c r="BL227" s="74"/>
    </row>
    <row r="228" spans="25:64" x14ac:dyDescent="0.2">
      <c r="Y228" s="74"/>
      <c r="Z228" s="74"/>
      <c r="AA228" s="75"/>
      <c r="AB228" s="74"/>
      <c r="AC228" s="75"/>
      <c r="AI228" s="74"/>
      <c r="AJ228" s="74"/>
      <c r="AK228" s="75"/>
      <c r="AL228" s="75"/>
      <c r="AM228" s="75"/>
      <c r="AN228" s="74"/>
      <c r="AO228" s="80"/>
      <c r="AP228" s="74"/>
      <c r="AQ228" s="74"/>
      <c r="AR228" s="74"/>
      <c r="AS228" s="74"/>
      <c r="AT228" s="74"/>
      <c r="BH228" s="84"/>
      <c r="BI228" s="74"/>
      <c r="BJ228" s="74"/>
      <c r="BK228" s="74"/>
      <c r="BL228" s="74"/>
    </row>
    <row r="229" spans="25:64" x14ac:dyDescent="0.2">
      <c r="Y229" s="74"/>
      <c r="Z229" s="74"/>
      <c r="AA229" s="75"/>
      <c r="AB229" s="74"/>
      <c r="AC229" s="75"/>
      <c r="AI229" s="74"/>
      <c r="AJ229" s="74"/>
      <c r="AK229" s="75"/>
      <c r="AL229" s="75"/>
      <c r="AM229" s="75"/>
      <c r="AN229" s="74"/>
      <c r="AO229" s="80"/>
      <c r="AP229" s="74"/>
      <c r="AQ229" s="74"/>
      <c r="AR229" s="74"/>
      <c r="AS229" s="74"/>
      <c r="AT229" s="74"/>
      <c r="BH229" s="84"/>
      <c r="BI229" s="74"/>
      <c r="BJ229" s="74"/>
      <c r="BK229" s="74"/>
      <c r="BL229" s="74"/>
    </row>
    <row r="230" spans="25:64" x14ac:dyDescent="0.2">
      <c r="Y230" s="74"/>
      <c r="Z230" s="74"/>
      <c r="AA230" s="75"/>
      <c r="AB230" s="74"/>
      <c r="AC230" s="75"/>
      <c r="AI230" s="74"/>
      <c r="AJ230" s="74"/>
      <c r="AK230" s="75"/>
      <c r="AL230" s="75"/>
      <c r="AM230" s="75"/>
      <c r="AN230" s="74"/>
      <c r="AO230" s="80"/>
      <c r="AP230" s="74"/>
      <c r="AQ230" s="74"/>
      <c r="AR230" s="74"/>
      <c r="AS230" s="74"/>
      <c r="AT230" s="74"/>
      <c r="BH230" s="84"/>
      <c r="BI230" s="74"/>
      <c r="BJ230" s="74"/>
      <c r="BK230" s="74"/>
      <c r="BL230" s="74"/>
    </row>
    <row r="231" spans="25:64" x14ac:dyDescent="0.2">
      <c r="Y231" s="74"/>
      <c r="Z231" s="74"/>
      <c r="AA231" s="75"/>
      <c r="AB231" s="74"/>
      <c r="AC231" s="75"/>
      <c r="AI231" s="74"/>
      <c r="AJ231" s="74"/>
      <c r="AK231" s="75"/>
      <c r="AL231" s="75"/>
      <c r="AM231" s="75"/>
      <c r="AN231" s="74"/>
      <c r="AO231" s="80"/>
      <c r="AP231" s="74"/>
      <c r="AQ231" s="74"/>
      <c r="AR231" s="74"/>
      <c r="AS231" s="74"/>
      <c r="AT231" s="74"/>
      <c r="BH231" s="84"/>
      <c r="BI231" s="74"/>
      <c r="BJ231" s="74"/>
      <c r="BK231" s="74"/>
      <c r="BL231" s="74"/>
    </row>
    <row r="232" spans="25:64" x14ac:dyDescent="0.2">
      <c r="Y232" s="74"/>
      <c r="Z232" s="74"/>
      <c r="AA232" s="75"/>
      <c r="AB232" s="74"/>
      <c r="AC232" s="75"/>
      <c r="AI232" s="74"/>
      <c r="AJ232" s="74"/>
      <c r="AK232" s="75"/>
      <c r="AL232" s="75"/>
      <c r="AM232" s="75"/>
      <c r="AN232" s="74"/>
      <c r="AO232" s="80"/>
      <c r="AP232" s="74"/>
      <c r="AQ232" s="74"/>
      <c r="AR232" s="74"/>
      <c r="AS232" s="74"/>
      <c r="AT232" s="74"/>
      <c r="BH232" s="84"/>
      <c r="BI232" s="74"/>
      <c r="BJ232" s="74"/>
      <c r="BK232" s="74"/>
      <c r="BL232" s="74"/>
    </row>
    <row r="233" spans="25:64" x14ac:dyDescent="0.2">
      <c r="Y233" s="74"/>
      <c r="Z233" s="74"/>
      <c r="AA233" s="75"/>
      <c r="AB233" s="74"/>
      <c r="AC233" s="75"/>
      <c r="AI233" s="74"/>
      <c r="AJ233" s="74"/>
      <c r="AK233" s="75"/>
      <c r="AL233" s="75"/>
      <c r="AM233" s="75"/>
      <c r="AN233" s="74"/>
      <c r="AO233" s="80"/>
      <c r="AP233" s="74"/>
      <c r="AQ233" s="74"/>
      <c r="AR233" s="74"/>
      <c r="AS233" s="74"/>
      <c r="AT233" s="74"/>
      <c r="BH233" s="84"/>
      <c r="BI233" s="74"/>
      <c r="BJ233" s="74"/>
      <c r="BK233" s="74"/>
      <c r="BL233" s="74"/>
    </row>
    <row r="234" spans="25:64" x14ac:dyDescent="0.2">
      <c r="Y234" s="74"/>
      <c r="Z234" s="74"/>
      <c r="AA234" s="75"/>
      <c r="AB234" s="74"/>
      <c r="AC234" s="75"/>
      <c r="AI234" s="74"/>
      <c r="AJ234" s="74"/>
      <c r="AK234" s="75"/>
      <c r="AL234" s="75"/>
      <c r="AM234" s="75"/>
      <c r="AN234" s="74"/>
      <c r="AO234" s="80"/>
      <c r="AP234" s="74"/>
      <c r="AQ234" s="74"/>
      <c r="AR234" s="74"/>
      <c r="AS234" s="74"/>
      <c r="AT234" s="74"/>
      <c r="BH234" s="84"/>
      <c r="BI234" s="74"/>
      <c r="BJ234" s="74"/>
      <c r="BK234" s="74"/>
      <c r="BL234" s="74"/>
    </row>
    <row r="235" spans="25:64" x14ac:dyDescent="0.2">
      <c r="Y235" s="74"/>
      <c r="Z235" s="74"/>
      <c r="AA235" s="75"/>
      <c r="AB235" s="74"/>
      <c r="AC235" s="75"/>
      <c r="AI235" s="74"/>
      <c r="AJ235" s="74"/>
      <c r="AK235" s="75"/>
      <c r="AL235" s="75"/>
      <c r="AM235" s="75"/>
      <c r="AN235" s="74"/>
      <c r="AO235" s="80"/>
      <c r="AP235" s="74"/>
      <c r="AQ235" s="74"/>
      <c r="AR235" s="74"/>
      <c r="AS235" s="74"/>
      <c r="AT235" s="74"/>
      <c r="BH235" s="84"/>
      <c r="BI235" s="74"/>
      <c r="BJ235" s="74"/>
      <c r="BK235" s="74"/>
      <c r="BL235" s="74"/>
    </row>
    <row r="236" spans="25:64" x14ac:dyDescent="0.2">
      <c r="Y236" s="74"/>
      <c r="Z236" s="74"/>
      <c r="AA236" s="75"/>
      <c r="AB236" s="74"/>
      <c r="AC236" s="75"/>
      <c r="AI236" s="74"/>
      <c r="AJ236" s="74"/>
      <c r="AK236" s="75"/>
      <c r="AL236" s="75"/>
      <c r="AM236" s="75"/>
      <c r="AN236" s="74"/>
      <c r="AO236" s="80"/>
      <c r="AP236" s="74"/>
      <c r="AQ236" s="74"/>
      <c r="AR236" s="74"/>
      <c r="AS236" s="74"/>
      <c r="AT236" s="74"/>
      <c r="BH236" s="84"/>
      <c r="BI236" s="74"/>
      <c r="BJ236" s="74"/>
      <c r="BK236" s="74"/>
      <c r="BL236" s="74"/>
    </row>
    <row r="237" spans="25:64" x14ac:dyDescent="0.2">
      <c r="Y237" s="74"/>
      <c r="Z237" s="74"/>
      <c r="AA237" s="75"/>
      <c r="AB237" s="74"/>
      <c r="AC237" s="75"/>
      <c r="AI237" s="74"/>
      <c r="AJ237" s="74"/>
      <c r="AK237" s="75"/>
      <c r="AL237" s="75"/>
      <c r="AM237" s="75"/>
      <c r="AN237" s="74"/>
      <c r="AO237" s="80"/>
      <c r="AP237" s="74"/>
      <c r="AQ237" s="74"/>
      <c r="AR237" s="74"/>
      <c r="AS237" s="74"/>
      <c r="AT237" s="74"/>
      <c r="BH237" s="84"/>
      <c r="BI237" s="74"/>
      <c r="BJ237" s="74"/>
      <c r="BK237" s="74"/>
      <c r="BL237" s="74"/>
    </row>
    <row r="238" spans="25:64" x14ac:dyDescent="0.2">
      <c r="Y238" s="74"/>
      <c r="Z238" s="74"/>
      <c r="AA238" s="75"/>
      <c r="AB238" s="74"/>
      <c r="AC238" s="75"/>
      <c r="AI238" s="74"/>
      <c r="AJ238" s="74"/>
      <c r="AK238" s="75"/>
      <c r="AL238" s="75"/>
      <c r="AM238" s="75"/>
      <c r="AN238" s="74"/>
      <c r="AO238" s="80"/>
      <c r="AP238" s="74"/>
      <c r="AQ238" s="74"/>
      <c r="AR238" s="74"/>
      <c r="AS238" s="74"/>
      <c r="AT238" s="74"/>
      <c r="BH238" s="84"/>
      <c r="BI238" s="74"/>
      <c r="BJ238" s="74"/>
      <c r="BK238" s="74"/>
      <c r="BL238" s="74"/>
    </row>
    <row r="239" spans="25:64" x14ac:dyDescent="0.2">
      <c r="Y239" s="74"/>
      <c r="Z239" s="74"/>
      <c r="AA239" s="75"/>
      <c r="AB239" s="74"/>
      <c r="AC239" s="75"/>
      <c r="AI239" s="74"/>
      <c r="AJ239" s="74"/>
      <c r="AK239" s="75"/>
      <c r="AL239" s="75"/>
      <c r="AM239" s="75"/>
      <c r="AN239" s="74"/>
      <c r="AO239" s="80"/>
      <c r="AP239" s="74"/>
      <c r="AQ239" s="74"/>
      <c r="AR239" s="74"/>
      <c r="AS239" s="74"/>
      <c r="AT239" s="74"/>
      <c r="BH239" s="84"/>
      <c r="BI239" s="74"/>
      <c r="BJ239" s="74"/>
      <c r="BK239" s="74"/>
      <c r="BL239" s="74"/>
    </row>
    <row r="240" spans="25:64" x14ac:dyDescent="0.2">
      <c r="Y240" s="74"/>
      <c r="Z240" s="74"/>
      <c r="AA240" s="75"/>
      <c r="AB240" s="74"/>
      <c r="AC240" s="75"/>
      <c r="AI240" s="74"/>
      <c r="AJ240" s="74"/>
      <c r="AK240" s="75"/>
      <c r="AL240" s="75"/>
      <c r="AM240" s="75"/>
      <c r="AN240" s="74"/>
      <c r="AO240" s="80"/>
      <c r="AP240" s="74"/>
      <c r="AQ240" s="74"/>
      <c r="AR240" s="74"/>
      <c r="AS240" s="74"/>
      <c r="AT240" s="74"/>
      <c r="BH240" s="84"/>
      <c r="BI240" s="74"/>
      <c r="BJ240" s="74"/>
      <c r="BK240" s="74"/>
      <c r="BL240" s="74"/>
    </row>
    <row r="241" spans="25:64" x14ac:dyDescent="0.2">
      <c r="Y241" s="74"/>
      <c r="Z241" s="74"/>
      <c r="AA241" s="75"/>
      <c r="AB241" s="74"/>
      <c r="AC241" s="75"/>
      <c r="AI241" s="74"/>
      <c r="AJ241" s="74"/>
      <c r="AK241" s="75"/>
      <c r="AL241" s="75"/>
      <c r="AM241" s="75"/>
      <c r="AN241" s="74"/>
      <c r="AO241" s="80"/>
      <c r="AP241" s="74"/>
      <c r="AQ241" s="74"/>
      <c r="AR241" s="74"/>
      <c r="AS241" s="74"/>
      <c r="AT241" s="74"/>
      <c r="BH241" s="84"/>
      <c r="BI241" s="74"/>
      <c r="BJ241" s="74"/>
      <c r="BK241" s="74"/>
      <c r="BL241" s="74"/>
    </row>
    <row r="242" spans="25:64" x14ac:dyDescent="0.2">
      <c r="Y242" s="74"/>
      <c r="Z242" s="74"/>
      <c r="AA242" s="75"/>
      <c r="AB242" s="74"/>
      <c r="AC242" s="75"/>
      <c r="AI242" s="74"/>
      <c r="AJ242" s="74"/>
      <c r="AK242" s="75"/>
      <c r="AL242" s="75"/>
      <c r="AM242" s="75"/>
      <c r="AN242" s="74"/>
      <c r="AO242" s="80"/>
      <c r="AP242" s="74"/>
      <c r="AQ242" s="74"/>
      <c r="AR242" s="74"/>
      <c r="AS242" s="74"/>
      <c r="AT242" s="74"/>
      <c r="BH242" s="84"/>
      <c r="BI242" s="74"/>
      <c r="BJ242" s="74"/>
      <c r="BK242" s="74"/>
      <c r="BL242" s="74"/>
    </row>
    <row r="243" spans="25:64" x14ac:dyDescent="0.2">
      <c r="Y243" s="74"/>
      <c r="Z243" s="74"/>
      <c r="AA243" s="75"/>
      <c r="AB243" s="74"/>
      <c r="AC243" s="75"/>
      <c r="AI243" s="74"/>
      <c r="AJ243" s="74"/>
      <c r="AK243" s="75"/>
      <c r="AL243" s="75"/>
      <c r="AM243" s="75"/>
      <c r="AN243" s="74"/>
      <c r="AO243" s="80"/>
      <c r="AP243" s="74"/>
      <c r="AQ243" s="74"/>
      <c r="AR243" s="74"/>
      <c r="AS243" s="74"/>
      <c r="AT243" s="74"/>
      <c r="BH243" s="84"/>
      <c r="BI243" s="74"/>
      <c r="BJ243" s="74"/>
      <c r="BK243" s="74"/>
      <c r="BL243" s="74"/>
    </row>
    <row r="244" spans="25:64" x14ac:dyDescent="0.2">
      <c r="Y244" s="74"/>
      <c r="Z244" s="74"/>
      <c r="AA244" s="75"/>
      <c r="AB244" s="74"/>
      <c r="AC244" s="75"/>
      <c r="AI244" s="74"/>
      <c r="AJ244" s="74"/>
      <c r="AK244" s="75"/>
      <c r="AL244" s="75"/>
      <c r="AM244" s="75"/>
      <c r="AN244" s="74"/>
      <c r="AO244" s="80"/>
      <c r="AP244" s="74"/>
      <c r="AQ244" s="74"/>
      <c r="AR244" s="74"/>
      <c r="AS244" s="74"/>
      <c r="AT244" s="74"/>
      <c r="BH244" s="84"/>
      <c r="BI244" s="74"/>
      <c r="BJ244" s="74"/>
      <c r="BK244" s="74"/>
      <c r="BL244" s="74"/>
    </row>
    <row r="245" spans="25:64" x14ac:dyDescent="0.2">
      <c r="Y245" s="74"/>
      <c r="Z245" s="74"/>
      <c r="AA245" s="75"/>
      <c r="AB245" s="74"/>
      <c r="AC245" s="75"/>
      <c r="AI245" s="74"/>
      <c r="AJ245" s="74"/>
      <c r="AK245" s="75"/>
      <c r="AL245" s="75"/>
      <c r="AM245" s="75"/>
      <c r="AN245" s="74"/>
      <c r="AO245" s="80"/>
      <c r="AP245" s="74"/>
      <c r="AQ245" s="74"/>
      <c r="AR245" s="74"/>
      <c r="AS245" s="74"/>
      <c r="AT245" s="74"/>
      <c r="BH245" s="84"/>
      <c r="BI245" s="74"/>
      <c r="BJ245" s="74"/>
      <c r="BK245" s="74"/>
      <c r="BL245" s="74"/>
    </row>
    <row r="246" spans="25:64" x14ac:dyDescent="0.2">
      <c r="Y246" s="74"/>
      <c r="Z246" s="74"/>
      <c r="AA246" s="75"/>
      <c r="AB246" s="74"/>
      <c r="AC246" s="75"/>
      <c r="AI246" s="74"/>
      <c r="AJ246" s="74"/>
      <c r="AK246" s="75"/>
      <c r="AL246" s="75"/>
      <c r="AM246" s="75"/>
      <c r="AN246" s="74"/>
      <c r="AO246" s="80"/>
      <c r="AP246" s="74"/>
      <c r="AQ246" s="74"/>
      <c r="AR246" s="74"/>
      <c r="AS246" s="74"/>
      <c r="AT246" s="74"/>
      <c r="BH246" s="84"/>
      <c r="BI246" s="74"/>
      <c r="BJ246" s="74"/>
      <c r="BK246" s="74"/>
      <c r="BL246" s="74"/>
    </row>
    <row r="247" spans="25:64" x14ac:dyDescent="0.2">
      <c r="Y247" s="74"/>
      <c r="Z247" s="74"/>
      <c r="AA247" s="75"/>
      <c r="AB247" s="74"/>
      <c r="AC247" s="75"/>
      <c r="AI247" s="74"/>
      <c r="AJ247" s="74"/>
      <c r="AK247" s="75"/>
      <c r="AL247" s="75"/>
      <c r="AM247" s="75"/>
      <c r="AN247" s="74"/>
      <c r="AO247" s="80"/>
      <c r="AP247" s="74"/>
      <c r="AQ247" s="74"/>
      <c r="AR247" s="74"/>
      <c r="AS247" s="74"/>
      <c r="AT247" s="74"/>
      <c r="BH247" s="84"/>
      <c r="BI247" s="74"/>
      <c r="BJ247" s="74"/>
      <c r="BK247" s="74"/>
      <c r="BL247" s="74"/>
    </row>
    <row r="248" spans="25:64" x14ac:dyDescent="0.2">
      <c r="Y248" s="74"/>
      <c r="Z248" s="74"/>
      <c r="AA248" s="75"/>
      <c r="AB248" s="74"/>
      <c r="AC248" s="75"/>
      <c r="AI248" s="74"/>
      <c r="AJ248" s="74"/>
      <c r="AK248" s="75"/>
      <c r="AL248" s="75"/>
      <c r="AM248" s="75"/>
      <c r="AN248" s="74"/>
      <c r="AO248" s="80"/>
      <c r="AP248" s="74"/>
      <c r="AQ248" s="74"/>
      <c r="AR248" s="74"/>
      <c r="AS248" s="74"/>
      <c r="AT248" s="74"/>
      <c r="BH248" s="84"/>
      <c r="BI248" s="74"/>
      <c r="BJ248" s="74"/>
      <c r="BK248" s="74"/>
      <c r="BL248" s="74"/>
    </row>
    <row r="249" spans="25:64" x14ac:dyDescent="0.2">
      <c r="Y249" s="74"/>
      <c r="Z249" s="74"/>
      <c r="AA249" s="75"/>
      <c r="AB249" s="74"/>
      <c r="AC249" s="75"/>
      <c r="AI249" s="74"/>
      <c r="AJ249" s="74"/>
      <c r="AK249" s="75"/>
      <c r="AL249" s="75"/>
      <c r="AM249" s="75"/>
      <c r="AN249" s="74"/>
      <c r="AO249" s="80"/>
      <c r="AP249" s="74"/>
      <c r="AQ249" s="74"/>
      <c r="AR249" s="74"/>
      <c r="AS249" s="74"/>
      <c r="AT249" s="74"/>
      <c r="BH249" s="84"/>
      <c r="BI249" s="74"/>
      <c r="BJ249" s="74"/>
      <c r="BK249" s="74"/>
      <c r="BL249" s="74"/>
    </row>
  </sheetData>
  <mergeCells count="26">
    <mergeCell ref="AU3:BA3"/>
    <mergeCell ref="AG7:AG8"/>
    <mergeCell ref="AH7:AH8"/>
    <mergeCell ref="AZ7:AZ8"/>
    <mergeCell ref="BA7:BA8"/>
    <mergeCell ref="AV7:AV8"/>
    <mergeCell ref="H7:H8"/>
    <mergeCell ref="I7:I8"/>
    <mergeCell ref="J7:K7"/>
    <mergeCell ref="C7:C8"/>
    <mergeCell ref="D7:D8"/>
    <mergeCell ref="F7:F8"/>
    <mergeCell ref="G7:G8"/>
    <mergeCell ref="E7:E8"/>
    <mergeCell ref="L7:M7"/>
    <mergeCell ref="X7:X8"/>
    <mergeCell ref="J4:L4"/>
    <mergeCell ref="J5:L5"/>
    <mergeCell ref="BC4:BE4"/>
    <mergeCell ref="BC5:BE5"/>
    <mergeCell ref="AU7:AU8"/>
    <mergeCell ref="BC2:BE2"/>
    <mergeCell ref="BC3:BE3"/>
    <mergeCell ref="BC7:BD7"/>
    <mergeCell ref="BE7:BF7"/>
    <mergeCell ref="BN7:BN8"/>
  </mergeCells>
  <phoneticPr fontId="2"/>
  <pageMargins left="0.39370078740157483" right="0.39370078740157483" top="0.78740157480314965" bottom="0.59055118110236227" header="0.51181102362204722" footer="0.51181102362204722"/>
  <pageSetup paperSize="9" scale="63" orientation="landscape" horizontalDpi="4294967293" r:id="rId1"/>
  <headerFooter alignWithMargins="0">
    <oddFooter>&amp;C&amp;P</oddFooter>
  </headerFooter>
  <colBreaks count="3" manualBreakCount="3">
    <brk id="24" max="49" man="1"/>
    <brk id="34" max="49" man="1"/>
    <brk id="54" max="4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pageSetUpPr autoPageBreaks="0"/>
  </sheetPr>
  <dimension ref="B2:F54"/>
  <sheetViews>
    <sheetView showGridLines="0" zoomScaleNormal="100" workbookViewId="0">
      <selection activeCell="H26" sqref="H26"/>
    </sheetView>
  </sheetViews>
  <sheetFormatPr defaultColWidth="9" defaultRowHeight="13.2" x14ac:dyDescent="0.2"/>
  <cols>
    <col min="1" max="1" width="5.6640625" style="1" customWidth="1"/>
    <col min="2" max="2" width="14" style="1" customWidth="1"/>
    <col min="3" max="3" width="17.6640625" style="1" customWidth="1"/>
    <col min="4" max="4" width="4.44140625" style="1" customWidth="1"/>
    <col min="5" max="16384" width="9" style="1"/>
  </cols>
  <sheetData>
    <row r="2" spans="2:4" ht="15.75" customHeight="1" x14ac:dyDescent="0.2">
      <c r="B2" s="5" t="s">
        <v>170</v>
      </c>
    </row>
    <row r="3" spans="2:4" ht="15.75" customHeight="1" x14ac:dyDescent="0.2">
      <c r="B3" s="6"/>
      <c r="C3" s="282" t="s">
        <v>92</v>
      </c>
      <c r="D3" s="3"/>
    </row>
    <row r="4" spans="2:4" ht="20.25" customHeight="1" x14ac:dyDescent="0.2">
      <c r="B4" s="86" t="s">
        <v>193</v>
      </c>
    </row>
    <row r="5" spans="2:4" ht="15" customHeight="1" x14ac:dyDescent="0.2">
      <c r="B5" s="283" t="s">
        <v>194</v>
      </c>
    </row>
    <row r="6" spans="2:4" ht="4.5" customHeight="1" x14ac:dyDescent="0.2"/>
    <row r="7" spans="2:4" ht="18.75" customHeight="1" x14ac:dyDescent="0.2">
      <c r="B7" s="25" t="s">
        <v>2</v>
      </c>
      <c r="C7" s="7" t="s">
        <v>0</v>
      </c>
    </row>
    <row r="8" spans="2:4" ht="15" customHeight="1" x14ac:dyDescent="0.2">
      <c r="B8" s="8">
        <v>18</v>
      </c>
      <c r="C8" s="95">
        <v>116040</v>
      </c>
    </row>
    <row r="9" spans="2:4" ht="15" customHeight="1" x14ac:dyDescent="0.2">
      <c r="B9" s="8">
        <v>19</v>
      </c>
      <c r="C9" s="95">
        <v>119540</v>
      </c>
    </row>
    <row r="10" spans="2:4" ht="15" customHeight="1" x14ac:dyDescent="0.2">
      <c r="B10" s="8">
        <v>20</v>
      </c>
      <c r="C10" s="95">
        <v>123040</v>
      </c>
    </row>
    <row r="11" spans="2:4" ht="15" customHeight="1" x14ac:dyDescent="0.2">
      <c r="B11" s="8">
        <v>21</v>
      </c>
      <c r="C11" s="95">
        <v>126340</v>
      </c>
    </row>
    <row r="12" spans="2:4" ht="15" customHeight="1" x14ac:dyDescent="0.2">
      <c r="B12" s="8">
        <v>22</v>
      </c>
      <c r="C12" s="95">
        <v>129540</v>
      </c>
    </row>
    <row r="13" spans="2:4" ht="15" customHeight="1" x14ac:dyDescent="0.2">
      <c r="B13" s="8">
        <v>23</v>
      </c>
      <c r="C13" s="95">
        <v>132740</v>
      </c>
    </row>
    <row r="14" spans="2:4" ht="15" customHeight="1" x14ac:dyDescent="0.2">
      <c r="B14" s="8">
        <v>24</v>
      </c>
      <c r="C14" s="95">
        <v>135740</v>
      </c>
    </row>
    <row r="15" spans="2:4" ht="15" customHeight="1" x14ac:dyDescent="0.2">
      <c r="B15" s="8">
        <v>25</v>
      </c>
      <c r="C15" s="95">
        <v>138740</v>
      </c>
    </row>
    <row r="16" spans="2:4" ht="15" customHeight="1" x14ac:dyDescent="0.2">
      <c r="B16" s="8">
        <v>26</v>
      </c>
      <c r="C16" s="95">
        <v>140840</v>
      </c>
    </row>
    <row r="17" spans="2:3" ht="15" customHeight="1" x14ac:dyDescent="0.2">
      <c r="B17" s="8">
        <v>27</v>
      </c>
      <c r="C17" s="95">
        <v>142940</v>
      </c>
    </row>
    <row r="18" spans="2:3" ht="15" customHeight="1" x14ac:dyDescent="0.2">
      <c r="B18" s="8">
        <v>28</v>
      </c>
      <c r="C18" s="95">
        <v>145040</v>
      </c>
    </row>
    <row r="19" spans="2:3" ht="15" customHeight="1" x14ac:dyDescent="0.2">
      <c r="B19" s="8">
        <v>29</v>
      </c>
      <c r="C19" s="95">
        <v>147140</v>
      </c>
    </row>
    <row r="20" spans="2:3" ht="15" customHeight="1" x14ac:dyDescent="0.2">
      <c r="B20" s="8">
        <v>30</v>
      </c>
      <c r="C20" s="95">
        <v>149240</v>
      </c>
    </row>
    <row r="21" spans="2:3" ht="15" customHeight="1" x14ac:dyDescent="0.2">
      <c r="B21" s="8">
        <v>31</v>
      </c>
      <c r="C21" s="95">
        <v>150740</v>
      </c>
    </row>
    <row r="22" spans="2:3" ht="15" customHeight="1" x14ac:dyDescent="0.2">
      <c r="B22" s="8">
        <v>32</v>
      </c>
      <c r="C22" s="95">
        <v>152240</v>
      </c>
    </row>
    <row r="23" spans="2:3" ht="15" customHeight="1" x14ac:dyDescent="0.2">
      <c r="B23" s="8">
        <v>33</v>
      </c>
      <c r="C23" s="95">
        <v>153740</v>
      </c>
    </row>
    <row r="24" spans="2:3" ht="15" customHeight="1" x14ac:dyDescent="0.2">
      <c r="B24" s="8">
        <v>34</v>
      </c>
      <c r="C24" s="95">
        <v>155240</v>
      </c>
    </row>
    <row r="25" spans="2:3" ht="15" customHeight="1" x14ac:dyDescent="0.2">
      <c r="B25" s="8">
        <v>35</v>
      </c>
      <c r="C25" s="95">
        <v>156740</v>
      </c>
    </row>
    <row r="26" spans="2:3" ht="15" customHeight="1" x14ac:dyDescent="0.2">
      <c r="B26" s="8">
        <v>36</v>
      </c>
      <c r="C26" s="95">
        <v>158240</v>
      </c>
    </row>
    <row r="27" spans="2:3" ht="15" customHeight="1" x14ac:dyDescent="0.2">
      <c r="B27" s="8">
        <v>37</v>
      </c>
      <c r="C27" s="95">
        <v>159740</v>
      </c>
    </row>
    <row r="28" spans="2:3" ht="15" customHeight="1" x14ac:dyDescent="0.2">
      <c r="B28" s="8">
        <v>38</v>
      </c>
      <c r="C28" s="95">
        <v>161240</v>
      </c>
    </row>
    <row r="29" spans="2:3" ht="15" customHeight="1" x14ac:dyDescent="0.2">
      <c r="B29" s="8">
        <v>39</v>
      </c>
      <c r="C29" s="95">
        <v>162740</v>
      </c>
    </row>
    <row r="30" spans="2:3" ht="15" customHeight="1" thickBot="1" x14ac:dyDescent="0.25">
      <c r="B30" s="9">
        <v>40</v>
      </c>
      <c r="C30" s="342">
        <v>164240</v>
      </c>
    </row>
    <row r="31" spans="2:3" ht="15" customHeight="1" x14ac:dyDescent="0.2">
      <c r="B31" s="10">
        <v>41</v>
      </c>
      <c r="C31" s="343">
        <v>165740</v>
      </c>
    </row>
    <row r="32" spans="2:3" ht="15" customHeight="1" x14ac:dyDescent="0.2">
      <c r="B32" s="8">
        <v>42</v>
      </c>
      <c r="C32" s="95">
        <v>167240</v>
      </c>
    </row>
    <row r="33" spans="2:3" ht="15" customHeight="1" x14ac:dyDescent="0.2">
      <c r="B33" s="8">
        <v>43</v>
      </c>
      <c r="C33" s="95">
        <v>168740</v>
      </c>
    </row>
    <row r="34" spans="2:3" ht="15" customHeight="1" x14ac:dyDescent="0.2">
      <c r="B34" s="8">
        <v>44</v>
      </c>
      <c r="C34" s="95">
        <v>170240</v>
      </c>
    </row>
    <row r="35" spans="2:3" ht="15" customHeight="1" x14ac:dyDescent="0.2">
      <c r="B35" s="8">
        <v>45</v>
      </c>
      <c r="C35" s="95">
        <v>171740</v>
      </c>
    </row>
    <row r="36" spans="2:3" ht="15" customHeight="1" x14ac:dyDescent="0.2">
      <c r="B36" s="8">
        <v>46</v>
      </c>
      <c r="C36" s="95">
        <v>173240</v>
      </c>
    </row>
    <row r="37" spans="2:3" ht="15" customHeight="1" x14ac:dyDescent="0.2">
      <c r="B37" s="8">
        <v>47</v>
      </c>
      <c r="C37" s="95">
        <v>174740</v>
      </c>
    </row>
    <row r="38" spans="2:3" ht="15" customHeight="1" x14ac:dyDescent="0.2">
      <c r="B38" s="8">
        <v>48</v>
      </c>
      <c r="C38" s="95">
        <v>176240</v>
      </c>
    </row>
    <row r="39" spans="2:3" ht="15" customHeight="1" x14ac:dyDescent="0.2">
      <c r="B39" s="8">
        <v>49</v>
      </c>
      <c r="C39" s="95">
        <v>177740</v>
      </c>
    </row>
    <row r="40" spans="2:3" ht="15" customHeight="1" x14ac:dyDescent="0.2">
      <c r="B40" s="8">
        <v>50</v>
      </c>
      <c r="C40" s="95">
        <v>179240</v>
      </c>
    </row>
    <row r="41" spans="2:3" ht="15" customHeight="1" x14ac:dyDescent="0.2">
      <c r="B41" s="8">
        <v>51</v>
      </c>
      <c r="C41" s="95">
        <v>179240</v>
      </c>
    </row>
    <row r="42" spans="2:3" ht="15" customHeight="1" x14ac:dyDescent="0.2">
      <c r="B42" s="8">
        <v>52</v>
      </c>
      <c r="C42" s="95">
        <v>179240</v>
      </c>
    </row>
    <row r="43" spans="2:3" ht="15" customHeight="1" x14ac:dyDescent="0.2">
      <c r="B43" s="8">
        <v>53</v>
      </c>
      <c r="C43" s="95">
        <v>179240</v>
      </c>
    </row>
    <row r="44" spans="2:3" ht="15" customHeight="1" x14ac:dyDescent="0.2">
      <c r="B44" s="8">
        <v>54</v>
      </c>
      <c r="C44" s="95">
        <v>179240</v>
      </c>
    </row>
    <row r="45" spans="2:3" ht="15" customHeight="1" x14ac:dyDescent="0.2">
      <c r="B45" s="8">
        <v>55</v>
      </c>
      <c r="C45" s="95">
        <v>178240</v>
      </c>
    </row>
    <row r="46" spans="2:3" ht="15" customHeight="1" x14ac:dyDescent="0.2">
      <c r="B46" s="8">
        <v>56</v>
      </c>
      <c r="C46" s="95">
        <v>177240</v>
      </c>
    </row>
    <row r="47" spans="2:3" ht="15" customHeight="1" x14ac:dyDescent="0.2">
      <c r="B47" s="8">
        <v>57</v>
      </c>
      <c r="C47" s="95">
        <v>176240</v>
      </c>
    </row>
    <row r="48" spans="2:3" ht="15" customHeight="1" x14ac:dyDescent="0.2">
      <c r="B48" s="8">
        <v>58</v>
      </c>
      <c r="C48" s="95">
        <v>175240</v>
      </c>
    </row>
    <row r="49" spans="2:6" ht="15" customHeight="1" thickBot="1" x14ac:dyDescent="0.25">
      <c r="B49" s="96">
        <v>59</v>
      </c>
      <c r="C49" s="344">
        <v>174240</v>
      </c>
    </row>
    <row r="50" spans="2:6" ht="15" customHeight="1" x14ac:dyDescent="0.2">
      <c r="B50" s="324">
        <v>60</v>
      </c>
      <c r="C50" s="345">
        <v>94240</v>
      </c>
      <c r="F50" s="323"/>
    </row>
    <row r="51" spans="2:6" x14ac:dyDescent="0.2">
      <c r="B51" s="325">
        <v>61</v>
      </c>
      <c r="C51" s="346">
        <v>89240</v>
      </c>
      <c r="F51" s="323"/>
    </row>
    <row r="52" spans="2:6" x14ac:dyDescent="0.2">
      <c r="B52" s="325">
        <v>62</v>
      </c>
      <c r="C52" s="346">
        <v>84240</v>
      </c>
      <c r="F52" s="323"/>
    </row>
    <row r="53" spans="2:6" x14ac:dyDescent="0.2">
      <c r="B53" s="325">
        <v>63</v>
      </c>
      <c r="C53" s="346">
        <v>79240</v>
      </c>
      <c r="F53" s="323"/>
    </row>
    <row r="54" spans="2:6" ht="13.8" thickBot="1" x14ac:dyDescent="0.25">
      <c r="B54" s="326">
        <v>64</v>
      </c>
      <c r="C54" s="347">
        <v>74240</v>
      </c>
      <c r="F54" s="323"/>
    </row>
  </sheetData>
  <sheetProtection sheet="1" objects="1" scenarios="1"/>
  <phoneticPr fontId="2"/>
  <printOptions horizontalCentered="1"/>
  <pageMargins left="0.59055118110236227" right="0.59055118110236227" top="0.59055118110236227" bottom="0.39370078740157483" header="0.51181102362204722" footer="0.51181102362204722"/>
  <pageSetup paperSize="9" scale="78"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CC"/>
  </sheetPr>
  <dimension ref="B1:L31"/>
  <sheetViews>
    <sheetView showGridLines="0" zoomScaleNormal="100" workbookViewId="0">
      <selection activeCell="I38" sqref="I38"/>
    </sheetView>
  </sheetViews>
  <sheetFormatPr defaultColWidth="9" defaultRowHeight="13.2" x14ac:dyDescent="0.2"/>
  <cols>
    <col min="1" max="1" width="8" style="348" customWidth="1"/>
    <col min="2" max="2" width="7.6640625" style="348" customWidth="1"/>
    <col min="3" max="3" width="11.109375" style="348" customWidth="1"/>
    <col min="4" max="4" width="16.77734375" style="348" customWidth="1"/>
    <col min="5" max="5" width="11.109375" style="348" customWidth="1"/>
    <col min="6" max="6" width="13.88671875" style="348" customWidth="1"/>
    <col min="7" max="7" width="10.44140625" style="348" customWidth="1"/>
    <col min="8" max="8" width="12.44140625" style="348" customWidth="1"/>
    <col min="9" max="9" width="12.77734375" style="348" customWidth="1"/>
    <col min="10" max="13" width="11.44140625" style="348" customWidth="1"/>
    <col min="14" max="16" width="11.21875" style="348" customWidth="1"/>
    <col min="17" max="18" width="11.109375" style="348" customWidth="1"/>
    <col min="19" max="16384" width="9" style="348"/>
  </cols>
  <sheetData>
    <row r="1" spans="2:12" ht="13.8" thickBot="1" x14ac:dyDescent="0.25"/>
    <row r="2" spans="2:12" ht="19.8" thickBot="1" x14ac:dyDescent="0.25">
      <c r="B2" s="349" t="s">
        <v>171</v>
      </c>
      <c r="F2" s="350" t="s">
        <v>92</v>
      </c>
      <c r="G2" s="351"/>
    </row>
    <row r="3" spans="2:12" ht="19.2" x14ac:dyDescent="0.2">
      <c r="B3" s="349"/>
      <c r="F3" s="352"/>
    </row>
    <row r="4" spans="2:12" ht="21.75" customHeight="1" x14ac:dyDescent="0.2">
      <c r="B4" s="353" t="s">
        <v>153</v>
      </c>
    </row>
    <row r="5" spans="2:12" ht="14.4" x14ac:dyDescent="0.2">
      <c r="B5" s="354" t="s">
        <v>195</v>
      </c>
      <c r="D5" s="355"/>
      <c r="E5" s="356"/>
      <c r="F5" s="355"/>
      <c r="G5" s="355"/>
      <c r="H5" s="355"/>
      <c r="I5" s="355"/>
      <c r="J5" s="355"/>
      <c r="K5" s="357"/>
    </row>
    <row r="6" spans="2:12" ht="14.4" x14ac:dyDescent="0.2">
      <c r="B6" s="358" t="s">
        <v>196</v>
      </c>
      <c r="D6" s="355"/>
      <c r="E6" s="356"/>
      <c r="F6" s="355"/>
      <c r="G6" s="355"/>
      <c r="H6" s="355"/>
      <c r="I6" s="355"/>
      <c r="J6" s="355"/>
      <c r="K6" s="357"/>
    </row>
    <row r="7" spans="2:12" ht="14.4" x14ac:dyDescent="0.2">
      <c r="B7" s="359" t="s">
        <v>154</v>
      </c>
      <c r="D7" s="355"/>
      <c r="E7" s="356"/>
      <c r="F7" s="355"/>
      <c r="G7" s="355"/>
      <c r="H7" s="355"/>
      <c r="I7" s="355"/>
      <c r="J7" s="355"/>
      <c r="K7" s="357"/>
    </row>
    <row r="9" spans="2:12" ht="24.6" thickBot="1" x14ac:dyDescent="0.25">
      <c r="B9" s="360" t="s">
        <v>129</v>
      </c>
      <c r="C9" s="361" t="s">
        <v>130</v>
      </c>
      <c r="D9" s="362" t="s">
        <v>131</v>
      </c>
      <c r="E9" s="360" t="s">
        <v>132</v>
      </c>
      <c r="F9" s="362" t="s">
        <v>133</v>
      </c>
      <c r="G9" s="360" t="s">
        <v>134</v>
      </c>
      <c r="H9" s="361" t="s">
        <v>135</v>
      </c>
      <c r="I9" s="360" t="s">
        <v>3</v>
      </c>
      <c r="J9" s="360" t="s">
        <v>136</v>
      </c>
      <c r="K9" s="360" t="s">
        <v>5</v>
      </c>
      <c r="L9" s="360" t="s">
        <v>137</v>
      </c>
    </row>
    <row r="10" spans="2:12" ht="13.8" thickBot="1" x14ac:dyDescent="0.25">
      <c r="B10" s="303">
        <v>1</v>
      </c>
      <c r="C10" s="304">
        <v>77360</v>
      </c>
      <c r="D10" s="305">
        <v>2</v>
      </c>
      <c r="E10" s="306">
        <v>18</v>
      </c>
      <c r="F10" s="307">
        <v>5000</v>
      </c>
      <c r="G10" s="306" t="s">
        <v>200</v>
      </c>
      <c r="H10" s="103">
        <v>77360</v>
      </c>
      <c r="I10" s="102">
        <v>4</v>
      </c>
      <c r="J10" s="103">
        <v>97360</v>
      </c>
      <c r="K10" s="103">
        <v>8</v>
      </c>
      <c r="L10" s="103">
        <v>107360</v>
      </c>
    </row>
    <row r="11" spans="2:12" ht="13.8" thickBot="1" x14ac:dyDescent="0.25">
      <c r="B11" s="308">
        <v>2</v>
      </c>
      <c r="C11" s="309" t="s">
        <v>109</v>
      </c>
      <c r="D11" s="310">
        <v>2</v>
      </c>
      <c r="E11" s="311">
        <v>20</v>
      </c>
      <c r="F11" s="310">
        <v>5000</v>
      </c>
      <c r="G11" s="311">
        <v>6000</v>
      </c>
      <c r="H11" s="104">
        <v>93360</v>
      </c>
      <c r="I11" s="102">
        <v>4</v>
      </c>
      <c r="J11" s="104">
        <v>113360</v>
      </c>
      <c r="K11" s="104">
        <v>8</v>
      </c>
      <c r="L11" s="104">
        <v>123360</v>
      </c>
    </row>
    <row r="12" spans="2:12" ht="13.8" thickBot="1" x14ac:dyDescent="0.25">
      <c r="B12" s="312">
        <v>3</v>
      </c>
      <c r="C12" s="304">
        <v>109560</v>
      </c>
      <c r="D12" s="313">
        <v>3</v>
      </c>
      <c r="E12" s="311">
        <v>22</v>
      </c>
      <c r="F12" s="310">
        <v>5000</v>
      </c>
      <c r="G12" s="311">
        <v>6000</v>
      </c>
      <c r="H12" s="104">
        <v>109360</v>
      </c>
      <c r="I12" s="102">
        <v>6</v>
      </c>
      <c r="J12" s="104">
        <v>139360</v>
      </c>
      <c r="K12" s="104">
        <v>12</v>
      </c>
      <c r="L12" s="104">
        <v>154360</v>
      </c>
    </row>
    <row r="13" spans="2:12" x14ac:dyDescent="0.2">
      <c r="B13" s="308">
        <v>4</v>
      </c>
      <c r="C13" s="314" t="s">
        <v>109</v>
      </c>
      <c r="D13" s="310">
        <v>3</v>
      </c>
      <c r="E13" s="311">
        <v>25</v>
      </c>
      <c r="F13" s="310">
        <v>5000</v>
      </c>
      <c r="G13" s="311">
        <v>6500</v>
      </c>
      <c r="H13" s="104">
        <v>130860</v>
      </c>
      <c r="I13" s="102">
        <v>6</v>
      </c>
      <c r="J13" s="104">
        <v>160860</v>
      </c>
      <c r="K13" s="104">
        <v>15</v>
      </c>
      <c r="L13" s="104">
        <v>183360</v>
      </c>
    </row>
    <row r="14" spans="2:12" x14ac:dyDescent="0.2">
      <c r="B14" s="308">
        <v>5</v>
      </c>
      <c r="C14" s="310" t="s">
        <v>109</v>
      </c>
      <c r="D14" s="310">
        <v>4</v>
      </c>
      <c r="E14" s="311">
        <v>28</v>
      </c>
      <c r="F14" s="310">
        <v>5500</v>
      </c>
      <c r="G14" s="311">
        <v>7000</v>
      </c>
      <c r="H14" s="104">
        <v>152860</v>
      </c>
      <c r="I14" s="102">
        <v>8</v>
      </c>
      <c r="J14" s="104">
        <v>196860</v>
      </c>
      <c r="K14" s="104">
        <v>15</v>
      </c>
      <c r="L14" s="104">
        <v>216110</v>
      </c>
    </row>
    <row r="15" spans="2:12" x14ac:dyDescent="0.2">
      <c r="B15" s="434">
        <v>6</v>
      </c>
      <c r="C15" s="435" t="s">
        <v>109</v>
      </c>
      <c r="D15" s="435">
        <v>5</v>
      </c>
      <c r="E15" s="436">
        <v>32</v>
      </c>
      <c r="F15" s="435">
        <v>5500</v>
      </c>
      <c r="G15" s="436">
        <v>7500</v>
      </c>
      <c r="H15" s="437">
        <v>182360</v>
      </c>
      <c r="I15" s="438">
        <v>10</v>
      </c>
      <c r="J15" s="437">
        <v>237360</v>
      </c>
      <c r="K15" s="437">
        <v>20</v>
      </c>
      <c r="L15" s="437">
        <v>264860</v>
      </c>
    </row>
    <row r="16" spans="2:12" x14ac:dyDescent="0.2">
      <c r="B16" s="434">
        <v>7</v>
      </c>
      <c r="C16" s="435" t="s">
        <v>109</v>
      </c>
      <c r="D16" s="435">
        <v>5</v>
      </c>
      <c r="E16" s="436">
        <v>37</v>
      </c>
      <c r="F16" s="435">
        <v>6000</v>
      </c>
      <c r="G16" s="436">
        <v>8000</v>
      </c>
      <c r="H16" s="437">
        <v>217860</v>
      </c>
      <c r="I16" s="438">
        <v>10</v>
      </c>
      <c r="J16" s="437">
        <v>277860</v>
      </c>
      <c r="K16" s="437">
        <v>20</v>
      </c>
      <c r="L16" s="437">
        <v>307860</v>
      </c>
    </row>
    <row r="17" spans="2:12" x14ac:dyDescent="0.2">
      <c r="B17" s="434">
        <v>8</v>
      </c>
      <c r="C17" s="435" t="s">
        <v>109</v>
      </c>
      <c r="D17" s="435">
        <v>6</v>
      </c>
      <c r="E17" s="436">
        <v>42</v>
      </c>
      <c r="F17" s="435">
        <v>6000</v>
      </c>
      <c r="G17" s="436">
        <v>11000</v>
      </c>
      <c r="H17" s="437">
        <v>258860</v>
      </c>
      <c r="I17" s="438">
        <v>12</v>
      </c>
      <c r="J17" s="437">
        <v>330860</v>
      </c>
      <c r="K17" s="437">
        <v>20</v>
      </c>
      <c r="L17" s="437">
        <v>354860</v>
      </c>
    </row>
    <row r="18" spans="2:12" x14ac:dyDescent="0.2">
      <c r="B18" s="439">
        <v>9</v>
      </c>
      <c r="C18" s="440" t="s">
        <v>109</v>
      </c>
      <c r="D18" s="440" t="s">
        <v>109</v>
      </c>
      <c r="E18" s="441">
        <v>48</v>
      </c>
      <c r="F18" s="440">
        <v>6500</v>
      </c>
      <c r="G18" s="441">
        <v>15000</v>
      </c>
      <c r="H18" s="442">
        <v>309860</v>
      </c>
      <c r="I18" s="443">
        <v>12</v>
      </c>
      <c r="J18" s="442">
        <v>387860</v>
      </c>
      <c r="K18" s="442">
        <v>20</v>
      </c>
      <c r="L18" s="442">
        <v>413860</v>
      </c>
    </row>
    <row r="19" spans="2:12" x14ac:dyDescent="0.2">
      <c r="B19" s="1"/>
      <c r="C19" s="1"/>
      <c r="D19" s="1"/>
      <c r="E19" s="1"/>
      <c r="F19" s="1"/>
      <c r="G19" s="1"/>
      <c r="H19" s="1"/>
      <c r="I19" s="1"/>
      <c r="J19" s="1"/>
      <c r="K19" s="1"/>
      <c r="L19" s="1"/>
    </row>
    <row r="20" spans="2:12" ht="15" customHeight="1" thickBot="1" x14ac:dyDescent="0.25">
      <c r="B20" s="444" t="s">
        <v>138</v>
      </c>
      <c r="C20" s="1"/>
      <c r="D20" s="1"/>
      <c r="E20" s="1"/>
      <c r="F20" s="1"/>
      <c r="G20" s="1"/>
      <c r="H20" s="1"/>
      <c r="I20" s="1"/>
      <c r="J20" s="1"/>
      <c r="K20" s="1"/>
      <c r="L20" s="1"/>
    </row>
    <row r="21" spans="2:12" ht="18" customHeight="1" thickBot="1" x14ac:dyDescent="0.25">
      <c r="B21" s="1"/>
      <c r="C21" s="445" t="s">
        <v>113</v>
      </c>
      <c r="D21" s="446"/>
      <c r="E21" s="447">
        <v>0.5</v>
      </c>
      <c r="F21" s="448" t="s">
        <v>139</v>
      </c>
      <c r="G21" s="1"/>
      <c r="H21" s="1"/>
      <c r="I21" s="1"/>
      <c r="J21" s="1"/>
      <c r="K21" s="1"/>
      <c r="L21" s="1"/>
    </row>
    <row r="22" spans="2:12" ht="15" customHeight="1" x14ac:dyDescent="0.2">
      <c r="B22" s="1"/>
      <c r="C22" s="1"/>
      <c r="D22" s="1"/>
      <c r="E22" s="1"/>
      <c r="F22" s="448"/>
      <c r="G22" s="1"/>
      <c r="H22" s="1"/>
      <c r="I22" s="1"/>
      <c r="J22" s="1"/>
      <c r="K22" s="1"/>
      <c r="L22" s="1"/>
    </row>
    <row r="23" spans="2:12" ht="15" customHeight="1" x14ac:dyDescent="0.2">
      <c r="B23" s="449" t="s">
        <v>155</v>
      </c>
      <c r="C23" s="1"/>
      <c r="D23" s="1"/>
      <c r="E23" s="1"/>
      <c r="F23" s="1"/>
      <c r="G23" s="1"/>
      <c r="H23" s="1"/>
      <c r="I23" s="1"/>
      <c r="J23" s="1"/>
      <c r="K23" s="1"/>
      <c r="L23" s="1"/>
    </row>
    <row r="24" spans="2:12" ht="15" customHeight="1" x14ac:dyDescent="0.2">
      <c r="B24" s="450" t="s">
        <v>197</v>
      </c>
      <c r="C24" s="451"/>
      <c r="D24" s="94"/>
      <c r="E24" s="451"/>
      <c r="F24" s="451"/>
      <c r="G24" s="1"/>
      <c r="H24" s="1"/>
      <c r="I24" s="1"/>
      <c r="J24" s="1"/>
      <c r="K24" s="1"/>
      <c r="L24" s="1"/>
    </row>
    <row r="25" spans="2:12" ht="15" customHeight="1" x14ac:dyDescent="0.2">
      <c r="B25" s="452" t="s">
        <v>198</v>
      </c>
      <c r="C25" s="451"/>
      <c r="D25" s="451"/>
      <c r="E25" s="451"/>
      <c r="F25" s="451"/>
      <c r="G25" s="1"/>
      <c r="H25" s="1"/>
      <c r="I25" s="1"/>
      <c r="J25" s="1"/>
      <c r="K25" s="1"/>
      <c r="L25" s="1"/>
    </row>
    <row r="26" spans="2:12" ht="19.5" customHeight="1" thickBot="1" x14ac:dyDescent="0.25">
      <c r="B26" s="452"/>
      <c r="C26" s="451"/>
      <c r="D26" s="1"/>
      <c r="E26" s="453" t="s">
        <v>156</v>
      </c>
      <c r="F26" s="454" t="s">
        <v>185</v>
      </c>
      <c r="G26" s="1"/>
      <c r="H26" s="1"/>
      <c r="I26" s="1"/>
      <c r="J26" s="1"/>
      <c r="K26" s="1"/>
      <c r="L26" s="1"/>
    </row>
    <row r="27" spans="2:12" ht="18" customHeight="1" x14ac:dyDescent="0.2">
      <c r="B27" s="1"/>
      <c r="C27" s="455" t="s">
        <v>180</v>
      </c>
      <c r="D27" s="456" t="s">
        <v>181</v>
      </c>
      <c r="E27" s="457" t="s">
        <v>182</v>
      </c>
      <c r="F27" s="458" t="s">
        <v>183</v>
      </c>
      <c r="G27" s="459" t="s">
        <v>184</v>
      </c>
      <c r="H27" s="1"/>
      <c r="I27" s="1"/>
      <c r="J27" s="1"/>
      <c r="K27" s="1"/>
      <c r="L27" s="1"/>
    </row>
    <row r="28" spans="2:12" ht="18" customHeight="1" thickBot="1" x14ac:dyDescent="0.25">
      <c r="B28" s="1"/>
      <c r="C28" s="460">
        <v>5</v>
      </c>
      <c r="D28" s="461">
        <v>4</v>
      </c>
      <c r="E28" s="462">
        <v>3</v>
      </c>
      <c r="F28" s="463">
        <v>2</v>
      </c>
      <c r="G28" s="464">
        <v>1</v>
      </c>
      <c r="H28" s="1"/>
      <c r="I28" s="1"/>
      <c r="J28" s="1"/>
      <c r="K28" s="1"/>
      <c r="L28" s="1"/>
    </row>
    <row r="29" spans="2:12" ht="15" customHeight="1" x14ac:dyDescent="0.2">
      <c r="B29" s="1"/>
      <c r="C29" s="1"/>
      <c r="D29" s="1"/>
      <c r="E29" s="1"/>
      <c r="F29" s="1"/>
      <c r="G29" s="1"/>
      <c r="H29" s="1"/>
      <c r="I29" s="1"/>
      <c r="J29" s="1"/>
      <c r="K29" s="1"/>
      <c r="L29" s="1"/>
    </row>
    <row r="30" spans="2:12" ht="15" customHeight="1" x14ac:dyDescent="0.2"/>
    <row r="31" spans="2:12" ht="15" customHeight="1" x14ac:dyDescent="0.2"/>
  </sheetData>
  <sheetProtection algorithmName="SHA-512" hashValue="CFn0bQhTtk9x0jy4r1h7IhvqSkh5qHHLf0OWpVtl3uvmvYe12rvxvB/3OPruvcfVKFADaHm8vbasAdQBo8f9vg==" saltValue="GOVB5K655k8iZRik7dODrw==" spinCount="100000" sheet="1" objects="1" scenarios="1"/>
  <mergeCells count="1">
    <mergeCell ref="C21:D21"/>
  </mergeCells>
  <phoneticPr fontId="2"/>
  <pageMargins left="0.70866141732283472" right="0.70866141732283472" top="0.74803149606299213" bottom="0.74803149606299213" header="0.31496062992125984" footer="0.31496062992125984"/>
  <pageSetup paperSize="9" scale="96"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I188"/>
  <sheetViews>
    <sheetView showGridLines="0" zoomScaleNormal="100" workbookViewId="0"/>
  </sheetViews>
  <sheetFormatPr defaultColWidth="9" defaultRowHeight="13.2" x14ac:dyDescent="0.2"/>
  <cols>
    <col min="1" max="1" width="2.88671875" style="15" customWidth="1"/>
    <col min="2" max="2" width="9.109375" style="24" customWidth="1"/>
    <col min="3" max="3" width="9.33203125" style="1" customWidth="1"/>
    <col min="4" max="4" width="6.44140625" style="1" customWidth="1"/>
    <col min="5" max="5" width="9.33203125" style="1" customWidth="1"/>
    <col min="6" max="6" width="6.33203125" style="1" customWidth="1"/>
    <col min="7" max="7" width="9.33203125" style="1" customWidth="1"/>
    <col min="8" max="8" width="6.109375" style="1" customWidth="1"/>
    <col min="9" max="9" width="9.33203125" style="1" customWidth="1"/>
    <col min="10" max="10" width="6.21875" style="1" customWidth="1"/>
    <col min="11" max="11" width="10.21875" style="1" customWidth="1"/>
    <col min="12" max="12" width="6.21875" style="1" customWidth="1"/>
    <col min="13" max="13" width="10.33203125" style="1" customWidth="1"/>
    <col min="14" max="14" width="6.33203125" style="1" customWidth="1"/>
    <col min="15" max="15" width="10.33203125" style="1" customWidth="1"/>
    <col min="16" max="16" width="6.33203125" style="1" customWidth="1"/>
    <col min="17" max="17" width="10.21875" style="1" customWidth="1"/>
    <col min="18" max="18" width="7.21875" style="1" customWidth="1"/>
    <col min="19" max="19" width="10.21875" style="1" customWidth="1"/>
    <col min="20" max="20" width="6.6640625" style="1" customWidth="1"/>
    <col min="21" max="21" width="5.21875" style="1" customWidth="1"/>
    <col min="22" max="22" width="7.6640625" style="1" customWidth="1"/>
    <col min="23" max="23" width="11.109375" style="1" customWidth="1"/>
    <col min="24" max="24" width="9.44140625" style="1" customWidth="1"/>
    <col min="25" max="25" width="10.88671875" style="1" customWidth="1"/>
    <col min="26" max="26" width="13.88671875" style="1" customWidth="1"/>
    <col min="27" max="27" width="10.44140625" style="1" customWidth="1"/>
    <col min="28" max="28" width="12.44140625" style="1" customWidth="1"/>
    <col min="29" max="29" width="10.88671875" style="1" customWidth="1"/>
    <col min="30" max="30" width="8.6640625" style="1" customWidth="1"/>
    <col min="31" max="16384" width="9" style="1"/>
  </cols>
  <sheetData>
    <row r="1" spans="1:35" ht="19.2" x14ac:dyDescent="0.25">
      <c r="B1" s="5" t="s">
        <v>172</v>
      </c>
      <c r="C1" s="109"/>
      <c r="E1" s="109"/>
      <c r="F1" s="284" t="s">
        <v>142</v>
      </c>
      <c r="G1" s="109"/>
      <c r="H1" s="16"/>
      <c r="I1" s="93"/>
      <c r="J1" s="93"/>
      <c r="K1" s="93"/>
      <c r="L1" s="93"/>
      <c r="M1" s="336"/>
      <c r="N1" s="336"/>
      <c r="O1" s="411"/>
      <c r="P1" s="411"/>
      <c r="Q1" s="336"/>
      <c r="R1" s="16"/>
      <c r="S1" s="336"/>
      <c r="T1" s="16"/>
      <c r="AB1" s="17"/>
      <c r="AC1" s="17"/>
      <c r="AE1" s="18"/>
    </row>
    <row r="2" spans="1:35" s="15" customFormat="1" ht="12" x14ac:dyDescent="0.15">
      <c r="B2" s="19">
        <v>1</v>
      </c>
      <c r="C2" s="19">
        <v>2</v>
      </c>
      <c r="D2" s="19">
        <v>3</v>
      </c>
      <c r="E2" s="19">
        <v>4</v>
      </c>
      <c r="F2" s="19">
        <v>5</v>
      </c>
      <c r="G2" s="19">
        <v>6</v>
      </c>
      <c r="H2" s="19">
        <v>7</v>
      </c>
      <c r="I2" s="20">
        <v>8</v>
      </c>
      <c r="J2" s="20">
        <v>9</v>
      </c>
      <c r="K2" s="20">
        <v>10</v>
      </c>
      <c r="L2" s="19">
        <v>11</v>
      </c>
      <c r="M2" s="20">
        <v>12</v>
      </c>
      <c r="N2" s="20">
        <v>13</v>
      </c>
      <c r="O2" s="20">
        <v>14</v>
      </c>
      <c r="P2" s="19">
        <v>15</v>
      </c>
      <c r="Q2" s="20">
        <v>16</v>
      </c>
      <c r="R2" s="20">
        <v>17</v>
      </c>
      <c r="S2" s="20">
        <v>18</v>
      </c>
      <c r="T2" s="19">
        <v>19</v>
      </c>
      <c r="AE2" s="110" t="s">
        <v>143</v>
      </c>
    </row>
    <row r="3" spans="1:35" s="2" customFormat="1" ht="14.4" x14ac:dyDescent="0.2">
      <c r="A3" s="15">
        <v>1</v>
      </c>
      <c r="B3" s="111" t="s">
        <v>7</v>
      </c>
      <c r="C3" s="112">
        <v>1</v>
      </c>
      <c r="D3" s="113" t="s">
        <v>7</v>
      </c>
      <c r="E3" s="112">
        <v>2</v>
      </c>
      <c r="F3" s="113" t="s">
        <v>7</v>
      </c>
      <c r="G3" s="112">
        <v>3</v>
      </c>
      <c r="H3" s="113" t="s">
        <v>7</v>
      </c>
      <c r="I3" s="112">
        <v>4</v>
      </c>
      <c r="J3" s="113" t="s">
        <v>7</v>
      </c>
      <c r="K3" s="112">
        <v>5</v>
      </c>
      <c r="L3" s="113" t="s">
        <v>7</v>
      </c>
      <c r="M3" s="112">
        <v>6</v>
      </c>
      <c r="N3" s="113" t="s">
        <v>7</v>
      </c>
      <c r="O3" s="112">
        <v>7</v>
      </c>
      <c r="P3" s="113" t="s">
        <v>7</v>
      </c>
      <c r="Q3" s="112">
        <v>8</v>
      </c>
      <c r="R3" s="113" t="s">
        <v>7</v>
      </c>
      <c r="S3" s="112">
        <v>9</v>
      </c>
      <c r="T3" s="113" t="s">
        <v>7</v>
      </c>
      <c r="V3" s="114" t="s">
        <v>144</v>
      </c>
      <c r="AE3" s="11"/>
    </row>
    <row r="4" spans="1:35" s="2" customFormat="1" ht="36" x14ac:dyDescent="0.2">
      <c r="A4" s="15">
        <v>2</v>
      </c>
      <c r="B4" s="115" t="s">
        <v>12</v>
      </c>
      <c r="C4" s="315">
        <f>IF('2.サラリースケール'!$D10="","",'2.サラリースケール'!$D10)</f>
        <v>2</v>
      </c>
      <c r="D4" s="316" t="s">
        <v>8</v>
      </c>
      <c r="E4" s="315">
        <f>IF('2.サラリースケール'!$D11="","",'2.サラリースケール'!$D11)</f>
        <v>2</v>
      </c>
      <c r="F4" s="316" t="s">
        <v>8</v>
      </c>
      <c r="G4" s="315">
        <f>IF('2.サラリースケール'!$D12="","",'2.サラリースケール'!$D12)</f>
        <v>3</v>
      </c>
      <c r="H4" s="316" t="s">
        <v>8</v>
      </c>
      <c r="I4" s="315">
        <f>IF('2.サラリースケール'!$D13="","",'2.サラリースケール'!$D13)</f>
        <v>3</v>
      </c>
      <c r="J4" s="316" t="s">
        <v>8</v>
      </c>
      <c r="K4" s="315">
        <f>IF('2.サラリースケール'!$D14="","",'2.サラリースケール'!$D14)</f>
        <v>4</v>
      </c>
      <c r="L4" s="316" t="s">
        <v>8</v>
      </c>
      <c r="M4" s="315">
        <f>IF('2.サラリースケール'!$D15="","",'2.サラリースケール'!$D15)</f>
        <v>5</v>
      </c>
      <c r="N4" s="316" t="s">
        <v>8</v>
      </c>
      <c r="O4" s="315">
        <f>IF('2.サラリースケール'!$D16="","",'2.サラリースケール'!$D16)</f>
        <v>5</v>
      </c>
      <c r="P4" s="316" t="s">
        <v>8</v>
      </c>
      <c r="Q4" s="315">
        <f>IF('2.サラリースケール'!$D17="","",'2.サラリースケール'!$D17)</f>
        <v>6</v>
      </c>
      <c r="R4" s="316" t="s">
        <v>8</v>
      </c>
      <c r="S4" s="315" t="str">
        <f>IF('2.サラリースケール'!$D18="","",'2.サラリースケール'!$D18)</f>
        <v/>
      </c>
      <c r="T4" s="316" t="s">
        <v>8</v>
      </c>
      <c r="V4" s="116" t="s">
        <v>7</v>
      </c>
      <c r="W4" s="116" t="s">
        <v>66</v>
      </c>
      <c r="X4" s="116" t="s">
        <v>145</v>
      </c>
      <c r="Y4" s="116" t="s">
        <v>157</v>
      </c>
      <c r="Z4" s="116" t="s">
        <v>3</v>
      </c>
      <c r="AA4" s="116" t="s">
        <v>146</v>
      </c>
      <c r="AB4" s="116" t="s">
        <v>147</v>
      </c>
      <c r="AC4" s="116" t="s">
        <v>158</v>
      </c>
      <c r="AD4" s="116" t="s">
        <v>5</v>
      </c>
      <c r="AE4" s="116" t="s">
        <v>6</v>
      </c>
      <c r="AF4" s="116" t="s">
        <v>98</v>
      </c>
      <c r="AG4" s="117" t="s">
        <v>97</v>
      </c>
      <c r="AH4" s="117" t="s">
        <v>1</v>
      </c>
      <c r="AI4" s="116" t="s">
        <v>7</v>
      </c>
    </row>
    <row r="5" spans="1:35" ht="16.2" x14ac:dyDescent="0.2">
      <c r="A5" s="15">
        <v>3</v>
      </c>
      <c r="B5" s="115" t="s">
        <v>1</v>
      </c>
      <c r="C5" s="317"/>
      <c r="D5" s="318"/>
      <c r="E5" s="315">
        <f>IF('2.サラリースケール'!$G11="","",'2.サラリースケール'!$G11)</f>
        <v>6000</v>
      </c>
      <c r="F5" s="319" t="s">
        <v>11</v>
      </c>
      <c r="G5" s="315">
        <f>IF('2.サラリースケール'!$G12="","",'2.サラリースケール'!$G12)</f>
        <v>6000</v>
      </c>
      <c r="H5" s="319" t="s">
        <v>11</v>
      </c>
      <c r="I5" s="315">
        <f>IF('2.サラリースケール'!$G13="","",'2.サラリースケール'!$G13)</f>
        <v>6500</v>
      </c>
      <c r="J5" s="319" t="s">
        <v>11</v>
      </c>
      <c r="K5" s="315">
        <f>IF('2.サラリースケール'!$G14="","",'2.サラリースケール'!$G14)</f>
        <v>7000</v>
      </c>
      <c r="L5" s="319" t="s">
        <v>11</v>
      </c>
      <c r="M5" s="315">
        <f>IF('2.サラリースケール'!$G15="","",'2.サラリースケール'!$G15)</f>
        <v>7500</v>
      </c>
      <c r="N5" s="319" t="s">
        <v>11</v>
      </c>
      <c r="O5" s="315">
        <f>IF('2.サラリースケール'!$G16="","",'2.サラリースケール'!$G16)</f>
        <v>8000</v>
      </c>
      <c r="P5" s="319" t="s">
        <v>11</v>
      </c>
      <c r="Q5" s="315">
        <f>IF('2.サラリースケール'!$G17="","",'2.サラリースケール'!$G17)</f>
        <v>11000</v>
      </c>
      <c r="R5" s="319" t="s">
        <v>11</v>
      </c>
      <c r="S5" s="315">
        <f>IF('2.サラリースケール'!$G18="","",'2.サラリースケール'!$G18)</f>
        <v>15000</v>
      </c>
      <c r="T5" s="319" t="s">
        <v>11</v>
      </c>
      <c r="V5" s="118">
        <f>IF('2.サラリースケール'!$B10="","",'2.サラリースケール'!$B10)</f>
        <v>1</v>
      </c>
      <c r="W5" s="118">
        <f>IF('2.サラリースケール'!$H10="","",'2.サラリースケール'!$H10)</f>
        <v>77360</v>
      </c>
      <c r="X5" s="118">
        <f>IF('2.サラリースケール'!$F10="","",'2.サラリースケール'!$F10)</f>
        <v>5000</v>
      </c>
      <c r="Y5" s="118">
        <f>IF($X5="","",ROUNDUP($X5/$V$17,-1))</f>
        <v>1670</v>
      </c>
      <c r="Z5" s="118">
        <f>IF('2.サラリースケール'!$I10="","",'2.サラリースケール'!$I10)</f>
        <v>4</v>
      </c>
      <c r="AA5" s="118">
        <f>IF('2.サラリースケール'!$J10="","",'2.サラリースケール'!$J10)</f>
        <v>97360</v>
      </c>
      <c r="AB5" s="118">
        <f>IF($X5="","",ROUNDUP($X5*$X$17,-1))</f>
        <v>2500</v>
      </c>
      <c r="AC5" s="118">
        <f>IF($AB5="","",ROUNDUP($AB5/$V$17,-1))</f>
        <v>840</v>
      </c>
      <c r="AD5" s="118">
        <f>IF('2.サラリースケール'!$K10="","",'2.サラリースケール'!$K10)</f>
        <v>8</v>
      </c>
      <c r="AE5" s="118">
        <f>IF('2.サラリースケール'!$L10="","",'2.サラリースケール'!$L10)</f>
        <v>107360</v>
      </c>
      <c r="AF5" s="118">
        <f t="shared" ref="AF5:AF13" si="0">IF($Z5="","",$Z5*$V$17+1)</f>
        <v>13</v>
      </c>
      <c r="AG5" s="118">
        <f t="shared" ref="AG5:AG13" si="1">IF($Z5="","",$AD5*$V$17+1)</f>
        <v>25</v>
      </c>
      <c r="AH5" s="118" t="str">
        <f>IF('2.サラリースケール'!$G10="","",'2.サラリースケール'!$G10)</f>
        <v>―</v>
      </c>
      <c r="AI5" s="118">
        <f>IF('2.サラリースケール'!$B10="","",'2.サラリースケール'!$B10)</f>
        <v>1</v>
      </c>
    </row>
    <row r="6" spans="1:35" ht="21.6" x14ac:dyDescent="0.2">
      <c r="A6" s="15">
        <v>4</v>
      </c>
      <c r="B6" s="115" t="s">
        <v>9</v>
      </c>
      <c r="C6" s="315">
        <f>IF('2.サラリースケール'!$F10="","",'2.サラリースケール'!$F10)</f>
        <v>5000</v>
      </c>
      <c r="D6" s="319" t="s">
        <v>11</v>
      </c>
      <c r="E6" s="315">
        <f>IF('2.サラリースケール'!$F11="","",'2.サラリースケール'!$F11)</f>
        <v>5000</v>
      </c>
      <c r="F6" s="319" t="s">
        <v>11</v>
      </c>
      <c r="G6" s="315">
        <f>IF('2.サラリースケール'!$F12="","",'2.サラリースケール'!$F12)</f>
        <v>5000</v>
      </c>
      <c r="H6" s="319" t="s">
        <v>11</v>
      </c>
      <c r="I6" s="315">
        <f>IF('2.サラリースケール'!$F13="","",'2.サラリースケール'!$F13)</f>
        <v>5000</v>
      </c>
      <c r="J6" s="319" t="s">
        <v>11</v>
      </c>
      <c r="K6" s="315">
        <f>IF('2.サラリースケール'!$F14="","",'2.サラリースケール'!$F14)</f>
        <v>5500</v>
      </c>
      <c r="L6" s="319" t="s">
        <v>11</v>
      </c>
      <c r="M6" s="315">
        <f>IF('2.サラリースケール'!$F15="","",'2.サラリースケール'!$F15)</f>
        <v>5500</v>
      </c>
      <c r="N6" s="319" t="s">
        <v>11</v>
      </c>
      <c r="O6" s="315">
        <f>IF('2.サラリースケール'!$F16="","",'2.サラリースケール'!$F16)</f>
        <v>6000</v>
      </c>
      <c r="P6" s="319" t="s">
        <v>11</v>
      </c>
      <c r="Q6" s="315">
        <f>IF('2.サラリースケール'!$F17="","",'2.サラリースケール'!$F17)</f>
        <v>6000</v>
      </c>
      <c r="R6" s="319" t="s">
        <v>11</v>
      </c>
      <c r="S6" s="315">
        <f>IF('2.サラリースケール'!$F18="","",'2.サラリースケール'!$F18)</f>
        <v>6500</v>
      </c>
      <c r="T6" s="319" t="s">
        <v>11</v>
      </c>
      <c r="V6" s="119">
        <f>IF('2.サラリースケール'!$B11="","",'2.サラリースケール'!$B11)</f>
        <v>2</v>
      </c>
      <c r="W6" s="119">
        <f>IF('2.サラリースケール'!$H11="","",'2.サラリースケール'!$H11)</f>
        <v>93360</v>
      </c>
      <c r="X6" s="119">
        <f>IF('2.サラリースケール'!$F11="","",'2.サラリースケール'!$F11)</f>
        <v>5000</v>
      </c>
      <c r="Y6" s="119">
        <f t="shared" ref="Y6:Y13" si="2">IF($X6="","",ROUNDUP($X6/$V$17,-1))</f>
        <v>1670</v>
      </c>
      <c r="Z6" s="119">
        <f>IF('2.サラリースケール'!$I11="","",'2.サラリースケール'!$I11)</f>
        <v>4</v>
      </c>
      <c r="AA6" s="119">
        <f>IF('2.サラリースケール'!$J11="","",'2.サラリースケール'!$J11)</f>
        <v>113360</v>
      </c>
      <c r="AB6" s="119">
        <f t="shared" ref="AB6:AB13" si="3">IF($X6="","",ROUNDUP($X6*$X$17,-1))</f>
        <v>2500</v>
      </c>
      <c r="AC6" s="119">
        <f t="shared" ref="AC6:AC13" si="4">IF($AB6="","",ROUNDUP($AB6/$V$17,-1))</f>
        <v>840</v>
      </c>
      <c r="AD6" s="119">
        <f>IF('2.サラリースケール'!$K11="","",'2.サラリースケール'!$K11)</f>
        <v>8</v>
      </c>
      <c r="AE6" s="119">
        <f>IF('2.サラリースケール'!$L11="","",'2.サラリースケール'!$L11)</f>
        <v>123360</v>
      </c>
      <c r="AF6" s="119">
        <f t="shared" si="0"/>
        <v>13</v>
      </c>
      <c r="AG6" s="119">
        <f t="shared" si="1"/>
        <v>25</v>
      </c>
      <c r="AH6" s="119">
        <f>IF('2.サラリースケール'!$G11="","",'2.サラリースケール'!$G11)</f>
        <v>6000</v>
      </c>
      <c r="AI6" s="119">
        <f>IF('2.サラリースケール'!$B11="","",'2.サラリースケール'!$B11)</f>
        <v>2</v>
      </c>
    </row>
    <row r="7" spans="1:35" ht="21.6" x14ac:dyDescent="0.2">
      <c r="A7" s="15">
        <v>5</v>
      </c>
      <c r="B7" s="139" t="s">
        <v>10</v>
      </c>
      <c r="C7" s="320">
        <f>IF(C$6="","",ROUNDUP(C$6/$V$17,-1))</f>
        <v>1670</v>
      </c>
      <c r="D7" s="321" t="s">
        <v>11</v>
      </c>
      <c r="E7" s="320">
        <f>IF(E$6="","",ROUNDUP(E$6/$V$17,-1))</f>
        <v>1670</v>
      </c>
      <c r="F7" s="321" t="s">
        <v>11</v>
      </c>
      <c r="G7" s="320">
        <f>IF(G$6="","",ROUNDUP(G$6/$V$17,-1))</f>
        <v>1670</v>
      </c>
      <c r="H7" s="321" t="s">
        <v>11</v>
      </c>
      <c r="I7" s="320">
        <f>IF(I$6="","",ROUNDUP(I$6/$V$17,-1))</f>
        <v>1670</v>
      </c>
      <c r="J7" s="321" t="s">
        <v>11</v>
      </c>
      <c r="K7" s="320">
        <f>IF(K$6="","",ROUNDUP(K$6/$V$17,-1))</f>
        <v>1840</v>
      </c>
      <c r="L7" s="321" t="s">
        <v>11</v>
      </c>
      <c r="M7" s="320">
        <f>IF(M$6="","",ROUNDUP(M$6/$V$17,-1))</f>
        <v>1840</v>
      </c>
      <c r="N7" s="321" t="s">
        <v>11</v>
      </c>
      <c r="O7" s="320">
        <f>IF(O$6="","",ROUNDUP(O$6/$V$17,-1))</f>
        <v>2000</v>
      </c>
      <c r="P7" s="321" t="s">
        <v>11</v>
      </c>
      <c r="Q7" s="320">
        <f>IF(Q$6="","",ROUNDUP(Q$6/$V$17,-1))</f>
        <v>2000</v>
      </c>
      <c r="R7" s="321" t="s">
        <v>11</v>
      </c>
      <c r="S7" s="320">
        <f>IF(S$6="","",ROUNDUP(S$6/$V$17,-1))</f>
        <v>2170</v>
      </c>
      <c r="T7" s="319" t="s">
        <v>11</v>
      </c>
      <c r="V7" s="119">
        <f>IF('2.サラリースケール'!$B12="","",'2.サラリースケール'!$B12)</f>
        <v>3</v>
      </c>
      <c r="W7" s="119">
        <f>IF('2.サラリースケール'!$H12="","",'2.サラリースケール'!$H12)</f>
        <v>109360</v>
      </c>
      <c r="X7" s="119">
        <f>IF('2.サラリースケール'!$F12="","",'2.サラリースケール'!$F12)</f>
        <v>5000</v>
      </c>
      <c r="Y7" s="119">
        <f t="shared" si="2"/>
        <v>1670</v>
      </c>
      <c r="Z7" s="119">
        <f>IF('2.サラリースケール'!$I12="","",'2.サラリースケール'!$I12)</f>
        <v>6</v>
      </c>
      <c r="AA7" s="119">
        <f>IF('2.サラリースケール'!$J12="","",'2.サラリースケール'!$J12)</f>
        <v>139360</v>
      </c>
      <c r="AB7" s="119">
        <f t="shared" si="3"/>
        <v>2500</v>
      </c>
      <c r="AC7" s="119">
        <f t="shared" si="4"/>
        <v>840</v>
      </c>
      <c r="AD7" s="119">
        <f>IF('2.サラリースケール'!$K12="","",'2.サラリースケール'!$K12)</f>
        <v>12</v>
      </c>
      <c r="AE7" s="119">
        <f>IF('2.サラリースケール'!$L12="","",'2.サラリースケール'!$L12)</f>
        <v>154360</v>
      </c>
      <c r="AF7" s="119">
        <f t="shared" si="0"/>
        <v>19</v>
      </c>
      <c r="AG7" s="119">
        <f t="shared" si="1"/>
        <v>37</v>
      </c>
      <c r="AH7" s="119">
        <f>IF('2.サラリースケール'!$G12="","",'2.サラリースケール'!$G12)</f>
        <v>6000</v>
      </c>
      <c r="AI7" s="119">
        <f>IF('2.サラリースケール'!$B12="","",'2.サラリースケール'!$B12)</f>
        <v>3</v>
      </c>
    </row>
    <row r="8" spans="1:35" ht="32.4" x14ac:dyDescent="0.2">
      <c r="A8" s="15">
        <v>6</v>
      </c>
      <c r="B8" s="139" t="s">
        <v>112</v>
      </c>
      <c r="C8" s="320">
        <f>IF(C$6="","",ROUNDUP(C$6*$X$17/$V$17,-1))</f>
        <v>840</v>
      </c>
      <c r="D8" s="321" t="s">
        <v>11</v>
      </c>
      <c r="E8" s="320">
        <f>IF(E$6="","",ROUNDUP(E$6*$X$17/$V$17,-1))</f>
        <v>840</v>
      </c>
      <c r="F8" s="321" t="s">
        <v>11</v>
      </c>
      <c r="G8" s="320">
        <f>IF(G$6="","",ROUNDUP(G$6*$X$17/$V$17,-1))</f>
        <v>840</v>
      </c>
      <c r="H8" s="321" t="s">
        <v>11</v>
      </c>
      <c r="I8" s="320">
        <f>IF(I$6="","",ROUNDUP(I$6*$X$17/$V$17,-1))</f>
        <v>840</v>
      </c>
      <c r="J8" s="321" t="s">
        <v>11</v>
      </c>
      <c r="K8" s="320">
        <f>IF(K$6="","",ROUNDUP(K$6*$X$17/$V$17,-1))</f>
        <v>920</v>
      </c>
      <c r="L8" s="321" t="s">
        <v>11</v>
      </c>
      <c r="M8" s="320">
        <f>IF(M$6="","",ROUNDUP(M$6*$X$17/$V$17,-1))</f>
        <v>920</v>
      </c>
      <c r="N8" s="321" t="s">
        <v>11</v>
      </c>
      <c r="O8" s="320">
        <f>IF(O$6="","",ROUNDUP(O$6*$X$17/$V$17,-1))</f>
        <v>1000</v>
      </c>
      <c r="P8" s="321" t="s">
        <v>11</v>
      </c>
      <c r="Q8" s="320">
        <f>IF(Q$6="","",ROUNDUP(Q$6*$X$17/$V$17,-1))</f>
        <v>1000</v>
      </c>
      <c r="R8" s="321" t="s">
        <v>11</v>
      </c>
      <c r="S8" s="320">
        <f>IF(S$6="","",ROUNDUP(S$6*$X$17/$V$17,-1))</f>
        <v>1090</v>
      </c>
      <c r="T8" s="319" t="s">
        <v>11</v>
      </c>
      <c r="V8" s="119">
        <f>IF('2.サラリースケール'!$B13="","",'2.サラリースケール'!$B13)</f>
        <v>4</v>
      </c>
      <c r="W8" s="119">
        <f>IF('2.サラリースケール'!$H13="","",'2.サラリースケール'!$H13)</f>
        <v>130860</v>
      </c>
      <c r="X8" s="119">
        <f>IF('2.サラリースケール'!$F13="","",'2.サラリースケール'!$F13)</f>
        <v>5000</v>
      </c>
      <c r="Y8" s="119">
        <f t="shared" si="2"/>
        <v>1670</v>
      </c>
      <c r="Z8" s="119">
        <f>IF('2.サラリースケール'!$I13="","",'2.サラリースケール'!$I13)</f>
        <v>6</v>
      </c>
      <c r="AA8" s="119">
        <f>IF('2.サラリースケール'!$J13="","",'2.サラリースケール'!$J13)</f>
        <v>160860</v>
      </c>
      <c r="AB8" s="119">
        <f t="shared" si="3"/>
        <v>2500</v>
      </c>
      <c r="AC8" s="119">
        <f t="shared" si="4"/>
        <v>840</v>
      </c>
      <c r="AD8" s="119">
        <f>IF('2.サラリースケール'!$K13="","",'2.サラリースケール'!$K13)</f>
        <v>15</v>
      </c>
      <c r="AE8" s="119">
        <f>IF('2.サラリースケール'!$L13="","",'2.サラリースケール'!$L13)</f>
        <v>183360</v>
      </c>
      <c r="AF8" s="119">
        <f t="shared" si="0"/>
        <v>19</v>
      </c>
      <c r="AG8" s="119">
        <f t="shared" si="1"/>
        <v>46</v>
      </c>
      <c r="AH8" s="119">
        <f>IF('2.サラリースケール'!$G13="","",'2.サラリースケール'!$G13)</f>
        <v>6500</v>
      </c>
      <c r="AI8" s="119">
        <f>IF('2.サラリースケール'!$B13="","",'2.サラリースケール'!$B13)</f>
        <v>4</v>
      </c>
    </row>
    <row r="9" spans="1:35" x14ac:dyDescent="0.2">
      <c r="A9" s="15">
        <v>7</v>
      </c>
      <c r="B9" s="120">
        <v>1</v>
      </c>
      <c r="C9" s="121">
        <f>IF('2.サラリースケール'!$H10="","",'2.サラリースケール'!$H10)</f>
        <v>77360</v>
      </c>
      <c r="D9" s="122">
        <v>0</v>
      </c>
      <c r="E9" s="121">
        <f>IF('2.サラリースケール'!$H11="","",'2.サラリースケール'!$H11)</f>
        <v>93360</v>
      </c>
      <c r="F9" s="122">
        <v>0</v>
      </c>
      <c r="G9" s="121">
        <f>IF('2.サラリースケール'!$H12="","",'2.サラリースケール'!$H12)</f>
        <v>109360</v>
      </c>
      <c r="H9" s="122">
        <v>0</v>
      </c>
      <c r="I9" s="121">
        <f>IF('2.サラリースケール'!$H13="","",'2.サラリースケール'!$H13)</f>
        <v>130860</v>
      </c>
      <c r="J9" s="122">
        <v>0</v>
      </c>
      <c r="K9" s="121">
        <f>IF('2.サラリースケール'!$H14="","",'2.サラリースケール'!$H14)</f>
        <v>152860</v>
      </c>
      <c r="L9" s="122">
        <v>0</v>
      </c>
      <c r="M9" s="121">
        <f>IF('2.サラリースケール'!$H15="","",'2.サラリースケール'!$H15)</f>
        <v>182360</v>
      </c>
      <c r="N9" s="122">
        <v>0</v>
      </c>
      <c r="O9" s="121">
        <f>IF('2.サラリースケール'!$H16="","",'2.サラリースケール'!$H16)</f>
        <v>217860</v>
      </c>
      <c r="P9" s="122">
        <v>0</v>
      </c>
      <c r="Q9" s="121">
        <f>IF('2.サラリースケール'!$H17="","",'2.サラリースケール'!$H17)</f>
        <v>258860</v>
      </c>
      <c r="R9" s="122">
        <v>0</v>
      </c>
      <c r="S9" s="121">
        <f>IF('2.サラリースケール'!$H18="","",'2.サラリースケール'!$H18)</f>
        <v>309860</v>
      </c>
      <c r="T9" s="122">
        <v>0</v>
      </c>
      <c r="V9" s="119">
        <f>IF('2.サラリースケール'!$B14="","",'2.サラリースケール'!$B14)</f>
        <v>5</v>
      </c>
      <c r="W9" s="119">
        <f>IF('2.サラリースケール'!$H14="","",'2.サラリースケール'!$H14)</f>
        <v>152860</v>
      </c>
      <c r="X9" s="119">
        <f>IF('2.サラリースケール'!$F14="","",'2.サラリースケール'!$F14)</f>
        <v>5500</v>
      </c>
      <c r="Y9" s="119">
        <f t="shared" si="2"/>
        <v>1840</v>
      </c>
      <c r="Z9" s="119">
        <f>IF('2.サラリースケール'!$I14="","",'2.サラリースケール'!$I14)</f>
        <v>8</v>
      </c>
      <c r="AA9" s="119">
        <f>IF('2.サラリースケール'!$J14="","",'2.サラリースケール'!$J14)</f>
        <v>196860</v>
      </c>
      <c r="AB9" s="119">
        <f t="shared" si="3"/>
        <v>2750</v>
      </c>
      <c r="AC9" s="119">
        <f t="shared" si="4"/>
        <v>920</v>
      </c>
      <c r="AD9" s="119">
        <f>IF('2.サラリースケール'!$K14="","",'2.サラリースケール'!$K14)</f>
        <v>15</v>
      </c>
      <c r="AE9" s="119">
        <f>IF('2.サラリースケール'!$L14="","",'2.サラリースケール'!$L14)</f>
        <v>216110</v>
      </c>
      <c r="AF9" s="119">
        <f t="shared" si="0"/>
        <v>25</v>
      </c>
      <c r="AG9" s="119">
        <f t="shared" si="1"/>
        <v>46</v>
      </c>
      <c r="AH9" s="119">
        <f>IF('2.サラリースケール'!$G14="","",'2.サラリースケール'!$G14)</f>
        <v>7000</v>
      </c>
      <c r="AI9" s="119">
        <f>IF('2.サラリースケール'!$B14="","",'2.サラリースケール'!$B14)</f>
        <v>5</v>
      </c>
    </row>
    <row r="10" spans="1:35" x14ac:dyDescent="0.2">
      <c r="A10" s="15">
        <v>8</v>
      </c>
      <c r="B10" s="123">
        <v>2</v>
      </c>
      <c r="C10" s="124">
        <f>IF(D10="","",C9+D10)</f>
        <v>79030</v>
      </c>
      <c r="D10" s="124">
        <f t="shared" ref="D10:D41" si="5">IF($B10&lt;=$AF$5,C$7,IF($B10&lt;=$AG$5,C$8,""))</f>
        <v>1670</v>
      </c>
      <c r="E10" s="124">
        <f>IF(F10="","",E9+F10)</f>
        <v>95030</v>
      </c>
      <c r="F10" s="124">
        <f t="shared" ref="F10:F41" si="6">IF($B10&lt;=$AF$6,E$7,IF($B10&lt;=$AG$6,E$8,""))</f>
        <v>1670</v>
      </c>
      <c r="G10" s="124">
        <f>IF(H10="","",G9+H10)</f>
        <v>111030</v>
      </c>
      <c r="H10" s="124">
        <f t="shared" ref="H10:H41" si="7">IF($B10&lt;=$AF$7,G$7,IF($B10&lt;=$AG$7,G$8,""))</f>
        <v>1670</v>
      </c>
      <c r="I10" s="124">
        <f>IF(J10="","",I9+J10)</f>
        <v>132530</v>
      </c>
      <c r="J10" s="124">
        <f t="shared" ref="J10:J41" si="8">IF($B10&lt;=$AF$8,I$7,IF($B10&lt;=$AG$8,I$8,""))</f>
        <v>1670</v>
      </c>
      <c r="K10" s="124">
        <f>IF(L10="","",K9+L10)</f>
        <v>154700</v>
      </c>
      <c r="L10" s="124">
        <f t="shared" ref="L10:L41" si="9">IF($B10&lt;=$AF$9,K$7,IF($B10&lt;=$AG$9,K$8,""))</f>
        <v>1840</v>
      </c>
      <c r="M10" s="124">
        <f>IF(N10="","",M9+N10)</f>
        <v>184200</v>
      </c>
      <c r="N10" s="124">
        <f t="shared" ref="N10:N41" si="10">IF($B10&lt;=$AF$10,M$7,IF($B10&lt;=$AG$10,M$8,""))</f>
        <v>1840</v>
      </c>
      <c r="O10" s="124">
        <f>IF(P10="","",O9+P10)</f>
        <v>219860</v>
      </c>
      <c r="P10" s="124">
        <f t="shared" ref="P10:P41" si="11">IF($B10&lt;=$AF$11,O$7,IF($B10&lt;=$AG$11,O$8,""))</f>
        <v>2000</v>
      </c>
      <c r="Q10" s="124">
        <f>IF(R10="","",Q9+R10)</f>
        <v>260860</v>
      </c>
      <c r="R10" s="124">
        <f t="shared" ref="R10:R41" si="12">IF($B10&lt;=$AF$12,Q$7,IF($B10&lt;=$AG$12,Q$8,""))</f>
        <v>2000</v>
      </c>
      <c r="S10" s="124">
        <f>IF(T10="","",S9+T10)</f>
        <v>312030</v>
      </c>
      <c r="T10" s="124">
        <f t="shared" ref="T10:T41" si="13">IF($B10&lt;=$AF$13,S$7,IF($B10&lt;=$AG$13,S$8,""))</f>
        <v>2170</v>
      </c>
      <c r="V10" s="119">
        <f>IF('2.サラリースケール'!$B15="","",'2.サラリースケール'!$B15)</f>
        <v>6</v>
      </c>
      <c r="W10" s="119">
        <f>IF('2.サラリースケール'!$H15="","",'2.サラリースケール'!$H15)</f>
        <v>182360</v>
      </c>
      <c r="X10" s="119">
        <f>IF('2.サラリースケール'!$F15="","",'2.サラリースケール'!$F15)</f>
        <v>5500</v>
      </c>
      <c r="Y10" s="119">
        <f t="shared" si="2"/>
        <v>1840</v>
      </c>
      <c r="Z10" s="119">
        <f>IF('2.サラリースケール'!$I15="","",'2.サラリースケール'!$I15)</f>
        <v>10</v>
      </c>
      <c r="AA10" s="119">
        <f>IF('2.サラリースケール'!$J15="","",'2.サラリースケール'!$J15)</f>
        <v>237360</v>
      </c>
      <c r="AB10" s="119">
        <f t="shared" si="3"/>
        <v>2750</v>
      </c>
      <c r="AC10" s="119">
        <f t="shared" si="4"/>
        <v>920</v>
      </c>
      <c r="AD10" s="119">
        <f>IF('2.サラリースケール'!$K15="","",'2.サラリースケール'!$K15)</f>
        <v>20</v>
      </c>
      <c r="AE10" s="119">
        <f>IF('2.サラリースケール'!$L15="","",'2.サラリースケール'!$L15)</f>
        <v>264860</v>
      </c>
      <c r="AF10" s="119">
        <f t="shared" si="0"/>
        <v>31</v>
      </c>
      <c r="AG10" s="119">
        <f t="shared" si="1"/>
        <v>61</v>
      </c>
      <c r="AH10" s="119">
        <f>IF('2.サラリースケール'!$G15="","",'2.サラリースケール'!$G15)</f>
        <v>7500</v>
      </c>
      <c r="AI10" s="119">
        <f>IF('2.サラリースケール'!$B15="","",'2.サラリースケール'!$B15)</f>
        <v>6</v>
      </c>
    </row>
    <row r="11" spans="1:35" x14ac:dyDescent="0.2">
      <c r="A11" s="15">
        <v>9</v>
      </c>
      <c r="B11" s="123">
        <v>3</v>
      </c>
      <c r="C11" s="124">
        <f t="shared" ref="C11:C74" si="14">IF(D11="","",C10+D11)</f>
        <v>80700</v>
      </c>
      <c r="D11" s="124">
        <f t="shared" si="5"/>
        <v>1670</v>
      </c>
      <c r="E11" s="124">
        <f t="shared" ref="E11:E74" si="15">IF(F11="","",E10+F11)</f>
        <v>96700</v>
      </c>
      <c r="F11" s="124">
        <f t="shared" si="6"/>
        <v>1670</v>
      </c>
      <c r="G11" s="124">
        <f t="shared" ref="G11:G74" si="16">IF(H11="","",G10+H11)</f>
        <v>112700</v>
      </c>
      <c r="H11" s="124">
        <f t="shared" si="7"/>
        <v>1670</v>
      </c>
      <c r="I11" s="124">
        <f t="shared" ref="I11:I74" si="17">IF(J11="","",I10+J11)</f>
        <v>134200</v>
      </c>
      <c r="J11" s="124">
        <f t="shared" si="8"/>
        <v>1670</v>
      </c>
      <c r="K11" s="124">
        <f t="shared" ref="K11:K74" si="18">IF(L11="","",K10+L11)</f>
        <v>156540</v>
      </c>
      <c r="L11" s="124">
        <f t="shared" si="9"/>
        <v>1840</v>
      </c>
      <c r="M11" s="124">
        <f t="shared" ref="M11:M74" si="19">IF(N11="","",M10+N11)</f>
        <v>186040</v>
      </c>
      <c r="N11" s="124">
        <f t="shared" si="10"/>
        <v>1840</v>
      </c>
      <c r="O11" s="124">
        <f t="shared" ref="O11:O74" si="20">IF(P11="","",O10+P11)</f>
        <v>221860</v>
      </c>
      <c r="P11" s="124">
        <f t="shared" si="11"/>
        <v>2000</v>
      </c>
      <c r="Q11" s="124">
        <f t="shared" ref="Q11:Q74" si="21">IF(R11="","",Q10+R11)</f>
        <v>262860</v>
      </c>
      <c r="R11" s="124">
        <f t="shared" si="12"/>
        <v>2000</v>
      </c>
      <c r="S11" s="124">
        <f t="shared" ref="S11:S74" si="22">IF(T11="","",S10+T11)</f>
        <v>314200</v>
      </c>
      <c r="T11" s="124">
        <f t="shared" si="13"/>
        <v>2170</v>
      </c>
      <c r="V11" s="119">
        <f>IF('2.サラリースケール'!$B16="","",'2.サラリースケール'!$B16)</f>
        <v>7</v>
      </c>
      <c r="W11" s="119">
        <f>IF('2.サラリースケール'!$H16="","",'2.サラリースケール'!$H16)</f>
        <v>217860</v>
      </c>
      <c r="X11" s="119">
        <f>IF('2.サラリースケール'!$F16="","",'2.サラリースケール'!$F16)</f>
        <v>6000</v>
      </c>
      <c r="Y11" s="119">
        <f t="shared" si="2"/>
        <v>2000</v>
      </c>
      <c r="Z11" s="119">
        <f>IF('2.サラリースケール'!$I16="","",'2.サラリースケール'!$I16)</f>
        <v>10</v>
      </c>
      <c r="AA11" s="119">
        <f>IF('2.サラリースケール'!$J16="","",'2.サラリースケール'!$J16)</f>
        <v>277860</v>
      </c>
      <c r="AB11" s="119">
        <f t="shared" si="3"/>
        <v>3000</v>
      </c>
      <c r="AC11" s="119">
        <f t="shared" si="4"/>
        <v>1000</v>
      </c>
      <c r="AD11" s="119">
        <f>IF('2.サラリースケール'!$K16="","",'2.サラリースケール'!$K16)</f>
        <v>20</v>
      </c>
      <c r="AE11" s="119">
        <f>IF('2.サラリースケール'!$L16="","",'2.サラリースケール'!$L16)</f>
        <v>307860</v>
      </c>
      <c r="AF11" s="119">
        <f t="shared" si="0"/>
        <v>31</v>
      </c>
      <c r="AG11" s="119">
        <f t="shared" si="1"/>
        <v>61</v>
      </c>
      <c r="AH11" s="119">
        <f>IF('2.サラリースケール'!$G16="","",'2.サラリースケール'!$G16)</f>
        <v>8000</v>
      </c>
      <c r="AI11" s="119">
        <f>IF('2.サラリースケール'!$B16="","",'2.サラリースケール'!$B16)</f>
        <v>7</v>
      </c>
    </row>
    <row r="12" spans="1:35" x14ac:dyDescent="0.2">
      <c r="A12" s="15">
        <v>10</v>
      </c>
      <c r="B12" s="123">
        <v>4</v>
      </c>
      <c r="C12" s="124">
        <f t="shared" si="14"/>
        <v>82370</v>
      </c>
      <c r="D12" s="124">
        <f t="shared" si="5"/>
        <v>1670</v>
      </c>
      <c r="E12" s="124">
        <f t="shared" si="15"/>
        <v>98370</v>
      </c>
      <c r="F12" s="124">
        <f t="shared" si="6"/>
        <v>1670</v>
      </c>
      <c r="G12" s="124">
        <f t="shared" si="16"/>
        <v>114370</v>
      </c>
      <c r="H12" s="124">
        <f t="shared" si="7"/>
        <v>1670</v>
      </c>
      <c r="I12" s="124">
        <f t="shared" si="17"/>
        <v>135870</v>
      </c>
      <c r="J12" s="124">
        <f t="shared" si="8"/>
        <v>1670</v>
      </c>
      <c r="K12" s="124">
        <f t="shared" si="18"/>
        <v>158380</v>
      </c>
      <c r="L12" s="124">
        <f t="shared" si="9"/>
        <v>1840</v>
      </c>
      <c r="M12" s="124">
        <f t="shared" si="19"/>
        <v>187880</v>
      </c>
      <c r="N12" s="124">
        <f t="shared" si="10"/>
        <v>1840</v>
      </c>
      <c r="O12" s="124">
        <f t="shared" si="20"/>
        <v>223860</v>
      </c>
      <c r="P12" s="124">
        <f t="shared" si="11"/>
        <v>2000</v>
      </c>
      <c r="Q12" s="124">
        <f t="shared" si="21"/>
        <v>264860</v>
      </c>
      <c r="R12" s="124">
        <f t="shared" si="12"/>
        <v>2000</v>
      </c>
      <c r="S12" s="124">
        <f t="shared" si="22"/>
        <v>316370</v>
      </c>
      <c r="T12" s="124">
        <f t="shared" si="13"/>
        <v>2170</v>
      </c>
      <c r="V12" s="119">
        <f>IF('2.サラリースケール'!$B17="","",'2.サラリースケール'!$B17)</f>
        <v>8</v>
      </c>
      <c r="W12" s="119">
        <f>IF('2.サラリースケール'!$H17="","",'2.サラリースケール'!$H17)</f>
        <v>258860</v>
      </c>
      <c r="X12" s="119">
        <f>IF('2.サラリースケール'!$F17="","",'2.サラリースケール'!$F17)</f>
        <v>6000</v>
      </c>
      <c r="Y12" s="119">
        <f t="shared" si="2"/>
        <v>2000</v>
      </c>
      <c r="Z12" s="119">
        <f>IF('2.サラリースケール'!$I17="","",'2.サラリースケール'!$I17)</f>
        <v>12</v>
      </c>
      <c r="AA12" s="119">
        <f>IF('2.サラリースケール'!$J17="","",'2.サラリースケール'!$J17)</f>
        <v>330860</v>
      </c>
      <c r="AB12" s="119">
        <f t="shared" si="3"/>
        <v>3000</v>
      </c>
      <c r="AC12" s="119">
        <f t="shared" si="4"/>
        <v>1000</v>
      </c>
      <c r="AD12" s="119">
        <f>IF('2.サラリースケール'!$K17="","",'2.サラリースケール'!$K17)</f>
        <v>20</v>
      </c>
      <c r="AE12" s="119">
        <f>IF('2.サラリースケール'!$L17="","",'2.サラリースケール'!$L17)</f>
        <v>354860</v>
      </c>
      <c r="AF12" s="119">
        <f t="shared" si="0"/>
        <v>37</v>
      </c>
      <c r="AG12" s="119">
        <f t="shared" si="1"/>
        <v>61</v>
      </c>
      <c r="AH12" s="119">
        <f>IF('2.サラリースケール'!$G17="","",'2.サラリースケール'!$G17)</f>
        <v>11000</v>
      </c>
      <c r="AI12" s="119">
        <f>IF('2.サラリースケール'!$B17="","",'2.サラリースケール'!$B17)</f>
        <v>8</v>
      </c>
    </row>
    <row r="13" spans="1:35" x14ac:dyDescent="0.2">
      <c r="A13" s="15">
        <v>11</v>
      </c>
      <c r="B13" s="123">
        <v>5</v>
      </c>
      <c r="C13" s="124">
        <f t="shared" si="14"/>
        <v>84040</v>
      </c>
      <c r="D13" s="124">
        <f t="shared" si="5"/>
        <v>1670</v>
      </c>
      <c r="E13" s="124">
        <f t="shared" si="15"/>
        <v>100040</v>
      </c>
      <c r="F13" s="124">
        <f t="shared" si="6"/>
        <v>1670</v>
      </c>
      <c r="G13" s="124">
        <f t="shared" si="16"/>
        <v>116040</v>
      </c>
      <c r="H13" s="124">
        <f t="shared" si="7"/>
        <v>1670</v>
      </c>
      <c r="I13" s="124">
        <f t="shared" si="17"/>
        <v>137540</v>
      </c>
      <c r="J13" s="124">
        <f t="shared" si="8"/>
        <v>1670</v>
      </c>
      <c r="K13" s="124">
        <f t="shared" si="18"/>
        <v>160220</v>
      </c>
      <c r="L13" s="124">
        <f t="shared" si="9"/>
        <v>1840</v>
      </c>
      <c r="M13" s="124">
        <f t="shared" si="19"/>
        <v>189720</v>
      </c>
      <c r="N13" s="124">
        <f t="shared" si="10"/>
        <v>1840</v>
      </c>
      <c r="O13" s="124">
        <f t="shared" si="20"/>
        <v>225860</v>
      </c>
      <c r="P13" s="124">
        <f t="shared" si="11"/>
        <v>2000</v>
      </c>
      <c r="Q13" s="124">
        <f t="shared" si="21"/>
        <v>266860</v>
      </c>
      <c r="R13" s="124">
        <f t="shared" si="12"/>
        <v>2000</v>
      </c>
      <c r="S13" s="124">
        <f t="shared" si="22"/>
        <v>318540</v>
      </c>
      <c r="T13" s="124">
        <f t="shared" si="13"/>
        <v>2170</v>
      </c>
      <c r="V13" s="125">
        <f>IF('2.サラリースケール'!$B18="","",'2.サラリースケール'!$B18)</f>
        <v>9</v>
      </c>
      <c r="W13" s="125">
        <f>IF('2.サラリースケール'!$H18="","",'2.サラリースケール'!$H18)</f>
        <v>309860</v>
      </c>
      <c r="X13" s="125">
        <f>IF('2.サラリースケール'!$F18="","",'2.サラリースケール'!$F18)</f>
        <v>6500</v>
      </c>
      <c r="Y13" s="125">
        <f t="shared" si="2"/>
        <v>2170</v>
      </c>
      <c r="Z13" s="125">
        <f>IF('2.サラリースケール'!$I18="","",'2.サラリースケール'!$I18)</f>
        <v>12</v>
      </c>
      <c r="AA13" s="125">
        <f>IF('2.サラリースケール'!$J18="","",'2.サラリースケール'!$J18)</f>
        <v>387860</v>
      </c>
      <c r="AB13" s="125">
        <f t="shared" si="3"/>
        <v>3250</v>
      </c>
      <c r="AC13" s="125">
        <f t="shared" si="4"/>
        <v>1090</v>
      </c>
      <c r="AD13" s="125">
        <f>IF('2.サラリースケール'!$K18="","",'2.サラリースケール'!$K18)</f>
        <v>20</v>
      </c>
      <c r="AE13" s="125">
        <f>IF('2.サラリースケール'!$L18="","",'2.サラリースケール'!$L18)</f>
        <v>413860</v>
      </c>
      <c r="AF13" s="125">
        <f t="shared" si="0"/>
        <v>37</v>
      </c>
      <c r="AG13" s="125">
        <f t="shared" si="1"/>
        <v>61</v>
      </c>
      <c r="AH13" s="125">
        <f>IF('2.サラリースケール'!$G18="","",'2.サラリースケール'!$G18)</f>
        <v>15000</v>
      </c>
      <c r="AI13" s="125">
        <f>IF('2.サラリースケール'!$B18="","",'2.サラリースケール'!$B18)</f>
        <v>9</v>
      </c>
    </row>
    <row r="14" spans="1:35" x14ac:dyDescent="0.2">
      <c r="A14" s="15">
        <v>12</v>
      </c>
      <c r="B14" s="123">
        <v>6</v>
      </c>
      <c r="C14" s="124">
        <f t="shared" si="14"/>
        <v>85710</v>
      </c>
      <c r="D14" s="124">
        <f t="shared" si="5"/>
        <v>1670</v>
      </c>
      <c r="E14" s="124">
        <f t="shared" si="15"/>
        <v>101710</v>
      </c>
      <c r="F14" s="124">
        <f t="shared" si="6"/>
        <v>1670</v>
      </c>
      <c r="G14" s="124">
        <f t="shared" si="16"/>
        <v>117710</v>
      </c>
      <c r="H14" s="124">
        <f t="shared" si="7"/>
        <v>1670</v>
      </c>
      <c r="I14" s="124">
        <f t="shared" si="17"/>
        <v>139210</v>
      </c>
      <c r="J14" s="124">
        <f t="shared" si="8"/>
        <v>1670</v>
      </c>
      <c r="K14" s="124">
        <f t="shared" si="18"/>
        <v>162060</v>
      </c>
      <c r="L14" s="124">
        <f t="shared" si="9"/>
        <v>1840</v>
      </c>
      <c r="M14" s="124">
        <f t="shared" si="19"/>
        <v>191560</v>
      </c>
      <c r="N14" s="124">
        <f t="shared" si="10"/>
        <v>1840</v>
      </c>
      <c r="O14" s="124">
        <f t="shared" si="20"/>
        <v>227860</v>
      </c>
      <c r="P14" s="124">
        <f t="shared" si="11"/>
        <v>2000</v>
      </c>
      <c r="Q14" s="124">
        <f t="shared" si="21"/>
        <v>268860</v>
      </c>
      <c r="R14" s="124">
        <f t="shared" si="12"/>
        <v>2000</v>
      </c>
      <c r="S14" s="124">
        <f t="shared" si="22"/>
        <v>320710</v>
      </c>
      <c r="T14" s="124">
        <f t="shared" si="13"/>
        <v>2170</v>
      </c>
    </row>
    <row r="15" spans="1:35" ht="13.8" thickBot="1" x14ac:dyDescent="0.25">
      <c r="A15" s="15">
        <v>13</v>
      </c>
      <c r="B15" s="123">
        <v>7</v>
      </c>
      <c r="C15" s="124">
        <f t="shared" si="14"/>
        <v>87380</v>
      </c>
      <c r="D15" s="124">
        <f t="shared" si="5"/>
        <v>1670</v>
      </c>
      <c r="E15" s="124">
        <f t="shared" si="15"/>
        <v>103380</v>
      </c>
      <c r="F15" s="124">
        <f t="shared" si="6"/>
        <v>1670</v>
      </c>
      <c r="G15" s="124">
        <f t="shared" si="16"/>
        <v>119380</v>
      </c>
      <c r="H15" s="124">
        <f t="shared" si="7"/>
        <v>1670</v>
      </c>
      <c r="I15" s="124">
        <f t="shared" si="17"/>
        <v>140880</v>
      </c>
      <c r="J15" s="124">
        <f t="shared" si="8"/>
        <v>1670</v>
      </c>
      <c r="K15" s="124">
        <f t="shared" si="18"/>
        <v>163900</v>
      </c>
      <c r="L15" s="124">
        <f t="shared" si="9"/>
        <v>1840</v>
      </c>
      <c r="M15" s="124">
        <f t="shared" si="19"/>
        <v>193400</v>
      </c>
      <c r="N15" s="124">
        <f t="shared" si="10"/>
        <v>1840</v>
      </c>
      <c r="O15" s="124">
        <f t="shared" si="20"/>
        <v>229860</v>
      </c>
      <c r="P15" s="124">
        <f t="shared" si="11"/>
        <v>2000</v>
      </c>
      <c r="Q15" s="124">
        <f t="shared" si="21"/>
        <v>270860</v>
      </c>
      <c r="R15" s="124">
        <f t="shared" si="12"/>
        <v>2000</v>
      </c>
      <c r="S15" s="124">
        <f t="shared" si="22"/>
        <v>322880</v>
      </c>
      <c r="T15" s="124">
        <f t="shared" si="13"/>
        <v>2170</v>
      </c>
      <c r="V15" s="94" t="s">
        <v>116</v>
      </c>
      <c r="W15" s="21"/>
      <c r="X15" s="21" t="s">
        <v>121</v>
      </c>
      <c r="AC15" s="126" t="s">
        <v>148</v>
      </c>
    </row>
    <row r="16" spans="1:35" ht="13.8" thickBot="1" x14ac:dyDescent="0.25">
      <c r="A16" s="15">
        <v>14</v>
      </c>
      <c r="B16" s="123">
        <v>8</v>
      </c>
      <c r="C16" s="124">
        <f t="shared" si="14"/>
        <v>89050</v>
      </c>
      <c r="D16" s="124">
        <f t="shared" si="5"/>
        <v>1670</v>
      </c>
      <c r="E16" s="124">
        <f t="shared" si="15"/>
        <v>105050</v>
      </c>
      <c r="F16" s="124">
        <f t="shared" si="6"/>
        <v>1670</v>
      </c>
      <c r="G16" s="124">
        <f t="shared" si="16"/>
        <v>121050</v>
      </c>
      <c r="H16" s="124">
        <f t="shared" si="7"/>
        <v>1670</v>
      </c>
      <c r="I16" s="124">
        <f t="shared" si="17"/>
        <v>142550</v>
      </c>
      <c r="J16" s="124">
        <f t="shared" si="8"/>
        <v>1670</v>
      </c>
      <c r="K16" s="124">
        <f t="shared" si="18"/>
        <v>165740</v>
      </c>
      <c r="L16" s="124">
        <f t="shared" si="9"/>
        <v>1840</v>
      </c>
      <c r="M16" s="124">
        <f t="shared" si="19"/>
        <v>195240</v>
      </c>
      <c r="N16" s="124">
        <f t="shared" si="10"/>
        <v>1840</v>
      </c>
      <c r="O16" s="124">
        <f t="shared" si="20"/>
        <v>231860</v>
      </c>
      <c r="P16" s="124">
        <f t="shared" si="11"/>
        <v>2000</v>
      </c>
      <c r="Q16" s="124">
        <f t="shared" si="21"/>
        <v>272860</v>
      </c>
      <c r="R16" s="124">
        <f t="shared" si="12"/>
        <v>2000</v>
      </c>
      <c r="S16" s="124">
        <f t="shared" si="22"/>
        <v>325050</v>
      </c>
      <c r="T16" s="124">
        <f t="shared" si="13"/>
        <v>2170</v>
      </c>
      <c r="V16" s="137" t="str">
        <f>IF('2.サラリースケール'!$E$27="","",'2.サラリースケール'!$E$27)</f>
        <v>B</v>
      </c>
      <c r="W16" s="22"/>
      <c r="X16" s="412" t="s">
        <v>113</v>
      </c>
      <c r="Y16" s="413"/>
      <c r="Z16" s="414"/>
      <c r="AC16" s="127" t="s">
        <v>149</v>
      </c>
      <c r="AD16" s="14"/>
    </row>
    <row r="17" spans="1:29" ht="13.8" thickBot="1" x14ac:dyDescent="0.25">
      <c r="A17" s="15">
        <v>15</v>
      </c>
      <c r="B17" s="123">
        <v>9</v>
      </c>
      <c r="C17" s="124">
        <f t="shared" si="14"/>
        <v>90720</v>
      </c>
      <c r="D17" s="124">
        <f t="shared" si="5"/>
        <v>1670</v>
      </c>
      <c r="E17" s="124">
        <f t="shared" si="15"/>
        <v>106720</v>
      </c>
      <c r="F17" s="124">
        <f t="shared" si="6"/>
        <v>1670</v>
      </c>
      <c r="G17" s="124">
        <f t="shared" si="16"/>
        <v>122720</v>
      </c>
      <c r="H17" s="124">
        <f t="shared" si="7"/>
        <v>1670</v>
      </c>
      <c r="I17" s="124">
        <f t="shared" si="17"/>
        <v>144220</v>
      </c>
      <c r="J17" s="124">
        <f t="shared" si="8"/>
        <v>1670</v>
      </c>
      <c r="K17" s="124">
        <f t="shared" si="18"/>
        <v>167580</v>
      </c>
      <c r="L17" s="124">
        <f t="shared" si="9"/>
        <v>1840</v>
      </c>
      <c r="M17" s="124">
        <f t="shared" si="19"/>
        <v>197080</v>
      </c>
      <c r="N17" s="124">
        <f t="shared" si="10"/>
        <v>1840</v>
      </c>
      <c r="O17" s="124">
        <f t="shared" si="20"/>
        <v>233860</v>
      </c>
      <c r="P17" s="124">
        <f t="shared" si="11"/>
        <v>2000</v>
      </c>
      <c r="Q17" s="124">
        <f t="shared" si="21"/>
        <v>274860</v>
      </c>
      <c r="R17" s="124">
        <f t="shared" si="12"/>
        <v>2000</v>
      </c>
      <c r="S17" s="124">
        <f t="shared" si="22"/>
        <v>327220</v>
      </c>
      <c r="T17" s="124">
        <f t="shared" si="13"/>
        <v>2170</v>
      </c>
      <c r="V17" s="138">
        <f>IF('2.サラリースケール'!$E$28="","",'2.サラリースケール'!$E$28)</f>
        <v>3</v>
      </c>
      <c r="W17" s="23"/>
      <c r="X17" s="415">
        <f>IF('2.サラリースケール'!$E$21="","",'2.サラリースケール'!$E$21)</f>
        <v>0.5</v>
      </c>
      <c r="Y17" s="416"/>
      <c r="Z17" s="417"/>
    </row>
    <row r="18" spans="1:29" x14ac:dyDescent="0.2">
      <c r="A18" s="15">
        <v>16</v>
      </c>
      <c r="B18" s="123">
        <v>10</v>
      </c>
      <c r="C18" s="124">
        <f t="shared" si="14"/>
        <v>92390</v>
      </c>
      <c r="D18" s="124">
        <f t="shared" si="5"/>
        <v>1670</v>
      </c>
      <c r="E18" s="124">
        <f t="shared" si="15"/>
        <v>108390</v>
      </c>
      <c r="F18" s="124">
        <f t="shared" si="6"/>
        <v>1670</v>
      </c>
      <c r="G18" s="124">
        <f t="shared" si="16"/>
        <v>124390</v>
      </c>
      <c r="H18" s="124">
        <f t="shared" si="7"/>
        <v>1670</v>
      </c>
      <c r="I18" s="124">
        <f t="shared" si="17"/>
        <v>145890</v>
      </c>
      <c r="J18" s="124">
        <f t="shared" si="8"/>
        <v>1670</v>
      </c>
      <c r="K18" s="124">
        <f t="shared" si="18"/>
        <v>169420</v>
      </c>
      <c r="L18" s="124">
        <f t="shared" si="9"/>
        <v>1840</v>
      </c>
      <c r="M18" s="124">
        <f t="shared" si="19"/>
        <v>198920</v>
      </c>
      <c r="N18" s="124">
        <f t="shared" si="10"/>
        <v>1840</v>
      </c>
      <c r="O18" s="124">
        <f t="shared" si="20"/>
        <v>235860</v>
      </c>
      <c r="P18" s="124">
        <f t="shared" si="11"/>
        <v>2000</v>
      </c>
      <c r="Q18" s="124">
        <f t="shared" si="21"/>
        <v>276860</v>
      </c>
      <c r="R18" s="124">
        <f t="shared" si="12"/>
        <v>2000</v>
      </c>
      <c r="S18" s="124">
        <f t="shared" si="22"/>
        <v>329390</v>
      </c>
      <c r="T18" s="124">
        <f t="shared" si="13"/>
        <v>2170</v>
      </c>
    </row>
    <row r="19" spans="1:29" ht="14.4" x14ac:dyDescent="0.2">
      <c r="A19" s="15">
        <v>17</v>
      </c>
      <c r="B19" s="123">
        <v>11</v>
      </c>
      <c r="C19" s="124">
        <f t="shared" si="14"/>
        <v>94060</v>
      </c>
      <c r="D19" s="124">
        <f t="shared" si="5"/>
        <v>1670</v>
      </c>
      <c r="E19" s="124">
        <f t="shared" si="15"/>
        <v>110060</v>
      </c>
      <c r="F19" s="124">
        <f t="shared" si="6"/>
        <v>1670</v>
      </c>
      <c r="G19" s="124">
        <f t="shared" si="16"/>
        <v>126060</v>
      </c>
      <c r="H19" s="124">
        <f t="shared" si="7"/>
        <v>1670</v>
      </c>
      <c r="I19" s="124">
        <f t="shared" si="17"/>
        <v>147560</v>
      </c>
      <c r="J19" s="124">
        <f t="shared" si="8"/>
        <v>1670</v>
      </c>
      <c r="K19" s="124">
        <f t="shared" si="18"/>
        <v>171260</v>
      </c>
      <c r="L19" s="124">
        <f t="shared" si="9"/>
        <v>1840</v>
      </c>
      <c r="M19" s="124">
        <f t="shared" si="19"/>
        <v>200760</v>
      </c>
      <c r="N19" s="124">
        <f t="shared" si="10"/>
        <v>1840</v>
      </c>
      <c r="O19" s="124">
        <f t="shared" si="20"/>
        <v>237860</v>
      </c>
      <c r="P19" s="124">
        <f t="shared" si="11"/>
        <v>2000</v>
      </c>
      <c r="Q19" s="124">
        <f t="shared" si="21"/>
        <v>278860</v>
      </c>
      <c r="R19" s="124">
        <f t="shared" si="12"/>
        <v>2000</v>
      </c>
      <c r="S19" s="124">
        <f t="shared" si="22"/>
        <v>331560</v>
      </c>
      <c r="T19" s="124">
        <f t="shared" si="13"/>
        <v>2170</v>
      </c>
      <c r="V19" s="128" t="s">
        <v>150</v>
      </c>
    </row>
    <row r="20" spans="1:29" x14ac:dyDescent="0.2">
      <c r="A20" s="15">
        <v>18</v>
      </c>
      <c r="B20" s="123">
        <v>12</v>
      </c>
      <c r="C20" s="124">
        <f t="shared" si="14"/>
        <v>95730</v>
      </c>
      <c r="D20" s="124">
        <f t="shared" si="5"/>
        <v>1670</v>
      </c>
      <c r="E20" s="124">
        <f t="shared" si="15"/>
        <v>111730</v>
      </c>
      <c r="F20" s="124">
        <f t="shared" si="6"/>
        <v>1670</v>
      </c>
      <c r="G20" s="124">
        <f t="shared" si="16"/>
        <v>127730</v>
      </c>
      <c r="H20" s="124">
        <f t="shared" si="7"/>
        <v>1670</v>
      </c>
      <c r="I20" s="124">
        <f t="shared" si="17"/>
        <v>149230</v>
      </c>
      <c r="J20" s="124">
        <f t="shared" si="8"/>
        <v>1670</v>
      </c>
      <c r="K20" s="124">
        <f t="shared" si="18"/>
        <v>173100</v>
      </c>
      <c r="L20" s="124">
        <f t="shared" si="9"/>
        <v>1840</v>
      </c>
      <c r="M20" s="124">
        <f t="shared" si="19"/>
        <v>202600</v>
      </c>
      <c r="N20" s="124">
        <f t="shared" si="10"/>
        <v>1840</v>
      </c>
      <c r="O20" s="124">
        <f t="shared" si="20"/>
        <v>239860</v>
      </c>
      <c r="P20" s="124">
        <f t="shared" si="11"/>
        <v>2000</v>
      </c>
      <c r="Q20" s="124">
        <f t="shared" si="21"/>
        <v>280860</v>
      </c>
      <c r="R20" s="124">
        <f t="shared" si="12"/>
        <v>2000</v>
      </c>
      <c r="S20" s="124">
        <f t="shared" si="22"/>
        <v>333730</v>
      </c>
      <c r="T20" s="124">
        <f t="shared" si="13"/>
        <v>2170</v>
      </c>
      <c r="V20" s="332" t="s">
        <v>129</v>
      </c>
      <c r="W20" s="332" t="s">
        <v>151</v>
      </c>
      <c r="X20" s="332" t="s">
        <v>152</v>
      </c>
    </row>
    <row r="21" spans="1:29" x14ac:dyDescent="0.2">
      <c r="A21" s="15">
        <v>19</v>
      </c>
      <c r="B21" s="123">
        <v>13</v>
      </c>
      <c r="C21" s="124">
        <f t="shared" si="14"/>
        <v>97400</v>
      </c>
      <c r="D21" s="124">
        <f t="shared" si="5"/>
        <v>1670</v>
      </c>
      <c r="E21" s="124">
        <f t="shared" si="15"/>
        <v>113400</v>
      </c>
      <c r="F21" s="124">
        <f t="shared" si="6"/>
        <v>1670</v>
      </c>
      <c r="G21" s="124">
        <f t="shared" si="16"/>
        <v>129400</v>
      </c>
      <c r="H21" s="124">
        <f t="shared" si="7"/>
        <v>1670</v>
      </c>
      <c r="I21" s="124">
        <f t="shared" si="17"/>
        <v>150900</v>
      </c>
      <c r="J21" s="124">
        <f t="shared" si="8"/>
        <v>1670</v>
      </c>
      <c r="K21" s="124">
        <f t="shared" si="18"/>
        <v>174940</v>
      </c>
      <c r="L21" s="124">
        <f t="shared" si="9"/>
        <v>1840</v>
      </c>
      <c r="M21" s="124">
        <f t="shared" si="19"/>
        <v>204440</v>
      </c>
      <c r="N21" s="124">
        <f t="shared" si="10"/>
        <v>1840</v>
      </c>
      <c r="O21" s="124">
        <f t="shared" si="20"/>
        <v>241860</v>
      </c>
      <c r="P21" s="124">
        <f t="shared" si="11"/>
        <v>2000</v>
      </c>
      <c r="Q21" s="124">
        <f t="shared" si="21"/>
        <v>282860</v>
      </c>
      <c r="R21" s="124">
        <f t="shared" si="12"/>
        <v>2000</v>
      </c>
      <c r="S21" s="124">
        <f t="shared" si="22"/>
        <v>335900</v>
      </c>
      <c r="T21" s="124">
        <f t="shared" si="13"/>
        <v>2170</v>
      </c>
      <c r="V21" s="129">
        <f>$V5</f>
        <v>1</v>
      </c>
      <c r="W21" s="130">
        <v>0</v>
      </c>
      <c r="X21" s="131">
        <v>0</v>
      </c>
      <c r="Y21" s="132"/>
      <c r="Z21" s="132"/>
      <c r="AA21" s="132"/>
      <c r="AB21" s="132"/>
      <c r="AC21" s="133"/>
    </row>
    <row r="22" spans="1:29" x14ac:dyDescent="0.2">
      <c r="A22" s="15">
        <v>20</v>
      </c>
      <c r="B22" s="123">
        <v>14</v>
      </c>
      <c r="C22" s="124">
        <f t="shared" si="14"/>
        <v>98240</v>
      </c>
      <c r="D22" s="124">
        <f t="shared" si="5"/>
        <v>840</v>
      </c>
      <c r="E22" s="124">
        <f t="shared" si="15"/>
        <v>114240</v>
      </c>
      <c r="F22" s="124">
        <f t="shared" si="6"/>
        <v>840</v>
      </c>
      <c r="G22" s="124">
        <f t="shared" si="16"/>
        <v>131070</v>
      </c>
      <c r="H22" s="124">
        <f t="shared" si="7"/>
        <v>1670</v>
      </c>
      <c r="I22" s="124">
        <f t="shared" si="17"/>
        <v>152570</v>
      </c>
      <c r="J22" s="124">
        <f t="shared" si="8"/>
        <v>1670</v>
      </c>
      <c r="K22" s="124">
        <f t="shared" si="18"/>
        <v>176780</v>
      </c>
      <c r="L22" s="124">
        <f t="shared" si="9"/>
        <v>1840</v>
      </c>
      <c r="M22" s="124">
        <f t="shared" si="19"/>
        <v>206280</v>
      </c>
      <c r="N22" s="124">
        <f t="shared" si="10"/>
        <v>1840</v>
      </c>
      <c r="O22" s="124">
        <f t="shared" si="20"/>
        <v>243860</v>
      </c>
      <c r="P22" s="124">
        <f t="shared" si="11"/>
        <v>2000</v>
      </c>
      <c r="Q22" s="124">
        <f t="shared" si="21"/>
        <v>284860</v>
      </c>
      <c r="R22" s="124">
        <f t="shared" si="12"/>
        <v>2000</v>
      </c>
      <c r="S22" s="124">
        <f t="shared" si="22"/>
        <v>338070</v>
      </c>
      <c r="T22" s="124">
        <f t="shared" si="13"/>
        <v>2170</v>
      </c>
      <c r="V22" s="134">
        <f t="shared" ref="V22:V29" si="23">$V6</f>
        <v>2</v>
      </c>
      <c r="W22" s="130">
        <f t="shared" ref="W22:W29" si="24">$AH6</f>
        <v>6000</v>
      </c>
      <c r="X22" s="131">
        <f>IF(W22="","",X21+W22)</f>
        <v>6000</v>
      </c>
    </row>
    <row r="23" spans="1:29" x14ac:dyDescent="0.2">
      <c r="A23" s="15">
        <v>21</v>
      </c>
      <c r="B23" s="123">
        <v>15</v>
      </c>
      <c r="C23" s="124">
        <f t="shared" si="14"/>
        <v>99080</v>
      </c>
      <c r="D23" s="124">
        <f t="shared" si="5"/>
        <v>840</v>
      </c>
      <c r="E23" s="124">
        <f t="shared" si="15"/>
        <v>115080</v>
      </c>
      <c r="F23" s="124">
        <f t="shared" si="6"/>
        <v>840</v>
      </c>
      <c r="G23" s="124">
        <f t="shared" si="16"/>
        <v>132740</v>
      </c>
      <c r="H23" s="124">
        <f t="shared" si="7"/>
        <v>1670</v>
      </c>
      <c r="I23" s="124">
        <f t="shared" si="17"/>
        <v>154240</v>
      </c>
      <c r="J23" s="124">
        <f t="shared" si="8"/>
        <v>1670</v>
      </c>
      <c r="K23" s="124">
        <f t="shared" si="18"/>
        <v>178620</v>
      </c>
      <c r="L23" s="124">
        <f t="shared" si="9"/>
        <v>1840</v>
      </c>
      <c r="M23" s="124">
        <f t="shared" si="19"/>
        <v>208120</v>
      </c>
      <c r="N23" s="124">
        <f t="shared" si="10"/>
        <v>1840</v>
      </c>
      <c r="O23" s="124">
        <f t="shared" si="20"/>
        <v>245860</v>
      </c>
      <c r="P23" s="124">
        <f t="shared" si="11"/>
        <v>2000</v>
      </c>
      <c r="Q23" s="124">
        <f t="shared" si="21"/>
        <v>286860</v>
      </c>
      <c r="R23" s="124">
        <f t="shared" si="12"/>
        <v>2000</v>
      </c>
      <c r="S23" s="124">
        <f t="shared" si="22"/>
        <v>340240</v>
      </c>
      <c r="T23" s="124">
        <f t="shared" si="13"/>
        <v>2170</v>
      </c>
      <c r="V23" s="134">
        <f t="shared" si="23"/>
        <v>3</v>
      </c>
      <c r="W23" s="130">
        <f t="shared" si="24"/>
        <v>6000</v>
      </c>
      <c r="X23" s="131">
        <f t="shared" ref="X23:X28" si="25">IF(W23="","",X22+W23)</f>
        <v>12000</v>
      </c>
    </row>
    <row r="24" spans="1:29" x14ac:dyDescent="0.2">
      <c r="A24" s="15">
        <v>22</v>
      </c>
      <c r="B24" s="123">
        <v>16</v>
      </c>
      <c r="C24" s="124">
        <f t="shared" si="14"/>
        <v>99920</v>
      </c>
      <c r="D24" s="124">
        <f t="shared" si="5"/>
        <v>840</v>
      </c>
      <c r="E24" s="124">
        <f t="shared" si="15"/>
        <v>115920</v>
      </c>
      <c r="F24" s="124">
        <f t="shared" si="6"/>
        <v>840</v>
      </c>
      <c r="G24" s="124">
        <f t="shared" si="16"/>
        <v>134410</v>
      </c>
      <c r="H24" s="124">
        <f t="shared" si="7"/>
        <v>1670</v>
      </c>
      <c r="I24" s="124">
        <f t="shared" si="17"/>
        <v>155910</v>
      </c>
      <c r="J24" s="124">
        <f t="shared" si="8"/>
        <v>1670</v>
      </c>
      <c r="K24" s="124">
        <f t="shared" si="18"/>
        <v>180460</v>
      </c>
      <c r="L24" s="124">
        <f t="shared" si="9"/>
        <v>1840</v>
      </c>
      <c r="M24" s="124">
        <f t="shared" si="19"/>
        <v>209960</v>
      </c>
      <c r="N24" s="124">
        <f t="shared" si="10"/>
        <v>1840</v>
      </c>
      <c r="O24" s="124">
        <f t="shared" si="20"/>
        <v>247860</v>
      </c>
      <c r="P24" s="124">
        <f t="shared" si="11"/>
        <v>2000</v>
      </c>
      <c r="Q24" s="124">
        <f t="shared" si="21"/>
        <v>288860</v>
      </c>
      <c r="R24" s="124">
        <f t="shared" si="12"/>
        <v>2000</v>
      </c>
      <c r="S24" s="124">
        <f t="shared" si="22"/>
        <v>342410</v>
      </c>
      <c r="T24" s="124">
        <f t="shared" si="13"/>
        <v>2170</v>
      </c>
      <c r="V24" s="134">
        <f t="shared" si="23"/>
        <v>4</v>
      </c>
      <c r="W24" s="130">
        <f t="shared" si="24"/>
        <v>6500</v>
      </c>
      <c r="X24" s="131">
        <f t="shared" si="25"/>
        <v>18500</v>
      </c>
    </row>
    <row r="25" spans="1:29" x14ac:dyDescent="0.2">
      <c r="A25" s="15">
        <v>23</v>
      </c>
      <c r="B25" s="123">
        <v>17</v>
      </c>
      <c r="C25" s="124">
        <f t="shared" si="14"/>
        <v>100760</v>
      </c>
      <c r="D25" s="124">
        <f t="shared" si="5"/>
        <v>840</v>
      </c>
      <c r="E25" s="124">
        <f t="shared" si="15"/>
        <v>116760</v>
      </c>
      <c r="F25" s="124">
        <f t="shared" si="6"/>
        <v>840</v>
      </c>
      <c r="G25" s="124">
        <f t="shared" si="16"/>
        <v>136080</v>
      </c>
      <c r="H25" s="124">
        <f t="shared" si="7"/>
        <v>1670</v>
      </c>
      <c r="I25" s="124">
        <f t="shared" si="17"/>
        <v>157580</v>
      </c>
      <c r="J25" s="124">
        <f t="shared" si="8"/>
        <v>1670</v>
      </c>
      <c r="K25" s="124">
        <f t="shared" si="18"/>
        <v>182300</v>
      </c>
      <c r="L25" s="124">
        <f t="shared" si="9"/>
        <v>1840</v>
      </c>
      <c r="M25" s="124">
        <f t="shared" si="19"/>
        <v>211800</v>
      </c>
      <c r="N25" s="124">
        <f t="shared" si="10"/>
        <v>1840</v>
      </c>
      <c r="O25" s="124">
        <f t="shared" si="20"/>
        <v>249860</v>
      </c>
      <c r="P25" s="124">
        <f t="shared" si="11"/>
        <v>2000</v>
      </c>
      <c r="Q25" s="124">
        <f t="shared" si="21"/>
        <v>290860</v>
      </c>
      <c r="R25" s="124">
        <f t="shared" si="12"/>
        <v>2000</v>
      </c>
      <c r="S25" s="124">
        <f t="shared" si="22"/>
        <v>344580</v>
      </c>
      <c r="T25" s="124">
        <f t="shared" si="13"/>
        <v>2170</v>
      </c>
      <c r="V25" s="134">
        <f t="shared" si="23"/>
        <v>5</v>
      </c>
      <c r="W25" s="130">
        <f t="shared" si="24"/>
        <v>7000</v>
      </c>
      <c r="X25" s="131">
        <f t="shared" si="25"/>
        <v>25500</v>
      </c>
    </row>
    <row r="26" spans="1:29" x14ac:dyDescent="0.2">
      <c r="A26" s="15">
        <v>24</v>
      </c>
      <c r="B26" s="123">
        <v>18</v>
      </c>
      <c r="C26" s="124">
        <f t="shared" si="14"/>
        <v>101600</v>
      </c>
      <c r="D26" s="124">
        <f t="shared" si="5"/>
        <v>840</v>
      </c>
      <c r="E26" s="124">
        <f t="shared" si="15"/>
        <v>117600</v>
      </c>
      <c r="F26" s="124">
        <f t="shared" si="6"/>
        <v>840</v>
      </c>
      <c r="G26" s="124">
        <f t="shared" si="16"/>
        <v>137750</v>
      </c>
      <c r="H26" s="124">
        <f t="shared" si="7"/>
        <v>1670</v>
      </c>
      <c r="I26" s="124">
        <f t="shared" si="17"/>
        <v>159250</v>
      </c>
      <c r="J26" s="124">
        <f t="shared" si="8"/>
        <v>1670</v>
      </c>
      <c r="K26" s="124">
        <f t="shared" si="18"/>
        <v>184140</v>
      </c>
      <c r="L26" s="124">
        <f t="shared" si="9"/>
        <v>1840</v>
      </c>
      <c r="M26" s="124">
        <f t="shared" si="19"/>
        <v>213640</v>
      </c>
      <c r="N26" s="124">
        <f t="shared" si="10"/>
        <v>1840</v>
      </c>
      <c r="O26" s="124">
        <f t="shared" si="20"/>
        <v>251860</v>
      </c>
      <c r="P26" s="124">
        <f t="shared" si="11"/>
        <v>2000</v>
      </c>
      <c r="Q26" s="124">
        <f t="shared" si="21"/>
        <v>292860</v>
      </c>
      <c r="R26" s="124">
        <f t="shared" si="12"/>
        <v>2000</v>
      </c>
      <c r="S26" s="124">
        <f t="shared" si="22"/>
        <v>346750</v>
      </c>
      <c r="T26" s="124">
        <f t="shared" si="13"/>
        <v>2170</v>
      </c>
      <c r="V26" s="134">
        <f t="shared" si="23"/>
        <v>6</v>
      </c>
      <c r="W26" s="130">
        <f t="shared" si="24"/>
        <v>7500</v>
      </c>
      <c r="X26" s="131">
        <f t="shared" si="25"/>
        <v>33000</v>
      </c>
    </row>
    <row r="27" spans="1:29" x14ac:dyDescent="0.2">
      <c r="A27" s="15">
        <v>25</v>
      </c>
      <c r="B27" s="123">
        <v>19</v>
      </c>
      <c r="C27" s="124">
        <f t="shared" si="14"/>
        <v>102440</v>
      </c>
      <c r="D27" s="124">
        <f t="shared" si="5"/>
        <v>840</v>
      </c>
      <c r="E27" s="124">
        <f t="shared" si="15"/>
        <v>118440</v>
      </c>
      <c r="F27" s="124">
        <f t="shared" si="6"/>
        <v>840</v>
      </c>
      <c r="G27" s="124">
        <f t="shared" si="16"/>
        <v>139420</v>
      </c>
      <c r="H27" s="124">
        <f t="shared" si="7"/>
        <v>1670</v>
      </c>
      <c r="I27" s="124">
        <f t="shared" si="17"/>
        <v>160920</v>
      </c>
      <c r="J27" s="124">
        <f t="shared" si="8"/>
        <v>1670</v>
      </c>
      <c r="K27" s="124">
        <f t="shared" si="18"/>
        <v>185980</v>
      </c>
      <c r="L27" s="124">
        <f t="shared" si="9"/>
        <v>1840</v>
      </c>
      <c r="M27" s="124">
        <f t="shared" si="19"/>
        <v>215480</v>
      </c>
      <c r="N27" s="124">
        <f t="shared" si="10"/>
        <v>1840</v>
      </c>
      <c r="O27" s="124">
        <f t="shared" si="20"/>
        <v>253860</v>
      </c>
      <c r="P27" s="124">
        <f t="shared" si="11"/>
        <v>2000</v>
      </c>
      <c r="Q27" s="124">
        <f t="shared" si="21"/>
        <v>294860</v>
      </c>
      <c r="R27" s="124">
        <f t="shared" si="12"/>
        <v>2000</v>
      </c>
      <c r="S27" s="124">
        <f t="shared" si="22"/>
        <v>348920</v>
      </c>
      <c r="T27" s="124">
        <f t="shared" si="13"/>
        <v>2170</v>
      </c>
      <c r="V27" s="134">
        <f t="shared" si="23"/>
        <v>7</v>
      </c>
      <c r="W27" s="130">
        <f t="shared" si="24"/>
        <v>8000</v>
      </c>
      <c r="X27" s="131">
        <f t="shared" si="25"/>
        <v>41000</v>
      </c>
    </row>
    <row r="28" spans="1:29" x14ac:dyDescent="0.2">
      <c r="A28" s="15">
        <v>26</v>
      </c>
      <c r="B28" s="123">
        <v>20</v>
      </c>
      <c r="C28" s="124">
        <f t="shared" si="14"/>
        <v>103280</v>
      </c>
      <c r="D28" s="124">
        <f t="shared" si="5"/>
        <v>840</v>
      </c>
      <c r="E28" s="124">
        <f t="shared" si="15"/>
        <v>119280</v>
      </c>
      <c r="F28" s="124">
        <f t="shared" si="6"/>
        <v>840</v>
      </c>
      <c r="G28" s="124">
        <f t="shared" si="16"/>
        <v>140260</v>
      </c>
      <c r="H28" s="124">
        <f t="shared" si="7"/>
        <v>840</v>
      </c>
      <c r="I28" s="124">
        <f t="shared" si="17"/>
        <v>161760</v>
      </c>
      <c r="J28" s="124">
        <f t="shared" si="8"/>
        <v>840</v>
      </c>
      <c r="K28" s="124">
        <f t="shared" si="18"/>
        <v>187820</v>
      </c>
      <c r="L28" s="124">
        <f t="shared" si="9"/>
        <v>1840</v>
      </c>
      <c r="M28" s="124">
        <f t="shared" si="19"/>
        <v>217320</v>
      </c>
      <c r="N28" s="124">
        <f t="shared" si="10"/>
        <v>1840</v>
      </c>
      <c r="O28" s="124">
        <f t="shared" si="20"/>
        <v>255860</v>
      </c>
      <c r="P28" s="124">
        <f t="shared" si="11"/>
        <v>2000</v>
      </c>
      <c r="Q28" s="124">
        <f t="shared" si="21"/>
        <v>296860</v>
      </c>
      <c r="R28" s="124">
        <f t="shared" si="12"/>
        <v>2000</v>
      </c>
      <c r="S28" s="124">
        <f t="shared" si="22"/>
        <v>351090</v>
      </c>
      <c r="T28" s="124">
        <f t="shared" si="13"/>
        <v>2170</v>
      </c>
      <c r="V28" s="134">
        <f t="shared" si="23"/>
        <v>8</v>
      </c>
      <c r="W28" s="130">
        <f t="shared" si="24"/>
        <v>11000</v>
      </c>
      <c r="X28" s="131">
        <f t="shared" si="25"/>
        <v>52000</v>
      </c>
    </row>
    <row r="29" spans="1:29" x14ac:dyDescent="0.2">
      <c r="A29" s="15">
        <v>27</v>
      </c>
      <c r="B29" s="123">
        <v>21</v>
      </c>
      <c r="C29" s="124">
        <f t="shared" si="14"/>
        <v>104120</v>
      </c>
      <c r="D29" s="124">
        <f t="shared" si="5"/>
        <v>840</v>
      </c>
      <c r="E29" s="124">
        <f t="shared" si="15"/>
        <v>120120</v>
      </c>
      <c r="F29" s="124">
        <f t="shared" si="6"/>
        <v>840</v>
      </c>
      <c r="G29" s="124">
        <f t="shared" si="16"/>
        <v>141100</v>
      </c>
      <c r="H29" s="124">
        <f t="shared" si="7"/>
        <v>840</v>
      </c>
      <c r="I29" s="124">
        <f t="shared" si="17"/>
        <v>162600</v>
      </c>
      <c r="J29" s="124">
        <f t="shared" si="8"/>
        <v>840</v>
      </c>
      <c r="K29" s="124">
        <f t="shared" si="18"/>
        <v>189660</v>
      </c>
      <c r="L29" s="124">
        <f t="shared" si="9"/>
        <v>1840</v>
      </c>
      <c r="M29" s="124">
        <f t="shared" si="19"/>
        <v>219160</v>
      </c>
      <c r="N29" s="124">
        <f t="shared" si="10"/>
        <v>1840</v>
      </c>
      <c r="O29" s="124">
        <f t="shared" si="20"/>
        <v>257860</v>
      </c>
      <c r="P29" s="124">
        <f t="shared" si="11"/>
        <v>2000</v>
      </c>
      <c r="Q29" s="124">
        <f t="shared" si="21"/>
        <v>298860</v>
      </c>
      <c r="R29" s="124">
        <f t="shared" si="12"/>
        <v>2000</v>
      </c>
      <c r="S29" s="124">
        <f t="shared" si="22"/>
        <v>353260</v>
      </c>
      <c r="T29" s="124">
        <f t="shared" si="13"/>
        <v>2170</v>
      </c>
      <c r="V29" s="134">
        <f t="shared" si="23"/>
        <v>9</v>
      </c>
      <c r="W29" s="135">
        <f t="shared" si="24"/>
        <v>15000</v>
      </c>
      <c r="X29" s="131">
        <f>IF(W29="","",X28+W29)</f>
        <v>67000</v>
      </c>
    </row>
    <row r="30" spans="1:29" x14ac:dyDescent="0.2">
      <c r="A30" s="15">
        <v>28</v>
      </c>
      <c r="B30" s="123">
        <v>22</v>
      </c>
      <c r="C30" s="124">
        <f t="shared" si="14"/>
        <v>104960</v>
      </c>
      <c r="D30" s="124">
        <f t="shared" si="5"/>
        <v>840</v>
      </c>
      <c r="E30" s="124">
        <f t="shared" si="15"/>
        <v>120960</v>
      </c>
      <c r="F30" s="124">
        <f t="shared" si="6"/>
        <v>840</v>
      </c>
      <c r="G30" s="124">
        <f t="shared" si="16"/>
        <v>141940</v>
      </c>
      <c r="H30" s="124">
        <f t="shared" si="7"/>
        <v>840</v>
      </c>
      <c r="I30" s="124">
        <f t="shared" si="17"/>
        <v>163440</v>
      </c>
      <c r="J30" s="124">
        <f t="shared" si="8"/>
        <v>840</v>
      </c>
      <c r="K30" s="124">
        <f t="shared" si="18"/>
        <v>191500</v>
      </c>
      <c r="L30" s="124">
        <f t="shared" si="9"/>
        <v>1840</v>
      </c>
      <c r="M30" s="124">
        <f t="shared" si="19"/>
        <v>221000</v>
      </c>
      <c r="N30" s="124">
        <f t="shared" si="10"/>
        <v>1840</v>
      </c>
      <c r="O30" s="124">
        <f t="shared" si="20"/>
        <v>259860</v>
      </c>
      <c r="P30" s="124">
        <f t="shared" si="11"/>
        <v>2000</v>
      </c>
      <c r="Q30" s="124">
        <f t="shared" si="21"/>
        <v>300860</v>
      </c>
      <c r="R30" s="124">
        <f t="shared" si="12"/>
        <v>2000</v>
      </c>
      <c r="S30" s="124">
        <f t="shared" si="22"/>
        <v>355430</v>
      </c>
      <c r="T30" s="124">
        <f t="shared" si="13"/>
        <v>2170</v>
      </c>
    </row>
    <row r="31" spans="1:29" x14ac:dyDescent="0.2">
      <c r="A31" s="15">
        <v>29</v>
      </c>
      <c r="B31" s="123">
        <v>23</v>
      </c>
      <c r="C31" s="124">
        <f t="shared" si="14"/>
        <v>105800</v>
      </c>
      <c r="D31" s="124">
        <f t="shared" si="5"/>
        <v>840</v>
      </c>
      <c r="E31" s="124">
        <f t="shared" si="15"/>
        <v>121800</v>
      </c>
      <c r="F31" s="124">
        <f t="shared" si="6"/>
        <v>840</v>
      </c>
      <c r="G31" s="124">
        <f t="shared" si="16"/>
        <v>142780</v>
      </c>
      <c r="H31" s="124">
        <f t="shared" si="7"/>
        <v>840</v>
      </c>
      <c r="I31" s="124">
        <f t="shared" si="17"/>
        <v>164280</v>
      </c>
      <c r="J31" s="124">
        <f t="shared" si="8"/>
        <v>840</v>
      </c>
      <c r="K31" s="124">
        <f t="shared" si="18"/>
        <v>193340</v>
      </c>
      <c r="L31" s="124">
        <f t="shared" si="9"/>
        <v>1840</v>
      </c>
      <c r="M31" s="124">
        <f t="shared" si="19"/>
        <v>222840</v>
      </c>
      <c r="N31" s="124">
        <f t="shared" si="10"/>
        <v>1840</v>
      </c>
      <c r="O31" s="124">
        <f t="shared" si="20"/>
        <v>261860</v>
      </c>
      <c r="P31" s="124">
        <f t="shared" si="11"/>
        <v>2000</v>
      </c>
      <c r="Q31" s="124">
        <f t="shared" si="21"/>
        <v>302860</v>
      </c>
      <c r="R31" s="124">
        <f t="shared" si="12"/>
        <v>2000</v>
      </c>
      <c r="S31" s="124">
        <f t="shared" si="22"/>
        <v>357600</v>
      </c>
      <c r="T31" s="124">
        <f t="shared" si="13"/>
        <v>2170</v>
      </c>
    </row>
    <row r="32" spans="1:29" x14ac:dyDescent="0.2">
      <c r="A32" s="15">
        <v>30</v>
      </c>
      <c r="B32" s="123">
        <v>24</v>
      </c>
      <c r="C32" s="124">
        <f t="shared" si="14"/>
        <v>106640</v>
      </c>
      <c r="D32" s="124">
        <f t="shared" si="5"/>
        <v>840</v>
      </c>
      <c r="E32" s="124">
        <f t="shared" si="15"/>
        <v>122640</v>
      </c>
      <c r="F32" s="124">
        <f t="shared" si="6"/>
        <v>840</v>
      </c>
      <c r="G32" s="124">
        <f t="shared" si="16"/>
        <v>143620</v>
      </c>
      <c r="H32" s="124">
        <f t="shared" si="7"/>
        <v>840</v>
      </c>
      <c r="I32" s="124">
        <f t="shared" si="17"/>
        <v>165120</v>
      </c>
      <c r="J32" s="124">
        <f t="shared" si="8"/>
        <v>840</v>
      </c>
      <c r="K32" s="124">
        <f t="shared" si="18"/>
        <v>195180</v>
      </c>
      <c r="L32" s="124">
        <f t="shared" si="9"/>
        <v>1840</v>
      </c>
      <c r="M32" s="124">
        <f t="shared" si="19"/>
        <v>224680</v>
      </c>
      <c r="N32" s="124">
        <f t="shared" si="10"/>
        <v>1840</v>
      </c>
      <c r="O32" s="124">
        <f t="shared" si="20"/>
        <v>263860</v>
      </c>
      <c r="P32" s="124">
        <f t="shared" si="11"/>
        <v>2000</v>
      </c>
      <c r="Q32" s="124">
        <f t="shared" si="21"/>
        <v>304860</v>
      </c>
      <c r="R32" s="124">
        <f t="shared" si="12"/>
        <v>2000</v>
      </c>
      <c r="S32" s="124">
        <f t="shared" si="22"/>
        <v>359770</v>
      </c>
      <c r="T32" s="124">
        <f t="shared" si="13"/>
        <v>2170</v>
      </c>
    </row>
    <row r="33" spans="1:20" x14ac:dyDescent="0.2">
      <c r="A33" s="15">
        <v>31</v>
      </c>
      <c r="B33" s="123">
        <v>25</v>
      </c>
      <c r="C33" s="124">
        <f t="shared" si="14"/>
        <v>107480</v>
      </c>
      <c r="D33" s="124">
        <f t="shared" si="5"/>
        <v>840</v>
      </c>
      <c r="E33" s="124">
        <f t="shared" si="15"/>
        <v>123480</v>
      </c>
      <c r="F33" s="124">
        <f t="shared" si="6"/>
        <v>840</v>
      </c>
      <c r="G33" s="124">
        <f t="shared" si="16"/>
        <v>144460</v>
      </c>
      <c r="H33" s="124">
        <f t="shared" si="7"/>
        <v>840</v>
      </c>
      <c r="I33" s="124">
        <f t="shared" si="17"/>
        <v>165960</v>
      </c>
      <c r="J33" s="124">
        <f t="shared" si="8"/>
        <v>840</v>
      </c>
      <c r="K33" s="124">
        <f t="shared" si="18"/>
        <v>197020</v>
      </c>
      <c r="L33" s="124">
        <f t="shared" si="9"/>
        <v>1840</v>
      </c>
      <c r="M33" s="124">
        <f t="shared" si="19"/>
        <v>226520</v>
      </c>
      <c r="N33" s="124">
        <f t="shared" si="10"/>
        <v>1840</v>
      </c>
      <c r="O33" s="124">
        <f t="shared" si="20"/>
        <v>265860</v>
      </c>
      <c r="P33" s="124">
        <f t="shared" si="11"/>
        <v>2000</v>
      </c>
      <c r="Q33" s="124">
        <f t="shared" si="21"/>
        <v>306860</v>
      </c>
      <c r="R33" s="124">
        <f t="shared" si="12"/>
        <v>2000</v>
      </c>
      <c r="S33" s="124">
        <f t="shared" si="22"/>
        <v>361940</v>
      </c>
      <c r="T33" s="124">
        <f t="shared" si="13"/>
        <v>2170</v>
      </c>
    </row>
    <row r="34" spans="1:20" x14ac:dyDescent="0.2">
      <c r="A34" s="15">
        <v>32</v>
      </c>
      <c r="B34" s="123">
        <v>26</v>
      </c>
      <c r="C34" s="124" t="str">
        <f t="shared" si="14"/>
        <v/>
      </c>
      <c r="D34" s="124" t="str">
        <f t="shared" si="5"/>
        <v/>
      </c>
      <c r="E34" s="124" t="str">
        <f t="shared" si="15"/>
        <v/>
      </c>
      <c r="F34" s="124" t="str">
        <f t="shared" si="6"/>
        <v/>
      </c>
      <c r="G34" s="124">
        <f t="shared" si="16"/>
        <v>145300</v>
      </c>
      <c r="H34" s="124">
        <f t="shared" si="7"/>
        <v>840</v>
      </c>
      <c r="I34" s="124">
        <f t="shared" si="17"/>
        <v>166800</v>
      </c>
      <c r="J34" s="124">
        <f t="shared" si="8"/>
        <v>840</v>
      </c>
      <c r="K34" s="124">
        <f t="shared" si="18"/>
        <v>197940</v>
      </c>
      <c r="L34" s="124">
        <f t="shared" si="9"/>
        <v>920</v>
      </c>
      <c r="M34" s="124">
        <f t="shared" si="19"/>
        <v>228360</v>
      </c>
      <c r="N34" s="124">
        <f t="shared" si="10"/>
        <v>1840</v>
      </c>
      <c r="O34" s="124">
        <f t="shared" si="20"/>
        <v>267860</v>
      </c>
      <c r="P34" s="124">
        <f t="shared" si="11"/>
        <v>2000</v>
      </c>
      <c r="Q34" s="124">
        <f t="shared" si="21"/>
        <v>308860</v>
      </c>
      <c r="R34" s="124">
        <f t="shared" si="12"/>
        <v>2000</v>
      </c>
      <c r="S34" s="124">
        <f t="shared" si="22"/>
        <v>364110</v>
      </c>
      <c r="T34" s="124">
        <f t="shared" si="13"/>
        <v>2170</v>
      </c>
    </row>
    <row r="35" spans="1:20" x14ac:dyDescent="0.2">
      <c r="A35" s="15">
        <v>33</v>
      </c>
      <c r="B35" s="123">
        <v>27</v>
      </c>
      <c r="C35" s="124" t="str">
        <f t="shared" si="14"/>
        <v/>
      </c>
      <c r="D35" s="124" t="str">
        <f t="shared" si="5"/>
        <v/>
      </c>
      <c r="E35" s="124" t="str">
        <f t="shared" si="15"/>
        <v/>
      </c>
      <c r="F35" s="124" t="str">
        <f t="shared" si="6"/>
        <v/>
      </c>
      <c r="G35" s="124">
        <f t="shared" si="16"/>
        <v>146140</v>
      </c>
      <c r="H35" s="124">
        <f t="shared" si="7"/>
        <v>840</v>
      </c>
      <c r="I35" s="124">
        <f t="shared" si="17"/>
        <v>167640</v>
      </c>
      <c r="J35" s="124">
        <f t="shared" si="8"/>
        <v>840</v>
      </c>
      <c r="K35" s="124">
        <f t="shared" si="18"/>
        <v>198860</v>
      </c>
      <c r="L35" s="124">
        <f t="shared" si="9"/>
        <v>920</v>
      </c>
      <c r="M35" s="124">
        <f t="shared" si="19"/>
        <v>230200</v>
      </c>
      <c r="N35" s="124">
        <f t="shared" si="10"/>
        <v>1840</v>
      </c>
      <c r="O35" s="124">
        <f t="shared" si="20"/>
        <v>269860</v>
      </c>
      <c r="P35" s="124">
        <f t="shared" si="11"/>
        <v>2000</v>
      </c>
      <c r="Q35" s="124">
        <f t="shared" si="21"/>
        <v>310860</v>
      </c>
      <c r="R35" s="124">
        <f t="shared" si="12"/>
        <v>2000</v>
      </c>
      <c r="S35" s="124">
        <f t="shared" si="22"/>
        <v>366280</v>
      </c>
      <c r="T35" s="124">
        <f t="shared" si="13"/>
        <v>2170</v>
      </c>
    </row>
    <row r="36" spans="1:20" x14ac:dyDescent="0.2">
      <c r="A36" s="15">
        <v>34</v>
      </c>
      <c r="B36" s="123">
        <v>28</v>
      </c>
      <c r="C36" s="124" t="str">
        <f t="shared" si="14"/>
        <v/>
      </c>
      <c r="D36" s="124" t="str">
        <f t="shared" si="5"/>
        <v/>
      </c>
      <c r="E36" s="124" t="str">
        <f t="shared" si="15"/>
        <v/>
      </c>
      <c r="F36" s="124" t="str">
        <f t="shared" si="6"/>
        <v/>
      </c>
      <c r="G36" s="124">
        <f t="shared" si="16"/>
        <v>146980</v>
      </c>
      <c r="H36" s="124">
        <f t="shared" si="7"/>
        <v>840</v>
      </c>
      <c r="I36" s="124">
        <f t="shared" si="17"/>
        <v>168480</v>
      </c>
      <c r="J36" s="124">
        <f t="shared" si="8"/>
        <v>840</v>
      </c>
      <c r="K36" s="124">
        <f t="shared" si="18"/>
        <v>199780</v>
      </c>
      <c r="L36" s="124">
        <f t="shared" si="9"/>
        <v>920</v>
      </c>
      <c r="M36" s="124">
        <f t="shared" si="19"/>
        <v>232040</v>
      </c>
      <c r="N36" s="124">
        <f t="shared" si="10"/>
        <v>1840</v>
      </c>
      <c r="O36" s="124">
        <f t="shared" si="20"/>
        <v>271860</v>
      </c>
      <c r="P36" s="124">
        <f t="shared" si="11"/>
        <v>2000</v>
      </c>
      <c r="Q36" s="124">
        <f t="shared" si="21"/>
        <v>312860</v>
      </c>
      <c r="R36" s="124">
        <f t="shared" si="12"/>
        <v>2000</v>
      </c>
      <c r="S36" s="124">
        <f t="shared" si="22"/>
        <v>368450</v>
      </c>
      <c r="T36" s="124">
        <f t="shared" si="13"/>
        <v>2170</v>
      </c>
    </row>
    <row r="37" spans="1:20" x14ac:dyDescent="0.2">
      <c r="A37" s="15">
        <v>35</v>
      </c>
      <c r="B37" s="123">
        <v>29</v>
      </c>
      <c r="C37" s="124" t="str">
        <f t="shared" si="14"/>
        <v/>
      </c>
      <c r="D37" s="124" t="str">
        <f t="shared" si="5"/>
        <v/>
      </c>
      <c r="E37" s="124" t="str">
        <f t="shared" si="15"/>
        <v/>
      </c>
      <c r="F37" s="124" t="str">
        <f t="shared" si="6"/>
        <v/>
      </c>
      <c r="G37" s="124">
        <f t="shared" si="16"/>
        <v>147820</v>
      </c>
      <c r="H37" s="124">
        <f t="shared" si="7"/>
        <v>840</v>
      </c>
      <c r="I37" s="124">
        <f t="shared" si="17"/>
        <v>169320</v>
      </c>
      <c r="J37" s="124">
        <f t="shared" si="8"/>
        <v>840</v>
      </c>
      <c r="K37" s="124">
        <f t="shared" si="18"/>
        <v>200700</v>
      </c>
      <c r="L37" s="124">
        <f t="shared" si="9"/>
        <v>920</v>
      </c>
      <c r="M37" s="124">
        <f t="shared" si="19"/>
        <v>233880</v>
      </c>
      <c r="N37" s="124">
        <f t="shared" si="10"/>
        <v>1840</v>
      </c>
      <c r="O37" s="124">
        <f t="shared" si="20"/>
        <v>273860</v>
      </c>
      <c r="P37" s="124">
        <f t="shared" si="11"/>
        <v>2000</v>
      </c>
      <c r="Q37" s="124">
        <f t="shared" si="21"/>
        <v>314860</v>
      </c>
      <c r="R37" s="124">
        <f t="shared" si="12"/>
        <v>2000</v>
      </c>
      <c r="S37" s="124">
        <f t="shared" si="22"/>
        <v>370620</v>
      </c>
      <c r="T37" s="124">
        <f t="shared" si="13"/>
        <v>2170</v>
      </c>
    </row>
    <row r="38" spans="1:20" x14ac:dyDescent="0.2">
      <c r="A38" s="15">
        <v>36</v>
      </c>
      <c r="B38" s="123">
        <v>30</v>
      </c>
      <c r="C38" s="124" t="str">
        <f t="shared" si="14"/>
        <v/>
      </c>
      <c r="D38" s="124" t="str">
        <f t="shared" si="5"/>
        <v/>
      </c>
      <c r="E38" s="124" t="str">
        <f t="shared" si="15"/>
        <v/>
      </c>
      <c r="F38" s="124" t="str">
        <f t="shared" si="6"/>
        <v/>
      </c>
      <c r="G38" s="124">
        <f t="shared" si="16"/>
        <v>148660</v>
      </c>
      <c r="H38" s="124">
        <f t="shared" si="7"/>
        <v>840</v>
      </c>
      <c r="I38" s="124">
        <f t="shared" si="17"/>
        <v>170160</v>
      </c>
      <c r="J38" s="124">
        <f t="shared" si="8"/>
        <v>840</v>
      </c>
      <c r="K38" s="124">
        <f t="shared" si="18"/>
        <v>201620</v>
      </c>
      <c r="L38" s="124">
        <f t="shared" si="9"/>
        <v>920</v>
      </c>
      <c r="M38" s="124">
        <f t="shared" si="19"/>
        <v>235720</v>
      </c>
      <c r="N38" s="124">
        <f t="shared" si="10"/>
        <v>1840</v>
      </c>
      <c r="O38" s="124">
        <f t="shared" si="20"/>
        <v>275860</v>
      </c>
      <c r="P38" s="124">
        <f t="shared" si="11"/>
        <v>2000</v>
      </c>
      <c r="Q38" s="124">
        <f t="shared" si="21"/>
        <v>316860</v>
      </c>
      <c r="R38" s="124">
        <f t="shared" si="12"/>
        <v>2000</v>
      </c>
      <c r="S38" s="124">
        <f t="shared" si="22"/>
        <v>372790</v>
      </c>
      <c r="T38" s="124">
        <f t="shared" si="13"/>
        <v>2170</v>
      </c>
    </row>
    <row r="39" spans="1:20" x14ac:dyDescent="0.2">
      <c r="A39" s="15">
        <v>37</v>
      </c>
      <c r="B39" s="123">
        <v>31</v>
      </c>
      <c r="C39" s="124" t="str">
        <f t="shared" si="14"/>
        <v/>
      </c>
      <c r="D39" s="124" t="str">
        <f t="shared" si="5"/>
        <v/>
      </c>
      <c r="E39" s="124" t="str">
        <f t="shared" si="15"/>
        <v/>
      </c>
      <c r="F39" s="124" t="str">
        <f t="shared" si="6"/>
        <v/>
      </c>
      <c r="G39" s="124">
        <f t="shared" si="16"/>
        <v>149500</v>
      </c>
      <c r="H39" s="124">
        <f t="shared" si="7"/>
        <v>840</v>
      </c>
      <c r="I39" s="124">
        <f t="shared" si="17"/>
        <v>171000</v>
      </c>
      <c r="J39" s="124">
        <f t="shared" si="8"/>
        <v>840</v>
      </c>
      <c r="K39" s="124">
        <f t="shared" si="18"/>
        <v>202540</v>
      </c>
      <c r="L39" s="124">
        <f t="shared" si="9"/>
        <v>920</v>
      </c>
      <c r="M39" s="124">
        <f t="shared" si="19"/>
        <v>237560</v>
      </c>
      <c r="N39" s="124">
        <f t="shared" si="10"/>
        <v>1840</v>
      </c>
      <c r="O39" s="124">
        <f t="shared" si="20"/>
        <v>277860</v>
      </c>
      <c r="P39" s="124">
        <f t="shared" si="11"/>
        <v>2000</v>
      </c>
      <c r="Q39" s="124">
        <f t="shared" si="21"/>
        <v>318860</v>
      </c>
      <c r="R39" s="124">
        <f t="shared" si="12"/>
        <v>2000</v>
      </c>
      <c r="S39" s="124">
        <f t="shared" si="22"/>
        <v>374960</v>
      </c>
      <c r="T39" s="124">
        <f t="shared" si="13"/>
        <v>2170</v>
      </c>
    </row>
    <row r="40" spans="1:20" x14ac:dyDescent="0.2">
      <c r="A40" s="15">
        <v>38</v>
      </c>
      <c r="B40" s="123">
        <v>32</v>
      </c>
      <c r="C40" s="124" t="str">
        <f t="shared" si="14"/>
        <v/>
      </c>
      <c r="D40" s="124" t="str">
        <f t="shared" si="5"/>
        <v/>
      </c>
      <c r="E40" s="124" t="str">
        <f t="shared" si="15"/>
        <v/>
      </c>
      <c r="F40" s="124" t="str">
        <f t="shared" si="6"/>
        <v/>
      </c>
      <c r="G40" s="124">
        <f t="shared" si="16"/>
        <v>150340</v>
      </c>
      <c r="H40" s="124">
        <f t="shared" si="7"/>
        <v>840</v>
      </c>
      <c r="I40" s="124">
        <f t="shared" si="17"/>
        <v>171840</v>
      </c>
      <c r="J40" s="124">
        <f t="shared" si="8"/>
        <v>840</v>
      </c>
      <c r="K40" s="124">
        <f t="shared" si="18"/>
        <v>203460</v>
      </c>
      <c r="L40" s="124">
        <f t="shared" si="9"/>
        <v>920</v>
      </c>
      <c r="M40" s="124">
        <f t="shared" si="19"/>
        <v>238480</v>
      </c>
      <c r="N40" s="124">
        <f t="shared" si="10"/>
        <v>920</v>
      </c>
      <c r="O40" s="124">
        <f t="shared" si="20"/>
        <v>278860</v>
      </c>
      <c r="P40" s="124">
        <f t="shared" si="11"/>
        <v>1000</v>
      </c>
      <c r="Q40" s="124">
        <f t="shared" si="21"/>
        <v>320860</v>
      </c>
      <c r="R40" s="124">
        <f t="shared" si="12"/>
        <v>2000</v>
      </c>
      <c r="S40" s="124">
        <f t="shared" si="22"/>
        <v>377130</v>
      </c>
      <c r="T40" s="124">
        <f t="shared" si="13"/>
        <v>2170</v>
      </c>
    </row>
    <row r="41" spans="1:20" x14ac:dyDescent="0.2">
      <c r="A41" s="15">
        <v>39</v>
      </c>
      <c r="B41" s="123">
        <v>33</v>
      </c>
      <c r="C41" s="124" t="str">
        <f t="shared" si="14"/>
        <v/>
      </c>
      <c r="D41" s="124" t="str">
        <f t="shared" si="5"/>
        <v/>
      </c>
      <c r="E41" s="124" t="str">
        <f t="shared" si="15"/>
        <v/>
      </c>
      <c r="F41" s="124" t="str">
        <f t="shared" si="6"/>
        <v/>
      </c>
      <c r="G41" s="124">
        <f t="shared" si="16"/>
        <v>151180</v>
      </c>
      <c r="H41" s="124">
        <f t="shared" si="7"/>
        <v>840</v>
      </c>
      <c r="I41" s="124">
        <f t="shared" si="17"/>
        <v>172680</v>
      </c>
      <c r="J41" s="124">
        <f t="shared" si="8"/>
        <v>840</v>
      </c>
      <c r="K41" s="124">
        <f t="shared" si="18"/>
        <v>204380</v>
      </c>
      <c r="L41" s="124">
        <f t="shared" si="9"/>
        <v>920</v>
      </c>
      <c r="M41" s="124">
        <f t="shared" si="19"/>
        <v>239400</v>
      </c>
      <c r="N41" s="124">
        <f t="shared" si="10"/>
        <v>920</v>
      </c>
      <c r="O41" s="124">
        <f t="shared" si="20"/>
        <v>279860</v>
      </c>
      <c r="P41" s="124">
        <f t="shared" si="11"/>
        <v>1000</v>
      </c>
      <c r="Q41" s="124">
        <f t="shared" si="21"/>
        <v>322860</v>
      </c>
      <c r="R41" s="124">
        <f t="shared" si="12"/>
        <v>2000</v>
      </c>
      <c r="S41" s="124">
        <f t="shared" si="22"/>
        <v>379300</v>
      </c>
      <c r="T41" s="124">
        <f t="shared" si="13"/>
        <v>2170</v>
      </c>
    </row>
    <row r="42" spans="1:20" x14ac:dyDescent="0.2">
      <c r="A42" s="15">
        <v>40</v>
      </c>
      <c r="B42" s="123">
        <v>34</v>
      </c>
      <c r="C42" s="124" t="str">
        <f t="shared" si="14"/>
        <v/>
      </c>
      <c r="D42" s="124" t="str">
        <f t="shared" ref="D42:D73" si="26">IF($B42&lt;=$AF$5,C$7,IF($B42&lt;=$AG$5,C$8,""))</f>
        <v/>
      </c>
      <c r="E42" s="124" t="str">
        <f t="shared" si="15"/>
        <v/>
      </c>
      <c r="F42" s="124" t="str">
        <f t="shared" ref="F42:F73" si="27">IF($B42&lt;=$AF$6,E$7,IF($B42&lt;=$AG$6,E$8,""))</f>
        <v/>
      </c>
      <c r="G42" s="124">
        <f t="shared" si="16"/>
        <v>152020</v>
      </c>
      <c r="H42" s="124">
        <f t="shared" ref="H42:H73" si="28">IF($B42&lt;=$AF$7,G$7,IF($B42&lt;=$AG$7,G$8,""))</f>
        <v>840</v>
      </c>
      <c r="I42" s="124">
        <f t="shared" si="17"/>
        <v>173520</v>
      </c>
      <c r="J42" s="124">
        <f t="shared" ref="J42:J73" si="29">IF($B42&lt;=$AF$8,I$7,IF($B42&lt;=$AG$8,I$8,""))</f>
        <v>840</v>
      </c>
      <c r="K42" s="124">
        <f t="shared" si="18"/>
        <v>205300</v>
      </c>
      <c r="L42" s="124">
        <f t="shared" ref="L42:L73" si="30">IF($B42&lt;=$AF$9,K$7,IF($B42&lt;=$AG$9,K$8,""))</f>
        <v>920</v>
      </c>
      <c r="M42" s="124">
        <f t="shared" si="19"/>
        <v>240320</v>
      </c>
      <c r="N42" s="124">
        <f t="shared" ref="N42:N73" si="31">IF($B42&lt;=$AF$10,M$7,IF($B42&lt;=$AG$10,M$8,""))</f>
        <v>920</v>
      </c>
      <c r="O42" s="124">
        <f t="shared" si="20"/>
        <v>280860</v>
      </c>
      <c r="P42" s="124">
        <f t="shared" ref="P42:P73" si="32">IF($B42&lt;=$AF$11,O$7,IF($B42&lt;=$AG$11,O$8,""))</f>
        <v>1000</v>
      </c>
      <c r="Q42" s="124">
        <f t="shared" si="21"/>
        <v>324860</v>
      </c>
      <c r="R42" s="124">
        <f t="shared" ref="R42:R73" si="33">IF($B42&lt;=$AF$12,Q$7,IF($B42&lt;=$AG$12,Q$8,""))</f>
        <v>2000</v>
      </c>
      <c r="S42" s="124">
        <f t="shared" si="22"/>
        <v>381470</v>
      </c>
      <c r="T42" s="124">
        <f t="shared" ref="T42:T73" si="34">IF($B42&lt;=$AF$13,S$7,IF($B42&lt;=$AG$13,S$8,""))</f>
        <v>2170</v>
      </c>
    </row>
    <row r="43" spans="1:20" x14ac:dyDescent="0.2">
      <c r="A43" s="15">
        <v>41</v>
      </c>
      <c r="B43" s="123">
        <v>35</v>
      </c>
      <c r="C43" s="124" t="str">
        <f t="shared" si="14"/>
        <v/>
      </c>
      <c r="D43" s="124" t="str">
        <f t="shared" si="26"/>
        <v/>
      </c>
      <c r="E43" s="124" t="str">
        <f t="shared" si="15"/>
        <v/>
      </c>
      <c r="F43" s="124" t="str">
        <f t="shared" si="27"/>
        <v/>
      </c>
      <c r="G43" s="124">
        <f t="shared" si="16"/>
        <v>152860</v>
      </c>
      <c r="H43" s="124">
        <f t="shared" si="28"/>
        <v>840</v>
      </c>
      <c r="I43" s="124">
        <f t="shared" si="17"/>
        <v>174360</v>
      </c>
      <c r="J43" s="124">
        <f t="shared" si="29"/>
        <v>840</v>
      </c>
      <c r="K43" s="124">
        <f t="shared" si="18"/>
        <v>206220</v>
      </c>
      <c r="L43" s="124">
        <f t="shared" si="30"/>
        <v>920</v>
      </c>
      <c r="M43" s="124">
        <f t="shared" si="19"/>
        <v>241240</v>
      </c>
      <c r="N43" s="124">
        <f t="shared" si="31"/>
        <v>920</v>
      </c>
      <c r="O43" s="124">
        <f t="shared" si="20"/>
        <v>281860</v>
      </c>
      <c r="P43" s="124">
        <f t="shared" si="32"/>
        <v>1000</v>
      </c>
      <c r="Q43" s="124">
        <f t="shared" si="21"/>
        <v>326860</v>
      </c>
      <c r="R43" s="124">
        <f t="shared" si="33"/>
        <v>2000</v>
      </c>
      <c r="S43" s="124">
        <f t="shared" si="22"/>
        <v>383640</v>
      </c>
      <c r="T43" s="124">
        <f t="shared" si="34"/>
        <v>2170</v>
      </c>
    </row>
    <row r="44" spans="1:20" x14ac:dyDescent="0.2">
      <c r="A44" s="15">
        <v>42</v>
      </c>
      <c r="B44" s="123">
        <v>36</v>
      </c>
      <c r="C44" s="124" t="str">
        <f t="shared" si="14"/>
        <v/>
      </c>
      <c r="D44" s="124" t="str">
        <f t="shared" si="26"/>
        <v/>
      </c>
      <c r="E44" s="124" t="str">
        <f t="shared" si="15"/>
        <v/>
      </c>
      <c r="F44" s="124" t="str">
        <f t="shared" si="27"/>
        <v/>
      </c>
      <c r="G44" s="124">
        <f t="shared" si="16"/>
        <v>153700</v>
      </c>
      <c r="H44" s="124">
        <f t="shared" si="28"/>
        <v>840</v>
      </c>
      <c r="I44" s="124">
        <f t="shared" si="17"/>
        <v>175200</v>
      </c>
      <c r="J44" s="124">
        <f t="shared" si="29"/>
        <v>840</v>
      </c>
      <c r="K44" s="124">
        <f t="shared" si="18"/>
        <v>207140</v>
      </c>
      <c r="L44" s="124">
        <f t="shared" si="30"/>
        <v>920</v>
      </c>
      <c r="M44" s="124">
        <f t="shared" si="19"/>
        <v>242160</v>
      </c>
      <c r="N44" s="124">
        <f t="shared" si="31"/>
        <v>920</v>
      </c>
      <c r="O44" s="124">
        <f t="shared" si="20"/>
        <v>282860</v>
      </c>
      <c r="P44" s="124">
        <f t="shared" si="32"/>
        <v>1000</v>
      </c>
      <c r="Q44" s="124">
        <f t="shared" si="21"/>
        <v>328860</v>
      </c>
      <c r="R44" s="124">
        <f t="shared" si="33"/>
        <v>2000</v>
      </c>
      <c r="S44" s="124">
        <f t="shared" si="22"/>
        <v>385810</v>
      </c>
      <c r="T44" s="124">
        <f t="shared" si="34"/>
        <v>2170</v>
      </c>
    </row>
    <row r="45" spans="1:20" x14ac:dyDescent="0.2">
      <c r="A45" s="15">
        <v>43</v>
      </c>
      <c r="B45" s="123">
        <v>37</v>
      </c>
      <c r="C45" s="124" t="str">
        <f t="shared" si="14"/>
        <v/>
      </c>
      <c r="D45" s="124" t="str">
        <f t="shared" si="26"/>
        <v/>
      </c>
      <c r="E45" s="124" t="str">
        <f t="shared" si="15"/>
        <v/>
      </c>
      <c r="F45" s="124" t="str">
        <f t="shared" si="27"/>
        <v/>
      </c>
      <c r="G45" s="124">
        <f t="shared" si="16"/>
        <v>154540</v>
      </c>
      <c r="H45" s="124">
        <f t="shared" si="28"/>
        <v>840</v>
      </c>
      <c r="I45" s="124">
        <f t="shared" si="17"/>
        <v>176040</v>
      </c>
      <c r="J45" s="124">
        <f t="shared" si="29"/>
        <v>840</v>
      </c>
      <c r="K45" s="124">
        <f t="shared" si="18"/>
        <v>208060</v>
      </c>
      <c r="L45" s="124">
        <f t="shared" si="30"/>
        <v>920</v>
      </c>
      <c r="M45" s="124">
        <f t="shared" si="19"/>
        <v>243080</v>
      </c>
      <c r="N45" s="124">
        <f t="shared" si="31"/>
        <v>920</v>
      </c>
      <c r="O45" s="124">
        <f t="shared" si="20"/>
        <v>283860</v>
      </c>
      <c r="P45" s="124">
        <f t="shared" si="32"/>
        <v>1000</v>
      </c>
      <c r="Q45" s="124">
        <f t="shared" si="21"/>
        <v>330860</v>
      </c>
      <c r="R45" s="124">
        <f t="shared" si="33"/>
        <v>2000</v>
      </c>
      <c r="S45" s="124">
        <f t="shared" si="22"/>
        <v>387980</v>
      </c>
      <c r="T45" s="124">
        <f t="shared" si="34"/>
        <v>2170</v>
      </c>
    </row>
    <row r="46" spans="1:20" x14ac:dyDescent="0.2">
      <c r="A46" s="15">
        <v>44</v>
      </c>
      <c r="B46" s="123">
        <v>38</v>
      </c>
      <c r="C46" s="124" t="str">
        <f t="shared" si="14"/>
        <v/>
      </c>
      <c r="D46" s="124" t="str">
        <f t="shared" si="26"/>
        <v/>
      </c>
      <c r="E46" s="124" t="str">
        <f t="shared" si="15"/>
        <v/>
      </c>
      <c r="F46" s="124" t="str">
        <f t="shared" si="27"/>
        <v/>
      </c>
      <c r="G46" s="124" t="str">
        <f t="shared" si="16"/>
        <v/>
      </c>
      <c r="H46" s="124" t="str">
        <f t="shared" si="28"/>
        <v/>
      </c>
      <c r="I46" s="124">
        <f t="shared" si="17"/>
        <v>176880</v>
      </c>
      <c r="J46" s="124">
        <f t="shared" si="29"/>
        <v>840</v>
      </c>
      <c r="K46" s="124">
        <f t="shared" si="18"/>
        <v>208980</v>
      </c>
      <c r="L46" s="124">
        <f t="shared" si="30"/>
        <v>920</v>
      </c>
      <c r="M46" s="124">
        <f t="shared" si="19"/>
        <v>244000</v>
      </c>
      <c r="N46" s="124">
        <f t="shared" si="31"/>
        <v>920</v>
      </c>
      <c r="O46" s="124">
        <f t="shared" si="20"/>
        <v>284860</v>
      </c>
      <c r="P46" s="124">
        <f t="shared" si="32"/>
        <v>1000</v>
      </c>
      <c r="Q46" s="124">
        <f t="shared" si="21"/>
        <v>331860</v>
      </c>
      <c r="R46" s="124">
        <f t="shared" si="33"/>
        <v>1000</v>
      </c>
      <c r="S46" s="124">
        <f t="shared" si="22"/>
        <v>389070</v>
      </c>
      <c r="T46" s="124">
        <f t="shared" si="34"/>
        <v>1090</v>
      </c>
    </row>
    <row r="47" spans="1:20" x14ac:dyDescent="0.2">
      <c r="A47" s="15">
        <v>45</v>
      </c>
      <c r="B47" s="123">
        <v>39</v>
      </c>
      <c r="C47" s="124" t="str">
        <f t="shared" si="14"/>
        <v/>
      </c>
      <c r="D47" s="124" t="str">
        <f t="shared" si="26"/>
        <v/>
      </c>
      <c r="E47" s="124" t="str">
        <f t="shared" si="15"/>
        <v/>
      </c>
      <c r="F47" s="124" t="str">
        <f t="shared" si="27"/>
        <v/>
      </c>
      <c r="G47" s="124" t="str">
        <f t="shared" si="16"/>
        <v/>
      </c>
      <c r="H47" s="124" t="str">
        <f t="shared" si="28"/>
        <v/>
      </c>
      <c r="I47" s="124">
        <f t="shared" si="17"/>
        <v>177720</v>
      </c>
      <c r="J47" s="124">
        <f t="shared" si="29"/>
        <v>840</v>
      </c>
      <c r="K47" s="124">
        <f t="shared" si="18"/>
        <v>209900</v>
      </c>
      <c r="L47" s="124">
        <f t="shared" si="30"/>
        <v>920</v>
      </c>
      <c r="M47" s="124">
        <f t="shared" si="19"/>
        <v>244920</v>
      </c>
      <c r="N47" s="124">
        <f t="shared" si="31"/>
        <v>920</v>
      </c>
      <c r="O47" s="124">
        <f t="shared" si="20"/>
        <v>285860</v>
      </c>
      <c r="P47" s="124">
        <f t="shared" si="32"/>
        <v>1000</v>
      </c>
      <c r="Q47" s="124">
        <f t="shared" si="21"/>
        <v>332860</v>
      </c>
      <c r="R47" s="124">
        <f t="shared" si="33"/>
        <v>1000</v>
      </c>
      <c r="S47" s="124">
        <f t="shared" si="22"/>
        <v>390160</v>
      </c>
      <c r="T47" s="124">
        <f t="shared" si="34"/>
        <v>1090</v>
      </c>
    </row>
    <row r="48" spans="1:20" x14ac:dyDescent="0.2">
      <c r="A48" s="15">
        <v>46</v>
      </c>
      <c r="B48" s="123">
        <v>40</v>
      </c>
      <c r="C48" s="124" t="str">
        <f t="shared" si="14"/>
        <v/>
      </c>
      <c r="D48" s="124" t="str">
        <f t="shared" si="26"/>
        <v/>
      </c>
      <c r="E48" s="124" t="str">
        <f t="shared" si="15"/>
        <v/>
      </c>
      <c r="F48" s="124" t="str">
        <f t="shared" si="27"/>
        <v/>
      </c>
      <c r="G48" s="124" t="str">
        <f t="shared" si="16"/>
        <v/>
      </c>
      <c r="H48" s="124" t="str">
        <f t="shared" si="28"/>
        <v/>
      </c>
      <c r="I48" s="124">
        <f t="shared" si="17"/>
        <v>178560</v>
      </c>
      <c r="J48" s="124">
        <f t="shared" si="29"/>
        <v>840</v>
      </c>
      <c r="K48" s="124">
        <f t="shared" si="18"/>
        <v>210820</v>
      </c>
      <c r="L48" s="124">
        <f t="shared" si="30"/>
        <v>920</v>
      </c>
      <c r="M48" s="124">
        <f t="shared" si="19"/>
        <v>245840</v>
      </c>
      <c r="N48" s="124">
        <f t="shared" si="31"/>
        <v>920</v>
      </c>
      <c r="O48" s="124">
        <f t="shared" si="20"/>
        <v>286860</v>
      </c>
      <c r="P48" s="124">
        <f t="shared" si="32"/>
        <v>1000</v>
      </c>
      <c r="Q48" s="124">
        <f t="shared" si="21"/>
        <v>333860</v>
      </c>
      <c r="R48" s="124">
        <f t="shared" si="33"/>
        <v>1000</v>
      </c>
      <c r="S48" s="124">
        <f t="shared" si="22"/>
        <v>391250</v>
      </c>
      <c r="T48" s="124">
        <f t="shared" si="34"/>
        <v>1090</v>
      </c>
    </row>
    <row r="49" spans="1:20" x14ac:dyDescent="0.2">
      <c r="A49" s="15">
        <v>47</v>
      </c>
      <c r="B49" s="123">
        <v>41</v>
      </c>
      <c r="C49" s="124" t="str">
        <f t="shared" si="14"/>
        <v/>
      </c>
      <c r="D49" s="124" t="str">
        <f t="shared" si="26"/>
        <v/>
      </c>
      <c r="E49" s="124" t="str">
        <f t="shared" si="15"/>
        <v/>
      </c>
      <c r="F49" s="124" t="str">
        <f t="shared" si="27"/>
        <v/>
      </c>
      <c r="G49" s="124" t="str">
        <f t="shared" si="16"/>
        <v/>
      </c>
      <c r="H49" s="124" t="str">
        <f t="shared" si="28"/>
        <v/>
      </c>
      <c r="I49" s="124">
        <f t="shared" si="17"/>
        <v>179400</v>
      </c>
      <c r="J49" s="124">
        <f t="shared" si="29"/>
        <v>840</v>
      </c>
      <c r="K49" s="124">
        <f t="shared" si="18"/>
        <v>211740</v>
      </c>
      <c r="L49" s="124">
        <f t="shared" si="30"/>
        <v>920</v>
      </c>
      <c r="M49" s="124">
        <f t="shared" si="19"/>
        <v>246760</v>
      </c>
      <c r="N49" s="124">
        <f t="shared" si="31"/>
        <v>920</v>
      </c>
      <c r="O49" s="124">
        <f t="shared" si="20"/>
        <v>287860</v>
      </c>
      <c r="P49" s="124">
        <f t="shared" si="32"/>
        <v>1000</v>
      </c>
      <c r="Q49" s="124">
        <f t="shared" si="21"/>
        <v>334860</v>
      </c>
      <c r="R49" s="124">
        <f t="shared" si="33"/>
        <v>1000</v>
      </c>
      <c r="S49" s="124">
        <f t="shared" si="22"/>
        <v>392340</v>
      </c>
      <c r="T49" s="124">
        <f t="shared" si="34"/>
        <v>1090</v>
      </c>
    </row>
    <row r="50" spans="1:20" x14ac:dyDescent="0.2">
      <c r="A50" s="15">
        <v>48</v>
      </c>
      <c r="B50" s="123">
        <v>42</v>
      </c>
      <c r="C50" s="124" t="str">
        <f t="shared" si="14"/>
        <v/>
      </c>
      <c r="D50" s="124" t="str">
        <f t="shared" si="26"/>
        <v/>
      </c>
      <c r="E50" s="124" t="str">
        <f t="shared" si="15"/>
        <v/>
      </c>
      <c r="F50" s="124" t="str">
        <f t="shared" si="27"/>
        <v/>
      </c>
      <c r="G50" s="124" t="str">
        <f t="shared" si="16"/>
        <v/>
      </c>
      <c r="H50" s="124" t="str">
        <f t="shared" si="28"/>
        <v/>
      </c>
      <c r="I50" s="124">
        <f t="shared" si="17"/>
        <v>180240</v>
      </c>
      <c r="J50" s="124">
        <f t="shared" si="29"/>
        <v>840</v>
      </c>
      <c r="K50" s="124">
        <f t="shared" si="18"/>
        <v>212660</v>
      </c>
      <c r="L50" s="124">
        <f t="shared" si="30"/>
        <v>920</v>
      </c>
      <c r="M50" s="124">
        <f t="shared" si="19"/>
        <v>247680</v>
      </c>
      <c r="N50" s="124">
        <f t="shared" si="31"/>
        <v>920</v>
      </c>
      <c r="O50" s="124">
        <f t="shared" si="20"/>
        <v>288860</v>
      </c>
      <c r="P50" s="124">
        <f t="shared" si="32"/>
        <v>1000</v>
      </c>
      <c r="Q50" s="124">
        <f t="shared" si="21"/>
        <v>335860</v>
      </c>
      <c r="R50" s="124">
        <f t="shared" si="33"/>
        <v>1000</v>
      </c>
      <c r="S50" s="124">
        <f t="shared" si="22"/>
        <v>393430</v>
      </c>
      <c r="T50" s="124">
        <f t="shared" si="34"/>
        <v>1090</v>
      </c>
    </row>
    <row r="51" spans="1:20" x14ac:dyDescent="0.2">
      <c r="A51" s="15">
        <v>49</v>
      </c>
      <c r="B51" s="123">
        <v>43</v>
      </c>
      <c r="C51" s="124" t="str">
        <f t="shared" si="14"/>
        <v/>
      </c>
      <c r="D51" s="124" t="str">
        <f t="shared" si="26"/>
        <v/>
      </c>
      <c r="E51" s="124" t="str">
        <f t="shared" si="15"/>
        <v/>
      </c>
      <c r="F51" s="124" t="str">
        <f t="shared" si="27"/>
        <v/>
      </c>
      <c r="G51" s="124" t="str">
        <f t="shared" si="16"/>
        <v/>
      </c>
      <c r="H51" s="124" t="str">
        <f t="shared" si="28"/>
        <v/>
      </c>
      <c r="I51" s="124">
        <f t="shared" si="17"/>
        <v>181080</v>
      </c>
      <c r="J51" s="124">
        <f t="shared" si="29"/>
        <v>840</v>
      </c>
      <c r="K51" s="124">
        <f t="shared" si="18"/>
        <v>213580</v>
      </c>
      <c r="L51" s="124">
        <f t="shared" si="30"/>
        <v>920</v>
      </c>
      <c r="M51" s="124">
        <f t="shared" si="19"/>
        <v>248600</v>
      </c>
      <c r="N51" s="124">
        <f t="shared" si="31"/>
        <v>920</v>
      </c>
      <c r="O51" s="124">
        <f t="shared" si="20"/>
        <v>289860</v>
      </c>
      <c r="P51" s="124">
        <f t="shared" si="32"/>
        <v>1000</v>
      </c>
      <c r="Q51" s="124">
        <f t="shared" si="21"/>
        <v>336860</v>
      </c>
      <c r="R51" s="124">
        <f t="shared" si="33"/>
        <v>1000</v>
      </c>
      <c r="S51" s="124">
        <f t="shared" si="22"/>
        <v>394520</v>
      </c>
      <c r="T51" s="124">
        <f t="shared" si="34"/>
        <v>1090</v>
      </c>
    </row>
    <row r="52" spans="1:20" x14ac:dyDescent="0.2">
      <c r="A52" s="15">
        <v>50</v>
      </c>
      <c r="B52" s="123">
        <v>44</v>
      </c>
      <c r="C52" s="124" t="str">
        <f t="shared" si="14"/>
        <v/>
      </c>
      <c r="D52" s="124" t="str">
        <f t="shared" si="26"/>
        <v/>
      </c>
      <c r="E52" s="124" t="str">
        <f t="shared" si="15"/>
        <v/>
      </c>
      <c r="F52" s="124" t="str">
        <f t="shared" si="27"/>
        <v/>
      </c>
      <c r="G52" s="124" t="str">
        <f t="shared" si="16"/>
        <v/>
      </c>
      <c r="H52" s="124" t="str">
        <f t="shared" si="28"/>
        <v/>
      </c>
      <c r="I52" s="124">
        <f t="shared" si="17"/>
        <v>181920</v>
      </c>
      <c r="J52" s="124">
        <f t="shared" si="29"/>
        <v>840</v>
      </c>
      <c r="K52" s="124">
        <f t="shared" si="18"/>
        <v>214500</v>
      </c>
      <c r="L52" s="124">
        <f t="shared" si="30"/>
        <v>920</v>
      </c>
      <c r="M52" s="124">
        <f t="shared" si="19"/>
        <v>249520</v>
      </c>
      <c r="N52" s="124">
        <f t="shared" si="31"/>
        <v>920</v>
      </c>
      <c r="O52" s="124">
        <f t="shared" si="20"/>
        <v>290860</v>
      </c>
      <c r="P52" s="124">
        <f t="shared" si="32"/>
        <v>1000</v>
      </c>
      <c r="Q52" s="124">
        <f t="shared" si="21"/>
        <v>337860</v>
      </c>
      <c r="R52" s="124">
        <f t="shared" si="33"/>
        <v>1000</v>
      </c>
      <c r="S52" s="124">
        <f t="shared" si="22"/>
        <v>395610</v>
      </c>
      <c r="T52" s="124">
        <f t="shared" si="34"/>
        <v>1090</v>
      </c>
    </row>
    <row r="53" spans="1:20" x14ac:dyDescent="0.2">
      <c r="A53" s="15">
        <v>51</v>
      </c>
      <c r="B53" s="123">
        <v>45</v>
      </c>
      <c r="C53" s="124" t="str">
        <f t="shared" si="14"/>
        <v/>
      </c>
      <c r="D53" s="124" t="str">
        <f t="shared" si="26"/>
        <v/>
      </c>
      <c r="E53" s="124" t="str">
        <f t="shared" si="15"/>
        <v/>
      </c>
      <c r="F53" s="124" t="str">
        <f t="shared" si="27"/>
        <v/>
      </c>
      <c r="G53" s="124" t="str">
        <f t="shared" si="16"/>
        <v/>
      </c>
      <c r="H53" s="124" t="str">
        <f t="shared" si="28"/>
        <v/>
      </c>
      <c r="I53" s="124">
        <f t="shared" si="17"/>
        <v>182760</v>
      </c>
      <c r="J53" s="124">
        <f t="shared" si="29"/>
        <v>840</v>
      </c>
      <c r="K53" s="124">
        <f t="shared" si="18"/>
        <v>215420</v>
      </c>
      <c r="L53" s="124">
        <f t="shared" si="30"/>
        <v>920</v>
      </c>
      <c r="M53" s="124">
        <f t="shared" si="19"/>
        <v>250440</v>
      </c>
      <c r="N53" s="124">
        <f t="shared" si="31"/>
        <v>920</v>
      </c>
      <c r="O53" s="124">
        <f t="shared" si="20"/>
        <v>291860</v>
      </c>
      <c r="P53" s="124">
        <f t="shared" si="32"/>
        <v>1000</v>
      </c>
      <c r="Q53" s="124">
        <f t="shared" si="21"/>
        <v>338860</v>
      </c>
      <c r="R53" s="124">
        <f t="shared" si="33"/>
        <v>1000</v>
      </c>
      <c r="S53" s="124">
        <f t="shared" si="22"/>
        <v>396700</v>
      </c>
      <c r="T53" s="124">
        <f t="shared" si="34"/>
        <v>1090</v>
      </c>
    </row>
    <row r="54" spans="1:20" x14ac:dyDescent="0.2">
      <c r="A54" s="15">
        <v>52</v>
      </c>
      <c r="B54" s="123">
        <v>46</v>
      </c>
      <c r="C54" s="124" t="str">
        <f t="shared" si="14"/>
        <v/>
      </c>
      <c r="D54" s="124" t="str">
        <f t="shared" si="26"/>
        <v/>
      </c>
      <c r="E54" s="124" t="str">
        <f t="shared" si="15"/>
        <v/>
      </c>
      <c r="F54" s="124" t="str">
        <f t="shared" si="27"/>
        <v/>
      </c>
      <c r="G54" s="124" t="str">
        <f t="shared" si="16"/>
        <v/>
      </c>
      <c r="H54" s="124" t="str">
        <f t="shared" si="28"/>
        <v/>
      </c>
      <c r="I54" s="124">
        <f t="shared" si="17"/>
        <v>183600</v>
      </c>
      <c r="J54" s="124">
        <f t="shared" si="29"/>
        <v>840</v>
      </c>
      <c r="K54" s="124">
        <f t="shared" si="18"/>
        <v>216340</v>
      </c>
      <c r="L54" s="124">
        <f t="shared" si="30"/>
        <v>920</v>
      </c>
      <c r="M54" s="124">
        <f t="shared" si="19"/>
        <v>251360</v>
      </c>
      <c r="N54" s="124">
        <f t="shared" si="31"/>
        <v>920</v>
      </c>
      <c r="O54" s="124">
        <f t="shared" si="20"/>
        <v>292860</v>
      </c>
      <c r="P54" s="124">
        <f t="shared" si="32"/>
        <v>1000</v>
      </c>
      <c r="Q54" s="124">
        <f t="shared" si="21"/>
        <v>339860</v>
      </c>
      <c r="R54" s="124">
        <f t="shared" si="33"/>
        <v>1000</v>
      </c>
      <c r="S54" s="124">
        <f t="shared" si="22"/>
        <v>397790</v>
      </c>
      <c r="T54" s="124">
        <f t="shared" si="34"/>
        <v>1090</v>
      </c>
    </row>
    <row r="55" spans="1:20" x14ac:dyDescent="0.2">
      <c r="A55" s="15">
        <v>53</v>
      </c>
      <c r="B55" s="123">
        <v>47</v>
      </c>
      <c r="C55" s="124" t="str">
        <f t="shared" si="14"/>
        <v/>
      </c>
      <c r="D55" s="124" t="str">
        <f t="shared" si="26"/>
        <v/>
      </c>
      <c r="E55" s="124" t="str">
        <f t="shared" si="15"/>
        <v/>
      </c>
      <c r="F55" s="124" t="str">
        <f t="shared" si="27"/>
        <v/>
      </c>
      <c r="G55" s="124" t="str">
        <f t="shared" si="16"/>
        <v/>
      </c>
      <c r="H55" s="124" t="str">
        <f t="shared" si="28"/>
        <v/>
      </c>
      <c r="I55" s="124" t="str">
        <f t="shared" si="17"/>
        <v/>
      </c>
      <c r="J55" s="124" t="str">
        <f t="shared" si="29"/>
        <v/>
      </c>
      <c r="K55" s="124" t="str">
        <f t="shared" si="18"/>
        <v/>
      </c>
      <c r="L55" s="124" t="str">
        <f t="shared" si="30"/>
        <v/>
      </c>
      <c r="M55" s="124">
        <f t="shared" si="19"/>
        <v>252280</v>
      </c>
      <c r="N55" s="124">
        <f t="shared" si="31"/>
        <v>920</v>
      </c>
      <c r="O55" s="124">
        <f t="shared" si="20"/>
        <v>293860</v>
      </c>
      <c r="P55" s="124">
        <f t="shared" si="32"/>
        <v>1000</v>
      </c>
      <c r="Q55" s="124">
        <f t="shared" si="21"/>
        <v>340860</v>
      </c>
      <c r="R55" s="124">
        <f t="shared" si="33"/>
        <v>1000</v>
      </c>
      <c r="S55" s="124">
        <f t="shared" si="22"/>
        <v>398880</v>
      </c>
      <c r="T55" s="124">
        <f t="shared" si="34"/>
        <v>1090</v>
      </c>
    </row>
    <row r="56" spans="1:20" x14ac:dyDescent="0.2">
      <c r="A56" s="15">
        <v>54</v>
      </c>
      <c r="B56" s="123">
        <v>48</v>
      </c>
      <c r="C56" s="124" t="str">
        <f t="shared" si="14"/>
        <v/>
      </c>
      <c r="D56" s="124" t="str">
        <f t="shared" si="26"/>
        <v/>
      </c>
      <c r="E56" s="124" t="str">
        <f t="shared" si="15"/>
        <v/>
      </c>
      <c r="F56" s="124" t="str">
        <f t="shared" si="27"/>
        <v/>
      </c>
      <c r="G56" s="124" t="str">
        <f t="shared" si="16"/>
        <v/>
      </c>
      <c r="H56" s="124" t="str">
        <f t="shared" si="28"/>
        <v/>
      </c>
      <c r="I56" s="124" t="str">
        <f t="shared" si="17"/>
        <v/>
      </c>
      <c r="J56" s="124" t="str">
        <f t="shared" si="29"/>
        <v/>
      </c>
      <c r="K56" s="124" t="str">
        <f t="shared" si="18"/>
        <v/>
      </c>
      <c r="L56" s="124" t="str">
        <f t="shared" si="30"/>
        <v/>
      </c>
      <c r="M56" s="124">
        <f t="shared" si="19"/>
        <v>253200</v>
      </c>
      <c r="N56" s="124">
        <f t="shared" si="31"/>
        <v>920</v>
      </c>
      <c r="O56" s="124">
        <f t="shared" si="20"/>
        <v>294860</v>
      </c>
      <c r="P56" s="124">
        <f t="shared" si="32"/>
        <v>1000</v>
      </c>
      <c r="Q56" s="124">
        <f t="shared" si="21"/>
        <v>341860</v>
      </c>
      <c r="R56" s="124">
        <f t="shared" si="33"/>
        <v>1000</v>
      </c>
      <c r="S56" s="124">
        <f t="shared" si="22"/>
        <v>399970</v>
      </c>
      <c r="T56" s="124">
        <f t="shared" si="34"/>
        <v>1090</v>
      </c>
    </row>
    <row r="57" spans="1:20" x14ac:dyDescent="0.2">
      <c r="A57" s="15">
        <v>55</v>
      </c>
      <c r="B57" s="123">
        <v>49</v>
      </c>
      <c r="C57" s="124" t="str">
        <f t="shared" si="14"/>
        <v/>
      </c>
      <c r="D57" s="124" t="str">
        <f t="shared" si="26"/>
        <v/>
      </c>
      <c r="E57" s="124" t="str">
        <f t="shared" si="15"/>
        <v/>
      </c>
      <c r="F57" s="124" t="str">
        <f t="shared" si="27"/>
        <v/>
      </c>
      <c r="G57" s="124" t="str">
        <f t="shared" si="16"/>
        <v/>
      </c>
      <c r="H57" s="124" t="str">
        <f t="shared" si="28"/>
        <v/>
      </c>
      <c r="I57" s="124" t="str">
        <f t="shared" si="17"/>
        <v/>
      </c>
      <c r="J57" s="124" t="str">
        <f t="shared" si="29"/>
        <v/>
      </c>
      <c r="K57" s="124" t="str">
        <f t="shared" si="18"/>
        <v/>
      </c>
      <c r="L57" s="124" t="str">
        <f t="shared" si="30"/>
        <v/>
      </c>
      <c r="M57" s="124">
        <f t="shared" si="19"/>
        <v>254120</v>
      </c>
      <c r="N57" s="124">
        <f t="shared" si="31"/>
        <v>920</v>
      </c>
      <c r="O57" s="124">
        <f t="shared" si="20"/>
        <v>295860</v>
      </c>
      <c r="P57" s="124">
        <f t="shared" si="32"/>
        <v>1000</v>
      </c>
      <c r="Q57" s="124">
        <f t="shared" si="21"/>
        <v>342860</v>
      </c>
      <c r="R57" s="124">
        <f t="shared" si="33"/>
        <v>1000</v>
      </c>
      <c r="S57" s="124">
        <f t="shared" si="22"/>
        <v>401060</v>
      </c>
      <c r="T57" s="124">
        <f t="shared" si="34"/>
        <v>1090</v>
      </c>
    </row>
    <row r="58" spans="1:20" x14ac:dyDescent="0.2">
      <c r="A58" s="15">
        <v>56</v>
      </c>
      <c r="B58" s="123">
        <v>50</v>
      </c>
      <c r="C58" s="124" t="str">
        <f t="shared" si="14"/>
        <v/>
      </c>
      <c r="D58" s="124" t="str">
        <f t="shared" si="26"/>
        <v/>
      </c>
      <c r="E58" s="124" t="str">
        <f t="shared" si="15"/>
        <v/>
      </c>
      <c r="F58" s="124" t="str">
        <f t="shared" si="27"/>
        <v/>
      </c>
      <c r="G58" s="124" t="str">
        <f t="shared" si="16"/>
        <v/>
      </c>
      <c r="H58" s="124" t="str">
        <f t="shared" si="28"/>
        <v/>
      </c>
      <c r="I58" s="124" t="str">
        <f t="shared" si="17"/>
        <v/>
      </c>
      <c r="J58" s="124" t="str">
        <f t="shared" si="29"/>
        <v/>
      </c>
      <c r="K58" s="124" t="str">
        <f t="shared" si="18"/>
        <v/>
      </c>
      <c r="L58" s="124" t="str">
        <f t="shared" si="30"/>
        <v/>
      </c>
      <c r="M58" s="124">
        <f t="shared" si="19"/>
        <v>255040</v>
      </c>
      <c r="N58" s="124">
        <f t="shared" si="31"/>
        <v>920</v>
      </c>
      <c r="O58" s="124">
        <f t="shared" si="20"/>
        <v>296860</v>
      </c>
      <c r="P58" s="124">
        <f t="shared" si="32"/>
        <v>1000</v>
      </c>
      <c r="Q58" s="124">
        <f t="shared" si="21"/>
        <v>343860</v>
      </c>
      <c r="R58" s="124">
        <f t="shared" si="33"/>
        <v>1000</v>
      </c>
      <c r="S58" s="124">
        <f t="shared" si="22"/>
        <v>402150</v>
      </c>
      <c r="T58" s="124">
        <f t="shared" si="34"/>
        <v>1090</v>
      </c>
    </row>
    <row r="59" spans="1:20" x14ac:dyDescent="0.2">
      <c r="A59" s="15">
        <v>57</v>
      </c>
      <c r="B59" s="123">
        <v>51</v>
      </c>
      <c r="C59" s="124" t="str">
        <f t="shared" si="14"/>
        <v/>
      </c>
      <c r="D59" s="124" t="str">
        <f t="shared" si="26"/>
        <v/>
      </c>
      <c r="E59" s="124" t="str">
        <f t="shared" si="15"/>
        <v/>
      </c>
      <c r="F59" s="124" t="str">
        <f t="shared" si="27"/>
        <v/>
      </c>
      <c r="G59" s="124" t="str">
        <f t="shared" si="16"/>
        <v/>
      </c>
      <c r="H59" s="124" t="str">
        <f t="shared" si="28"/>
        <v/>
      </c>
      <c r="I59" s="124" t="str">
        <f t="shared" si="17"/>
        <v/>
      </c>
      <c r="J59" s="124" t="str">
        <f t="shared" si="29"/>
        <v/>
      </c>
      <c r="K59" s="124" t="str">
        <f t="shared" si="18"/>
        <v/>
      </c>
      <c r="L59" s="124" t="str">
        <f t="shared" si="30"/>
        <v/>
      </c>
      <c r="M59" s="124">
        <f t="shared" si="19"/>
        <v>255960</v>
      </c>
      <c r="N59" s="124">
        <f t="shared" si="31"/>
        <v>920</v>
      </c>
      <c r="O59" s="124">
        <f t="shared" si="20"/>
        <v>297860</v>
      </c>
      <c r="P59" s="124">
        <f t="shared" si="32"/>
        <v>1000</v>
      </c>
      <c r="Q59" s="124">
        <f t="shared" si="21"/>
        <v>344860</v>
      </c>
      <c r="R59" s="124">
        <f t="shared" si="33"/>
        <v>1000</v>
      </c>
      <c r="S59" s="124">
        <f t="shared" si="22"/>
        <v>403240</v>
      </c>
      <c r="T59" s="124">
        <f t="shared" si="34"/>
        <v>1090</v>
      </c>
    </row>
    <row r="60" spans="1:20" x14ac:dyDescent="0.2">
      <c r="A60" s="15">
        <v>58</v>
      </c>
      <c r="B60" s="123">
        <v>52</v>
      </c>
      <c r="C60" s="124" t="str">
        <f t="shared" si="14"/>
        <v/>
      </c>
      <c r="D60" s="124" t="str">
        <f t="shared" si="26"/>
        <v/>
      </c>
      <c r="E60" s="124" t="str">
        <f t="shared" si="15"/>
        <v/>
      </c>
      <c r="F60" s="124" t="str">
        <f t="shared" si="27"/>
        <v/>
      </c>
      <c r="G60" s="124" t="str">
        <f t="shared" si="16"/>
        <v/>
      </c>
      <c r="H60" s="124" t="str">
        <f t="shared" si="28"/>
        <v/>
      </c>
      <c r="I60" s="124" t="str">
        <f t="shared" si="17"/>
        <v/>
      </c>
      <c r="J60" s="124" t="str">
        <f t="shared" si="29"/>
        <v/>
      </c>
      <c r="K60" s="124" t="str">
        <f t="shared" si="18"/>
        <v/>
      </c>
      <c r="L60" s="124" t="str">
        <f t="shared" si="30"/>
        <v/>
      </c>
      <c r="M60" s="124">
        <f t="shared" si="19"/>
        <v>256880</v>
      </c>
      <c r="N60" s="124">
        <f t="shared" si="31"/>
        <v>920</v>
      </c>
      <c r="O60" s="124">
        <f t="shared" si="20"/>
        <v>298860</v>
      </c>
      <c r="P60" s="124">
        <f t="shared" si="32"/>
        <v>1000</v>
      </c>
      <c r="Q60" s="124">
        <f t="shared" si="21"/>
        <v>345860</v>
      </c>
      <c r="R60" s="124">
        <f t="shared" si="33"/>
        <v>1000</v>
      </c>
      <c r="S60" s="124">
        <f t="shared" si="22"/>
        <v>404330</v>
      </c>
      <c r="T60" s="124">
        <f t="shared" si="34"/>
        <v>1090</v>
      </c>
    </row>
    <row r="61" spans="1:20" x14ac:dyDescent="0.2">
      <c r="A61" s="15">
        <v>59</v>
      </c>
      <c r="B61" s="123">
        <v>53</v>
      </c>
      <c r="C61" s="124" t="str">
        <f t="shared" si="14"/>
        <v/>
      </c>
      <c r="D61" s="124" t="str">
        <f t="shared" si="26"/>
        <v/>
      </c>
      <c r="E61" s="124" t="str">
        <f t="shared" si="15"/>
        <v/>
      </c>
      <c r="F61" s="124" t="str">
        <f t="shared" si="27"/>
        <v/>
      </c>
      <c r="G61" s="124" t="str">
        <f t="shared" si="16"/>
        <v/>
      </c>
      <c r="H61" s="124" t="str">
        <f t="shared" si="28"/>
        <v/>
      </c>
      <c r="I61" s="124" t="str">
        <f t="shared" si="17"/>
        <v/>
      </c>
      <c r="J61" s="124" t="str">
        <f t="shared" si="29"/>
        <v/>
      </c>
      <c r="K61" s="124" t="str">
        <f t="shared" si="18"/>
        <v/>
      </c>
      <c r="L61" s="124" t="str">
        <f t="shared" si="30"/>
        <v/>
      </c>
      <c r="M61" s="124">
        <f t="shared" si="19"/>
        <v>257800</v>
      </c>
      <c r="N61" s="124">
        <f t="shared" si="31"/>
        <v>920</v>
      </c>
      <c r="O61" s="124">
        <f t="shared" si="20"/>
        <v>299860</v>
      </c>
      <c r="P61" s="124">
        <f t="shared" si="32"/>
        <v>1000</v>
      </c>
      <c r="Q61" s="124">
        <f t="shared" si="21"/>
        <v>346860</v>
      </c>
      <c r="R61" s="124">
        <f t="shared" si="33"/>
        <v>1000</v>
      </c>
      <c r="S61" s="124">
        <f t="shared" si="22"/>
        <v>405420</v>
      </c>
      <c r="T61" s="124">
        <f t="shared" si="34"/>
        <v>1090</v>
      </c>
    </row>
    <row r="62" spans="1:20" x14ac:dyDescent="0.2">
      <c r="A62" s="15">
        <v>60</v>
      </c>
      <c r="B62" s="123">
        <v>54</v>
      </c>
      <c r="C62" s="124" t="str">
        <f t="shared" si="14"/>
        <v/>
      </c>
      <c r="D62" s="124" t="str">
        <f t="shared" si="26"/>
        <v/>
      </c>
      <c r="E62" s="124" t="str">
        <f t="shared" si="15"/>
        <v/>
      </c>
      <c r="F62" s="124" t="str">
        <f t="shared" si="27"/>
        <v/>
      </c>
      <c r="G62" s="124" t="str">
        <f t="shared" si="16"/>
        <v/>
      </c>
      <c r="H62" s="124" t="str">
        <f t="shared" si="28"/>
        <v/>
      </c>
      <c r="I62" s="124" t="str">
        <f t="shared" si="17"/>
        <v/>
      </c>
      <c r="J62" s="124" t="str">
        <f t="shared" si="29"/>
        <v/>
      </c>
      <c r="K62" s="124" t="str">
        <f t="shared" si="18"/>
        <v/>
      </c>
      <c r="L62" s="124" t="str">
        <f t="shared" si="30"/>
        <v/>
      </c>
      <c r="M62" s="124">
        <f t="shared" si="19"/>
        <v>258720</v>
      </c>
      <c r="N62" s="124">
        <f t="shared" si="31"/>
        <v>920</v>
      </c>
      <c r="O62" s="124">
        <f t="shared" si="20"/>
        <v>300860</v>
      </c>
      <c r="P62" s="124">
        <f t="shared" si="32"/>
        <v>1000</v>
      </c>
      <c r="Q62" s="124">
        <f t="shared" si="21"/>
        <v>347860</v>
      </c>
      <c r="R62" s="124">
        <f t="shared" si="33"/>
        <v>1000</v>
      </c>
      <c r="S62" s="124">
        <f t="shared" si="22"/>
        <v>406510</v>
      </c>
      <c r="T62" s="124">
        <f t="shared" si="34"/>
        <v>1090</v>
      </c>
    </row>
    <row r="63" spans="1:20" x14ac:dyDescent="0.2">
      <c r="A63" s="15">
        <v>61</v>
      </c>
      <c r="B63" s="123">
        <v>55</v>
      </c>
      <c r="C63" s="124" t="str">
        <f t="shared" si="14"/>
        <v/>
      </c>
      <c r="D63" s="124" t="str">
        <f t="shared" si="26"/>
        <v/>
      </c>
      <c r="E63" s="124" t="str">
        <f t="shared" si="15"/>
        <v/>
      </c>
      <c r="F63" s="124" t="str">
        <f t="shared" si="27"/>
        <v/>
      </c>
      <c r="G63" s="124" t="str">
        <f t="shared" si="16"/>
        <v/>
      </c>
      <c r="H63" s="124" t="str">
        <f t="shared" si="28"/>
        <v/>
      </c>
      <c r="I63" s="124" t="str">
        <f t="shared" si="17"/>
        <v/>
      </c>
      <c r="J63" s="124" t="str">
        <f t="shared" si="29"/>
        <v/>
      </c>
      <c r="K63" s="124" t="str">
        <f t="shared" si="18"/>
        <v/>
      </c>
      <c r="L63" s="124" t="str">
        <f t="shared" si="30"/>
        <v/>
      </c>
      <c r="M63" s="124">
        <f t="shared" si="19"/>
        <v>259640</v>
      </c>
      <c r="N63" s="124">
        <f t="shared" si="31"/>
        <v>920</v>
      </c>
      <c r="O63" s="124">
        <f t="shared" si="20"/>
        <v>301860</v>
      </c>
      <c r="P63" s="124">
        <f t="shared" si="32"/>
        <v>1000</v>
      </c>
      <c r="Q63" s="124">
        <f t="shared" si="21"/>
        <v>348860</v>
      </c>
      <c r="R63" s="124">
        <f t="shared" si="33"/>
        <v>1000</v>
      </c>
      <c r="S63" s="124">
        <f t="shared" si="22"/>
        <v>407600</v>
      </c>
      <c r="T63" s="124">
        <f t="shared" si="34"/>
        <v>1090</v>
      </c>
    </row>
    <row r="64" spans="1:20" x14ac:dyDescent="0.2">
      <c r="A64" s="15">
        <v>62</v>
      </c>
      <c r="B64" s="123">
        <v>56</v>
      </c>
      <c r="C64" s="124" t="str">
        <f t="shared" si="14"/>
        <v/>
      </c>
      <c r="D64" s="124" t="str">
        <f t="shared" si="26"/>
        <v/>
      </c>
      <c r="E64" s="124" t="str">
        <f t="shared" si="15"/>
        <v/>
      </c>
      <c r="F64" s="124" t="str">
        <f t="shared" si="27"/>
        <v/>
      </c>
      <c r="G64" s="124" t="str">
        <f t="shared" si="16"/>
        <v/>
      </c>
      <c r="H64" s="124" t="str">
        <f t="shared" si="28"/>
        <v/>
      </c>
      <c r="I64" s="124" t="str">
        <f t="shared" si="17"/>
        <v/>
      </c>
      <c r="J64" s="124" t="str">
        <f t="shared" si="29"/>
        <v/>
      </c>
      <c r="K64" s="124" t="str">
        <f t="shared" si="18"/>
        <v/>
      </c>
      <c r="L64" s="124" t="str">
        <f t="shared" si="30"/>
        <v/>
      </c>
      <c r="M64" s="124">
        <f t="shared" si="19"/>
        <v>260560</v>
      </c>
      <c r="N64" s="124">
        <f t="shared" si="31"/>
        <v>920</v>
      </c>
      <c r="O64" s="124">
        <f t="shared" si="20"/>
        <v>302860</v>
      </c>
      <c r="P64" s="124">
        <f t="shared" si="32"/>
        <v>1000</v>
      </c>
      <c r="Q64" s="124">
        <f t="shared" si="21"/>
        <v>349860</v>
      </c>
      <c r="R64" s="124">
        <f t="shared" si="33"/>
        <v>1000</v>
      </c>
      <c r="S64" s="124">
        <f t="shared" si="22"/>
        <v>408690</v>
      </c>
      <c r="T64" s="124">
        <f t="shared" si="34"/>
        <v>1090</v>
      </c>
    </row>
    <row r="65" spans="1:20" x14ac:dyDescent="0.2">
      <c r="A65" s="15">
        <v>63</v>
      </c>
      <c r="B65" s="123">
        <v>57</v>
      </c>
      <c r="C65" s="124" t="str">
        <f t="shared" si="14"/>
        <v/>
      </c>
      <c r="D65" s="124" t="str">
        <f t="shared" si="26"/>
        <v/>
      </c>
      <c r="E65" s="124" t="str">
        <f t="shared" si="15"/>
        <v/>
      </c>
      <c r="F65" s="124" t="str">
        <f t="shared" si="27"/>
        <v/>
      </c>
      <c r="G65" s="124" t="str">
        <f t="shared" si="16"/>
        <v/>
      </c>
      <c r="H65" s="124" t="str">
        <f t="shared" si="28"/>
        <v/>
      </c>
      <c r="I65" s="124" t="str">
        <f t="shared" si="17"/>
        <v/>
      </c>
      <c r="J65" s="124" t="str">
        <f t="shared" si="29"/>
        <v/>
      </c>
      <c r="K65" s="124" t="str">
        <f t="shared" si="18"/>
        <v/>
      </c>
      <c r="L65" s="124" t="str">
        <f t="shared" si="30"/>
        <v/>
      </c>
      <c r="M65" s="124">
        <f t="shared" si="19"/>
        <v>261480</v>
      </c>
      <c r="N65" s="124">
        <f t="shared" si="31"/>
        <v>920</v>
      </c>
      <c r="O65" s="124">
        <f t="shared" si="20"/>
        <v>303860</v>
      </c>
      <c r="P65" s="124">
        <f t="shared" si="32"/>
        <v>1000</v>
      </c>
      <c r="Q65" s="124">
        <f t="shared" si="21"/>
        <v>350860</v>
      </c>
      <c r="R65" s="124">
        <f t="shared" si="33"/>
        <v>1000</v>
      </c>
      <c r="S65" s="124">
        <f t="shared" si="22"/>
        <v>409780</v>
      </c>
      <c r="T65" s="124">
        <f t="shared" si="34"/>
        <v>1090</v>
      </c>
    </row>
    <row r="66" spans="1:20" x14ac:dyDescent="0.2">
      <c r="A66" s="15">
        <v>64</v>
      </c>
      <c r="B66" s="123">
        <v>58</v>
      </c>
      <c r="C66" s="124" t="str">
        <f t="shared" si="14"/>
        <v/>
      </c>
      <c r="D66" s="124" t="str">
        <f t="shared" si="26"/>
        <v/>
      </c>
      <c r="E66" s="124" t="str">
        <f t="shared" si="15"/>
        <v/>
      </c>
      <c r="F66" s="124" t="str">
        <f t="shared" si="27"/>
        <v/>
      </c>
      <c r="G66" s="124" t="str">
        <f t="shared" si="16"/>
        <v/>
      </c>
      <c r="H66" s="124" t="str">
        <f t="shared" si="28"/>
        <v/>
      </c>
      <c r="I66" s="124" t="str">
        <f t="shared" si="17"/>
        <v/>
      </c>
      <c r="J66" s="124" t="str">
        <f t="shared" si="29"/>
        <v/>
      </c>
      <c r="K66" s="124" t="str">
        <f t="shared" si="18"/>
        <v/>
      </c>
      <c r="L66" s="124" t="str">
        <f t="shared" si="30"/>
        <v/>
      </c>
      <c r="M66" s="124">
        <f t="shared" si="19"/>
        <v>262400</v>
      </c>
      <c r="N66" s="124">
        <f t="shared" si="31"/>
        <v>920</v>
      </c>
      <c r="O66" s="124">
        <f t="shared" si="20"/>
        <v>304860</v>
      </c>
      <c r="P66" s="124">
        <f t="shared" si="32"/>
        <v>1000</v>
      </c>
      <c r="Q66" s="124">
        <f t="shared" si="21"/>
        <v>351860</v>
      </c>
      <c r="R66" s="124">
        <f t="shared" si="33"/>
        <v>1000</v>
      </c>
      <c r="S66" s="124">
        <f t="shared" si="22"/>
        <v>410870</v>
      </c>
      <c r="T66" s="124">
        <f t="shared" si="34"/>
        <v>1090</v>
      </c>
    </row>
    <row r="67" spans="1:20" x14ac:dyDescent="0.2">
      <c r="A67" s="15">
        <v>65</v>
      </c>
      <c r="B67" s="123">
        <v>59</v>
      </c>
      <c r="C67" s="124" t="str">
        <f t="shared" si="14"/>
        <v/>
      </c>
      <c r="D67" s="124" t="str">
        <f t="shared" si="26"/>
        <v/>
      </c>
      <c r="E67" s="124" t="str">
        <f t="shared" si="15"/>
        <v/>
      </c>
      <c r="F67" s="124" t="str">
        <f t="shared" si="27"/>
        <v/>
      </c>
      <c r="G67" s="124" t="str">
        <f t="shared" si="16"/>
        <v/>
      </c>
      <c r="H67" s="124" t="str">
        <f t="shared" si="28"/>
        <v/>
      </c>
      <c r="I67" s="124" t="str">
        <f t="shared" si="17"/>
        <v/>
      </c>
      <c r="J67" s="124" t="str">
        <f t="shared" si="29"/>
        <v/>
      </c>
      <c r="K67" s="124" t="str">
        <f t="shared" si="18"/>
        <v/>
      </c>
      <c r="L67" s="124" t="str">
        <f t="shared" si="30"/>
        <v/>
      </c>
      <c r="M67" s="124">
        <f t="shared" si="19"/>
        <v>263320</v>
      </c>
      <c r="N67" s="124">
        <f t="shared" si="31"/>
        <v>920</v>
      </c>
      <c r="O67" s="124">
        <f t="shared" si="20"/>
        <v>305860</v>
      </c>
      <c r="P67" s="124">
        <f t="shared" si="32"/>
        <v>1000</v>
      </c>
      <c r="Q67" s="124">
        <f t="shared" si="21"/>
        <v>352860</v>
      </c>
      <c r="R67" s="124">
        <f t="shared" si="33"/>
        <v>1000</v>
      </c>
      <c r="S67" s="124">
        <f t="shared" si="22"/>
        <v>411960</v>
      </c>
      <c r="T67" s="124">
        <f t="shared" si="34"/>
        <v>1090</v>
      </c>
    </row>
    <row r="68" spans="1:20" x14ac:dyDescent="0.2">
      <c r="A68" s="15">
        <v>66</v>
      </c>
      <c r="B68" s="123">
        <v>60</v>
      </c>
      <c r="C68" s="124" t="str">
        <f t="shared" si="14"/>
        <v/>
      </c>
      <c r="D68" s="124" t="str">
        <f t="shared" si="26"/>
        <v/>
      </c>
      <c r="E68" s="124" t="str">
        <f t="shared" si="15"/>
        <v/>
      </c>
      <c r="F68" s="124" t="str">
        <f t="shared" si="27"/>
        <v/>
      </c>
      <c r="G68" s="124" t="str">
        <f t="shared" si="16"/>
        <v/>
      </c>
      <c r="H68" s="124" t="str">
        <f t="shared" si="28"/>
        <v/>
      </c>
      <c r="I68" s="124" t="str">
        <f t="shared" si="17"/>
        <v/>
      </c>
      <c r="J68" s="124" t="str">
        <f t="shared" si="29"/>
        <v/>
      </c>
      <c r="K68" s="124" t="str">
        <f t="shared" si="18"/>
        <v/>
      </c>
      <c r="L68" s="124" t="str">
        <f t="shared" si="30"/>
        <v/>
      </c>
      <c r="M68" s="124">
        <f t="shared" si="19"/>
        <v>264240</v>
      </c>
      <c r="N68" s="124">
        <f t="shared" si="31"/>
        <v>920</v>
      </c>
      <c r="O68" s="124">
        <f t="shared" si="20"/>
        <v>306860</v>
      </c>
      <c r="P68" s="124">
        <f t="shared" si="32"/>
        <v>1000</v>
      </c>
      <c r="Q68" s="124">
        <f t="shared" si="21"/>
        <v>353860</v>
      </c>
      <c r="R68" s="124">
        <f t="shared" si="33"/>
        <v>1000</v>
      </c>
      <c r="S68" s="124">
        <f t="shared" si="22"/>
        <v>413050</v>
      </c>
      <c r="T68" s="124">
        <f t="shared" si="34"/>
        <v>1090</v>
      </c>
    </row>
    <row r="69" spans="1:20" x14ac:dyDescent="0.2">
      <c r="A69" s="15">
        <v>67</v>
      </c>
      <c r="B69" s="123">
        <v>61</v>
      </c>
      <c r="C69" s="124" t="str">
        <f t="shared" si="14"/>
        <v/>
      </c>
      <c r="D69" s="124" t="str">
        <f t="shared" si="26"/>
        <v/>
      </c>
      <c r="E69" s="124" t="str">
        <f t="shared" si="15"/>
        <v/>
      </c>
      <c r="F69" s="124" t="str">
        <f t="shared" si="27"/>
        <v/>
      </c>
      <c r="G69" s="124" t="str">
        <f t="shared" si="16"/>
        <v/>
      </c>
      <c r="H69" s="124" t="str">
        <f t="shared" si="28"/>
        <v/>
      </c>
      <c r="I69" s="124" t="str">
        <f t="shared" si="17"/>
        <v/>
      </c>
      <c r="J69" s="124" t="str">
        <f t="shared" si="29"/>
        <v/>
      </c>
      <c r="K69" s="124" t="str">
        <f t="shared" si="18"/>
        <v/>
      </c>
      <c r="L69" s="124" t="str">
        <f t="shared" si="30"/>
        <v/>
      </c>
      <c r="M69" s="124">
        <f t="shared" si="19"/>
        <v>265160</v>
      </c>
      <c r="N69" s="124">
        <f t="shared" si="31"/>
        <v>920</v>
      </c>
      <c r="O69" s="124">
        <f t="shared" si="20"/>
        <v>307860</v>
      </c>
      <c r="P69" s="124">
        <f t="shared" si="32"/>
        <v>1000</v>
      </c>
      <c r="Q69" s="124">
        <f t="shared" si="21"/>
        <v>354860</v>
      </c>
      <c r="R69" s="124">
        <f t="shared" si="33"/>
        <v>1000</v>
      </c>
      <c r="S69" s="124">
        <f t="shared" si="22"/>
        <v>414140</v>
      </c>
      <c r="T69" s="124">
        <f t="shared" si="34"/>
        <v>1090</v>
      </c>
    </row>
    <row r="70" spans="1:20" x14ac:dyDescent="0.2">
      <c r="A70" s="15">
        <v>68</v>
      </c>
      <c r="B70" s="123">
        <v>62</v>
      </c>
      <c r="C70" s="124" t="str">
        <f t="shared" si="14"/>
        <v/>
      </c>
      <c r="D70" s="124" t="str">
        <f t="shared" si="26"/>
        <v/>
      </c>
      <c r="E70" s="124" t="str">
        <f t="shared" si="15"/>
        <v/>
      </c>
      <c r="F70" s="124" t="str">
        <f t="shared" si="27"/>
        <v/>
      </c>
      <c r="G70" s="124" t="str">
        <f t="shared" si="16"/>
        <v/>
      </c>
      <c r="H70" s="124" t="str">
        <f t="shared" si="28"/>
        <v/>
      </c>
      <c r="I70" s="124" t="str">
        <f t="shared" si="17"/>
        <v/>
      </c>
      <c r="J70" s="124" t="str">
        <f t="shared" si="29"/>
        <v/>
      </c>
      <c r="K70" s="124" t="str">
        <f t="shared" si="18"/>
        <v/>
      </c>
      <c r="L70" s="124" t="str">
        <f t="shared" si="30"/>
        <v/>
      </c>
      <c r="M70" s="124" t="str">
        <f t="shared" si="19"/>
        <v/>
      </c>
      <c r="N70" s="124" t="str">
        <f t="shared" si="31"/>
        <v/>
      </c>
      <c r="O70" s="124" t="str">
        <f t="shared" si="20"/>
        <v/>
      </c>
      <c r="P70" s="124" t="str">
        <f t="shared" si="32"/>
        <v/>
      </c>
      <c r="Q70" s="124" t="str">
        <f t="shared" si="21"/>
        <v/>
      </c>
      <c r="R70" s="124" t="str">
        <f t="shared" si="33"/>
        <v/>
      </c>
      <c r="S70" s="124" t="str">
        <f t="shared" si="22"/>
        <v/>
      </c>
      <c r="T70" s="124" t="str">
        <f t="shared" si="34"/>
        <v/>
      </c>
    </row>
    <row r="71" spans="1:20" x14ac:dyDescent="0.2">
      <c r="A71" s="15">
        <v>69</v>
      </c>
      <c r="B71" s="123">
        <v>63</v>
      </c>
      <c r="C71" s="124" t="str">
        <f t="shared" si="14"/>
        <v/>
      </c>
      <c r="D71" s="124" t="str">
        <f t="shared" si="26"/>
        <v/>
      </c>
      <c r="E71" s="124" t="str">
        <f t="shared" si="15"/>
        <v/>
      </c>
      <c r="F71" s="124" t="str">
        <f t="shared" si="27"/>
        <v/>
      </c>
      <c r="G71" s="124" t="str">
        <f t="shared" si="16"/>
        <v/>
      </c>
      <c r="H71" s="124" t="str">
        <f t="shared" si="28"/>
        <v/>
      </c>
      <c r="I71" s="124" t="str">
        <f t="shared" si="17"/>
        <v/>
      </c>
      <c r="J71" s="124" t="str">
        <f t="shared" si="29"/>
        <v/>
      </c>
      <c r="K71" s="124" t="str">
        <f t="shared" si="18"/>
        <v/>
      </c>
      <c r="L71" s="124" t="str">
        <f t="shared" si="30"/>
        <v/>
      </c>
      <c r="M71" s="124" t="str">
        <f t="shared" si="19"/>
        <v/>
      </c>
      <c r="N71" s="124" t="str">
        <f t="shared" si="31"/>
        <v/>
      </c>
      <c r="O71" s="124" t="str">
        <f t="shared" si="20"/>
        <v/>
      </c>
      <c r="P71" s="124" t="str">
        <f t="shared" si="32"/>
        <v/>
      </c>
      <c r="Q71" s="124" t="str">
        <f t="shared" si="21"/>
        <v/>
      </c>
      <c r="R71" s="124" t="str">
        <f t="shared" si="33"/>
        <v/>
      </c>
      <c r="S71" s="124" t="str">
        <f t="shared" si="22"/>
        <v/>
      </c>
      <c r="T71" s="124" t="str">
        <f t="shared" si="34"/>
        <v/>
      </c>
    </row>
    <row r="72" spans="1:20" x14ac:dyDescent="0.2">
      <c r="A72" s="15">
        <v>70</v>
      </c>
      <c r="B72" s="123">
        <v>64</v>
      </c>
      <c r="C72" s="124" t="str">
        <f t="shared" si="14"/>
        <v/>
      </c>
      <c r="D72" s="124" t="str">
        <f t="shared" si="26"/>
        <v/>
      </c>
      <c r="E72" s="124" t="str">
        <f t="shared" si="15"/>
        <v/>
      </c>
      <c r="F72" s="124" t="str">
        <f t="shared" si="27"/>
        <v/>
      </c>
      <c r="G72" s="124" t="str">
        <f t="shared" si="16"/>
        <v/>
      </c>
      <c r="H72" s="124" t="str">
        <f t="shared" si="28"/>
        <v/>
      </c>
      <c r="I72" s="124" t="str">
        <f t="shared" si="17"/>
        <v/>
      </c>
      <c r="J72" s="124" t="str">
        <f t="shared" si="29"/>
        <v/>
      </c>
      <c r="K72" s="124" t="str">
        <f t="shared" si="18"/>
        <v/>
      </c>
      <c r="L72" s="124" t="str">
        <f t="shared" si="30"/>
        <v/>
      </c>
      <c r="M72" s="124" t="str">
        <f t="shared" si="19"/>
        <v/>
      </c>
      <c r="N72" s="124" t="str">
        <f t="shared" si="31"/>
        <v/>
      </c>
      <c r="O72" s="124" t="str">
        <f t="shared" si="20"/>
        <v/>
      </c>
      <c r="P72" s="124" t="str">
        <f t="shared" si="32"/>
        <v/>
      </c>
      <c r="Q72" s="124" t="str">
        <f t="shared" si="21"/>
        <v/>
      </c>
      <c r="R72" s="124" t="str">
        <f t="shared" si="33"/>
        <v/>
      </c>
      <c r="S72" s="124" t="str">
        <f t="shared" si="22"/>
        <v/>
      </c>
      <c r="T72" s="124" t="str">
        <f t="shared" si="34"/>
        <v/>
      </c>
    </row>
    <row r="73" spans="1:20" x14ac:dyDescent="0.2">
      <c r="A73" s="15">
        <v>71</v>
      </c>
      <c r="B73" s="123">
        <v>65</v>
      </c>
      <c r="C73" s="124" t="str">
        <f t="shared" si="14"/>
        <v/>
      </c>
      <c r="D73" s="124" t="str">
        <f t="shared" si="26"/>
        <v/>
      </c>
      <c r="E73" s="124" t="str">
        <f t="shared" si="15"/>
        <v/>
      </c>
      <c r="F73" s="124" t="str">
        <f t="shared" si="27"/>
        <v/>
      </c>
      <c r="G73" s="124" t="str">
        <f t="shared" si="16"/>
        <v/>
      </c>
      <c r="H73" s="124" t="str">
        <f t="shared" si="28"/>
        <v/>
      </c>
      <c r="I73" s="124" t="str">
        <f t="shared" si="17"/>
        <v/>
      </c>
      <c r="J73" s="124" t="str">
        <f t="shared" si="29"/>
        <v/>
      </c>
      <c r="K73" s="124" t="str">
        <f t="shared" si="18"/>
        <v/>
      </c>
      <c r="L73" s="124" t="str">
        <f t="shared" si="30"/>
        <v/>
      </c>
      <c r="M73" s="124" t="str">
        <f t="shared" si="19"/>
        <v/>
      </c>
      <c r="N73" s="124" t="str">
        <f t="shared" si="31"/>
        <v/>
      </c>
      <c r="O73" s="124" t="str">
        <f t="shared" si="20"/>
        <v/>
      </c>
      <c r="P73" s="124" t="str">
        <f t="shared" si="32"/>
        <v/>
      </c>
      <c r="Q73" s="124" t="str">
        <f t="shared" si="21"/>
        <v/>
      </c>
      <c r="R73" s="124" t="str">
        <f t="shared" si="33"/>
        <v/>
      </c>
      <c r="S73" s="124" t="str">
        <f t="shared" si="22"/>
        <v/>
      </c>
      <c r="T73" s="124" t="str">
        <f t="shared" si="34"/>
        <v/>
      </c>
    </row>
    <row r="74" spans="1:20" x14ac:dyDescent="0.2">
      <c r="A74" s="15">
        <v>72</v>
      </c>
      <c r="B74" s="123">
        <v>66</v>
      </c>
      <c r="C74" s="124" t="str">
        <f t="shared" si="14"/>
        <v/>
      </c>
      <c r="D74" s="124" t="str">
        <f t="shared" ref="D74:D105" si="35">IF($B74&lt;=$AF$5,C$7,IF($B74&lt;=$AG$5,C$8,""))</f>
        <v/>
      </c>
      <c r="E74" s="124" t="str">
        <f t="shared" si="15"/>
        <v/>
      </c>
      <c r="F74" s="124" t="str">
        <f t="shared" ref="F74:F105" si="36">IF($B74&lt;=$AF$6,E$7,IF($B74&lt;=$AG$6,E$8,""))</f>
        <v/>
      </c>
      <c r="G74" s="124" t="str">
        <f t="shared" si="16"/>
        <v/>
      </c>
      <c r="H74" s="124" t="str">
        <f t="shared" ref="H74:H105" si="37">IF($B74&lt;=$AF$7,G$7,IF($B74&lt;=$AG$7,G$8,""))</f>
        <v/>
      </c>
      <c r="I74" s="124" t="str">
        <f t="shared" si="17"/>
        <v/>
      </c>
      <c r="J74" s="124" t="str">
        <f t="shared" ref="J74:J105" si="38">IF($B74&lt;=$AF$8,I$7,IF($B74&lt;=$AG$8,I$8,""))</f>
        <v/>
      </c>
      <c r="K74" s="124" t="str">
        <f t="shared" si="18"/>
        <v/>
      </c>
      <c r="L74" s="124" t="str">
        <f t="shared" ref="L74:L105" si="39">IF($B74&lt;=$AF$9,K$7,IF($B74&lt;=$AG$9,K$8,""))</f>
        <v/>
      </c>
      <c r="M74" s="124" t="str">
        <f t="shared" si="19"/>
        <v/>
      </c>
      <c r="N74" s="124" t="str">
        <f t="shared" ref="N74:N105" si="40">IF($B74&lt;=$AF$10,M$7,IF($B74&lt;=$AG$10,M$8,""))</f>
        <v/>
      </c>
      <c r="O74" s="124" t="str">
        <f t="shared" si="20"/>
        <v/>
      </c>
      <c r="P74" s="124" t="str">
        <f t="shared" ref="P74:P105" si="41">IF($B74&lt;=$AF$11,O$7,IF($B74&lt;=$AG$11,O$8,""))</f>
        <v/>
      </c>
      <c r="Q74" s="124" t="str">
        <f t="shared" si="21"/>
        <v/>
      </c>
      <c r="R74" s="124" t="str">
        <f t="shared" ref="R74:R105" si="42">IF($B74&lt;=$AF$12,Q$7,IF($B74&lt;=$AG$12,Q$8,""))</f>
        <v/>
      </c>
      <c r="S74" s="124" t="str">
        <f t="shared" si="22"/>
        <v/>
      </c>
      <c r="T74" s="124" t="str">
        <f t="shared" ref="T74:T105" si="43">IF($B74&lt;=$AF$13,S$7,IF($B74&lt;=$AG$13,S$8,""))</f>
        <v/>
      </c>
    </row>
    <row r="75" spans="1:20" x14ac:dyDescent="0.2">
      <c r="A75" s="15">
        <v>73</v>
      </c>
      <c r="B75" s="123">
        <v>67</v>
      </c>
      <c r="C75" s="124" t="str">
        <f t="shared" ref="C75:C138" si="44">IF(D75="","",C74+D75)</f>
        <v/>
      </c>
      <c r="D75" s="124" t="str">
        <f t="shared" si="35"/>
        <v/>
      </c>
      <c r="E75" s="124" t="str">
        <f t="shared" ref="E75:E138" si="45">IF(F75="","",E74+F75)</f>
        <v/>
      </c>
      <c r="F75" s="124" t="str">
        <f t="shared" si="36"/>
        <v/>
      </c>
      <c r="G75" s="124" t="str">
        <f t="shared" ref="G75:G138" si="46">IF(H75="","",G74+H75)</f>
        <v/>
      </c>
      <c r="H75" s="124" t="str">
        <f t="shared" si="37"/>
        <v/>
      </c>
      <c r="I75" s="124" t="str">
        <f t="shared" ref="I75:I138" si="47">IF(J75="","",I74+J75)</f>
        <v/>
      </c>
      <c r="J75" s="124" t="str">
        <f t="shared" si="38"/>
        <v/>
      </c>
      <c r="K75" s="124" t="str">
        <f t="shared" ref="K75:K138" si="48">IF(L75="","",K74+L75)</f>
        <v/>
      </c>
      <c r="L75" s="124" t="str">
        <f t="shared" si="39"/>
        <v/>
      </c>
      <c r="M75" s="124" t="str">
        <f t="shared" ref="M75:M138" si="49">IF(N75="","",M74+N75)</f>
        <v/>
      </c>
      <c r="N75" s="124" t="str">
        <f t="shared" si="40"/>
        <v/>
      </c>
      <c r="O75" s="124" t="str">
        <f t="shared" ref="O75:O138" si="50">IF(P75="","",O74+P75)</f>
        <v/>
      </c>
      <c r="P75" s="124" t="str">
        <f t="shared" si="41"/>
        <v/>
      </c>
      <c r="Q75" s="124" t="str">
        <f t="shared" ref="Q75:Q138" si="51">IF(R75="","",Q74+R75)</f>
        <v/>
      </c>
      <c r="R75" s="124" t="str">
        <f t="shared" si="42"/>
        <v/>
      </c>
      <c r="S75" s="124" t="str">
        <f t="shared" ref="S75:S138" si="52">IF(T75="","",S74+T75)</f>
        <v/>
      </c>
      <c r="T75" s="124" t="str">
        <f t="shared" si="43"/>
        <v/>
      </c>
    </row>
    <row r="76" spans="1:20" x14ac:dyDescent="0.2">
      <c r="A76" s="15">
        <v>74</v>
      </c>
      <c r="B76" s="123">
        <v>68</v>
      </c>
      <c r="C76" s="124" t="str">
        <f t="shared" si="44"/>
        <v/>
      </c>
      <c r="D76" s="124" t="str">
        <f t="shared" si="35"/>
        <v/>
      </c>
      <c r="E76" s="124" t="str">
        <f t="shared" si="45"/>
        <v/>
      </c>
      <c r="F76" s="124" t="str">
        <f t="shared" si="36"/>
        <v/>
      </c>
      <c r="G76" s="124" t="str">
        <f t="shared" si="46"/>
        <v/>
      </c>
      <c r="H76" s="124" t="str">
        <f t="shared" si="37"/>
        <v/>
      </c>
      <c r="I76" s="124" t="str">
        <f t="shared" si="47"/>
        <v/>
      </c>
      <c r="J76" s="124" t="str">
        <f t="shared" si="38"/>
        <v/>
      </c>
      <c r="K76" s="124" t="str">
        <f t="shared" si="48"/>
        <v/>
      </c>
      <c r="L76" s="124" t="str">
        <f t="shared" si="39"/>
        <v/>
      </c>
      <c r="M76" s="124" t="str">
        <f t="shared" si="49"/>
        <v/>
      </c>
      <c r="N76" s="124" t="str">
        <f t="shared" si="40"/>
        <v/>
      </c>
      <c r="O76" s="124" t="str">
        <f t="shared" si="50"/>
        <v/>
      </c>
      <c r="P76" s="124" t="str">
        <f t="shared" si="41"/>
        <v/>
      </c>
      <c r="Q76" s="124" t="str">
        <f t="shared" si="51"/>
        <v/>
      </c>
      <c r="R76" s="124" t="str">
        <f t="shared" si="42"/>
        <v/>
      </c>
      <c r="S76" s="124" t="str">
        <f t="shared" si="52"/>
        <v/>
      </c>
      <c r="T76" s="124" t="str">
        <f t="shared" si="43"/>
        <v/>
      </c>
    </row>
    <row r="77" spans="1:20" x14ac:dyDescent="0.2">
      <c r="A77" s="15">
        <v>75</v>
      </c>
      <c r="B77" s="123">
        <v>69</v>
      </c>
      <c r="C77" s="124" t="str">
        <f t="shared" si="44"/>
        <v/>
      </c>
      <c r="D77" s="124" t="str">
        <f t="shared" si="35"/>
        <v/>
      </c>
      <c r="E77" s="124" t="str">
        <f t="shared" si="45"/>
        <v/>
      </c>
      <c r="F77" s="124" t="str">
        <f t="shared" si="36"/>
        <v/>
      </c>
      <c r="G77" s="124" t="str">
        <f t="shared" si="46"/>
        <v/>
      </c>
      <c r="H77" s="124" t="str">
        <f t="shared" si="37"/>
        <v/>
      </c>
      <c r="I77" s="124" t="str">
        <f t="shared" si="47"/>
        <v/>
      </c>
      <c r="J77" s="124" t="str">
        <f t="shared" si="38"/>
        <v/>
      </c>
      <c r="K77" s="124" t="str">
        <f t="shared" si="48"/>
        <v/>
      </c>
      <c r="L77" s="124" t="str">
        <f t="shared" si="39"/>
        <v/>
      </c>
      <c r="M77" s="124" t="str">
        <f t="shared" si="49"/>
        <v/>
      </c>
      <c r="N77" s="124" t="str">
        <f t="shared" si="40"/>
        <v/>
      </c>
      <c r="O77" s="124" t="str">
        <f t="shared" si="50"/>
        <v/>
      </c>
      <c r="P77" s="124" t="str">
        <f t="shared" si="41"/>
        <v/>
      </c>
      <c r="Q77" s="124" t="str">
        <f t="shared" si="51"/>
        <v/>
      </c>
      <c r="R77" s="124" t="str">
        <f t="shared" si="42"/>
        <v/>
      </c>
      <c r="S77" s="124" t="str">
        <f t="shared" si="52"/>
        <v/>
      </c>
      <c r="T77" s="124" t="str">
        <f t="shared" si="43"/>
        <v/>
      </c>
    </row>
    <row r="78" spans="1:20" x14ac:dyDescent="0.2">
      <c r="A78" s="15">
        <v>76</v>
      </c>
      <c r="B78" s="123">
        <v>70</v>
      </c>
      <c r="C78" s="124" t="str">
        <f t="shared" si="44"/>
        <v/>
      </c>
      <c r="D78" s="124" t="str">
        <f t="shared" si="35"/>
        <v/>
      </c>
      <c r="E78" s="124" t="str">
        <f t="shared" si="45"/>
        <v/>
      </c>
      <c r="F78" s="124" t="str">
        <f t="shared" si="36"/>
        <v/>
      </c>
      <c r="G78" s="124" t="str">
        <f t="shared" si="46"/>
        <v/>
      </c>
      <c r="H78" s="124" t="str">
        <f t="shared" si="37"/>
        <v/>
      </c>
      <c r="I78" s="124" t="str">
        <f t="shared" si="47"/>
        <v/>
      </c>
      <c r="J78" s="124" t="str">
        <f t="shared" si="38"/>
        <v/>
      </c>
      <c r="K78" s="124" t="str">
        <f t="shared" si="48"/>
        <v/>
      </c>
      <c r="L78" s="124" t="str">
        <f t="shared" si="39"/>
        <v/>
      </c>
      <c r="M78" s="124" t="str">
        <f t="shared" si="49"/>
        <v/>
      </c>
      <c r="N78" s="124" t="str">
        <f t="shared" si="40"/>
        <v/>
      </c>
      <c r="O78" s="124" t="str">
        <f t="shared" si="50"/>
        <v/>
      </c>
      <c r="P78" s="124" t="str">
        <f t="shared" si="41"/>
        <v/>
      </c>
      <c r="Q78" s="124" t="str">
        <f t="shared" si="51"/>
        <v/>
      </c>
      <c r="R78" s="124" t="str">
        <f t="shared" si="42"/>
        <v/>
      </c>
      <c r="S78" s="124" t="str">
        <f t="shared" si="52"/>
        <v/>
      </c>
      <c r="T78" s="124" t="str">
        <f t="shared" si="43"/>
        <v/>
      </c>
    </row>
    <row r="79" spans="1:20" x14ac:dyDescent="0.2">
      <c r="A79" s="15">
        <v>77</v>
      </c>
      <c r="B79" s="123">
        <v>71</v>
      </c>
      <c r="C79" s="124" t="str">
        <f t="shared" si="44"/>
        <v/>
      </c>
      <c r="D79" s="124" t="str">
        <f t="shared" si="35"/>
        <v/>
      </c>
      <c r="E79" s="124" t="str">
        <f t="shared" si="45"/>
        <v/>
      </c>
      <c r="F79" s="124" t="str">
        <f t="shared" si="36"/>
        <v/>
      </c>
      <c r="G79" s="124" t="str">
        <f t="shared" si="46"/>
        <v/>
      </c>
      <c r="H79" s="124" t="str">
        <f t="shared" si="37"/>
        <v/>
      </c>
      <c r="I79" s="124" t="str">
        <f t="shared" si="47"/>
        <v/>
      </c>
      <c r="J79" s="124" t="str">
        <f t="shared" si="38"/>
        <v/>
      </c>
      <c r="K79" s="124" t="str">
        <f t="shared" si="48"/>
        <v/>
      </c>
      <c r="L79" s="124" t="str">
        <f t="shared" si="39"/>
        <v/>
      </c>
      <c r="M79" s="124" t="str">
        <f t="shared" si="49"/>
        <v/>
      </c>
      <c r="N79" s="124" t="str">
        <f t="shared" si="40"/>
        <v/>
      </c>
      <c r="O79" s="124" t="str">
        <f t="shared" si="50"/>
        <v/>
      </c>
      <c r="P79" s="124" t="str">
        <f t="shared" si="41"/>
        <v/>
      </c>
      <c r="Q79" s="124" t="str">
        <f t="shared" si="51"/>
        <v/>
      </c>
      <c r="R79" s="124" t="str">
        <f t="shared" si="42"/>
        <v/>
      </c>
      <c r="S79" s="124" t="str">
        <f t="shared" si="52"/>
        <v/>
      </c>
      <c r="T79" s="124" t="str">
        <f t="shared" si="43"/>
        <v/>
      </c>
    </row>
    <row r="80" spans="1:20" x14ac:dyDescent="0.2">
      <c r="A80" s="15">
        <v>78</v>
      </c>
      <c r="B80" s="123">
        <v>72</v>
      </c>
      <c r="C80" s="124" t="str">
        <f t="shared" si="44"/>
        <v/>
      </c>
      <c r="D80" s="124" t="str">
        <f t="shared" si="35"/>
        <v/>
      </c>
      <c r="E80" s="124" t="str">
        <f t="shared" si="45"/>
        <v/>
      </c>
      <c r="F80" s="124" t="str">
        <f t="shared" si="36"/>
        <v/>
      </c>
      <c r="G80" s="124" t="str">
        <f t="shared" si="46"/>
        <v/>
      </c>
      <c r="H80" s="124" t="str">
        <f t="shared" si="37"/>
        <v/>
      </c>
      <c r="I80" s="124" t="str">
        <f t="shared" si="47"/>
        <v/>
      </c>
      <c r="J80" s="124" t="str">
        <f t="shared" si="38"/>
        <v/>
      </c>
      <c r="K80" s="124" t="str">
        <f t="shared" si="48"/>
        <v/>
      </c>
      <c r="L80" s="124" t="str">
        <f t="shared" si="39"/>
        <v/>
      </c>
      <c r="M80" s="124" t="str">
        <f t="shared" si="49"/>
        <v/>
      </c>
      <c r="N80" s="124" t="str">
        <f t="shared" si="40"/>
        <v/>
      </c>
      <c r="O80" s="124" t="str">
        <f t="shared" si="50"/>
        <v/>
      </c>
      <c r="P80" s="124" t="str">
        <f t="shared" si="41"/>
        <v/>
      </c>
      <c r="Q80" s="124" t="str">
        <f t="shared" si="51"/>
        <v/>
      </c>
      <c r="R80" s="124" t="str">
        <f t="shared" si="42"/>
        <v/>
      </c>
      <c r="S80" s="124" t="str">
        <f t="shared" si="52"/>
        <v/>
      </c>
      <c r="T80" s="124" t="str">
        <f t="shared" si="43"/>
        <v/>
      </c>
    </row>
    <row r="81" spans="1:20" x14ac:dyDescent="0.2">
      <c r="A81" s="15">
        <v>79</v>
      </c>
      <c r="B81" s="123">
        <v>73</v>
      </c>
      <c r="C81" s="124" t="str">
        <f t="shared" si="44"/>
        <v/>
      </c>
      <c r="D81" s="124" t="str">
        <f t="shared" si="35"/>
        <v/>
      </c>
      <c r="E81" s="124" t="str">
        <f t="shared" si="45"/>
        <v/>
      </c>
      <c r="F81" s="124" t="str">
        <f t="shared" si="36"/>
        <v/>
      </c>
      <c r="G81" s="124" t="str">
        <f t="shared" si="46"/>
        <v/>
      </c>
      <c r="H81" s="124" t="str">
        <f t="shared" si="37"/>
        <v/>
      </c>
      <c r="I81" s="124" t="str">
        <f t="shared" si="47"/>
        <v/>
      </c>
      <c r="J81" s="124" t="str">
        <f t="shared" si="38"/>
        <v/>
      </c>
      <c r="K81" s="124" t="str">
        <f t="shared" si="48"/>
        <v/>
      </c>
      <c r="L81" s="124" t="str">
        <f t="shared" si="39"/>
        <v/>
      </c>
      <c r="M81" s="124" t="str">
        <f t="shared" si="49"/>
        <v/>
      </c>
      <c r="N81" s="124" t="str">
        <f t="shared" si="40"/>
        <v/>
      </c>
      <c r="O81" s="124" t="str">
        <f t="shared" si="50"/>
        <v/>
      </c>
      <c r="P81" s="124" t="str">
        <f t="shared" si="41"/>
        <v/>
      </c>
      <c r="Q81" s="124" t="str">
        <f t="shared" si="51"/>
        <v/>
      </c>
      <c r="R81" s="124" t="str">
        <f t="shared" si="42"/>
        <v/>
      </c>
      <c r="S81" s="124" t="str">
        <f t="shared" si="52"/>
        <v/>
      </c>
      <c r="T81" s="124" t="str">
        <f t="shared" si="43"/>
        <v/>
      </c>
    </row>
    <row r="82" spans="1:20" x14ac:dyDescent="0.2">
      <c r="A82" s="15">
        <v>80</v>
      </c>
      <c r="B82" s="123">
        <v>74</v>
      </c>
      <c r="C82" s="124" t="str">
        <f t="shared" si="44"/>
        <v/>
      </c>
      <c r="D82" s="124" t="str">
        <f t="shared" si="35"/>
        <v/>
      </c>
      <c r="E82" s="124" t="str">
        <f t="shared" si="45"/>
        <v/>
      </c>
      <c r="F82" s="124" t="str">
        <f t="shared" si="36"/>
        <v/>
      </c>
      <c r="G82" s="124" t="str">
        <f t="shared" si="46"/>
        <v/>
      </c>
      <c r="H82" s="124" t="str">
        <f t="shared" si="37"/>
        <v/>
      </c>
      <c r="I82" s="124" t="str">
        <f t="shared" si="47"/>
        <v/>
      </c>
      <c r="J82" s="124" t="str">
        <f t="shared" si="38"/>
        <v/>
      </c>
      <c r="K82" s="124" t="str">
        <f t="shared" si="48"/>
        <v/>
      </c>
      <c r="L82" s="124" t="str">
        <f t="shared" si="39"/>
        <v/>
      </c>
      <c r="M82" s="124" t="str">
        <f t="shared" si="49"/>
        <v/>
      </c>
      <c r="N82" s="124" t="str">
        <f t="shared" si="40"/>
        <v/>
      </c>
      <c r="O82" s="124" t="str">
        <f t="shared" si="50"/>
        <v/>
      </c>
      <c r="P82" s="124" t="str">
        <f t="shared" si="41"/>
        <v/>
      </c>
      <c r="Q82" s="124" t="str">
        <f t="shared" si="51"/>
        <v/>
      </c>
      <c r="R82" s="124" t="str">
        <f t="shared" si="42"/>
        <v/>
      </c>
      <c r="S82" s="124" t="str">
        <f t="shared" si="52"/>
        <v/>
      </c>
      <c r="T82" s="124" t="str">
        <f t="shared" si="43"/>
        <v/>
      </c>
    </row>
    <row r="83" spans="1:20" x14ac:dyDescent="0.2">
      <c r="A83" s="15">
        <v>81</v>
      </c>
      <c r="B83" s="123">
        <v>75</v>
      </c>
      <c r="C83" s="124" t="str">
        <f t="shared" si="44"/>
        <v/>
      </c>
      <c r="D83" s="124" t="str">
        <f t="shared" si="35"/>
        <v/>
      </c>
      <c r="E83" s="124" t="str">
        <f t="shared" si="45"/>
        <v/>
      </c>
      <c r="F83" s="124" t="str">
        <f t="shared" si="36"/>
        <v/>
      </c>
      <c r="G83" s="124" t="str">
        <f t="shared" si="46"/>
        <v/>
      </c>
      <c r="H83" s="124" t="str">
        <f t="shared" si="37"/>
        <v/>
      </c>
      <c r="I83" s="124" t="str">
        <f t="shared" si="47"/>
        <v/>
      </c>
      <c r="J83" s="124" t="str">
        <f t="shared" si="38"/>
        <v/>
      </c>
      <c r="K83" s="124" t="str">
        <f t="shared" si="48"/>
        <v/>
      </c>
      <c r="L83" s="124" t="str">
        <f t="shared" si="39"/>
        <v/>
      </c>
      <c r="M83" s="124" t="str">
        <f t="shared" si="49"/>
        <v/>
      </c>
      <c r="N83" s="124" t="str">
        <f t="shared" si="40"/>
        <v/>
      </c>
      <c r="O83" s="124" t="str">
        <f t="shared" si="50"/>
        <v/>
      </c>
      <c r="P83" s="124" t="str">
        <f t="shared" si="41"/>
        <v/>
      </c>
      <c r="Q83" s="124" t="str">
        <f t="shared" si="51"/>
        <v/>
      </c>
      <c r="R83" s="124" t="str">
        <f t="shared" si="42"/>
        <v/>
      </c>
      <c r="S83" s="124" t="str">
        <f t="shared" si="52"/>
        <v/>
      </c>
      <c r="T83" s="124" t="str">
        <f t="shared" si="43"/>
        <v/>
      </c>
    </row>
    <row r="84" spans="1:20" x14ac:dyDescent="0.2">
      <c r="A84" s="15">
        <v>82</v>
      </c>
      <c r="B84" s="123">
        <v>76</v>
      </c>
      <c r="C84" s="124" t="str">
        <f t="shared" si="44"/>
        <v/>
      </c>
      <c r="D84" s="124" t="str">
        <f t="shared" si="35"/>
        <v/>
      </c>
      <c r="E84" s="124" t="str">
        <f t="shared" si="45"/>
        <v/>
      </c>
      <c r="F84" s="124" t="str">
        <f t="shared" si="36"/>
        <v/>
      </c>
      <c r="G84" s="124" t="str">
        <f t="shared" si="46"/>
        <v/>
      </c>
      <c r="H84" s="124" t="str">
        <f t="shared" si="37"/>
        <v/>
      </c>
      <c r="I84" s="124" t="str">
        <f t="shared" si="47"/>
        <v/>
      </c>
      <c r="J84" s="124" t="str">
        <f t="shared" si="38"/>
        <v/>
      </c>
      <c r="K84" s="124" t="str">
        <f t="shared" si="48"/>
        <v/>
      </c>
      <c r="L84" s="124" t="str">
        <f t="shared" si="39"/>
        <v/>
      </c>
      <c r="M84" s="124" t="str">
        <f t="shared" si="49"/>
        <v/>
      </c>
      <c r="N84" s="124" t="str">
        <f t="shared" si="40"/>
        <v/>
      </c>
      <c r="O84" s="124" t="str">
        <f t="shared" si="50"/>
        <v/>
      </c>
      <c r="P84" s="124" t="str">
        <f t="shared" si="41"/>
        <v/>
      </c>
      <c r="Q84" s="124" t="str">
        <f t="shared" si="51"/>
        <v/>
      </c>
      <c r="R84" s="124" t="str">
        <f t="shared" si="42"/>
        <v/>
      </c>
      <c r="S84" s="124" t="str">
        <f t="shared" si="52"/>
        <v/>
      </c>
      <c r="T84" s="124" t="str">
        <f t="shared" si="43"/>
        <v/>
      </c>
    </row>
    <row r="85" spans="1:20" x14ac:dyDescent="0.2">
      <c r="A85" s="15">
        <v>83</v>
      </c>
      <c r="B85" s="123">
        <v>77</v>
      </c>
      <c r="C85" s="124" t="str">
        <f t="shared" si="44"/>
        <v/>
      </c>
      <c r="D85" s="124" t="str">
        <f t="shared" si="35"/>
        <v/>
      </c>
      <c r="E85" s="124" t="str">
        <f t="shared" si="45"/>
        <v/>
      </c>
      <c r="F85" s="124" t="str">
        <f t="shared" si="36"/>
        <v/>
      </c>
      <c r="G85" s="124" t="str">
        <f t="shared" si="46"/>
        <v/>
      </c>
      <c r="H85" s="124" t="str">
        <f t="shared" si="37"/>
        <v/>
      </c>
      <c r="I85" s="124" t="str">
        <f t="shared" si="47"/>
        <v/>
      </c>
      <c r="J85" s="124" t="str">
        <f t="shared" si="38"/>
        <v/>
      </c>
      <c r="K85" s="124" t="str">
        <f t="shared" si="48"/>
        <v/>
      </c>
      <c r="L85" s="124" t="str">
        <f t="shared" si="39"/>
        <v/>
      </c>
      <c r="M85" s="124" t="str">
        <f t="shared" si="49"/>
        <v/>
      </c>
      <c r="N85" s="124" t="str">
        <f t="shared" si="40"/>
        <v/>
      </c>
      <c r="O85" s="124" t="str">
        <f t="shared" si="50"/>
        <v/>
      </c>
      <c r="P85" s="124" t="str">
        <f t="shared" si="41"/>
        <v/>
      </c>
      <c r="Q85" s="124" t="str">
        <f t="shared" si="51"/>
        <v/>
      </c>
      <c r="R85" s="124" t="str">
        <f t="shared" si="42"/>
        <v/>
      </c>
      <c r="S85" s="124" t="str">
        <f t="shared" si="52"/>
        <v/>
      </c>
      <c r="T85" s="124" t="str">
        <f t="shared" si="43"/>
        <v/>
      </c>
    </row>
    <row r="86" spans="1:20" x14ac:dyDescent="0.2">
      <c r="A86" s="15">
        <v>84</v>
      </c>
      <c r="B86" s="123">
        <v>78</v>
      </c>
      <c r="C86" s="124" t="str">
        <f t="shared" si="44"/>
        <v/>
      </c>
      <c r="D86" s="124" t="str">
        <f t="shared" si="35"/>
        <v/>
      </c>
      <c r="E86" s="124" t="str">
        <f t="shared" si="45"/>
        <v/>
      </c>
      <c r="F86" s="124" t="str">
        <f t="shared" si="36"/>
        <v/>
      </c>
      <c r="G86" s="124" t="str">
        <f t="shared" si="46"/>
        <v/>
      </c>
      <c r="H86" s="124" t="str">
        <f t="shared" si="37"/>
        <v/>
      </c>
      <c r="I86" s="124" t="str">
        <f t="shared" si="47"/>
        <v/>
      </c>
      <c r="J86" s="124" t="str">
        <f t="shared" si="38"/>
        <v/>
      </c>
      <c r="K86" s="124" t="str">
        <f t="shared" si="48"/>
        <v/>
      </c>
      <c r="L86" s="124" t="str">
        <f t="shared" si="39"/>
        <v/>
      </c>
      <c r="M86" s="124" t="str">
        <f t="shared" si="49"/>
        <v/>
      </c>
      <c r="N86" s="124" t="str">
        <f t="shared" si="40"/>
        <v/>
      </c>
      <c r="O86" s="124" t="str">
        <f t="shared" si="50"/>
        <v/>
      </c>
      <c r="P86" s="124" t="str">
        <f t="shared" si="41"/>
        <v/>
      </c>
      <c r="Q86" s="124" t="str">
        <f t="shared" si="51"/>
        <v/>
      </c>
      <c r="R86" s="124" t="str">
        <f t="shared" si="42"/>
        <v/>
      </c>
      <c r="S86" s="124" t="str">
        <f t="shared" si="52"/>
        <v/>
      </c>
      <c r="T86" s="124" t="str">
        <f t="shared" si="43"/>
        <v/>
      </c>
    </row>
    <row r="87" spans="1:20" x14ac:dyDescent="0.2">
      <c r="A87" s="15">
        <v>85</v>
      </c>
      <c r="B87" s="123">
        <v>79</v>
      </c>
      <c r="C87" s="124" t="str">
        <f t="shared" si="44"/>
        <v/>
      </c>
      <c r="D87" s="124" t="str">
        <f t="shared" si="35"/>
        <v/>
      </c>
      <c r="E87" s="124" t="str">
        <f t="shared" si="45"/>
        <v/>
      </c>
      <c r="F87" s="124" t="str">
        <f t="shared" si="36"/>
        <v/>
      </c>
      <c r="G87" s="124" t="str">
        <f t="shared" si="46"/>
        <v/>
      </c>
      <c r="H87" s="124" t="str">
        <f t="shared" si="37"/>
        <v/>
      </c>
      <c r="I87" s="124" t="str">
        <f t="shared" si="47"/>
        <v/>
      </c>
      <c r="J87" s="124" t="str">
        <f t="shared" si="38"/>
        <v/>
      </c>
      <c r="K87" s="124" t="str">
        <f t="shared" si="48"/>
        <v/>
      </c>
      <c r="L87" s="124" t="str">
        <f t="shared" si="39"/>
        <v/>
      </c>
      <c r="M87" s="124" t="str">
        <f t="shared" si="49"/>
        <v/>
      </c>
      <c r="N87" s="124" t="str">
        <f t="shared" si="40"/>
        <v/>
      </c>
      <c r="O87" s="124" t="str">
        <f t="shared" si="50"/>
        <v/>
      </c>
      <c r="P87" s="124" t="str">
        <f t="shared" si="41"/>
        <v/>
      </c>
      <c r="Q87" s="124" t="str">
        <f t="shared" si="51"/>
        <v/>
      </c>
      <c r="R87" s="124" t="str">
        <f t="shared" si="42"/>
        <v/>
      </c>
      <c r="S87" s="124" t="str">
        <f t="shared" si="52"/>
        <v/>
      </c>
      <c r="T87" s="124" t="str">
        <f t="shared" si="43"/>
        <v/>
      </c>
    </row>
    <row r="88" spans="1:20" x14ac:dyDescent="0.2">
      <c r="A88" s="15">
        <v>86</v>
      </c>
      <c r="B88" s="123">
        <v>80</v>
      </c>
      <c r="C88" s="124" t="str">
        <f t="shared" si="44"/>
        <v/>
      </c>
      <c r="D88" s="124" t="str">
        <f t="shared" si="35"/>
        <v/>
      </c>
      <c r="E88" s="124" t="str">
        <f t="shared" si="45"/>
        <v/>
      </c>
      <c r="F88" s="124" t="str">
        <f t="shared" si="36"/>
        <v/>
      </c>
      <c r="G88" s="124" t="str">
        <f t="shared" si="46"/>
        <v/>
      </c>
      <c r="H88" s="124" t="str">
        <f t="shared" si="37"/>
        <v/>
      </c>
      <c r="I88" s="124" t="str">
        <f t="shared" si="47"/>
        <v/>
      </c>
      <c r="J88" s="124" t="str">
        <f t="shared" si="38"/>
        <v/>
      </c>
      <c r="K88" s="124" t="str">
        <f t="shared" si="48"/>
        <v/>
      </c>
      <c r="L88" s="124" t="str">
        <f t="shared" si="39"/>
        <v/>
      </c>
      <c r="M88" s="124" t="str">
        <f t="shared" si="49"/>
        <v/>
      </c>
      <c r="N88" s="124" t="str">
        <f t="shared" si="40"/>
        <v/>
      </c>
      <c r="O88" s="124" t="str">
        <f t="shared" si="50"/>
        <v/>
      </c>
      <c r="P88" s="124" t="str">
        <f t="shared" si="41"/>
        <v/>
      </c>
      <c r="Q88" s="124" t="str">
        <f t="shared" si="51"/>
        <v/>
      </c>
      <c r="R88" s="124" t="str">
        <f t="shared" si="42"/>
        <v/>
      </c>
      <c r="S88" s="124" t="str">
        <f t="shared" si="52"/>
        <v/>
      </c>
      <c r="T88" s="124" t="str">
        <f t="shared" si="43"/>
        <v/>
      </c>
    </row>
    <row r="89" spans="1:20" x14ac:dyDescent="0.2">
      <c r="A89" s="15">
        <v>87</v>
      </c>
      <c r="B89" s="123">
        <v>81</v>
      </c>
      <c r="C89" s="124" t="str">
        <f t="shared" si="44"/>
        <v/>
      </c>
      <c r="D89" s="124" t="str">
        <f t="shared" si="35"/>
        <v/>
      </c>
      <c r="E89" s="124" t="str">
        <f t="shared" si="45"/>
        <v/>
      </c>
      <c r="F89" s="124" t="str">
        <f t="shared" si="36"/>
        <v/>
      </c>
      <c r="G89" s="124" t="str">
        <f t="shared" si="46"/>
        <v/>
      </c>
      <c r="H89" s="124" t="str">
        <f t="shared" si="37"/>
        <v/>
      </c>
      <c r="I89" s="124" t="str">
        <f t="shared" si="47"/>
        <v/>
      </c>
      <c r="J89" s="124" t="str">
        <f t="shared" si="38"/>
        <v/>
      </c>
      <c r="K89" s="124" t="str">
        <f t="shared" si="48"/>
        <v/>
      </c>
      <c r="L89" s="124" t="str">
        <f t="shared" si="39"/>
        <v/>
      </c>
      <c r="M89" s="124" t="str">
        <f t="shared" si="49"/>
        <v/>
      </c>
      <c r="N89" s="124" t="str">
        <f t="shared" si="40"/>
        <v/>
      </c>
      <c r="O89" s="124" t="str">
        <f t="shared" si="50"/>
        <v/>
      </c>
      <c r="P89" s="124" t="str">
        <f t="shared" si="41"/>
        <v/>
      </c>
      <c r="Q89" s="124" t="str">
        <f t="shared" si="51"/>
        <v/>
      </c>
      <c r="R89" s="124" t="str">
        <f t="shared" si="42"/>
        <v/>
      </c>
      <c r="S89" s="124" t="str">
        <f t="shared" si="52"/>
        <v/>
      </c>
      <c r="T89" s="124" t="str">
        <f t="shared" si="43"/>
        <v/>
      </c>
    </row>
    <row r="90" spans="1:20" x14ac:dyDescent="0.2">
      <c r="A90" s="15">
        <v>88</v>
      </c>
      <c r="B90" s="123">
        <v>82</v>
      </c>
      <c r="C90" s="124" t="str">
        <f t="shared" si="44"/>
        <v/>
      </c>
      <c r="D90" s="124" t="str">
        <f t="shared" si="35"/>
        <v/>
      </c>
      <c r="E90" s="124" t="str">
        <f t="shared" si="45"/>
        <v/>
      </c>
      <c r="F90" s="124" t="str">
        <f t="shared" si="36"/>
        <v/>
      </c>
      <c r="G90" s="124" t="str">
        <f t="shared" si="46"/>
        <v/>
      </c>
      <c r="H90" s="124" t="str">
        <f t="shared" si="37"/>
        <v/>
      </c>
      <c r="I90" s="124" t="str">
        <f t="shared" si="47"/>
        <v/>
      </c>
      <c r="J90" s="124" t="str">
        <f t="shared" si="38"/>
        <v/>
      </c>
      <c r="K90" s="124" t="str">
        <f t="shared" si="48"/>
        <v/>
      </c>
      <c r="L90" s="124" t="str">
        <f t="shared" si="39"/>
        <v/>
      </c>
      <c r="M90" s="124" t="str">
        <f t="shared" si="49"/>
        <v/>
      </c>
      <c r="N90" s="124" t="str">
        <f t="shared" si="40"/>
        <v/>
      </c>
      <c r="O90" s="124" t="str">
        <f t="shared" si="50"/>
        <v/>
      </c>
      <c r="P90" s="124" t="str">
        <f t="shared" si="41"/>
        <v/>
      </c>
      <c r="Q90" s="124" t="str">
        <f t="shared" si="51"/>
        <v/>
      </c>
      <c r="R90" s="124" t="str">
        <f t="shared" si="42"/>
        <v/>
      </c>
      <c r="S90" s="124" t="str">
        <f t="shared" si="52"/>
        <v/>
      </c>
      <c r="T90" s="124" t="str">
        <f t="shared" si="43"/>
        <v/>
      </c>
    </row>
    <row r="91" spans="1:20" x14ac:dyDescent="0.2">
      <c r="A91" s="15">
        <v>89</v>
      </c>
      <c r="B91" s="123">
        <v>83</v>
      </c>
      <c r="C91" s="124" t="str">
        <f t="shared" si="44"/>
        <v/>
      </c>
      <c r="D91" s="124" t="str">
        <f t="shared" si="35"/>
        <v/>
      </c>
      <c r="E91" s="124" t="str">
        <f t="shared" si="45"/>
        <v/>
      </c>
      <c r="F91" s="124" t="str">
        <f t="shared" si="36"/>
        <v/>
      </c>
      <c r="G91" s="124" t="str">
        <f t="shared" si="46"/>
        <v/>
      </c>
      <c r="H91" s="124" t="str">
        <f t="shared" si="37"/>
        <v/>
      </c>
      <c r="I91" s="124" t="str">
        <f t="shared" si="47"/>
        <v/>
      </c>
      <c r="J91" s="124" t="str">
        <f t="shared" si="38"/>
        <v/>
      </c>
      <c r="K91" s="124" t="str">
        <f t="shared" si="48"/>
        <v/>
      </c>
      <c r="L91" s="124" t="str">
        <f t="shared" si="39"/>
        <v/>
      </c>
      <c r="M91" s="124" t="str">
        <f t="shared" si="49"/>
        <v/>
      </c>
      <c r="N91" s="124" t="str">
        <f t="shared" si="40"/>
        <v/>
      </c>
      <c r="O91" s="124" t="str">
        <f t="shared" si="50"/>
        <v/>
      </c>
      <c r="P91" s="124" t="str">
        <f t="shared" si="41"/>
        <v/>
      </c>
      <c r="Q91" s="124" t="str">
        <f t="shared" si="51"/>
        <v/>
      </c>
      <c r="R91" s="124" t="str">
        <f t="shared" si="42"/>
        <v/>
      </c>
      <c r="S91" s="124" t="str">
        <f t="shared" si="52"/>
        <v/>
      </c>
      <c r="T91" s="124" t="str">
        <f t="shared" si="43"/>
        <v/>
      </c>
    </row>
    <row r="92" spans="1:20" x14ac:dyDescent="0.2">
      <c r="A92" s="15">
        <v>90</v>
      </c>
      <c r="B92" s="123">
        <v>84</v>
      </c>
      <c r="C92" s="124" t="str">
        <f t="shared" si="44"/>
        <v/>
      </c>
      <c r="D92" s="124" t="str">
        <f t="shared" si="35"/>
        <v/>
      </c>
      <c r="E92" s="124" t="str">
        <f t="shared" si="45"/>
        <v/>
      </c>
      <c r="F92" s="124" t="str">
        <f t="shared" si="36"/>
        <v/>
      </c>
      <c r="G92" s="124" t="str">
        <f t="shared" si="46"/>
        <v/>
      </c>
      <c r="H92" s="124" t="str">
        <f t="shared" si="37"/>
        <v/>
      </c>
      <c r="I92" s="124" t="str">
        <f t="shared" si="47"/>
        <v/>
      </c>
      <c r="J92" s="124" t="str">
        <f t="shared" si="38"/>
        <v/>
      </c>
      <c r="K92" s="124" t="str">
        <f t="shared" si="48"/>
        <v/>
      </c>
      <c r="L92" s="124" t="str">
        <f t="shared" si="39"/>
        <v/>
      </c>
      <c r="M92" s="124" t="str">
        <f t="shared" si="49"/>
        <v/>
      </c>
      <c r="N92" s="124" t="str">
        <f t="shared" si="40"/>
        <v/>
      </c>
      <c r="O92" s="124" t="str">
        <f t="shared" si="50"/>
        <v/>
      </c>
      <c r="P92" s="124" t="str">
        <f t="shared" si="41"/>
        <v/>
      </c>
      <c r="Q92" s="124" t="str">
        <f t="shared" si="51"/>
        <v/>
      </c>
      <c r="R92" s="124" t="str">
        <f t="shared" si="42"/>
        <v/>
      </c>
      <c r="S92" s="124" t="str">
        <f t="shared" si="52"/>
        <v/>
      </c>
      <c r="T92" s="124" t="str">
        <f t="shared" si="43"/>
        <v/>
      </c>
    </row>
    <row r="93" spans="1:20" x14ac:dyDescent="0.2">
      <c r="A93" s="15">
        <v>91</v>
      </c>
      <c r="B93" s="123">
        <v>85</v>
      </c>
      <c r="C93" s="124" t="str">
        <f t="shared" si="44"/>
        <v/>
      </c>
      <c r="D93" s="124" t="str">
        <f t="shared" si="35"/>
        <v/>
      </c>
      <c r="E93" s="124" t="str">
        <f t="shared" si="45"/>
        <v/>
      </c>
      <c r="F93" s="124" t="str">
        <f t="shared" si="36"/>
        <v/>
      </c>
      <c r="G93" s="124" t="str">
        <f t="shared" si="46"/>
        <v/>
      </c>
      <c r="H93" s="124" t="str">
        <f t="shared" si="37"/>
        <v/>
      </c>
      <c r="I93" s="124" t="str">
        <f t="shared" si="47"/>
        <v/>
      </c>
      <c r="J93" s="124" t="str">
        <f t="shared" si="38"/>
        <v/>
      </c>
      <c r="K93" s="124" t="str">
        <f t="shared" si="48"/>
        <v/>
      </c>
      <c r="L93" s="124" t="str">
        <f t="shared" si="39"/>
        <v/>
      </c>
      <c r="M93" s="124" t="str">
        <f t="shared" si="49"/>
        <v/>
      </c>
      <c r="N93" s="124" t="str">
        <f t="shared" si="40"/>
        <v/>
      </c>
      <c r="O93" s="124" t="str">
        <f t="shared" si="50"/>
        <v/>
      </c>
      <c r="P93" s="124" t="str">
        <f t="shared" si="41"/>
        <v/>
      </c>
      <c r="Q93" s="124" t="str">
        <f t="shared" si="51"/>
        <v/>
      </c>
      <c r="R93" s="124" t="str">
        <f t="shared" si="42"/>
        <v/>
      </c>
      <c r="S93" s="124" t="str">
        <f t="shared" si="52"/>
        <v/>
      </c>
      <c r="T93" s="124" t="str">
        <f t="shared" si="43"/>
        <v/>
      </c>
    </row>
    <row r="94" spans="1:20" x14ac:dyDescent="0.2">
      <c r="A94" s="15">
        <v>92</v>
      </c>
      <c r="B94" s="123">
        <v>86</v>
      </c>
      <c r="C94" s="124" t="str">
        <f t="shared" si="44"/>
        <v/>
      </c>
      <c r="D94" s="124" t="str">
        <f t="shared" si="35"/>
        <v/>
      </c>
      <c r="E94" s="124" t="str">
        <f t="shared" si="45"/>
        <v/>
      </c>
      <c r="F94" s="124" t="str">
        <f t="shared" si="36"/>
        <v/>
      </c>
      <c r="G94" s="124" t="str">
        <f t="shared" si="46"/>
        <v/>
      </c>
      <c r="H94" s="124" t="str">
        <f t="shared" si="37"/>
        <v/>
      </c>
      <c r="I94" s="124" t="str">
        <f t="shared" si="47"/>
        <v/>
      </c>
      <c r="J94" s="124" t="str">
        <f t="shared" si="38"/>
        <v/>
      </c>
      <c r="K94" s="124" t="str">
        <f t="shared" si="48"/>
        <v/>
      </c>
      <c r="L94" s="124" t="str">
        <f t="shared" si="39"/>
        <v/>
      </c>
      <c r="M94" s="124" t="str">
        <f t="shared" si="49"/>
        <v/>
      </c>
      <c r="N94" s="124" t="str">
        <f t="shared" si="40"/>
        <v/>
      </c>
      <c r="O94" s="124" t="str">
        <f t="shared" si="50"/>
        <v/>
      </c>
      <c r="P94" s="124" t="str">
        <f t="shared" si="41"/>
        <v/>
      </c>
      <c r="Q94" s="124" t="str">
        <f t="shared" si="51"/>
        <v/>
      </c>
      <c r="R94" s="124" t="str">
        <f t="shared" si="42"/>
        <v/>
      </c>
      <c r="S94" s="124" t="str">
        <f t="shared" si="52"/>
        <v/>
      </c>
      <c r="T94" s="124" t="str">
        <f t="shared" si="43"/>
        <v/>
      </c>
    </row>
    <row r="95" spans="1:20" x14ac:dyDescent="0.2">
      <c r="A95" s="15">
        <v>93</v>
      </c>
      <c r="B95" s="123">
        <v>87</v>
      </c>
      <c r="C95" s="124" t="str">
        <f t="shared" si="44"/>
        <v/>
      </c>
      <c r="D95" s="124" t="str">
        <f t="shared" si="35"/>
        <v/>
      </c>
      <c r="E95" s="124" t="str">
        <f t="shared" si="45"/>
        <v/>
      </c>
      <c r="F95" s="124" t="str">
        <f t="shared" si="36"/>
        <v/>
      </c>
      <c r="G95" s="124" t="str">
        <f t="shared" si="46"/>
        <v/>
      </c>
      <c r="H95" s="124" t="str">
        <f t="shared" si="37"/>
        <v/>
      </c>
      <c r="I95" s="124" t="str">
        <f t="shared" si="47"/>
        <v/>
      </c>
      <c r="J95" s="124" t="str">
        <f t="shared" si="38"/>
        <v/>
      </c>
      <c r="K95" s="124" t="str">
        <f t="shared" si="48"/>
        <v/>
      </c>
      <c r="L95" s="124" t="str">
        <f t="shared" si="39"/>
        <v/>
      </c>
      <c r="M95" s="124" t="str">
        <f t="shared" si="49"/>
        <v/>
      </c>
      <c r="N95" s="124" t="str">
        <f t="shared" si="40"/>
        <v/>
      </c>
      <c r="O95" s="124" t="str">
        <f t="shared" si="50"/>
        <v/>
      </c>
      <c r="P95" s="124" t="str">
        <f t="shared" si="41"/>
        <v/>
      </c>
      <c r="Q95" s="124" t="str">
        <f t="shared" si="51"/>
        <v/>
      </c>
      <c r="R95" s="124" t="str">
        <f t="shared" si="42"/>
        <v/>
      </c>
      <c r="S95" s="124" t="str">
        <f t="shared" si="52"/>
        <v/>
      </c>
      <c r="T95" s="124" t="str">
        <f t="shared" si="43"/>
        <v/>
      </c>
    </row>
    <row r="96" spans="1:20" x14ac:dyDescent="0.2">
      <c r="A96" s="15">
        <v>94</v>
      </c>
      <c r="B96" s="123">
        <v>88</v>
      </c>
      <c r="C96" s="124" t="str">
        <f t="shared" si="44"/>
        <v/>
      </c>
      <c r="D96" s="124" t="str">
        <f t="shared" si="35"/>
        <v/>
      </c>
      <c r="E96" s="124" t="str">
        <f t="shared" si="45"/>
        <v/>
      </c>
      <c r="F96" s="124" t="str">
        <f t="shared" si="36"/>
        <v/>
      </c>
      <c r="G96" s="124" t="str">
        <f t="shared" si="46"/>
        <v/>
      </c>
      <c r="H96" s="124" t="str">
        <f t="shared" si="37"/>
        <v/>
      </c>
      <c r="I96" s="124" t="str">
        <f t="shared" si="47"/>
        <v/>
      </c>
      <c r="J96" s="124" t="str">
        <f t="shared" si="38"/>
        <v/>
      </c>
      <c r="K96" s="124" t="str">
        <f t="shared" si="48"/>
        <v/>
      </c>
      <c r="L96" s="124" t="str">
        <f t="shared" si="39"/>
        <v/>
      </c>
      <c r="M96" s="124" t="str">
        <f t="shared" si="49"/>
        <v/>
      </c>
      <c r="N96" s="124" t="str">
        <f t="shared" si="40"/>
        <v/>
      </c>
      <c r="O96" s="124" t="str">
        <f t="shared" si="50"/>
        <v/>
      </c>
      <c r="P96" s="124" t="str">
        <f t="shared" si="41"/>
        <v/>
      </c>
      <c r="Q96" s="124" t="str">
        <f t="shared" si="51"/>
        <v/>
      </c>
      <c r="R96" s="124" t="str">
        <f t="shared" si="42"/>
        <v/>
      </c>
      <c r="S96" s="124" t="str">
        <f t="shared" si="52"/>
        <v/>
      </c>
      <c r="T96" s="124" t="str">
        <f t="shared" si="43"/>
        <v/>
      </c>
    </row>
    <row r="97" spans="1:20" x14ac:dyDescent="0.2">
      <c r="A97" s="15">
        <v>95</v>
      </c>
      <c r="B97" s="123">
        <v>89</v>
      </c>
      <c r="C97" s="124" t="str">
        <f t="shared" si="44"/>
        <v/>
      </c>
      <c r="D97" s="124" t="str">
        <f t="shared" si="35"/>
        <v/>
      </c>
      <c r="E97" s="124" t="str">
        <f t="shared" si="45"/>
        <v/>
      </c>
      <c r="F97" s="124" t="str">
        <f t="shared" si="36"/>
        <v/>
      </c>
      <c r="G97" s="124" t="str">
        <f t="shared" si="46"/>
        <v/>
      </c>
      <c r="H97" s="124" t="str">
        <f t="shared" si="37"/>
        <v/>
      </c>
      <c r="I97" s="124" t="str">
        <f t="shared" si="47"/>
        <v/>
      </c>
      <c r="J97" s="124" t="str">
        <f t="shared" si="38"/>
        <v/>
      </c>
      <c r="K97" s="124" t="str">
        <f t="shared" si="48"/>
        <v/>
      </c>
      <c r="L97" s="124" t="str">
        <f t="shared" si="39"/>
        <v/>
      </c>
      <c r="M97" s="124" t="str">
        <f t="shared" si="49"/>
        <v/>
      </c>
      <c r="N97" s="124" t="str">
        <f t="shared" si="40"/>
        <v/>
      </c>
      <c r="O97" s="124" t="str">
        <f t="shared" si="50"/>
        <v/>
      </c>
      <c r="P97" s="124" t="str">
        <f t="shared" si="41"/>
        <v/>
      </c>
      <c r="Q97" s="124" t="str">
        <f t="shared" si="51"/>
        <v/>
      </c>
      <c r="R97" s="124" t="str">
        <f t="shared" si="42"/>
        <v/>
      </c>
      <c r="S97" s="124" t="str">
        <f t="shared" si="52"/>
        <v/>
      </c>
      <c r="T97" s="124" t="str">
        <f t="shared" si="43"/>
        <v/>
      </c>
    </row>
    <row r="98" spans="1:20" x14ac:dyDescent="0.2">
      <c r="A98" s="15">
        <v>96</v>
      </c>
      <c r="B98" s="123">
        <v>90</v>
      </c>
      <c r="C98" s="124" t="str">
        <f t="shared" si="44"/>
        <v/>
      </c>
      <c r="D98" s="124" t="str">
        <f t="shared" si="35"/>
        <v/>
      </c>
      <c r="E98" s="124" t="str">
        <f t="shared" si="45"/>
        <v/>
      </c>
      <c r="F98" s="124" t="str">
        <f t="shared" si="36"/>
        <v/>
      </c>
      <c r="G98" s="124" t="str">
        <f t="shared" si="46"/>
        <v/>
      </c>
      <c r="H98" s="124" t="str">
        <f t="shared" si="37"/>
        <v/>
      </c>
      <c r="I98" s="124" t="str">
        <f t="shared" si="47"/>
        <v/>
      </c>
      <c r="J98" s="124" t="str">
        <f t="shared" si="38"/>
        <v/>
      </c>
      <c r="K98" s="124" t="str">
        <f t="shared" si="48"/>
        <v/>
      </c>
      <c r="L98" s="124" t="str">
        <f t="shared" si="39"/>
        <v/>
      </c>
      <c r="M98" s="124" t="str">
        <f t="shared" si="49"/>
        <v/>
      </c>
      <c r="N98" s="124" t="str">
        <f t="shared" si="40"/>
        <v/>
      </c>
      <c r="O98" s="124" t="str">
        <f t="shared" si="50"/>
        <v/>
      </c>
      <c r="P98" s="124" t="str">
        <f t="shared" si="41"/>
        <v/>
      </c>
      <c r="Q98" s="124" t="str">
        <f t="shared" si="51"/>
        <v/>
      </c>
      <c r="R98" s="124" t="str">
        <f t="shared" si="42"/>
        <v/>
      </c>
      <c r="S98" s="124" t="str">
        <f t="shared" si="52"/>
        <v/>
      </c>
      <c r="T98" s="124" t="str">
        <f t="shared" si="43"/>
        <v/>
      </c>
    </row>
    <row r="99" spans="1:20" x14ac:dyDescent="0.2">
      <c r="A99" s="15">
        <v>97</v>
      </c>
      <c r="B99" s="123">
        <v>91</v>
      </c>
      <c r="C99" s="124" t="str">
        <f t="shared" si="44"/>
        <v/>
      </c>
      <c r="D99" s="124" t="str">
        <f t="shared" si="35"/>
        <v/>
      </c>
      <c r="E99" s="124" t="str">
        <f t="shared" si="45"/>
        <v/>
      </c>
      <c r="F99" s="124" t="str">
        <f t="shared" si="36"/>
        <v/>
      </c>
      <c r="G99" s="124" t="str">
        <f t="shared" si="46"/>
        <v/>
      </c>
      <c r="H99" s="124" t="str">
        <f t="shared" si="37"/>
        <v/>
      </c>
      <c r="I99" s="124" t="str">
        <f t="shared" si="47"/>
        <v/>
      </c>
      <c r="J99" s="124" t="str">
        <f t="shared" si="38"/>
        <v/>
      </c>
      <c r="K99" s="124" t="str">
        <f t="shared" si="48"/>
        <v/>
      </c>
      <c r="L99" s="124" t="str">
        <f t="shared" si="39"/>
        <v/>
      </c>
      <c r="M99" s="124" t="str">
        <f t="shared" si="49"/>
        <v/>
      </c>
      <c r="N99" s="124" t="str">
        <f t="shared" si="40"/>
        <v/>
      </c>
      <c r="O99" s="124" t="str">
        <f t="shared" si="50"/>
        <v/>
      </c>
      <c r="P99" s="124" t="str">
        <f t="shared" si="41"/>
        <v/>
      </c>
      <c r="Q99" s="124" t="str">
        <f t="shared" si="51"/>
        <v/>
      </c>
      <c r="R99" s="124" t="str">
        <f t="shared" si="42"/>
        <v/>
      </c>
      <c r="S99" s="124" t="str">
        <f t="shared" si="52"/>
        <v/>
      </c>
      <c r="T99" s="124" t="str">
        <f t="shared" si="43"/>
        <v/>
      </c>
    </row>
    <row r="100" spans="1:20" x14ac:dyDescent="0.2">
      <c r="A100" s="15">
        <v>98</v>
      </c>
      <c r="B100" s="123">
        <v>92</v>
      </c>
      <c r="C100" s="124" t="str">
        <f t="shared" si="44"/>
        <v/>
      </c>
      <c r="D100" s="124" t="str">
        <f t="shared" si="35"/>
        <v/>
      </c>
      <c r="E100" s="124" t="str">
        <f t="shared" si="45"/>
        <v/>
      </c>
      <c r="F100" s="124" t="str">
        <f t="shared" si="36"/>
        <v/>
      </c>
      <c r="G100" s="124" t="str">
        <f t="shared" si="46"/>
        <v/>
      </c>
      <c r="H100" s="124" t="str">
        <f t="shared" si="37"/>
        <v/>
      </c>
      <c r="I100" s="124" t="str">
        <f t="shared" si="47"/>
        <v/>
      </c>
      <c r="J100" s="124" t="str">
        <f t="shared" si="38"/>
        <v/>
      </c>
      <c r="K100" s="124" t="str">
        <f t="shared" si="48"/>
        <v/>
      </c>
      <c r="L100" s="124" t="str">
        <f t="shared" si="39"/>
        <v/>
      </c>
      <c r="M100" s="124" t="str">
        <f t="shared" si="49"/>
        <v/>
      </c>
      <c r="N100" s="124" t="str">
        <f t="shared" si="40"/>
        <v/>
      </c>
      <c r="O100" s="124" t="str">
        <f t="shared" si="50"/>
        <v/>
      </c>
      <c r="P100" s="124" t="str">
        <f t="shared" si="41"/>
        <v/>
      </c>
      <c r="Q100" s="124" t="str">
        <f t="shared" si="51"/>
        <v/>
      </c>
      <c r="R100" s="124" t="str">
        <f t="shared" si="42"/>
        <v/>
      </c>
      <c r="S100" s="124" t="str">
        <f t="shared" si="52"/>
        <v/>
      </c>
      <c r="T100" s="124" t="str">
        <f t="shared" si="43"/>
        <v/>
      </c>
    </row>
    <row r="101" spans="1:20" x14ac:dyDescent="0.2">
      <c r="A101" s="15">
        <v>99</v>
      </c>
      <c r="B101" s="123">
        <v>93</v>
      </c>
      <c r="C101" s="124" t="str">
        <f t="shared" si="44"/>
        <v/>
      </c>
      <c r="D101" s="124" t="str">
        <f t="shared" si="35"/>
        <v/>
      </c>
      <c r="E101" s="124" t="str">
        <f t="shared" si="45"/>
        <v/>
      </c>
      <c r="F101" s="124" t="str">
        <f t="shared" si="36"/>
        <v/>
      </c>
      <c r="G101" s="124" t="str">
        <f t="shared" si="46"/>
        <v/>
      </c>
      <c r="H101" s="124" t="str">
        <f t="shared" si="37"/>
        <v/>
      </c>
      <c r="I101" s="124" t="str">
        <f t="shared" si="47"/>
        <v/>
      </c>
      <c r="J101" s="124" t="str">
        <f t="shared" si="38"/>
        <v/>
      </c>
      <c r="K101" s="124" t="str">
        <f t="shared" si="48"/>
        <v/>
      </c>
      <c r="L101" s="124" t="str">
        <f t="shared" si="39"/>
        <v/>
      </c>
      <c r="M101" s="124" t="str">
        <f t="shared" si="49"/>
        <v/>
      </c>
      <c r="N101" s="124" t="str">
        <f t="shared" si="40"/>
        <v/>
      </c>
      <c r="O101" s="124" t="str">
        <f t="shared" si="50"/>
        <v/>
      </c>
      <c r="P101" s="124" t="str">
        <f t="shared" si="41"/>
        <v/>
      </c>
      <c r="Q101" s="124" t="str">
        <f t="shared" si="51"/>
        <v/>
      </c>
      <c r="R101" s="124" t="str">
        <f t="shared" si="42"/>
        <v/>
      </c>
      <c r="S101" s="124" t="str">
        <f t="shared" si="52"/>
        <v/>
      </c>
      <c r="T101" s="124" t="str">
        <f t="shared" si="43"/>
        <v/>
      </c>
    </row>
    <row r="102" spans="1:20" x14ac:dyDescent="0.2">
      <c r="A102" s="15">
        <v>100</v>
      </c>
      <c r="B102" s="123">
        <v>94</v>
      </c>
      <c r="C102" s="124" t="str">
        <f t="shared" si="44"/>
        <v/>
      </c>
      <c r="D102" s="124" t="str">
        <f t="shared" si="35"/>
        <v/>
      </c>
      <c r="E102" s="124" t="str">
        <f t="shared" si="45"/>
        <v/>
      </c>
      <c r="F102" s="124" t="str">
        <f t="shared" si="36"/>
        <v/>
      </c>
      <c r="G102" s="124" t="str">
        <f t="shared" si="46"/>
        <v/>
      </c>
      <c r="H102" s="124" t="str">
        <f t="shared" si="37"/>
        <v/>
      </c>
      <c r="I102" s="124" t="str">
        <f t="shared" si="47"/>
        <v/>
      </c>
      <c r="J102" s="124" t="str">
        <f t="shared" si="38"/>
        <v/>
      </c>
      <c r="K102" s="124" t="str">
        <f t="shared" si="48"/>
        <v/>
      </c>
      <c r="L102" s="124" t="str">
        <f t="shared" si="39"/>
        <v/>
      </c>
      <c r="M102" s="124" t="str">
        <f t="shared" si="49"/>
        <v/>
      </c>
      <c r="N102" s="124" t="str">
        <f t="shared" si="40"/>
        <v/>
      </c>
      <c r="O102" s="124" t="str">
        <f t="shared" si="50"/>
        <v/>
      </c>
      <c r="P102" s="124" t="str">
        <f t="shared" si="41"/>
        <v/>
      </c>
      <c r="Q102" s="124" t="str">
        <f t="shared" si="51"/>
        <v/>
      </c>
      <c r="R102" s="124" t="str">
        <f t="shared" si="42"/>
        <v/>
      </c>
      <c r="S102" s="124" t="str">
        <f t="shared" si="52"/>
        <v/>
      </c>
      <c r="T102" s="124" t="str">
        <f t="shared" si="43"/>
        <v/>
      </c>
    </row>
    <row r="103" spans="1:20" x14ac:dyDescent="0.2">
      <c r="A103" s="15">
        <v>101</v>
      </c>
      <c r="B103" s="123">
        <v>95</v>
      </c>
      <c r="C103" s="124" t="str">
        <f t="shared" si="44"/>
        <v/>
      </c>
      <c r="D103" s="124" t="str">
        <f t="shared" si="35"/>
        <v/>
      </c>
      <c r="E103" s="124" t="str">
        <f t="shared" si="45"/>
        <v/>
      </c>
      <c r="F103" s="124" t="str">
        <f t="shared" si="36"/>
        <v/>
      </c>
      <c r="G103" s="124" t="str">
        <f t="shared" si="46"/>
        <v/>
      </c>
      <c r="H103" s="124" t="str">
        <f t="shared" si="37"/>
        <v/>
      </c>
      <c r="I103" s="124" t="str">
        <f t="shared" si="47"/>
        <v/>
      </c>
      <c r="J103" s="124" t="str">
        <f t="shared" si="38"/>
        <v/>
      </c>
      <c r="K103" s="124" t="str">
        <f t="shared" si="48"/>
        <v/>
      </c>
      <c r="L103" s="124" t="str">
        <f t="shared" si="39"/>
        <v/>
      </c>
      <c r="M103" s="124" t="str">
        <f t="shared" si="49"/>
        <v/>
      </c>
      <c r="N103" s="124" t="str">
        <f t="shared" si="40"/>
        <v/>
      </c>
      <c r="O103" s="124" t="str">
        <f t="shared" si="50"/>
        <v/>
      </c>
      <c r="P103" s="124" t="str">
        <f t="shared" si="41"/>
        <v/>
      </c>
      <c r="Q103" s="124" t="str">
        <f t="shared" si="51"/>
        <v/>
      </c>
      <c r="R103" s="124" t="str">
        <f t="shared" si="42"/>
        <v/>
      </c>
      <c r="S103" s="124" t="str">
        <f t="shared" si="52"/>
        <v/>
      </c>
      <c r="T103" s="124" t="str">
        <f t="shared" si="43"/>
        <v/>
      </c>
    </row>
    <row r="104" spans="1:20" x14ac:dyDescent="0.2">
      <c r="A104" s="15">
        <v>102</v>
      </c>
      <c r="B104" s="123">
        <v>96</v>
      </c>
      <c r="C104" s="124" t="str">
        <f t="shared" si="44"/>
        <v/>
      </c>
      <c r="D104" s="124" t="str">
        <f t="shared" si="35"/>
        <v/>
      </c>
      <c r="E104" s="124" t="str">
        <f t="shared" si="45"/>
        <v/>
      </c>
      <c r="F104" s="124" t="str">
        <f t="shared" si="36"/>
        <v/>
      </c>
      <c r="G104" s="124" t="str">
        <f t="shared" si="46"/>
        <v/>
      </c>
      <c r="H104" s="124" t="str">
        <f t="shared" si="37"/>
        <v/>
      </c>
      <c r="I104" s="124" t="str">
        <f t="shared" si="47"/>
        <v/>
      </c>
      <c r="J104" s="124" t="str">
        <f t="shared" si="38"/>
        <v/>
      </c>
      <c r="K104" s="124" t="str">
        <f t="shared" si="48"/>
        <v/>
      </c>
      <c r="L104" s="124" t="str">
        <f t="shared" si="39"/>
        <v/>
      </c>
      <c r="M104" s="124" t="str">
        <f t="shared" si="49"/>
        <v/>
      </c>
      <c r="N104" s="124" t="str">
        <f t="shared" si="40"/>
        <v/>
      </c>
      <c r="O104" s="124" t="str">
        <f t="shared" si="50"/>
        <v/>
      </c>
      <c r="P104" s="124" t="str">
        <f t="shared" si="41"/>
        <v/>
      </c>
      <c r="Q104" s="124" t="str">
        <f t="shared" si="51"/>
        <v/>
      </c>
      <c r="R104" s="124" t="str">
        <f t="shared" si="42"/>
        <v/>
      </c>
      <c r="S104" s="124" t="str">
        <f t="shared" si="52"/>
        <v/>
      </c>
      <c r="T104" s="124" t="str">
        <f t="shared" si="43"/>
        <v/>
      </c>
    </row>
    <row r="105" spans="1:20" x14ac:dyDescent="0.2">
      <c r="A105" s="15">
        <v>103</v>
      </c>
      <c r="B105" s="123">
        <v>97</v>
      </c>
      <c r="C105" s="124" t="str">
        <f t="shared" si="44"/>
        <v/>
      </c>
      <c r="D105" s="124" t="str">
        <f t="shared" si="35"/>
        <v/>
      </c>
      <c r="E105" s="124" t="str">
        <f t="shared" si="45"/>
        <v/>
      </c>
      <c r="F105" s="124" t="str">
        <f t="shared" si="36"/>
        <v/>
      </c>
      <c r="G105" s="124" t="str">
        <f t="shared" si="46"/>
        <v/>
      </c>
      <c r="H105" s="124" t="str">
        <f t="shared" si="37"/>
        <v/>
      </c>
      <c r="I105" s="124" t="str">
        <f t="shared" si="47"/>
        <v/>
      </c>
      <c r="J105" s="124" t="str">
        <f t="shared" si="38"/>
        <v/>
      </c>
      <c r="K105" s="124" t="str">
        <f t="shared" si="48"/>
        <v/>
      </c>
      <c r="L105" s="124" t="str">
        <f t="shared" si="39"/>
        <v/>
      </c>
      <c r="M105" s="124" t="str">
        <f t="shared" si="49"/>
        <v/>
      </c>
      <c r="N105" s="124" t="str">
        <f t="shared" si="40"/>
        <v/>
      </c>
      <c r="O105" s="124" t="str">
        <f t="shared" si="50"/>
        <v/>
      </c>
      <c r="P105" s="124" t="str">
        <f t="shared" si="41"/>
        <v/>
      </c>
      <c r="Q105" s="124" t="str">
        <f t="shared" si="51"/>
        <v/>
      </c>
      <c r="R105" s="124" t="str">
        <f t="shared" si="42"/>
        <v/>
      </c>
      <c r="S105" s="124" t="str">
        <f t="shared" si="52"/>
        <v/>
      </c>
      <c r="T105" s="124" t="str">
        <f t="shared" si="43"/>
        <v/>
      </c>
    </row>
    <row r="106" spans="1:20" x14ac:dyDescent="0.2">
      <c r="A106" s="15">
        <v>104</v>
      </c>
      <c r="B106" s="123">
        <v>98</v>
      </c>
      <c r="C106" s="124" t="str">
        <f t="shared" si="44"/>
        <v/>
      </c>
      <c r="D106" s="124" t="str">
        <f t="shared" ref="D106:D137" si="53">IF($B106&lt;=$AF$5,C$7,IF($B106&lt;=$AG$5,C$8,""))</f>
        <v/>
      </c>
      <c r="E106" s="124" t="str">
        <f t="shared" si="45"/>
        <v/>
      </c>
      <c r="F106" s="124" t="str">
        <f t="shared" ref="F106:F137" si="54">IF($B106&lt;=$AF$6,E$7,IF($B106&lt;=$AG$6,E$8,""))</f>
        <v/>
      </c>
      <c r="G106" s="124" t="str">
        <f t="shared" si="46"/>
        <v/>
      </c>
      <c r="H106" s="124" t="str">
        <f t="shared" ref="H106:H137" si="55">IF($B106&lt;=$AF$7,G$7,IF($B106&lt;=$AG$7,G$8,""))</f>
        <v/>
      </c>
      <c r="I106" s="124" t="str">
        <f t="shared" si="47"/>
        <v/>
      </c>
      <c r="J106" s="124" t="str">
        <f t="shared" ref="J106:J137" si="56">IF($B106&lt;=$AF$8,I$7,IF($B106&lt;=$AG$8,I$8,""))</f>
        <v/>
      </c>
      <c r="K106" s="124" t="str">
        <f t="shared" si="48"/>
        <v/>
      </c>
      <c r="L106" s="124" t="str">
        <f t="shared" ref="L106:L137" si="57">IF($B106&lt;=$AF$9,K$7,IF($B106&lt;=$AG$9,K$8,""))</f>
        <v/>
      </c>
      <c r="M106" s="124" t="str">
        <f t="shared" si="49"/>
        <v/>
      </c>
      <c r="N106" s="124" t="str">
        <f t="shared" ref="N106:N137" si="58">IF($B106&lt;=$AF$10,M$7,IF($B106&lt;=$AG$10,M$8,""))</f>
        <v/>
      </c>
      <c r="O106" s="124" t="str">
        <f t="shared" si="50"/>
        <v/>
      </c>
      <c r="P106" s="124" t="str">
        <f t="shared" ref="P106:P137" si="59">IF($B106&lt;=$AF$11,O$7,IF($B106&lt;=$AG$11,O$8,""))</f>
        <v/>
      </c>
      <c r="Q106" s="124" t="str">
        <f t="shared" si="51"/>
        <v/>
      </c>
      <c r="R106" s="124" t="str">
        <f t="shared" ref="R106:R137" si="60">IF($B106&lt;=$AF$12,Q$7,IF($B106&lt;=$AG$12,Q$8,""))</f>
        <v/>
      </c>
      <c r="S106" s="124" t="str">
        <f t="shared" si="52"/>
        <v/>
      </c>
      <c r="T106" s="124" t="str">
        <f t="shared" ref="T106:T137" si="61">IF($B106&lt;=$AF$13,S$7,IF($B106&lt;=$AG$13,S$8,""))</f>
        <v/>
      </c>
    </row>
    <row r="107" spans="1:20" x14ac:dyDescent="0.2">
      <c r="A107" s="15">
        <v>105</v>
      </c>
      <c r="B107" s="123">
        <v>99</v>
      </c>
      <c r="C107" s="124" t="str">
        <f t="shared" si="44"/>
        <v/>
      </c>
      <c r="D107" s="124" t="str">
        <f t="shared" si="53"/>
        <v/>
      </c>
      <c r="E107" s="124" t="str">
        <f t="shared" si="45"/>
        <v/>
      </c>
      <c r="F107" s="124" t="str">
        <f t="shared" si="54"/>
        <v/>
      </c>
      <c r="G107" s="124" t="str">
        <f t="shared" si="46"/>
        <v/>
      </c>
      <c r="H107" s="124" t="str">
        <f t="shared" si="55"/>
        <v/>
      </c>
      <c r="I107" s="124" t="str">
        <f t="shared" si="47"/>
        <v/>
      </c>
      <c r="J107" s="124" t="str">
        <f t="shared" si="56"/>
        <v/>
      </c>
      <c r="K107" s="124" t="str">
        <f t="shared" si="48"/>
        <v/>
      </c>
      <c r="L107" s="124" t="str">
        <f t="shared" si="57"/>
        <v/>
      </c>
      <c r="M107" s="124" t="str">
        <f t="shared" si="49"/>
        <v/>
      </c>
      <c r="N107" s="124" t="str">
        <f t="shared" si="58"/>
        <v/>
      </c>
      <c r="O107" s="124" t="str">
        <f t="shared" si="50"/>
        <v/>
      </c>
      <c r="P107" s="124" t="str">
        <f t="shared" si="59"/>
        <v/>
      </c>
      <c r="Q107" s="124" t="str">
        <f t="shared" si="51"/>
        <v/>
      </c>
      <c r="R107" s="124" t="str">
        <f t="shared" si="60"/>
        <v/>
      </c>
      <c r="S107" s="124" t="str">
        <f t="shared" si="52"/>
        <v/>
      </c>
      <c r="T107" s="124" t="str">
        <f t="shared" si="61"/>
        <v/>
      </c>
    </row>
    <row r="108" spans="1:20" x14ac:dyDescent="0.2">
      <c r="A108" s="15">
        <v>106</v>
      </c>
      <c r="B108" s="123">
        <v>100</v>
      </c>
      <c r="C108" s="124" t="str">
        <f t="shared" si="44"/>
        <v/>
      </c>
      <c r="D108" s="124" t="str">
        <f t="shared" si="53"/>
        <v/>
      </c>
      <c r="E108" s="124" t="str">
        <f t="shared" si="45"/>
        <v/>
      </c>
      <c r="F108" s="124" t="str">
        <f t="shared" si="54"/>
        <v/>
      </c>
      <c r="G108" s="124" t="str">
        <f t="shared" si="46"/>
        <v/>
      </c>
      <c r="H108" s="124" t="str">
        <f t="shared" si="55"/>
        <v/>
      </c>
      <c r="I108" s="124" t="str">
        <f t="shared" si="47"/>
        <v/>
      </c>
      <c r="J108" s="124" t="str">
        <f t="shared" si="56"/>
        <v/>
      </c>
      <c r="K108" s="124" t="str">
        <f t="shared" si="48"/>
        <v/>
      </c>
      <c r="L108" s="124" t="str">
        <f t="shared" si="57"/>
        <v/>
      </c>
      <c r="M108" s="124" t="str">
        <f t="shared" si="49"/>
        <v/>
      </c>
      <c r="N108" s="124" t="str">
        <f t="shared" si="58"/>
        <v/>
      </c>
      <c r="O108" s="124" t="str">
        <f t="shared" si="50"/>
        <v/>
      </c>
      <c r="P108" s="124" t="str">
        <f t="shared" si="59"/>
        <v/>
      </c>
      <c r="Q108" s="124" t="str">
        <f t="shared" si="51"/>
        <v/>
      </c>
      <c r="R108" s="124" t="str">
        <f t="shared" si="60"/>
        <v/>
      </c>
      <c r="S108" s="124" t="str">
        <f t="shared" si="52"/>
        <v/>
      </c>
      <c r="T108" s="124" t="str">
        <f t="shared" si="61"/>
        <v/>
      </c>
    </row>
    <row r="109" spans="1:20" x14ac:dyDescent="0.2">
      <c r="A109" s="15">
        <v>107</v>
      </c>
      <c r="B109" s="123">
        <v>101</v>
      </c>
      <c r="C109" s="124" t="str">
        <f t="shared" si="44"/>
        <v/>
      </c>
      <c r="D109" s="124" t="str">
        <f t="shared" si="53"/>
        <v/>
      </c>
      <c r="E109" s="124" t="str">
        <f t="shared" si="45"/>
        <v/>
      </c>
      <c r="F109" s="124" t="str">
        <f t="shared" si="54"/>
        <v/>
      </c>
      <c r="G109" s="124" t="str">
        <f t="shared" si="46"/>
        <v/>
      </c>
      <c r="H109" s="124" t="str">
        <f t="shared" si="55"/>
        <v/>
      </c>
      <c r="I109" s="124" t="str">
        <f t="shared" si="47"/>
        <v/>
      </c>
      <c r="J109" s="124" t="str">
        <f t="shared" si="56"/>
        <v/>
      </c>
      <c r="K109" s="124" t="str">
        <f t="shared" si="48"/>
        <v/>
      </c>
      <c r="L109" s="124" t="str">
        <f t="shared" si="57"/>
        <v/>
      </c>
      <c r="M109" s="124" t="str">
        <f t="shared" si="49"/>
        <v/>
      </c>
      <c r="N109" s="124" t="str">
        <f t="shared" si="58"/>
        <v/>
      </c>
      <c r="O109" s="124" t="str">
        <f t="shared" si="50"/>
        <v/>
      </c>
      <c r="P109" s="124" t="str">
        <f t="shared" si="59"/>
        <v/>
      </c>
      <c r="Q109" s="124" t="str">
        <f t="shared" si="51"/>
        <v/>
      </c>
      <c r="R109" s="124" t="str">
        <f t="shared" si="60"/>
        <v/>
      </c>
      <c r="S109" s="124" t="str">
        <f t="shared" si="52"/>
        <v/>
      </c>
      <c r="T109" s="124" t="str">
        <f t="shared" si="61"/>
        <v/>
      </c>
    </row>
    <row r="110" spans="1:20" x14ac:dyDescent="0.2">
      <c r="A110" s="15">
        <v>108</v>
      </c>
      <c r="B110" s="123">
        <v>102</v>
      </c>
      <c r="C110" s="124" t="str">
        <f t="shared" si="44"/>
        <v/>
      </c>
      <c r="D110" s="124" t="str">
        <f t="shared" si="53"/>
        <v/>
      </c>
      <c r="E110" s="124" t="str">
        <f t="shared" si="45"/>
        <v/>
      </c>
      <c r="F110" s="124" t="str">
        <f t="shared" si="54"/>
        <v/>
      </c>
      <c r="G110" s="124" t="str">
        <f t="shared" si="46"/>
        <v/>
      </c>
      <c r="H110" s="124" t="str">
        <f t="shared" si="55"/>
        <v/>
      </c>
      <c r="I110" s="124" t="str">
        <f t="shared" si="47"/>
        <v/>
      </c>
      <c r="J110" s="124" t="str">
        <f t="shared" si="56"/>
        <v/>
      </c>
      <c r="K110" s="124" t="str">
        <f t="shared" si="48"/>
        <v/>
      </c>
      <c r="L110" s="124" t="str">
        <f t="shared" si="57"/>
        <v/>
      </c>
      <c r="M110" s="124" t="str">
        <f t="shared" si="49"/>
        <v/>
      </c>
      <c r="N110" s="124" t="str">
        <f t="shared" si="58"/>
        <v/>
      </c>
      <c r="O110" s="124" t="str">
        <f t="shared" si="50"/>
        <v/>
      </c>
      <c r="P110" s="124" t="str">
        <f t="shared" si="59"/>
        <v/>
      </c>
      <c r="Q110" s="124" t="str">
        <f t="shared" si="51"/>
        <v/>
      </c>
      <c r="R110" s="124" t="str">
        <f t="shared" si="60"/>
        <v/>
      </c>
      <c r="S110" s="124" t="str">
        <f t="shared" si="52"/>
        <v/>
      </c>
      <c r="T110" s="124" t="str">
        <f t="shared" si="61"/>
        <v/>
      </c>
    </row>
    <row r="111" spans="1:20" x14ac:dyDescent="0.2">
      <c r="A111" s="15">
        <v>109</v>
      </c>
      <c r="B111" s="123">
        <v>103</v>
      </c>
      <c r="C111" s="124" t="str">
        <f t="shared" si="44"/>
        <v/>
      </c>
      <c r="D111" s="124" t="str">
        <f t="shared" si="53"/>
        <v/>
      </c>
      <c r="E111" s="124" t="str">
        <f t="shared" si="45"/>
        <v/>
      </c>
      <c r="F111" s="124" t="str">
        <f t="shared" si="54"/>
        <v/>
      </c>
      <c r="G111" s="124" t="str">
        <f t="shared" si="46"/>
        <v/>
      </c>
      <c r="H111" s="124" t="str">
        <f t="shared" si="55"/>
        <v/>
      </c>
      <c r="I111" s="124" t="str">
        <f t="shared" si="47"/>
        <v/>
      </c>
      <c r="J111" s="124" t="str">
        <f t="shared" si="56"/>
        <v/>
      </c>
      <c r="K111" s="124" t="str">
        <f t="shared" si="48"/>
        <v/>
      </c>
      <c r="L111" s="124" t="str">
        <f t="shared" si="57"/>
        <v/>
      </c>
      <c r="M111" s="124" t="str">
        <f t="shared" si="49"/>
        <v/>
      </c>
      <c r="N111" s="124" t="str">
        <f t="shared" si="58"/>
        <v/>
      </c>
      <c r="O111" s="124" t="str">
        <f t="shared" si="50"/>
        <v/>
      </c>
      <c r="P111" s="124" t="str">
        <f t="shared" si="59"/>
        <v/>
      </c>
      <c r="Q111" s="124" t="str">
        <f t="shared" si="51"/>
        <v/>
      </c>
      <c r="R111" s="124" t="str">
        <f t="shared" si="60"/>
        <v/>
      </c>
      <c r="S111" s="124" t="str">
        <f t="shared" si="52"/>
        <v/>
      </c>
      <c r="T111" s="124" t="str">
        <f t="shared" si="61"/>
        <v/>
      </c>
    </row>
    <row r="112" spans="1:20" x14ac:dyDescent="0.2">
      <c r="A112" s="15">
        <v>110</v>
      </c>
      <c r="B112" s="123">
        <v>104</v>
      </c>
      <c r="C112" s="124" t="str">
        <f t="shared" si="44"/>
        <v/>
      </c>
      <c r="D112" s="124" t="str">
        <f t="shared" si="53"/>
        <v/>
      </c>
      <c r="E112" s="124" t="str">
        <f t="shared" si="45"/>
        <v/>
      </c>
      <c r="F112" s="124" t="str">
        <f t="shared" si="54"/>
        <v/>
      </c>
      <c r="G112" s="124" t="str">
        <f t="shared" si="46"/>
        <v/>
      </c>
      <c r="H112" s="124" t="str">
        <f t="shared" si="55"/>
        <v/>
      </c>
      <c r="I112" s="124" t="str">
        <f t="shared" si="47"/>
        <v/>
      </c>
      <c r="J112" s="124" t="str">
        <f t="shared" si="56"/>
        <v/>
      </c>
      <c r="K112" s="124" t="str">
        <f t="shared" si="48"/>
        <v/>
      </c>
      <c r="L112" s="124" t="str">
        <f t="shared" si="57"/>
        <v/>
      </c>
      <c r="M112" s="124" t="str">
        <f t="shared" si="49"/>
        <v/>
      </c>
      <c r="N112" s="124" t="str">
        <f t="shared" si="58"/>
        <v/>
      </c>
      <c r="O112" s="124" t="str">
        <f t="shared" si="50"/>
        <v/>
      </c>
      <c r="P112" s="124" t="str">
        <f t="shared" si="59"/>
        <v/>
      </c>
      <c r="Q112" s="124" t="str">
        <f t="shared" si="51"/>
        <v/>
      </c>
      <c r="R112" s="124" t="str">
        <f t="shared" si="60"/>
        <v/>
      </c>
      <c r="S112" s="124" t="str">
        <f t="shared" si="52"/>
        <v/>
      </c>
      <c r="T112" s="124" t="str">
        <f t="shared" si="61"/>
        <v/>
      </c>
    </row>
    <row r="113" spans="1:20" x14ac:dyDescent="0.2">
      <c r="A113" s="15">
        <v>111</v>
      </c>
      <c r="B113" s="123">
        <v>105</v>
      </c>
      <c r="C113" s="124" t="str">
        <f t="shared" si="44"/>
        <v/>
      </c>
      <c r="D113" s="124" t="str">
        <f t="shared" si="53"/>
        <v/>
      </c>
      <c r="E113" s="124" t="str">
        <f t="shared" si="45"/>
        <v/>
      </c>
      <c r="F113" s="124" t="str">
        <f t="shared" si="54"/>
        <v/>
      </c>
      <c r="G113" s="124" t="str">
        <f t="shared" si="46"/>
        <v/>
      </c>
      <c r="H113" s="124" t="str">
        <f t="shared" si="55"/>
        <v/>
      </c>
      <c r="I113" s="124" t="str">
        <f t="shared" si="47"/>
        <v/>
      </c>
      <c r="J113" s="124" t="str">
        <f t="shared" si="56"/>
        <v/>
      </c>
      <c r="K113" s="124" t="str">
        <f t="shared" si="48"/>
        <v/>
      </c>
      <c r="L113" s="124" t="str">
        <f t="shared" si="57"/>
        <v/>
      </c>
      <c r="M113" s="124" t="str">
        <f t="shared" si="49"/>
        <v/>
      </c>
      <c r="N113" s="124" t="str">
        <f t="shared" si="58"/>
        <v/>
      </c>
      <c r="O113" s="124" t="str">
        <f t="shared" si="50"/>
        <v/>
      </c>
      <c r="P113" s="124" t="str">
        <f t="shared" si="59"/>
        <v/>
      </c>
      <c r="Q113" s="124" t="str">
        <f t="shared" si="51"/>
        <v/>
      </c>
      <c r="R113" s="124" t="str">
        <f t="shared" si="60"/>
        <v/>
      </c>
      <c r="S113" s="124" t="str">
        <f t="shared" si="52"/>
        <v/>
      </c>
      <c r="T113" s="124" t="str">
        <f t="shared" si="61"/>
        <v/>
      </c>
    </row>
    <row r="114" spans="1:20" x14ac:dyDescent="0.2">
      <c r="A114" s="15">
        <v>112</v>
      </c>
      <c r="B114" s="123">
        <v>106</v>
      </c>
      <c r="C114" s="124" t="str">
        <f t="shared" si="44"/>
        <v/>
      </c>
      <c r="D114" s="124" t="str">
        <f t="shared" si="53"/>
        <v/>
      </c>
      <c r="E114" s="124" t="str">
        <f t="shared" si="45"/>
        <v/>
      </c>
      <c r="F114" s="124" t="str">
        <f t="shared" si="54"/>
        <v/>
      </c>
      <c r="G114" s="124" t="str">
        <f t="shared" si="46"/>
        <v/>
      </c>
      <c r="H114" s="124" t="str">
        <f t="shared" si="55"/>
        <v/>
      </c>
      <c r="I114" s="124" t="str">
        <f t="shared" si="47"/>
        <v/>
      </c>
      <c r="J114" s="124" t="str">
        <f t="shared" si="56"/>
        <v/>
      </c>
      <c r="K114" s="124" t="str">
        <f t="shared" si="48"/>
        <v/>
      </c>
      <c r="L114" s="124" t="str">
        <f t="shared" si="57"/>
        <v/>
      </c>
      <c r="M114" s="124" t="str">
        <f t="shared" si="49"/>
        <v/>
      </c>
      <c r="N114" s="124" t="str">
        <f t="shared" si="58"/>
        <v/>
      </c>
      <c r="O114" s="124" t="str">
        <f t="shared" si="50"/>
        <v/>
      </c>
      <c r="P114" s="124" t="str">
        <f t="shared" si="59"/>
        <v/>
      </c>
      <c r="Q114" s="124" t="str">
        <f t="shared" si="51"/>
        <v/>
      </c>
      <c r="R114" s="124" t="str">
        <f t="shared" si="60"/>
        <v/>
      </c>
      <c r="S114" s="124" t="str">
        <f t="shared" si="52"/>
        <v/>
      </c>
      <c r="T114" s="124" t="str">
        <f t="shared" si="61"/>
        <v/>
      </c>
    </row>
    <row r="115" spans="1:20" x14ac:dyDescent="0.2">
      <c r="A115" s="15">
        <v>113</v>
      </c>
      <c r="B115" s="123">
        <v>107</v>
      </c>
      <c r="C115" s="124" t="str">
        <f t="shared" si="44"/>
        <v/>
      </c>
      <c r="D115" s="124" t="str">
        <f t="shared" si="53"/>
        <v/>
      </c>
      <c r="E115" s="124" t="str">
        <f t="shared" si="45"/>
        <v/>
      </c>
      <c r="F115" s="124" t="str">
        <f t="shared" si="54"/>
        <v/>
      </c>
      <c r="G115" s="124" t="str">
        <f t="shared" si="46"/>
        <v/>
      </c>
      <c r="H115" s="124" t="str">
        <f t="shared" si="55"/>
        <v/>
      </c>
      <c r="I115" s="124" t="str">
        <f t="shared" si="47"/>
        <v/>
      </c>
      <c r="J115" s="124" t="str">
        <f t="shared" si="56"/>
        <v/>
      </c>
      <c r="K115" s="124" t="str">
        <f t="shared" si="48"/>
        <v/>
      </c>
      <c r="L115" s="124" t="str">
        <f t="shared" si="57"/>
        <v/>
      </c>
      <c r="M115" s="124" t="str">
        <f t="shared" si="49"/>
        <v/>
      </c>
      <c r="N115" s="124" t="str">
        <f t="shared" si="58"/>
        <v/>
      </c>
      <c r="O115" s="124" t="str">
        <f t="shared" si="50"/>
        <v/>
      </c>
      <c r="P115" s="124" t="str">
        <f t="shared" si="59"/>
        <v/>
      </c>
      <c r="Q115" s="124" t="str">
        <f t="shared" si="51"/>
        <v/>
      </c>
      <c r="R115" s="124" t="str">
        <f t="shared" si="60"/>
        <v/>
      </c>
      <c r="S115" s="124" t="str">
        <f t="shared" si="52"/>
        <v/>
      </c>
      <c r="T115" s="124" t="str">
        <f t="shared" si="61"/>
        <v/>
      </c>
    </row>
    <row r="116" spans="1:20" x14ac:dyDescent="0.2">
      <c r="A116" s="15">
        <v>114</v>
      </c>
      <c r="B116" s="123">
        <v>108</v>
      </c>
      <c r="C116" s="124" t="str">
        <f t="shared" si="44"/>
        <v/>
      </c>
      <c r="D116" s="124" t="str">
        <f t="shared" si="53"/>
        <v/>
      </c>
      <c r="E116" s="124" t="str">
        <f t="shared" si="45"/>
        <v/>
      </c>
      <c r="F116" s="124" t="str">
        <f t="shared" si="54"/>
        <v/>
      </c>
      <c r="G116" s="124" t="str">
        <f t="shared" si="46"/>
        <v/>
      </c>
      <c r="H116" s="124" t="str">
        <f t="shared" si="55"/>
        <v/>
      </c>
      <c r="I116" s="124" t="str">
        <f t="shared" si="47"/>
        <v/>
      </c>
      <c r="J116" s="124" t="str">
        <f t="shared" si="56"/>
        <v/>
      </c>
      <c r="K116" s="124" t="str">
        <f t="shared" si="48"/>
        <v/>
      </c>
      <c r="L116" s="124" t="str">
        <f t="shared" si="57"/>
        <v/>
      </c>
      <c r="M116" s="124" t="str">
        <f t="shared" si="49"/>
        <v/>
      </c>
      <c r="N116" s="124" t="str">
        <f t="shared" si="58"/>
        <v/>
      </c>
      <c r="O116" s="124" t="str">
        <f t="shared" si="50"/>
        <v/>
      </c>
      <c r="P116" s="124" t="str">
        <f t="shared" si="59"/>
        <v/>
      </c>
      <c r="Q116" s="124" t="str">
        <f t="shared" si="51"/>
        <v/>
      </c>
      <c r="R116" s="124" t="str">
        <f t="shared" si="60"/>
        <v/>
      </c>
      <c r="S116" s="124" t="str">
        <f t="shared" si="52"/>
        <v/>
      </c>
      <c r="T116" s="124" t="str">
        <f t="shared" si="61"/>
        <v/>
      </c>
    </row>
    <row r="117" spans="1:20" x14ac:dyDescent="0.2">
      <c r="A117" s="15">
        <v>115</v>
      </c>
      <c r="B117" s="123">
        <v>109</v>
      </c>
      <c r="C117" s="124" t="str">
        <f t="shared" si="44"/>
        <v/>
      </c>
      <c r="D117" s="124" t="str">
        <f t="shared" si="53"/>
        <v/>
      </c>
      <c r="E117" s="124" t="str">
        <f t="shared" si="45"/>
        <v/>
      </c>
      <c r="F117" s="124" t="str">
        <f t="shared" si="54"/>
        <v/>
      </c>
      <c r="G117" s="124" t="str">
        <f t="shared" si="46"/>
        <v/>
      </c>
      <c r="H117" s="124" t="str">
        <f t="shared" si="55"/>
        <v/>
      </c>
      <c r="I117" s="124" t="str">
        <f t="shared" si="47"/>
        <v/>
      </c>
      <c r="J117" s="124" t="str">
        <f t="shared" si="56"/>
        <v/>
      </c>
      <c r="K117" s="124" t="str">
        <f t="shared" si="48"/>
        <v/>
      </c>
      <c r="L117" s="124" t="str">
        <f t="shared" si="57"/>
        <v/>
      </c>
      <c r="M117" s="124" t="str">
        <f t="shared" si="49"/>
        <v/>
      </c>
      <c r="N117" s="124" t="str">
        <f t="shared" si="58"/>
        <v/>
      </c>
      <c r="O117" s="124" t="str">
        <f t="shared" si="50"/>
        <v/>
      </c>
      <c r="P117" s="124" t="str">
        <f t="shared" si="59"/>
        <v/>
      </c>
      <c r="Q117" s="124" t="str">
        <f t="shared" si="51"/>
        <v/>
      </c>
      <c r="R117" s="124" t="str">
        <f t="shared" si="60"/>
        <v/>
      </c>
      <c r="S117" s="124" t="str">
        <f t="shared" si="52"/>
        <v/>
      </c>
      <c r="T117" s="124" t="str">
        <f t="shared" si="61"/>
        <v/>
      </c>
    </row>
    <row r="118" spans="1:20" x14ac:dyDescent="0.2">
      <c r="A118" s="15">
        <v>116</v>
      </c>
      <c r="B118" s="123">
        <v>110</v>
      </c>
      <c r="C118" s="124" t="str">
        <f t="shared" si="44"/>
        <v/>
      </c>
      <c r="D118" s="124" t="str">
        <f t="shared" si="53"/>
        <v/>
      </c>
      <c r="E118" s="124" t="str">
        <f t="shared" si="45"/>
        <v/>
      </c>
      <c r="F118" s="124" t="str">
        <f t="shared" si="54"/>
        <v/>
      </c>
      <c r="G118" s="124" t="str">
        <f t="shared" si="46"/>
        <v/>
      </c>
      <c r="H118" s="124" t="str">
        <f t="shared" si="55"/>
        <v/>
      </c>
      <c r="I118" s="124" t="str">
        <f t="shared" si="47"/>
        <v/>
      </c>
      <c r="J118" s="124" t="str">
        <f t="shared" si="56"/>
        <v/>
      </c>
      <c r="K118" s="124" t="str">
        <f t="shared" si="48"/>
        <v/>
      </c>
      <c r="L118" s="124" t="str">
        <f t="shared" si="57"/>
        <v/>
      </c>
      <c r="M118" s="124" t="str">
        <f t="shared" si="49"/>
        <v/>
      </c>
      <c r="N118" s="124" t="str">
        <f t="shared" si="58"/>
        <v/>
      </c>
      <c r="O118" s="124" t="str">
        <f t="shared" si="50"/>
        <v/>
      </c>
      <c r="P118" s="124" t="str">
        <f t="shared" si="59"/>
        <v/>
      </c>
      <c r="Q118" s="124" t="str">
        <f t="shared" si="51"/>
        <v/>
      </c>
      <c r="R118" s="124" t="str">
        <f t="shared" si="60"/>
        <v/>
      </c>
      <c r="S118" s="124" t="str">
        <f t="shared" si="52"/>
        <v/>
      </c>
      <c r="T118" s="124" t="str">
        <f t="shared" si="61"/>
        <v/>
      </c>
    </row>
    <row r="119" spans="1:20" x14ac:dyDescent="0.2">
      <c r="A119" s="15">
        <v>117</v>
      </c>
      <c r="B119" s="123">
        <v>111</v>
      </c>
      <c r="C119" s="124" t="str">
        <f t="shared" si="44"/>
        <v/>
      </c>
      <c r="D119" s="124" t="str">
        <f t="shared" si="53"/>
        <v/>
      </c>
      <c r="E119" s="124" t="str">
        <f t="shared" si="45"/>
        <v/>
      </c>
      <c r="F119" s="124" t="str">
        <f t="shared" si="54"/>
        <v/>
      </c>
      <c r="G119" s="124" t="str">
        <f t="shared" si="46"/>
        <v/>
      </c>
      <c r="H119" s="124" t="str">
        <f t="shared" si="55"/>
        <v/>
      </c>
      <c r="I119" s="124" t="str">
        <f t="shared" si="47"/>
        <v/>
      </c>
      <c r="J119" s="124" t="str">
        <f t="shared" si="56"/>
        <v/>
      </c>
      <c r="K119" s="124" t="str">
        <f t="shared" si="48"/>
        <v/>
      </c>
      <c r="L119" s="124" t="str">
        <f t="shared" si="57"/>
        <v/>
      </c>
      <c r="M119" s="124" t="str">
        <f t="shared" si="49"/>
        <v/>
      </c>
      <c r="N119" s="124" t="str">
        <f t="shared" si="58"/>
        <v/>
      </c>
      <c r="O119" s="124" t="str">
        <f t="shared" si="50"/>
        <v/>
      </c>
      <c r="P119" s="124" t="str">
        <f t="shared" si="59"/>
        <v/>
      </c>
      <c r="Q119" s="124" t="str">
        <f t="shared" si="51"/>
        <v/>
      </c>
      <c r="R119" s="124" t="str">
        <f t="shared" si="60"/>
        <v/>
      </c>
      <c r="S119" s="124" t="str">
        <f t="shared" si="52"/>
        <v/>
      </c>
      <c r="T119" s="124" t="str">
        <f t="shared" si="61"/>
        <v/>
      </c>
    </row>
    <row r="120" spans="1:20" x14ac:dyDescent="0.2">
      <c r="A120" s="15">
        <v>118</v>
      </c>
      <c r="B120" s="123">
        <v>112</v>
      </c>
      <c r="C120" s="124" t="str">
        <f t="shared" si="44"/>
        <v/>
      </c>
      <c r="D120" s="124" t="str">
        <f t="shared" si="53"/>
        <v/>
      </c>
      <c r="E120" s="124" t="str">
        <f t="shared" si="45"/>
        <v/>
      </c>
      <c r="F120" s="124" t="str">
        <f t="shared" si="54"/>
        <v/>
      </c>
      <c r="G120" s="124" t="str">
        <f t="shared" si="46"/>
        <v/>
      </c>
      <c r="H120" s="124" t="str">
        <f t="shared" si="55"/>
        <v/>
      </c>
      <c r="I120" s="124" t="str">
        <f t="shared" si="47"/>
        <v/>
      </c>
      <c r="J120" s="124" t="str">
        <f t="shared" si="56"/>
        <v/>
      </c>
      <c r="K120" s="124" t="str">
        <f t="shared" si="48"/>
        <v/>
      </c>
      <c r="L120" s="124" t="str">
        <f t="shared" si="57"/>
        <v/>
      </c>
      <c r="M120" s="124" t="str">
        <f t="shared" si="49"/>
        <v/>
      </c>
      <c r="N120" s="124" t="str">
        <f t="shared" si="58"/>
        <v/>
      </c>
      <c r="O120" s="124" t="str">
        <f t="shared" si="50"/>
        <v/>
      </c>
      <c r="P120" s="124" t="str">
        <f t="shared" si="59"/>
        <v/>
      </c>
      <c r="Q120" s="124" t="str">
        <f t="shared" si="51"/>
        <v/>
      </c>
      <c r="R120" s="124" t="str">
        <f t="shared" si="60"/>
        <v/>
      </c>
      <c r="S120" s="124" t="str">
        <f t="shared" si="52"/>
        <v/>
      </c>
      <c r="T120" s="124" t="str">
        <f t="shared" si="61"/>
        <v/>
      </c>
    </row>
    <row r="121" spans="1:20" x14ac:dyDescent="0.2">
      <c r="A121" s="15">
        <v>119</v>
      </c>
      <c r="B121" s="123">
        <v>113</v>
      </c>
      <c r="C121" s="124" t="str">
        <f t="shared" si="44"/>
        <v/>
      </c>
      <c r="D121" s="124" t="str">
        <f t="shared" si="53"/>
        <v/>
      </c>
      <c r="E121" s="124" t="str">
        <f t="shared" si="45"/>
        <v/>
      </c>
      <c r="F121" s="124" t="str">
        <f t="shared" si="54"/>
        <v/>
      </c>
      <c r="G121" s="124" t="str">
        <f t="shared" si="46"/>
        <v/>
      </c>
      <c r="H121" s="124" t="str">
        <f t="shared" si="55"/>
        <v/>
      </c>
      <c r="I121" s="124" t="str">
        <f t="shared" si="47"/>
        <v/>
      </c>
      <c r="J121" s="124" t="str">
        <f t="shared" si="56"/>
        <v/>
      </c>
      <c r="K121" s="124" t="str">
        <f t="shared" si="48"/>
        <v/>
      </c>
      <c r="L121" s="124" t="str">
        <f t="shared" si="57"/>
        <v/>
      </c>
      <c r="M121" s="124" t="str">
        <f t="shared" si="49"/>
        <v/>
      </c>
      <c r="N121" s="124" t="str">
        <f t="shared" si="58"/>
        <v/>
      </c>
      <c r="O121" s="124" t="str">
        <f t="shared" si="50"/>
        <v/>
      </c>
      <c r="P121" s="124" t="str">
        <f t="shared" si="59"/>
        <v/>
      </c>
      <c r="Q121" s="124" t="str">
        <f t="shared" si="51"/>
        <v/>
      </c>
      <c r="R121" s="124" t="str">
        <f t="shared" si="60"/>
        <v/>
      </c>
      <c r="S121" s="124" t="str">
        <f t="shared" si="52"/>
        <v/>
      </c>
      <c r="T121" s="124" t="str">
        <f t="shared" si="61"/>
        <v/>
      </c>
    </row>
    <row r="122" spans="1:20" x14ac:dyDescent="0.2">
      <c r="A122" s="15">
        <v>120</v>
      </c>
      <c r="B122" s="123">
        <v>114</v>
      </c>
      <c r="C122" s="124" t="str">
        <f t="shared" si="44"/>
        <v/>
      </c>
      <c r="D122" s="124" t="str">
        <f t="shared" si="53"/>
        <v/>
      </c>
      <c r="E122" s="124" t="str">
        <f t="shared" si="45"/>
        <v/>
      </c>
      <c r="F122" s="124" t="str">
        <f t="shared" si="54"/>
        <v/>
      </c>
      <c r="G122" s="124" t="str">
        <f t="shared" si="46"/>
        <v/>
      </c>
      <c r="H122" s="124" t="str">
        <f t="shared" si="55"/>
        <v/>
      </c>
      <c r="I122" s="124" t="str">
        <f t="shared" si="47"/>
        <v/>
      </c>
      <c r="J122" s="124" t="str">
        <f t="shared" si="56"/>
        <v/>
      </c>
      <c r="K122" s="124" t="str">
        <f t="shared" si="48"/>
        <v/>
      </c>
      <c r="L122" s="124" t="str">
        <f t="shared" si="57"/>
        <v/>
      </c>
      <c r="M122" s="124" t="str">
        <f t="shared" si="49"/>
        <v/>
      </c>
      <c r="N122" s="124" t="str">
        <f t="shared" si="58"/>
        <v/>
      </c>
      <c r="O122" s="124" t="str">
        <f t="shared" si="50"/>
        <v/>
      </c>
      <c r="P122" s="124" t="str">
        <f t="shared" si="59"/>
        <v/>
      </c>
      <c r="Q122" s="124" t="str">
        <f t="shared" si="51"/>
        <v/>
      </c>
      <c r="R122" s="124" t="str">
        <f t="shared" si="60"/>
        <v/>
      </c>
      <c r="S122" s="124" t="str">
        <f t="shared" si="52"/>
        <v/>
      </c>
      <c r="T122" s="124" t="str">
        <f t="shared" si="61"/>
        <v/>
      </c>
    </row>
    <row r="123" spans="1:20" x14ac:dyDescent="0.2">
      <c r="A123" s="15">
        <v>121</v>
      </c>
      <c r="B123" s="123">
        <v>115</v>
      </c>
      <c r="C123" s="124" t="str">
        <f t="shared" si="44"/>
        <v/>
      </c>
      <c r="D123" s="124" t="str">
        <f t="shared" si="53"/>
        <v/>
      </c>
      <c r="E123" s="124" t="str">
        <f t="shared" si="45"/>
        <v/>
      </c>
      <c r="F123" s="124" t="str">
        <f t="shared" si="54"/>
        <v/>
      </c>
      <c r="G123" s="124" t="str">
        <f t="shared" si="46"/>
        <v/>
      </c>
      <c r="H123" s="124" t="str">
        <f t="shared" si="55"/>
        <v/>
      </c>
      <c r="I123" s="124" t="str">
        <f t="shared" si="47"/>
        <v/>
      </c>
      <c r="J123" s="124" t="str">
        <f t="shared" si="56"/>
        <v/>
      </c>
      <c r="K123" s="124" t="str">
        <f t="shared" si="48"/>
        <v/>
      </c>
      <c r="L123" s="124" t="str">
        <f t="shared" si="57"/>
        <v/>
      </c>
      <c r="M123" s="124" t="str">
        <f t="shared" si="49"/>
        <v/>
      </c>
      <c r="N123" s="124" t="str">
        <f t="shared" si="58"/>
        <v/>
      </c>
      <c r="O123" s="124" t="str">
        <f t="shared" si="50"/>
        <v/>
      </c>
      <c r="P123" s="124" t="str">
        <f t="shared" si="59"/>
        <v/>
      </c>
      <c r="Q123" s="124" t="str">
        <f t="shared" si="51"/>
        <v/>
      </c>
      <c r="R123" s="124" t="str">
        <f t="shared" si="60"/>
        <v/>
      </c>
      <c r="S123" s="124" t="str">
        <f t="shared" si="52"/>
        <v/>
      </c>
      <c r="T123" s="124" t="str">
        <f t="shared" si="61"/>
        <v/>
      </c>
    </row>
    <row r="124" spans="1:20" x14ac:dyDescent="0.2">
      <c r="A124" s="15">
        <v>122</v>
      </c>
      <c r="B124" s="123">
        <v>116</v>
      </c>
      <c r="C124" s="124" t="str">
        <f t="shared" si="44"/>
        <v/>
      </c>
      <c r="D124" s="124" t="str">
        <f t="shared" si="53"/>
        <v/>
      </c>
      <c r="E124" s="124" t="str">
        <f t="shared" si="45"/>
        <v/>
      </c>
      <c r="F124" s="124" t="str">
        <f t="shared" si="54"/>
        <v/>
      </c>
      <c r="G124" s="124" t="str">
        <f t="shared" si="46"/>
        <v/>
      </c>
      <c r="H124" s="124" t="str">
        <f t="shared" si="55"/>
        <v/>
      </c>
      <c r="I124" s="124" t="str">
        <f t="shared" si="47"/>
        <v/>
      </c>
      <c r="J124" s="124" t="str">
        <f t="shared" si="56"/>
        <v/>
      </c>
      <c r="K124" s="124" t="str">
        <f t="shared" si="48"/>
        <v/>
      </c>
      <c r="L124" s="124" t="str">
        <f t="shared" si="57"/>
        <v/>
      </c>
      <c r="M124" s="124" t="str">
        <f t="shared" si="49"/>
        <v/>
      </c>
      <c r="N124" s="124" t="str">
        <f t="shared" si="58"/>
        <v/>
      </c>
      <c r="O124" s="124" t="str">
        <f t="shared" si="50"/>
        <v/>
      </c>
      <c r="P124" s="124" t="str">
        <f t="shared" si="59"/>
        <v/>
      </c>
      <c r="Q124" s="124" t="str">
        <f t="shared" si="51"/>
        <v/>
      </c>
      <c r="R124" s="124" t="str">
        <f t="shared" si="60"/>
        <v/>
      </c>
      <c r="S124" s="124" t="str">
        <f t="shared" si="52"/>
        <v/>
      </c>
      <c r="T124" s="124" t="str">
        <f t="shared" si="61"/>
        <v/>
      </c>
    </row>
    <row r="125" spans="1:20" x14ac:dyDescent="0.2">
      <c r="A125" s="15">
        <v>123</v>
      </c>
      <c r="B125" s="123">
        <v>117</v>
      </c>
      <c r="C125" s="124" t="str">
        <f t="shared" si="44"/>
        <v/>
      </c>
      <c r="D125" s="124" t="str">
        <f t="shared" si="53"/>
        <v/>
      </c>
      <c r="E125" s="124" t="str">
        <f t="shared" si="45"/>
        <v/>
      </c>
      <c r="F125" s="124" t="str">
        <f t="shared" si="54"/>
        <v/>
      </c>
      <c r="G125" s="124" t="str">
        <f t="shared" si="46"/>
        <v/>
      </c>
      <c r="H125" s="124" t="str">
        <f t="shared" si="55"/>
        <v/>
      </c>
      <c r="I125" s="124" t="str">
        <f t="shared" si="47"/>
        <v/>
      </c>
      <c r="J125" s="124" t="str">
        <f t="shared" si="56"/>
        <v/>
      </c>
      <c r="K125" s="124" t="str">
        <f t="shared" si="48"/>
        <v/>
      </c>
      <c r="L125" s="124" t="str">
        <f t="shared" si="57"/>
        <v/>
      </c>
      <c r="M125" s="124" t="str">
        <f t="shared" si="49"/>
        <v/>
      </c>
      <c r="N125" s="124" t="str">
        <f t="shared" si="58"/>
        <v/>
      </c>
      <c r="O125" s="124" t="str">
        <f t="shared" si="50"/>
        <v/>
      </c>
      <c r="P125" s="124" t="str">
        <f t="shared" si="59"/>
        <v/>
      </c>
      <c r="Q125" s="124" t="str">
        <f t="shared" si="51"/>
        <v/>
      </c>
      <c r="R125" s="124" t="str">
        <f t="shared" si="60"/>
        <v/>
      </c>
      <c r="S125" s="124" t="str">
        <f t="shared" si="52"/>
        <v/>
      </c>
      <c r="T125" s="124" t="str">
        <f t="shared" si="61"/>
        <v/>
      </c>
    </row>
    <row r="126" spans="1:20" x14ac:dyDescent="0.2">
      <c r="A126" s="15">
        <v>124</v>
      </c>
      <c r="B126" s="123">
        <v>118</v>
      </c>
      <c r="C126" s="124" t="str">
        <f t="shared" si="44"/>
        <v/>
      </c>
      <c r="D126" s="124" t="str">
        <f t="shared" si="53"/>
        <v/>
      </c>
      <c r="E126" s="124" t="str">
        <f t="shared" si="45"/>
        <v/>
      </c>
      <c r="F126" s="124" t="str">
        <f t="shared" si="54"/>
        <v/>
      </c>
      <c r="G126" s="124" t="str">
        <f t="shared" si="46"/>
        <v/>
      </c>
      <c r="H126" s="124" t="str">
        <f t="shared" si="55"/>
        <v/>
      </c>
      <c r="I126" s="124" t="str">
        <f t="shared" si="47"/>
        <v/>
      </c>
      <c r="J126" s="124" t="str">
        <f t="shared" si="56"/>
        <v/>
      </c>
      <c r="K126" s="124" t="str">
        <f t="shared" si="48"/>
        <v/>
      </c>
      <c r="L126" s="124" t="str">
        <f t="shared" si="57"/>
        <v/>
      </c>
      <c r="M126" s="124" t="str">
        <f t="shared" si="49"/>
        <v/>
      </c>
      <c r="N126" s="124" t="str">
        <f t="shared" si="58"/>
        <v/>
      </c>
      <c r="O126" s="124" t="str">
        <f t="shared" si="50"/>
        <v/>
      </c>
      <c r="P126" s="124" t="str">
        <f t="shared" si="59"/>
        <v/>
      </c>
      <c r="Q126" s="124" t="str">
        <f t="shared" si="51"/>
        <v/>
      </c>
      <c r="R126" s="124" t="str">
        <f t="shared" si="60"/>
        <v/>
      </c>
      <c r="S126" s="124" t="str">
        <f t="shared" si="52"/>
        <v/>
      </c>
      <c r="T126" s="124" t="str">
        <f t="shared" si="61"/>
        <v/>
      </c>
    </row>
    <row r="127" spans="1:20" x14ac:dyDescent="0.2">
      <c r="A127" s="15">
        <v>125</v>
      </c>
      <c r="B127" s="123">
        <v>119</v>
      </c>
      <c r="C127" s="124" t="str">
        <f t="shared" si="44"/>
        <v/>
      </c>
      <c r="D127" s="124" t="str">
        <f t="shared" si="53"/>
        <v/>
      </c>
      <c r="E127" s="124" t="str">
        <f t="shared" si="45"/>
        <v/>
      </c>
      <c r="F127" s="124" t="str">
        <f t="shared" si="54"/>
        <v/>
      </c>
      <c r="G127" s="124" t="str">
        <f t="shared" si="46"/>
        <v/>
      </c>
      <c r="H127" s="124" t="str">
        <f t="shared" si="55"/>
        <v/>
      </c>
      <c r="I127" s="124" t="str">
        <f t="shared" si="47"/>
        <v/>
      </c>
      <c r="J127" s="124" t="str">
        <f t="shared" si="56"/>
        <v/>
      </c>
      <c r="K127" s="124" t="str">
        <f t="shared" si="48"/>
        <v/>
      </c>
      <c r="L127" s="124" t="str">
        <f t="shared" si="57"/>
        <v/>
      </c>
      <c r="M127" s="124" t="str">
        <f t="shared" si="49"/>
        <v/>
      </c>
      <c r="N127" s="124" t="str">
        <f t="shared" si="58"/>
        <v/>
      </c>
      <c r="O127" s="124" t="str">
        <f t="shared" si="50"/>
        <v/>
      </c>
      <c r="P127" s="124" t="str">
        <f t="shared" si="59"/>
        <v/>
      </c>
      <c r="Q127" s="124" t="str">
        <f t="shared" si="51"/>
        <v/>
      </c>
      <c r="R127" s="124" t="str">
        <f t="shared" si="60"/>
        <v/>
      </c>
      <c r="S127" s="124" t="str">
        <f t="shared" si="52"/>
        <v/>
      </c>
      <c r="T127" s="124" t="str">
        <f t="shared" si="61"/>
        <v/>
      </c>
    </row>
    <row r="128" spans="1:20" x14ac:dyDescent="0.2">
      <c r="A128" s="15">
        <v>126</v>
      </c>
      <c r="B128" s="123">
        <v>120</v>
      </c>
      <c r="C128" s="124" t="str">
        <f t="shared" si="44"/>
        <v/>
      </c>
      <c r="D128" s="124" t="str">
        <f t="shared" si="53"/>
        <v/>
      </c>
      <c r="E128" s="124" t="str">
        <f t="shared" si="45"/>
        <v/>
      </c>
      <c r="F128" s="124" t="str">
        <f t="shared" si="54"/>
        <v/>
      </c>
      <c r="G128" s="124" t="str">
        <f t="shared" si="46"/>
        <v/>
      </c>
      <c r="H128" s="124" t="str">
        <f t="shared" si="55"/>
        <v/>
      </c>
      <c r="I128" s="124" t="str">
        <f t="shared" si="47"/>
        <v/>
      </c>
      <c r="J128" s="124" t="str">
        <f t="shared" si="56"/>
        <v/>
      </c>
      <c r="K128" s="124" t="str">
        <f t="shared" si="48"/>
        <v/>
      </c>
      <c r="L128" s="124" t="str">
        <f t="shared" si="57"/>
        <v/>
      </c>
      <c r="M128" s="124" t="str">
        <f t="shared" si="49"/>
        <v/>
      </c>
      <c r="N128" s="124" t="str">
        <f t="shared" si="58"/>
        <v/>
      </c>
      <c r="O128" s="124" t="str">
        <f t="shared" si="50"/>
        <v/>
      </c>
      <c r="P128" s="124" t="str">
        <f t="shared" si="59"/>
        <v/>
      </c>
      <c r="Q128" s="124" t="str">
        <f t="shared" si="51"/>
        <v/>
      </c>
      <c r="R128" s="124" t="str">
        <f t="shared" si="60"/>
        <v/>
      </c>
      <c r="S128" s="124" t="str">
        <f t="shared" si="52"/>
        <v/>
      </c>
      <c r="T128" s="124" t="str">
        <f t="shared" si="61"/>
        <v/>
      </c>
    </row>
    <row r="129" spans="1:20" x14ac:dyDescent="0.2">
      <c r="A129" s="15">
        <v>127</v>
      </c>
      <c r="B129" s="123">
        <v>121</v>
      </c>
      <c r="C129" s="124" t="str">
        <f t="shared" si="44"/>
        <v/>
      </c>
      <c r="D129" s="124" t="str">
        <f t="shared" si="53"/>
        <v/>
      </c>
      <c r="E129" s="124" t="str">
        <f t="shared" si="45"/>
        <v/>
      </c>
      <c r="F129" s="124" t="str">
        <f t="shared" si="54"/>
        <v/>
      </c>
      <c r="G129" s="124" t="str">
        <f t="shared" si="46"/>
        <v/>
      </c>
      <c r="H129" s="124" t="str">
        <f t="shared" si="55"/>
        <v/>
      </c>
      <c r="I129" s="124" t="str">
        <f t="shared" si="47"/>
        <v/>
      </c>
      <c r="J129" s="124" t="str">
        <f t="shared" si="56"/>
        <v/>
      </c>
      <c r="K129" s="124" t="str">
        <f t="shared" si="48"/>
        <v/>
      </c>
      <c r="L129" s="124" t="str">
        <f t="shared" si="57"/>
        <v/>
      </c>
      <c r="M129" s="124" t="str">
        <f t="shared" si="49"/>
        <v/>
      </c>
      <c r="N129" s="124" t="str">
        <f t="shared" si="58"/>
        <v/>
      </c>
      <c r="O129" s="124" t="str">
        <f t="shared" si="50"/>
        <v/>
      </c>
      <c r="P129" s="124" t="str">
        <f t="shared" si="59"/>
        <v/>
      </c>
      <c r="Q129" s="124" t="str">
        <f t="shared" si="51"/>
        <v/>
      </c>
      <c r="R129" s="124" t="str">
        <f t="shared" si="60"/>
        <v/>
      </c>
      <c r="S129" s="124" t="str">
        <f t="shared" si="52"/>
        <v/>
      </c>
      <c r="T129" s="124" t="str">
        <f t="shared" si="61"/>
        <v/>
      </c>
    </row>
    <row r="130" spans="1:20" x14ac:dyDescent="0.2">
      <c r="A130" s="15">
        <v>128</v>
      </c>
      <c r="B130" s="123">
        <v>122</v>
      </c>
      <c r="C130" s="124" t="str">
        <f t="shared" si="44"/>
        <v/>
      </c>
      <c r="D130" s="124" t="str">
        <f t="shared" si="53"/>
        <v/>
      </c>
      <c r="E130" s="124" t="str">
        <f t="shared" si="45"/>
        <v/>
      </c>
      <c r="F130" s="124" t="str">
        <f t="shared" si="54"/>
        <v/>
      </c>
      <c r="G130" s="124" t="str">
        <f t="shared" si="46"/>
        <v/>
      </c>
      <c r="H130" s="124" t="str">
        <f t="shared" si="55"/>
        <v/>
      </c>
      <c r="I130" s="124" t="str">
        <f t="shared" si="47"/>
        <v/>
      </c>
      <c r="J130" s="124" t="str">
        <f t="shared" si="56"/>
        <v/>
      </c>
      <c r="K130" s="124" t="str">
        <f t="shared" si="48"/>
        <v/>
      </c>
      <c r="L130" s="124" t="str">
        <f t="shared" si="57"/>
        <v/>
      </c>
      <c r="M130" s="124" t="str">
        <f t="shared" si="49"/>
        <v/>
      </c>
      <c r="N130" s="124" t="str">
        <f t="shared" si="58"/>
        <v/>
      </c>
      <c r="O130" s="124" t="str">
        <f t="shared" si="50"/>
        <v/>
      </c>
      <c r="P130" s="124" t="str">
        <f t="shared" si="59"/>
        <v/>
      </c>
      <c r="Q130" s="124" t="str">
        <f t="shared" si="51"/>
        <v/>
      </c>
      <c r="R130" s="124" t="str">
        <f t="shared" si="60"/>
        <v/>
      </c>
      <c r="S130" s="124" t="str">
        <f t="shared" si="52"/>
        <v/>
      </c>
      <c r="T130" s="124" t="str">
        <f t="shared" si="61"/>
        <v/>
      </c>
    </row>
    <row r="131" spans="1:20" x14ac:dyDescent="0.2">
      <c r="A131" s="15">
        <v>129</v>
      </c>
      <c r="B131" s="123">
        <v>123</v>
      </c>
      <c r="C131" s="124" t="str">
        <f t="shared" si="44"/>
        <v/>
      </c>
      <c r="D131" s="124" t="str">
        <f t="shared" si="53"/>
        <v/>
      </c>
      <c r="E131" s="124" t="str">
        <f t="shared" si="45"/>
        <v/>
      </c>
      <c r="F131" s="124" t="str">
        <f t="shared" si="54"/>
        <v/>
      </c>
      <c r="G131" s="124" t="str">
        <f t="shared" si="46"/>
        <v/>
      </c>
      <c r="H131" s="124" t="str">
        <f t="shared" si="55"/>
        <v/>
      </c>
      <c r="I131" s="124" t="str">
        <f t="shared" si="47"/>
        <v/>
      </c>
      <c r="J131" s="124" t="str">
        <f t="shared" si="56"/>
        <v/>
      </c>
      <c r="K131" s="124" t="str">
        <f t="shared" si="48"/>
        <v/>
      </c>
      <c r="L131" s="124" t="str">
        <f t="shared" si="57"/>
        <v/>
      </c>
      <c r="M131" s="124" t="str">
        <f t="shared" si="49"/>
        <v/>
      </c>
      <c r="N131" s="124" t="str">
        <f t="shared" si="58"/>
        <v/>
      </c>
      <c r="O131" s="124" t="str">
        <f t="shared" si="50"/>
        <v/>
      </c>
      <c r="P131" s="124" t="str">
        <f t="shared" si="59"/>
        <v/>
      </c>
      <c r="Q131" s="124" t="str">
        <f t="shared" si="51"/>
        <v/>
      </c>
      <c r="R131" s="124" t="str">
        <f t="shared" si="60"/>
        <v/>
      </c>
      <c r="S131" s="124" t="str">
        <f t="shared" si="52"/>
        <v/>
      </c>
      <c r="T131" s="124" t="str">
        <f t="shared" si="61"/>
        <v/>
      </c>
    </row>
    <row r="132" spans="1:20" x14ac:dyDescent="0.2">
      <c r="A132" s="15">
        <v>130</v>
      </c>
      <c r="B132" s="123">
        <v>124</v>
      </c>
      <c r="C132" s="124" t="str">
        <f t="shared" si="44"/>
        <v/>
      </c>
      <c r="D132" s="124" t="str">
        <f t="shared" si="53"/>
        <v/>
      </c>
      <c r="E132" s="124" t="str">
        <f t="shared" si="45"/>
        <v/>
      </c>
      <c r="F132" s="124" t="str">
        <f t="shared" si="54"/>
        <v/>
      </c>
      <c r="G132" s="124" t="str">
        <f t="shared" si="46"/>
        <v/>
      </c>
      <c r="H132" s="124" t="str">
        <f t="shared" si="55"/>
        <v/>
      </c>
      <c r="I132" s="124" t="str">
        <f t="shared" si="47"/>
        <v/>
      </c>
      <c r="J132" s="124" t="str">
        <f t="shared" si="56"/>
        <v/>
      </c>
      <c r="K132" s="124" t="str">
        <f t="shared" si="48"/>
        <v/>
      </c>
      <c r="L132" s="124" t="str">
        <f t="shared" si="57"/>
        <v/>
      </c>
      <c r="M132" s="124" t="str">
        <f t="shared" si="49"/>
        <v/>
      </c>
      <c r="N132" s="124" t="str">
        <f t="shared" si="58"/>
        <v/>
      </c>
      <c r="O132" s="124" t="str">
        <f t="shared" si="50"/>
        <v/>
      </c>
      <c r="P132" s="124" t="str">
        <f t="shared" si="59"/>
        <v/>
      </c>
      <c r="Q132" s="124" t="str">
        <f t="shared" si="51"/>
        <v/>
      </c>
      <c r="R132" s="124" t="str">
        <f t="shared" si="60"/>
        <v/>
      </c>
      <c r="S132" s="124" t="str">
        <f t="shared" si="52"/>
        <v/>
      </c>
      <c r="T132" s="124" t="str">
        <f t="shared" si="61"/>
        <v/>
      </c>
    </row>
    <row r="133" spans="1:20" x14ac:dyDescent="0.2">
      <c r="A133" s="15">
        <v>131</v>
      </c>
      <c r="B133" s="123">
        <v>125</v>
      </c>
      <c r="C133" s="124" t="str">
        <f t="shared" si="44"/>
        <v/>
      </c>
      <c r="D133" s="124" t="str">
        <f t="shared" si="53"/>
        <v/>
      </c>
      <c r="E133" s="124" t="str">
        <f t="shared" si="45"/>
        <v/>
      </c>
      <c r="F133" s="124" t="str">
        <f t="shared" si="54"/>
        <v/>
      </c>
      <c r="G133" s="124" t="str">
        <f t="shared" si="46"/>
        <v/>
      </c>
      <c r="H133" s="124" t="str">
        <f t="shared" si="55"/>
        <v/>
      </c>
      <c r="I133" s="124" t="str">
        <f t="shared" si="47"/>
        <v/>
      </c>
      <c r="J133" s="124" t="str">
        <f t="shared" si="56"/>
        <v/>
      </c>
      <c r="K133" s="124" t="str">
        <f t="shared" si="48"/>
        <v/>
      </c>
      <c r="L133" s="124" t="str">
        <f t="shared" si="57"/>
        <v/>
      </c>
      <c r="M133" s="124" t="str">
        <f t="shared" si="49"/>
        <v/>
      </c>
      <c r="N133" s="124" t="str">
        <f t="shared" si="58"/>
        <v/>
      </c>
      <c r="O133" s="124" t="str">
        <f t="shared" si="50"/>
        <v/>
      </c>
      <c r="P133" s="124" t="str">
        <f t="shared" si="59"/>
        <v/>
      </c>
      <c r="Q133" s="124" t="str">
        <f t="shared" si="51"/>
        <v/>
      </c>
      <c r="R133" s="124" t="str">
        <f t="shared" si="60"/>
        <v/>
      </c>
      <c r="S133" s="124" t="str">
        <f t="shared" si="52"/>
        <v/>
      </c>
      <c r="T133" s="124" t="str">
        <f t="shared" si="61"/>
        <v/>
      </c>
    </row>
    <row r="134" spans="1:20" x14ac:dyDescent="0.2">
      <c r="A134" s="15">
        <v>132</v>
      </c>
      <c r="B134" s="123">
        <v>126</v>
      </c>
      <c r="C134" s="124" t="str">
        <f t="shared" si="44"/>
        <v/>
      </c>
      <c r="D134" s="124" t="str">
        <f t="shared" si="53"/>
        <v/>
      </c>
      <c r="E134" s="124" t="str">
        <f t="shared" si="45"/>
        <v/>
      </c>
      <c r="F134" s="124" t="str">
        <f t="shared" si="54"/>
        <v/>
      </c>
      <c r="G134" s="124" t="str">
        <f t="shared" si="46"/>
        <v/>
      </c>
      <c r="H134" s="124" t="str">
        <f t="shared" si="55"/>
        <v/>
      </c>
      <c r="I134" s="124" t="str">
        <f t="shared" si="47"/>
        <v/>
      </c>
      <c r="J134" s="124" t="str">
        <f t="shared" si="56"/>
        <v/>
      </c>
      <c r="K134" s="124" t="str">
        <f t="shared" si="48"/>
        <v/>
      </c>
      <c r="L134" s="124" t="str">
        <f t="shared" si="57"/>
        <v/>
      </c>
      <c r="M134" s="124" t="str">
        <f t="shared" si="49"/>
        <v/>
      </c>
      <c r="N134" s="124" t="str">
        <f t="shared" si="58"/>
        <v/>
      </c>
      <c r="O134" s="124" t="str">
        <f t="shared" si="50"/>
        <v/>
      </c>
      <c r="P134" s="124" t="str">
        <f t="shared" si="59"/>
        <v/>
      </c>
      <c r="Q134" s="124" t="str">
        <f t="shared" si="51"/>
        <v/>
      </c>
      <c r="R134" s="124" t="str">
        <f t="shared" si="60"/>
        <v/>
      </c>
      <c r="S134" s="124" t="str">
        <f t="shared" si="52"/>
        <v/>
      </c>
      <c r="T134" s="124" t="str">
        <f t="shared" si="61"/>
        <v/>
      </c>
    </row>
    <row r="135" spans="1:20" x14ac:dyDescent="0.2">
      <c r="A135" s="15">
        <v>133</v>
      </c>
      <c r="B135" s="123">
        <v>127</v>
      </c>
      <c r="C135" s="124" t="str">
        <f t="shared" si="44"/>
        <v/>
      </c>
      <c r="D135" s="124" t="str">
        <f t="shared" si="53"/>
        <v/>
      </c>
      <c r="E135" s="124" t="str">
        <f t="shared" si="45"/>
        <v/>
      </c>
      <c r="F135" s="124" t="str">
        <f t="shared" si="54"/>
        <v/>
      </c>
      <c r="G135" s="124" t="str">
        <f t="shared" si="46"/>
        <v/>
      </c>
      <c r="H135" s="124" t="str">
        <f t="shared" si="55"/>
        <v/>
      </c>
      <c r="I135" s="124" t="str">
        <f t="shared" si="47"/>
        <v/>
      </c>
      <c r="J135" s="124" t="str">
        <f t="shared" si="56"/>
        <v/>
      </c>
      <c r="K135" s="124" t="str">
        <f t="shared" si="48"/>
        <v/>
      </c>
      <c r="L135" s="124" t="str">
        <f t="shared" si="57"/>
        <v/>
      </c>
      <c r="M135" s="124" t="str">
        <f t="shared" si="49"/>
        <v/>
      </c>
      <c r="N135" s="124" t="str">
        <f t="shared" si="58"/>
        <v/>
      </c>
      <c r="O135" s="124" t="str">
        <f t="shared" si="50"/>
        <v/>
      </c>
      <c r="P135" s="124" t="str">
        <f t="shared" si="59"/>
        <v/>
      </c>
      <c r="Q135" s="124" t="str">
        <f t="shared" si="51"/>
        <v/>
      </c>
      <c r="R135" s="124" t="str">
        <f t="shared" si="60"/>
        <v/>
      </c>
      <c r="S135" s="124" t="str">
        <f t="shared" si="52"/>
        <v/>
      </c>
      <c r="T135" s="124" t="str">
        <f t="shared" si="61"/>
        <v/>
      </c>
    </row>
    <row r="136" spans="1:20" x14ac:dyDescent="0.2">
      <c r="A136" s="15">
        <v>134</v>
      </c>
      <c r="B136" s="123">
        <v>128</v>
      </c>
      <c r="C136" s="124" t="str">
        <f t="shared" si="44"/>
        <v/>
      </c>
      <c r="D136" s="124" t="str">
        <f t="shared" si="53"/>
        <v/>
      </c>
      <c r="E136" s="124" t="str">
        <f t="shared" si="45"/>
        <v/>
      </c>
      <c r="F136" s="124" t="str">
        <f t="shared" si="54"/>
        <v/>
      </c>
      <c r="G136" s="124" t="str">
        <f t="shared" si="46"/>
        <v/>
      </c>
      <c r="H136" s="124" t="str">
        <f t="shared" si="55"/>
        <v/>
      </c>
      <c r="I136" s="124" t="str">
        <f t="shared" si="47"/>
        <v/>
      </c>
      <c r="J136" s="124" t="str">
        <f t="shared" si="56"/>
        <v/>
      </c>
      <c r="K136" s="124" t="str">
        <f t="shared" si="48"/>
        <v/>
      </c>
      <c r="L136" s="124" t="str">
        <f t="shared" si="57"/>
        <v/>
      </c>
      <c r="M136" s="124" t="str">
        <f t="shared" si="49"/>
        <v/>
      </c>
      <c r="N136" s="124" t="str">
        <f t="shared" si="58"/>
        <v/>
      </c>
      <c r="O136" s="124" t="str">
        <f t="shared" si="50"/>
        <v/>
      </c>
      <c r="P136" s="124" t="str">
        <f t="shared" si="59"/>
        <v/>
      </c>
      <c r="Q136" s="124" t="str">
        <f t="shared" si="51"/>
        <v/>
      </c>
      <c r="R136" s="124" t="str">
        <f t="shared" si="60"/>
        <v/>
      </c>
      <c r="S136" s="124" t="str">
        <f t="shared" si="52"/>
        <v/>
      </c>
      <c r="T136" s="124" t="str">
        <f t="shared" si="61"/>
        <v/>
      </c>
    </row>
    <row r="137" spans="1:20" x14ac:dyDescent="0.2">
      <c r="A137" s="15">
        <v>135</v>
      </c>
      <c r="B137" s="123">
        <v>129</v>
      </c>
      <c r="C137" s="124" t="str">
        <f t="shared" si="44"/>
        <v/>
      </c>
      <c r="D137" s="124" t="str">
        <f t="shared" si="53"/>
        <v/>
      </c>
      <c r="E137" s="124" t="str">
        <f t="shared" si="45"/>
        <v/>
      </c>
      <c r="F137" s="124" t="str">
        <f t="shared" si="54"/>
        <v/>
      </c>
      <c r="G137" s="124" t="str">
        <f t="shared" si="46"/>
        <v/>
      </c>
      <c r="H137" s="124" t="str">
        <f t="shared" si="55"/>
        <v/>
      </c>
      <c r="I137" s="124" t="str">
        <f t="shared" si="47"/>
        <v/>
      </c>
      <c r="J137" s="124" t="str">
        <f t="shared" si="56"/>
        <v/>
      </c>
      <c r="K137" s="124" t="str">
        <f t="shared" si="48"/>
        <v/>
      </c>
      <c r="L137" s="124" t="str">
        <f t="shared" si="57"/>
        <v/>
      </c>
      <c r="M137" s="124" t="str">
        <f t="shared" si="49"/>
        <v/>
      </c>
      <c r="N137" s="124" t="str">
        <f t="shared" si="58"/>
        <v/>
      </c>
      <c r="O137" s="124" t="str">
        <f t="shared" si="50"/>
        <v/>
      </c>
      <c r="P137" s="124" t="str">
        <f t="shared" si="59"/>
        <v/>
      </c>
      <c r="Q137" s="124" t="str">
        <f t="shared" si="51"/>
        <v/>
      </c>
      <c r="R137" s="124" t="str">
        <f t="shared" si="60"/>
        <v/>
      </c>
      <c r="S137" s="124" t="str">
        <f t="shared" si="52"/>
        <v/>
      </c>
      <c r="T137" s="124" t="str">
        <f t="shared" si="61"/>
        <v/>
      </c>
    </row>
    <row r="138" spans="1:20" x14ac:dyDescent="0.2">
      <c r="A138" s="15">
        <v>136</v>
      </c>
      <c r="B138" s="123">
        <v>130</v>
      </c>
      <c r="C138" s="124" t="str">
        <f t="shared" si="44"/>
        <v/>
      </c>
      <c r="D138" s="124" t="str">
        <f t="shared" ref="D138:D169" si="62">IF($B138&lt;=$AF$5,C$7,IF($B138&lt;=$AG$5,C$8,""))</f>
        <v/>
      </c>
      <c r="E138" s="124" t="str">
        <f t="shared" si="45"/>
        <v/>
      </c>
      <c r="F138" s="124" t="str">
        <f t="shared" ref="F138:F169" si="63">IF($B138&lt;=$AF$6,E$7,IF($B138&lt;=$AG$6,E$8,""))</f>
        <v/>
      </c>
      <c r="G138" s="124" t="str">
        <f t="shared" si="46"/>
        <v/>
      </c>
      <c r="H138" s="124" t="str">
        <f t="shared" ref="H138:H169" si="64">IF($B138&lt;=$AF$7,G$7,IF($B138&lt;=$AG$7,G$8,""))</f>
        <v/>
      </c>
      <c r="I138" s="124" t="str">
        <f t="shared" si="47"/>
        <v/>
      </c>
      <c r="J138" s="124" t="str">
        <f t="shared" ref="J138:J169" si="65">IF($B138&lt;=$AF$8,I$7,IF($B138&lt;=$AG$8,I$8,""))</f>
        <v/>
      </c>
      <c r="K138" s="124" t="str">
        <f t="shared" si="48"/>
        <v/>
      </c>
      <c r="L138" s="124" t="str">
        <f t="shared" ref="L138:L169" si="66">IF($B138&lt;=$AF$9,K$7,IF($B138&lt;=$AG$9,K$8,""))</f>
        <v/>
      </c>
      <c r="M138" s="124" t="str">
        <f t="shared" si="49"/>
        <v/>
      </c>
      <c r="N138" s="124" t="str">
        <f t="shared" ref="N138:N169" si="67">IF($B138&lt;=$AF$10,M$7,IF($B138&lt;=$AG$10,M$8,""))</f>
        <v/>
      </c>
      <c r="O138" s="124" t="str">
        <f t="shared" si="50"/>
        <v/>
      </c>
      <c r="P138" s="124" t="str">
        <f t="shared" ref="P138:P169" si="68">IF($B138&lt;=$AF$11,O$7,IF($B138&lt;=$AG$11,O$8,""))</f>
        <v/>
      </c>
      <c r="Q138" s="124" t="str">
        <f t="shared" si="51"/>
        <v/>
      </c>
      <c r="R138" s="124" t="str">
        <f t="shared" ref="R138:R169" si="69">IF($B138&lt;=$AF$12,Q$7,IF($B138&lt;=$AG$12,Q$8,""))</f>
        <v/>
      </c>
      <c r="S138" s="124" t="str">
        <f t="shared" si="52"/>
        <v/>
      </c>
      <c r="T138" s="124" t="str">
        <f t="shared" ref="T138:T169" si="70">IF($B138&lt;=$AF$13,S$7,IF($B138&lt;=$AG$13,S$8,""))</f>
        <v/>
      </c>
    </row>
    <row r="139" spans="1:20" x14ac:dyDescent="0.2">
      <c r="A139" s="15">
        <v>137</v>
      </c>
      <c r="B139" s="123">
        <v>131</v>
      </c>
      <c r="C139" s="124" t="str">
        <f t="shared" ref="C139:C188" si="71">IF(D139="","",C138+D139)</f>
        <v/>
      </c>
      <c r="D139" s="124" t="str">
        <f t="shared" si="62"/>
        <v/>
      </c>
      <c r="E139" s="124" t="str">
        <f t="shared" ref="E139:E188" si="72">IF(F139="","",E138+F139)</f>
        <v/>
      </c>
      <c r="F139" s="124" t="str">
        <f t="shared" si="63"/>
        <v/>
      </c>
      <c r="G139" s="124" t="str">
        <f t="shared" ref="G139:G188" si="73">IF(H139="","",G138+H139)</f>
        <v/>
      </c>
      <c r="H139" s="124" t="str">
        <f t="shared" si="64"/>
        <v/>
      </c>
      <c r="I139" s="124" t="str">
        <f t="shared" ref="I139:I188" si="74">IF(J139="","",I138+J139)</f>
        <v/>
      </c>
      <c r="J139" s="124" t="str">
        <f t="shared" si="65"/>
        <v/>
      </c>
      <c r="K139" s="124" t="str">
        <f t="shared" ref="K139:K188" si="75">IF(L139="","",K138+L139)</f>
        <v/>
      </c>
      <c r="L139" s="124" t="str">
        <f t="shared" si="66"/>
        <v/>
      </c>
      <c r="M139" s="124" t="str">
        <f t="shared" ref="M139:M188" si="76">IF(N139="","",M138+N139)</f>
        <v/>
      </c>
      <c r="N139" s="124" t="str">
        <f t="shared" si="67"/>
        <v/>
      </c>
      <c r="O139" s="124" t="str">
        <f t="shared" ref="O139:O188" si="77">IF(P139="","",O138+P139)</f>
        <v/>
      </c>
      <c r="P139" s="124" t="str">
        <f t="shared" si="68"/>
        <v/>
      </c>
      <c r="Q139" s="124" t="str">
        <f t="shared" ref="Q139:Q188" si="78">IF(R139="","",Q138+R139)</f>
        <v/>
      </c>
      <c r="R139" s="124" t="str">
        <f t="shared" si="69"/>
        <v/>
      </c>
      <c r="S139" s="124" t="str">
        <f t="shared" ref="S139:S188" si="79">IF(T139="","",S138+T139)</f>
        <v/>
      </c>
      <c r="T139" s="124" t="str">
        <f t="shared" si="70"/>
        <v/>
      </c>
    </row>
    <row r="140" spans="1:20" x14ac:dyDescent="0.2">
      <c r="A140" s="15">
        <v>138</v>
      </c>
      <c r="B140" s="123">
        <v>132</v>
      </c>
      <c r="C140" s="124" t="str">
        <f t="shared" si="71"/>
        <v/>
      </c>
      <c r="D140" s="124" t="str">
        <f t="shared" si="62"/>
        <v/>
      </c>
      <c r="E140" s="124" t="str">
        <f t="shared" si="72"/>
        <v/>
      </c>
      <c r="F140" s="124" t="str">
        <f t="shared" si="63"/>
        <v/>
      </c>
      <c r="G140" s="124" t="str">
        <f t="shared" si="73"/>
        <v/>
      </c>
      <c r="H140" s="124" t="str">
        <f t="shared" si="64"/>
        <v/>
      </c>
      <c r="I140" s="124" t="str">
        <f t="shared" si="74"/>
        <v/>
      </c>
      <c r="J140" s="124" t="str">
        <f t="shared" si="65"/>
        <v/>
      </c>
      <c r="K140" s="124" t="str">
        <f t="shared" si="75"/>
        <v/>
      </c>
      <c r="L140" s="124" t="str">
        <f t="shared" si="66"/>
        <v/>
      </c>
      <c r="M140" s="124" t="str">
        <f t="shared" si="76"/>
        <v/>
      </c>
      <c r="N140" s="124" t="str">
        <f t="shared" si="67"/>
        <v/>
      </c>
      <c r="O140" s="124" t="str">
        <f t="shared" si="77"/>
        <v/>
      </c>
      <c r="P140" s="124" t="str">
        <f t="shared" si="68"/>
        <v/>
      </c>
      <c r="Q140" s="124" t="str">
        <f t="shared" si="78"/>
        <v/>
      </c>
      <c r="R140" s="124" t="str">
        <f t="shared" si="69"/>
        <v/>
      </c>
      <c r="S140" s="124" t="str">
        <f t="shared" si="79"/>
        <v/>
      </c>
      <c r="T140" s="124" t="str">
        <f t="shared" si="70"/>
        <v/>
      </c>
    </row>
    <row r="141" spans="1:20" x14ac:dyDescent="0.2">
      <c r="A141" s="15">
        <v>139</v>
      </c>
      <c r="B141" s="123">
        <v>133</v>
      </c>
      <c r="C141" s="124" t="str">
        <f t="shared" si="71"/>
        <v/>
      </c>
      <c r="D141" s="124" t="str">
        <f t="shared" si="62"/>
        <v/>
      </c>
      <c r="E141" s="124" t="str">
        <f t="shared" si="72"/>
        <v/>
      </c>
      <c r="F141" s="124" t="str">
        <f t="shared" si="63"/>
        <v/>
      </c>
      <c r="G141" s="124" t="str">
        <f t="shared" si="73"/>
        <v/>
      </c>
      <c r="H141" s="124" t="str">
        <f t="shared" si="64"/>
        <v/>
      </c>
      <c r="I141" s="124" t="str">
        <f t="shared" si="74"/>
        <v/>
      </c>
      <c r="J141" s="124" t="str">
        <f t="shared" si="65"/>
        <v/>
      </c>
      <c r="K141" s="124" t="str">
        <f t="shared" si="75"/>
        <v/>
      </c>
      <c r="L141" s="124" t="str">
        <f t="shared" si="66"/>
        <v/>
      </c>
      <c r="M141" s="124" t="str">
        <f t="shared" si="76"/>
        <v/>
      </c>
      <c r="N141" s="124" t="str">
        <f t="shared" si="67"/>
        <v/>
      </c>
      <c r="O141" s="124" t="str">
        <f t="shared" si="77"/>
        <v/>
      </c>
      <c r="P141" s="124" t="str">
        <f t="shared" si="68"/>
        <v/>
      </c>
      <c r="Q141" s="124" t="str">
        <f t="shared" si="78"/>
        <v/>
      </c>
      <c r="R141" s="124" t="str">
        <f t="shared" si="69"/>
        <v/>
      </c>
      <c r="S141" s="124" t="str">
        <f t="shared" si="79"/>
        <v/>
      </c>
      <c r="T141" s="124" t="str">
        <f t="shared" si="70"/>
        <v/>
      </c>
    </row>
    <row r="142" spans="1:20" x14ac:dyDescent="0.2">
      <c r="A142" s="15">
        <v>140</v>
      </c>
      <c r="B142" s="123">
        <v>134</v>
      </c>
      <c r="C142" s="124" t="str">
        <f t="shared" si="71"/>
        <v/>
      </c>
      <c r="D142" s="124" t="str">
        <f t="shared" si="62"/>
        <v/>
      </c>
      <c r="E142" s="124" t="str">
        <f t="shared" si="72"/>
        <v/>
      </c>
      <c r="F142" s="124" t="str">
        <f t="shared" si="63"/>
        <v/>
      </c>
      <c r="G142" s="124" t="str">
        <f t="shared" si="73"/>
        <v/>
      </c>
      <c r="H142" s="124" t="str">
        <f t="shared" si="64"/>
        <v/>
      </c>
      <c r="I142" s="124" t="str">
        <f t="shared" si="74"/>
        <v/>
      </c>
      <c r="J142" s="124" t="str">
        <f t="shared" si="65"/>
        <v/>
      </c>
      <c r="K142" s="124" t="str">
        <f t="shared" si="75"/>
        <v/>
      </c>
      <c r="L142" s="124" t="str">
        <f t="shared" si="66"/>
        <v/>
      </c>
      <c r="M142" s="124" t="str">
        <f t="shared" si="76"/>
        <v/>
      </c>
      <c r="N142" s="124" t="str">
        <f t="shared" si="67"/>
        <v/>
      </c>
      <c r="O142" s="124" t="str">
        <f t="shared" si="77"/>
        <v/>
      </c>
      <c r="P142" s="124" t="str">
        <f t="shared" si="68"/>
        <v/>
      </c>
      <c r="Q142" s="124" t="str">
        <f t="shared" si="78"/>
        <v/>
      </c>
      <c r="R142" s="124" t="str">
        <f t="shared" si="69"/>
        <v/>
      </c>
      <c r="S142" s="124" t="str">
        <f t="shared" si="79"/>
        <v/>
      </c>
      <c r="T142" s="124" t="str">
        <f t="shared" si="70"/>
        <v/>
      </c>
    </row>
    <row r="143" spans="1:20" x14ac:dyDescent="0.2">
      <c r="A143" s="15">
        <v>141</v>
      </c>
      <c r="B143" s="123">
        <v>135</v>
      </c>
      <c r="C143" s="124" t="str">
        <f t="shared" si="71"/>
        <v/>
      </c>
      <c r="D143" s="124" t="str">
        <f t="shared" si="62"/>
        <v/>
      </c>
      <c r="E143" s="124" t="str">
        <f t="shared" si="72"/>
        <v/>
      </c>
      <c r="F143" s="124" t="str">
        <f t="shared" si="63"/>
        <v/>
      </c>
      <c r="G143" s="124" t="str">
        <f t="shared" si="73"/>
        <v/>
      </c>
      <c r="H143" s="124" t="str">
        <f t="shared" si="64"/>
        <v/>
      </c>
      <c r="I143" s="124" t="str">
        <f t="shared" si="74"/>
        <v/>
      </c>
      <c r="J143" s="124" t="str">
        <f t="shared" si="65"/>
        <v/>
      </c>
      <c r="K143" s="124" t="str">
        <f t="shared" si="75"/>
        <v/>
      </c>
      <c r="L143" s="124" t="str">
        <f t="shared" si="66"/>
        <v/>
      </c>
      <c r="M143" s="124" t="str">
        <f t="shared" si="76"/>
        <v/>
      </c>
      <c r="N143" s="124" t="str">
        <f t="shared" si="67"/>
        <v/>
      </c>
      <c r="O143" s="124" t="str">
        <f t="shared" si="77"/>
        <v/>
      </c>
      <c r="P143" s="124" t="str">
        <f t="shared" si="68"/>
        <v/>
      </c>
      <c r="Q143" s="124" t="str">
        <f t="shared" si="78"/>
        <v/>
      </c>
      <c r="R143" s="124" t="str">
        <f t="shared" si="69"/>
        <v/>
      </c>
      <c r="S143" s="124" t="str">
        <f t="shared" si="79"/>
        <v/>
      </c>
      <c r="T143" s="124" t="str">
        <f t="shared" si="70"/>
        <v/>
      </c>
    </row>
    <row r="144" spans="1:20" x14ac:dyDescent="0.2">
      <c r="A144" s="15">
        <v>142</v>
      </c>
      <c r="B144" s="123">
        <v>136</v>
      </c>
      <c r="C144" s="124" t="str">
        <f t="shared" si="71"/>
        <v/>
      </c>
      <c r="D144" s="124" t="str">
        <f t="shared" si="62"/>
        <v/>
      </c>
      <c r="E144" s="124" t="str">
        <f t="shared" si="72"/>
        <v/>
      </c>
      <c r="F144" s="124" t="str">
        <f t="shared" si="63"/>
        <v/>
      </c>
      <c r="G144" s="124" t="str">
        <f t="shared" si="73"/>
        <v/>
      </c>
      <c r="H144" s="124" t="str">
        <f t="shared" si="64"/>
        <v/>
      </c>
      <c r="I144" s="124" t="str">
        <f t="shared" si="74"/>
        <v/>
      </c>
      <c r="J144" s="124" t="str">
        <f t="shared" si="65"/>
        <v/>
      </c>
      <c r="K144" s="124" t="str">
        <f t="shared" si="75"/>
        <v/>
      </c>
      <c r="L144" s="124" t="str">
        <f t="shared" si="66"/>
        <v/>
      </c>
      <c r="M144" s="124" t="str">
        <f t="shared" si="76"/>
        <v/>
      </c>
      <c r="N144" s="124" t="str">
        <f t="shared" si="67"/>
        <v/>
      </c>
      <c r="O144" s="124" t="str">
        <f t="shared" si="77"/>
        <v/>
      </c>
      <c r="P144" s="124" t="str">
        <f t="shared" si="68"/>
        <v/>
      </c>
      <c r="Q144" s="124" t="str">
        <f t="shared" si="78"/>
        <v/>
      </c>
      <c r="R144" s="124" t="str">
        <f t="shared" si="69"/>
        <v/>
      </c>
      <c r="S144" s="124" t="str">
        <f t="shared" si="79"/>
        <v/>
      </c>
      <c r="T144" s="124" t="str">
        <f t="shared" si="70"/>
        <v/>
      </c>
    </row>
    <row r="145" spans="1:20" x14ac:dyDescent="0.2">
      <c r="A145" s="15">
        <v>143</v>
      </c>
      <c r="B145" s="123">
        <v>137</v>
      </c>
      <c r="C145" s="124" t="str">
        <f t="shared" si="71"/>
        <v/>
      </c>
      <c r="D145" s="124" t="str">
        <f t="shared" si="62"/>
        <v/>
      </c>
      <c r="E145" s="124" t="str">
        <f t="shared" si="72"/>
        <v/>
      </c>
      <c r="F145" s="124" t="str">
        <f t="shared" si="63"/>
        <v/>
      </c>
      <c r="G145" s="124" t="str">
        <f t="shared" si="73"/>
        <v/>
      </c>
      <c r="H145" s="124" t="str">
        <f t="shared" si="64"/>
        <v/>
      </c>
      <c r="I145" s="124" t="str">
        <f t="shared" si="74"/>
        <v/>
      </c>
      <c r="J145" s="124" t="str">
        <f t="shared" si="65"/>
        <v/>
      </c>
      <c r="K145" s="124" t="str">
        <f t="shared" si="75"/>
        <v/>
      </c>
      <c r="L145" s="124" t="str">
        <f t="shared" si="66"/>
        <v/>
      </c>
      <c r="M145" s="124" t="str">
        <f t="shared" si="76"/>
        <v/>
      </c>
      <c r="N145" s="124" t="str">
        <f t="shared" si="67"/>
        <v/>
      </c>
      <c r="O145" s="124" t="str">
        <f t="shared" si="77"/>
        <v/>
      </c>
      <c r="P145" s="124" t="str">
        <f t="shared" si="68"/>
        <v/>
      </c>
      <c r="Q145" s="124" t="str">
        <f t="shared" si="78"/>
        <v/>
      </c>
      <c r="R145" s="124" t="str">
        <f t="shared" si="69"/>
        <v/>
      </c>
      <c r="S145" s="124" t="str">
        <f t="shared" si="79"/>
        <v/>
      </c>
      <c r="T145" s="124" t="str">
        <f t="shared" si="70"/>
        <v/>
      </c>
    </row>
    <row r="146" spans="1:20" x14ac:dyDescent="0.2">
      <c r="A146" s="15">
        <v>144</v>
      </c>
      <c r="B146" s="123">
        <v>138</v>
      </c>
      <c r="C146" s="124" t="str">
        <f t="shared" si="71"/>
        <v/>
      </c>
      <c r="D146" s="124" t="str">
        <f t="shared" si="62"/>
        <v/>
      </c>
      <c r="E146" s="124" t="str">
        <f t="shared" si="72"/>
        <v/>
      </c>
      <c r="F146" s="124" t="str">
        <f t="shared" si="63"/>
        <v/>
      </c>
      <c r="G146" s="124" t="str">
        <f t="shared" si="73"/>
        <v/>
      </c>
      <c r="H146" s="124" t="str">
        <f t="shared" si="64"/>
        <v/>
      </c>
      <c r="I146" s="124" t="str">
        <f t="shared" si="74"/>
        <v/>
      </c>
      <c r="J146" s="124" t="str">
        <f t="shared" si="65"/>
        <v/>
      </c>
      <c r="K146" s="124" t="str">
        <f t="shared" si="75"/>
        <v/>
      </c>
      <c r="L146" s="124" t="str">
        <f t="shared" si="66"/>
        <v/>
      </c>
      <c r="M146" s="124" t="str">
        <f t="shared" si="76"/>
        <v/>
      </c>
      <c r="N146" s="124" t="str">
        <f t="shared" si="67"/>
        <v/>
      </c>
      <c r="O146" s="124" t="str">
        <f t="shared" si="77"/>
        <v/>
      </c>
      <c r="P146" s="124" t="str">
        <f t="shared" si="68"/>
        <v/>
      </c>
      <c r="Q146" s="124" t="str">
        <f t="shared" si="78"/>
        <v/>
      </c>
      <c r="R146" s="124" t="str">
        <f t="shared" si="69"/>
        <v/>
      </c>
      <c r="S146" s="124" t="str">
        <f t="shared" si="79"/>
        <v/>
      </c>
      <c r="T146" s="124" t="str">
        <f t="shared" si="70"/>
        <v/>
      </c>
    </row>
    <row r="147" spans="1:20" x14ac:dyDescent="0.2">
      <c r="A147" s="15">
        <v>145</v>
      </c>
      <c r="B147" s="123">
        <v>139</v>
      </c>
      <c r="C147" s="124" t="str">
        <f t="shared" si="71"/>
        <v/>
      </c>
      <c r="D147" s="124" t="str">
        <f t="shared" si="62"/>
        <v/>
      </c>
      <c r="E147" s="124" t="str">
        <f t="shared" si="72"/>
        <v/>
      </c>
      <c r="F147" s="124" t="str">
        <f t="shared" si="63"/>
        <v/>
      </c>
      <c r="G147" s="124" t="str">
        <f t="shared" si="73"/>
        <v/>
      </c>
      <c r="H147" s="124" t="str">
        <f t="shared" si="64"/>
        <v/>
      </c>
      <c r="I147" s="124" t="str">
        <f t="shared" si="74"/>
        <v/>
      </c>
      <c r="J147" s="124" t="str">
        <f t="shared" si="65"/>
        <v/>
      </c>
      <c r="K147" s="124" t="str">
        <f t="shared" si="75"/>
        <v/>
      </c>
      <c r="L147" s="124" t="str">
        <f t="shared" si="66"/>
        <v/>
      </c>
      <c r="M147" s="124" t="str">
        <f t="shared" si="76"/>
        <v/>
      </c>
      <c r="N147" s="124" t="str">
        <f t="shared" si="67"/>
        <v/>
      </c>
      <c r="O147" s="124" t="str">
        <f t="shared" si="77"/>
        <v/>
      </c>
      <c r="P147" s="124" t="str">
        <f t="shared" si="68"/>
        <v/>
      </c>
      <c r="Q147" s="124" t="str">
        <f t="shared" si="78"/>
        <v/>
      </c>
      <c r="R147" s="124" t="str">
        <f t="shared" si="69"/>
        <v/>
      </c>
      <c r="S147" s="124" t="str">
        <f t="shared" si="79"/>
        <v/>
      </c>
      <c r="T147" s="124" t="str">
        <f t="shared" si="70"/>
        <v/>
      </c>
    </row>
    <row r="148" spans="1:20" x14ac:dyDescent="0.2">
      <c r="A148" s="15">
        <v>146</v>
      </c>
      <c r="B148" s="123">
        <v>140</v>
      </c>
      <c r="C148" s="124" t="str">
        <f t="shared" si="71"/>
        <v/>
      </c>
      <c r="D148" s="124" t="str">
        <f t="shared" si="62"/>
        <v/>
      </c>
      <c r="E148" s="124" t="str">
        <f t="shared" si="72"/>
        <v/>
      </c>
      <c r="F148" s="124" t="str">
        <f t="shared" si="63"/>
        <v/>
      </c>
      <c r="G148" s="124" t="str">
        <f t="shared" si="73"/>
        <v/>
      </c>
      <c r="H148" s="124" t="str">
        <f t="shared" si="64"/>
        <v/>
      </c>
      <c r="I148" s="124" t="str">
        <f t="shared" si="74"/>
        <v/>
      </c>
      <c r="J148" s="124" t="str">
        <f t="shared" si="65"/>
        <v/>
      </c>
      <c r="K148" s="124" t="str">
        <f t="shared" si="75"/>
        <v/>
      </c>
      <c r="L148" s="124" t="str">
        <f t="shared" si="66"/>
        <v/>
      </c>
      <c r="M148" s="124" t="str">
        <f t="shared" si="76"/>
        <v/>
      </c>
      <c r="N148" s="124" t="str">
        <f t="shared" si="67"/>
        <v/>
      </c>
      <c r="O148" s="124" t="str">
        <f t="shared" si="77"/>
        <v/>
      </c>
      <c r="P148" s="124" t="str">
        <f t="shared" si="68"/>
        <v/>
      </c>
      <c r="Q148" s="124" t="str">
        <f t="shared" si="78"/>
        <v/>
      </c>
      <c r="R148" s="124" t="str">
        <f t="shared" si="69"/>
        <v/>
      </c>
      <c r="S148" s="124" t="str">
        <f t="shared" si="79"/>
        <v/>
      </c>
      <c r="T148" s="124" t="str">
        <f t="shared" si="70"/>
        <v/>
      </c>
    </row>
    <row r="149" spans="1:20" x14ac:dyDescent="0.2">
      <c r="A149" s="15">
        <v>147</v>
      </c>
      <c r="B149" s="123">
        <v>141</v>
      </c>
      <c r="C149" s="124" t="str">
        <f t="shared" si="71"/>
        <v/>
      </c>
      <c r="D149" s="124" t="str">
        <f t="shared" si="62"/>
        <v/>
      </c>
      <c r="E149" s="124" t="str">
        <f t="shared" si="72"/>
        <v/>
      </c>
      <c r="F149" s="124" t="str">
        <f t="shared" si="63"/>
        <v/>
      </c>
      <c r="G149" s="124" t="str">
        <f t="shared" si="73"/>
        <v/>
      </c>
      <c r="H149" s="124" t="str">
        <f t="shared" si="64"/>
        <v/>
      </c>
      <c r="I149" s="124" t="str">
        <f t="shared" si="74"/>
        <v/>
      </c>
      <c r="J149" s="124" t="str">
        <f t="shared" si="65"/>
        <v/>
      </c>
      <c r="K149" s="124" t="str">
        <f t="shared" si="75"/>
        <v/>
      </c>
      <c r="L149" s="124" t="str">
        <f t="shared" si="66"/>
        <v/>
      </c>
      <c r="M149" s="124" t="str">
        <f t="shared" si="76"/>
        <v/>
      </c>
      <c r="N149" s="124" t="str">
        <f t="shared" si="67"/>
        <v/>
      </c>
      <c r="O149" s="124" t="str">
        <f t="shared" si="77"/>
        <v/>
      </c>
      <c r="P149" s="124" t="str">
        <f t="shared" si="68"/>
        <v/>
      </c>
      <c r="Q149" s="124" t="str">
        <f t="shared" si="78"/>
        <v/>
      </c>
      <c r="R149" s="124" t="str">
        <f t="shared" si="69"/>
        <v/>
      </c>
      <c r="S149" s="124" t="str">
        <f t="shared" si="79"/>
        <v/>
      </c>
      <c r="T149" s="124" t="str">
        <f t="shared" si="70"/>
        <v/>
      </c>
    </row>
    <row r="150" spans="1:20" x14ac:dyDescent="0.2">
      <c r="A150" s="15">
        <v>148</v>
      </c>
      <c r="B150" s="123">
        <v>142</v>
      </c>
      <c r="C150" s="124" t="str">
        <f t="shared" si="71"/>
        <v/>
      </c>
      <c r="D150" s="124" t="str">
        <f t="shared" si="62"/>
        <v/>
      </c>
      <c r="E150" s="124" t="str">
        <f t="shared" si="72"/>
        <v/>
      </c>
      <c r="F150" s="124" t="str">
        <f t="shared" si="63"/>
        <v/>
      </c>
      <c r="G150" s="124" t="str">
        <f t="shared" si="73"/>
        <v/>
      </c>
      <c r="H150" s="124" t="str">
        <f t="shared" si="64"/>
        <v/>
      </c>
      <c r="I150" s="124" t="str">
        <f t="shared" si="74"/>
        <v/>
      </c>
      <c r="J150" s="124" t="str">
        <f t="shared" si="65"/>
        <v/>
      </c>
      <c r="K150" s="124" t="str">
        <f t="shared" si="75"/>
        <v/>
      </c>
      <c r="L150" s="124" t="str">
        <f t="shared" si="66"/>
        <v/>
      </c>
      <c r="M150" s="124" t="str">
        <f t="shared" si="76"/>
        <v/>
      </c>
      <c r="N150" s="124" t="str">
        <f t="shared" si="67"/>
        <v/>
      </c>
      <c r="O150" s="124" t="str">
        <f t="shared" si="77"/>
        <v/>
      </c>
      <c r="P150" s="124" t="str">
        <f t="shared" si="68"/>
        <v/>
      </c>
      <c r="Q150" s="124" t="str">
        <f t="shared" si="78"/>
        <v/>
      </c>
      <c r="R150" s="124" t="str">
        <f t="shared" si="69"/>
        <v/>
      </c>
      <c r="S150" s="124" t="str">
        <f t="shared" si="79"/>
        <v/>
      </c>
      <c r="T150" s="124" t="str">
        <f t="shared" si="70"/>
        <v/>
      </c>
    </row>
    <row r="151" spans="1:20" x14ac:dyDescent="0.2">
      <c r="A151" s="15">
        <v>149</v>
      </c>
      <c r="B151" s="123">
        <v>143</v>
      </c>
      <c r="C151" s="124" t="str">
        <f t="shared" si="71"/>
        <v/>
      </c>
      <c r="D151" s="124" t="str">
        <f t="shared" si="62"/>
        <v/>
      </c>
      <c r="E151" s="124" t="str">
        <f t="shared" si="72"/>
        <v/>
      </c>
      <c r="F151" s="124" t="str">
        <f t="shared" si="63"/>
        <v/>
      </c>
      <c r="G151" s="124" t="str">
        <f t="shared" si="73"/>
        <v/>
      </c>
      <c r="H151" s="124" t="str">
        <f t="shared" si="64"/>
        <v/>
      </c>
      <c r="I151" s="124" t="str">
        <f t="shared" si="74"/>
        <v/>
      </c>
      <c r="J151" s="124" t="str">
        <f t="shared" si="65"/>
        <v/>
      </c>
      <c r="K151" s="124" t="str">
        <f t="shared" si="75"/>
        <v/>
      </c>
      <c r="L151" s="124" t="str">
        <f t="shared" si="66"/>
        <v/>
      </c>
      <c r="M151" s="124" t="str">
        <f t="shared" si="76"/>
        <v/>
      </c>
      <c r="N151" s="124" t="str">
        <f t="shared" si="67"/>
        <v/>
      </c>
      <c r="O151" s="124" t="str">
        <f t="shared" si="77"/>
        <v/>
      </c>
      <c r="P151" s="124" t="str">
        <f t="shared" si="68"/>
        <v/>
      </c>
      <c r="Q151" s="124" t="str">
        <f t="shared" si="78"/>
        <v/>
      </c>
      <c r="R151" s="124" t="str">
        <f t="shared" si="69"/>
        <v/>
      </c>
      <c r="S151" s="124" t="str">
        <f t="shared" si="79"/>
        <v/>
      </c>
      <c r="T151" s="124" t="str">
        <f t="shared" si="70"/>
        <v/>
      </c>
    </row>
    <row r="152" spans="1:20" x14ac:dyDescent="0.2">
      <c r="A152" s="15">
        <v>150</v>
      </c>
      <c r="B152" s="123">
        <v>144</v>
      </c>
      <c r="C152" s="124" t="str">
        <f t="shared" si="71"/>
        <v/>
      </c>
      <c r="D152" s="124" t="str">
        <f t="shared" si="62"/>
        <v/>
      </c>
      <c r="E152" s="124" t="str">
        <f t="shared" si="72"/>
        <v/>
      </c>
      <c r="F152" s="124" t="str">
        <f t="shared" si="63"/>
        <v/>
      </c>
      <c r="G152" s="124" t="str">
        <f t="shared" si="73"/>
        <v/>
      </c>
      <c r="H152" s="124" t="str">
        <f t="shared" si="64"/>
        <v/>
      </c>
      <c r="I152" s="124" t="str">
        <f t="shared" si="74"/>
        <v/>
      </c>
      <c r="J152" s="124" t="str">
        <f t="shared" si="65"/>
        <v/>
      </c>
      <c r="K152" s="124" t="str">
        <f t="shared" si="75"/>
        <v/>
      </c>
      <c r="L152" s="124" t="str">
        <f t="shared" si="66"/>
        <v/>
      </c>
      <c r="M152" s="124" t="str">
        <f t="shared" si="76"/>
        <v/>
      </c>
      <c r="N152" s="124" t="str">
        <f t="shared" si="67"/>
        <v/>
      </c>
      <c r="O152" s="124" t="str">
        <f t="shared" si="77"/>
        <v/>
      </c>
      <c r="P152" s="124" t="str">
        <f t="shared" si="68"/>
        <v/>
      </c>
      <c r="Q152" s="124" t="str">
        <f t="shared" si="78"/>
        <v/>
      </c>
      <c r="R152" s="124" t="str">
        <f t="shared" si="69"/>
        <v/>
      </c>
      <c r="S152" s="124" t="str">
        <f t="shared" si="79"/>
        <v/>
      </c>
      <c r="T152" s="124" t="str">
        <f t="shared" si="70"/>
        <v/>
      </c>
    </row>
    <row r="153" spans="1:20" x14ac:dyDescent="0.2">
      <c r="A153" s="15">
        <v>151</v>
      </c>
      <c r="B153" s="123">
        <v>145</v>
      </c>
      <c r="C153" s="124" t="str">
        <f t="shared" si="71"/>
        <v/>
      </c>
      <c r="D153" s="124" t="str">
        <f t="shared" si="62"/>
        <v/>
      </c>
      <c r="E153" s="124" t="str">
        <f t="shared" si="72"/>
        <v/>
      </c>
      <c r="F153" s="124" t="str">
        <f t="shared" si="63"/>
        <v/>
      </c>
      <c r="G153" s="124" t="str">
        <f t="shared" si="73"/>
        <v/>
      </c>
      <c r="H153" s="124" t="str">
        <f t="shared" si="64"/>
        <v/>
      </c>
      <c r="I153" s="124" t="str">
        <f t="shared" si="74"/>
        <v/>
      </c>
      <c r="J153" s="124" t="str">
        <f t="shared" si="65"/>
        <v/>
      </c>
      <c r="K153" s="124" t="str">
        <f t="shared" si="75"/>
        <v/>
      </c>
      <c r="L153" s="124" t="str">
        <f t="shared" si="66"/>
        <v/>
      </c>
      <c r="M153" s="124" t="str">
        <f t="shared" si="76"/>
        <v/>
      </c>
      <c r="N153" s="124" t="str">
        <f t="shared" si="67"/>
        <v/>
      </c>
      <c r="O153" s="124" t="str">
        <f t="shared" si="77"/>
        <v/>
      </c>
      <c r="P153" s="124" t="str">
        <f t="shared" si="68"/>
        <v/>
      </c>
      <c r="Q153" s="124" t="str">
        <f t="shared" si="78"/>
        <v/>
      </c>
      <c r="R153" s="124" t="str">
        <f t="shared" si="69"/>
        <v/>
      </c>
      <c r="S153" s="124" t="str">
        <f t="shared" si="79"/>
        <v/>
      </c>
      <c r="T153" s="124" t="str">
        <f t="shared" si="70"/>
        <v/>
      </c>
    </row>
    <row r="154" spans="1:20" x14ac:dyDescent="0.2">
      <c r="A154" s="15">
        <v>152</v>
      </c>
      <c r="B154" s="123">
        <v>146</v>
      </c>
      <c r="C154" s="124" t="str">
        <f t="shared" si="71"/>
        <v/>
      </c>
      <c r="D154" s="124" t="str">
        <f t="shared" si="62"/>
        <v/>
      </c>
      <c r="E154" s="124" t="str">
        <f t="shared" si="72"/>
        <v/>
      </c>
      <c r="F154" s="124" t="str">
        <f t="shared" si="63"/>
        <v/>
      </c>
      <c r="G154" s="124" t="str">
        <f t="shared" si="73"/>
        <v/>
      </c>
      <c r="H154" s="124" t="str">
        <f t="shared" si="64"/>
        <v/>
      </c>
      <c r="I154" s="124" t="str">
        <f t="shared" si="74"/>
        <v/>
      </c>
      <c r="J154" s="124" t="str">
        <f t="shared" si="65"/>
        <v/>
      </c>
      <c r="K154" s="124" t="str">
        <f t="shared" si="75"/>
        <v/>
      </c>
      <c r="L154" s="124" t="str">
        <f t="shared" si="66"/>
        <v/>
      </c>
      <c r="M154" s="124" t="str">
        <f t="shared" si="76"/>
        <v/>
      </c>
      <c r="N154" s="124" t="str">
        <f t="shared" si="67"/>
        <v/>
      </c>
      <c r="O154" s="124" t="str">
        <f t="shared" si="77"/>
        <v/>
      </c>
      <c r="P154" s="124" t="str">
        <f t="shared" si="68"/>
        <v/>
      </c>
      <c r="Q154" s="124" t="str">
        <f t="shared" si="78"/>
        <v/>
      </c>
      <c r="R154" s="124" t="str">
        <f t="shared" si="69"/>
        <v/>
      </c>
      <c r="S154" s="124" t="str">
        <f t="shared" si="79"/>
        <v/>
      </c>
      <c r="T154" s="124" t="str">
        <f t="shared" si="70"/>
        <v/>
      </c>
    </row>
    <row r="155" spans="1:20" x14ac:dyDescent="0.2">
      <c r="A155" s="15">
        <v>153</v>
      </c>
      <c r="B155" s="123">
        <v>147</v>
      </c>
      <c r="C155" s="124" t="str">
        <f t="shared" si="71"/>
        <v/>
      </c>
      <c r="D155" s="124" t="str">
        <f t="shared" si="62"/>
        <v/>
      </c>
      <c r="E155" s="124" t="str">
        <f t="shared" si="72"/>
        <v/>
      </c>
      <c r="F155" s="124" t="str">
        <f t="shared" si="63"/>
        <v/>
      </c>
      <c r="G155" s="124" t="str">
        <f t="shared" si="73"/>
        <v/>
      </c>
      <c r="H155" s="124" t="str">
        <f t="shared" si="64"/>
        <v/>
      </c>
      <c r="I155" s="124" t="str">
        <f t="shared" si="74"/>
        <v/>
      </c>
      <c r="J155" s="124" t="str">
        <f t="shared" si="65"/>
        <v/>
      </c>
      <c r="K155" s="124" t="str">
        <f t="shared" si="75"/>
        <v/>
      </c>
      <c r="L155" s="124" t="str">
        <f t="shared" si="66"/>
        <v/>
      </c>
      <c r="M155" s="124" t="str">
        <f t="shared" si="76"/>
        <v/>
      </c>
      <c r="N155" s="124" t="str">
        <f t="shared" si="67"/>
        <v/>
      </c>
      <c r="O155" s="124" t="str">
        <f t="shared" si="77"/>
        <v/>
      </c>
      <c r="P155" s="124" t="str">
        <f t="shared" si="68"/>
        <v/>
      </c>
      <c r="Q155" s="124" t="str">
        <f t="shared" si="78"/>
        <v/>
      </c>
      <c r="R155" s="124" t="str">
        <f t="shared" si="69"/>
        <v/>
      </c>
      <c r="S155" s="124" t="str">
        <f t="shared" si="79"/>
        <v/>
      </c>
      <c r="T155" s="124" t="str">
        <f t="shared" si="70"/>
        <v/>
      </c>
    </row>
    <row r="156" spans="1:20" x14ac:dyDescent="0.2">
      <c r="A156" s="15">
        <v>154</v>
      </c>
      <c r="B156" s="123">
        <v>148</v>
      </c>
      <c r="C156" s="124" t="str">
        <f t="shared" si="71"/>
        <v/>
      </c>
      <c r="D156" s="124" t="str">
        <f t="shared" si="62"/>
        <v/>
      </c>
      <c r="E156" s="124" t="str">
        <f t="shared" si="72"/>
        <v/>
      </c>
      <c r="F156" s="124" t="str">
        <f t="shared" si="63"/>
        <v/>
      </c>
      <c r="G156" s="124" t="str">
        <f t="shared" si="73"/>
        <v/>
      </c>
      <c r="H156" s="124" t="str">
        <f t="shared" si="64"/>
        <v/>
      </c>
      <c r="I156" s="124" t="str">
        <f t="shared" si="74"/>
        <v/>
      </c>
      <c r="J156" s="124" t="str">
        <f t="shared" si="65"/>
        <v/>
      </c>
      <c r="K156" s="124" t="str">
        <f t="shared" si="75"/>
        <v/>
      </c>
      <c r="L156" s="124" t="str">
        <f t="shared" si="66"/>
        <v/>
      </c>
      <c r="M156" s="124" t="str">
        <f t="shared" si="76"/>
        <v/>
      </c>
      <c r="N156" s="124" t="str">
        <f t="shared" si="67"/>
        <v/>
      </c>
      <c r="O156" s="124" t="str">
        <f t="shared" si="77"/>
        <v/>
      </c>
      <c r="P156" s="124" t="str">
        <f t="shared" si="68"/>
        <v/>
      </c>
      <c r="Q156" s="124" t="str">
        <f t="shared" si="78"/>
        <v/>
      </c>
      <c r="R156" s="124" t="str">
        <f t="shared" si="69"/>
        <v/>
      </c>
      <c r="S156" s="124" t="str">
        <f t="shared" si="79"/>
        <v/>
      </c>
      <c r="T156" s="124" t="str">
        <f t="shared" si="70"/>
        <v/>
      </c>
    </row>
    <row r="157" spans="1:20" x14ac:dyDescent="0.2">
      <c r="A157" s="15">
        <v>155</v>
      </c>
      <c r="B157" s="123">
        <v>149</v>
      </c>
      <c r="C157" s="124" t="str">
        <f t="shared" si="71"/>
        <v/>
      </c>
      <c r="D157" s="124" t="str">
        <f t="shared" si="62"/>
        <v/>
      </c>
      <c r="E157" s="124" t="str">
        <f t="shared" si="72"/>
        <v/>
      </c>
      <c r="F157" s="124" t="str">
        <f t="shared" si="63"/>
        <v/>
      </c>
      <c r="G157" s="124" t="str">
        <f t="shared" si="73"/>
        <v/>
      </c>
      <c r="H157" s="124" t="str">
        <f t="shared" si="64"/>
        <v/>
      </c>
      <c r="I157" s="124" t="str">
        <f t="shared" si="74"/>
        <v/>
      </c>
      <c r="J157" s="124" t="str">
        <f t="shared" si="65"/>
        <v/>
      </c>
      <c r="K157" s="124" t="str">
        <f t="shared" si="75"/>
        <v/>
      </c>
      <c r="L157" s="124" t="str">
        <f t="shared" si="66"/>
        <v/>
      </c>
      <c r="M157" s="124" t="str">
        <f t="shared" si="76"/>
        <v/>
      </c>
      <c r="N157" s="124" t="str">
        <f t="shared" si="67"/>
        <v/>
      </c>
      <c r="O157" s="124" t="str">
        <f t="shared" si="77"/>
        <v/>
      </c>
      <c r="P157" s="124" t="str">
        <f t="shared" si="68"/>
        <v/>
      </c>
      <c r="Q157" s="124" t="str">
        <f t="shared" si="78"/>
        <v/>
      </c>
      <c r="R157" s="124" t="str">
        <f t="shared" si="69"/>
        <v/>
      </c>
      <c r="S157" s="124" t="str">
        <f t="shared" si="79"/>
        <v/>
      </c>
      <c r="T157" s="124" t="str">
        <f t="shared" si="70"/>
        <v/>
      </c>
    </row>
    <row r="158" spans="1:20" x14ac:dyDescent="0.2">
      <c r="A158" s="15">
        <v>156</v>
      </c>
      <c r="B158" s="123">
        <v>150</v>
      </c>
      <c r="C158" s="124" t="str">
        <f t="shared" si="71"/>
        <v/>
      </c>
      <c r="D158" s="124" t="str">
        <f t="shared" si="62"/>
        <v/>
      </c>
      <c r="E158" s="124" t="str">
        <f t="shared" si="72"/>
        <v/>
      </c>
      <c r="F158" s="124" t="str">
        <f t="shared" si="63"/>
        <v/>
      </c>
      <c r="G158" s="124" t="str">
        <f t="shared" si="73"/>
        <v/>
      </c>
      <c r="H158" s="124" t="str">
        <f t="shared" si="64"/>
        <v/>
      </c>
      <c r="I158" s="124" t="str">
        <f t="shared" si="74"/>
        <v/>
      </c>
      <c r="J158" s="124" t="str">
        <f t="shared" si="65"/>
        <v/>
      </c>
      <c r="K158" s="124" t="str">
        <f t="shared" si="75"/>
        <v/>
      </c>
      <c r="L158" s="124" t="str">
        <f t="shared" si="66"/>
        <v/>
      </c>
      <c r="M158" s="124" t="str">
        <f t="shared" si="76"/>
        <v/>
      </c>
      <c r="N158" s="124" t="str">
        <f t="shared" si="67"/>
        <v/>
      </c>
      <c r="O158" s="124" t="str">
        <f t="shared" si="77"/>
        <v/>
      </c>
      <c r="P158" s="124" t="str">
        <f t="shared" si="68"/>
        <v/>
      </c>
      <c r="Q158" s="124" t="str">
        <f t="shared" si="78"/>
        <v/>
      </c>
      <c r="R158" s="124" t="str">
        <f t="shared" si="69"/>
        <v/>
      </c>
      <c r="S158" s="124" t="str">
        <f t="shared" si="79"/>
        <v/>
      </c>
      <c r="T158" s="124" t="str">
        <f t="shared" si="70"/>
        <v/>
      </c>
    </row>
    <row r="159" spans="1:20" x14ac:dyDescent="0.2">
      <c r="A159" s="15">
        <v>157</v>
      </c>
      <c r="B159" s="123">
        <v>151</v>
      </c>
      <c r="C159" s="124" t="str">
        <f t="shared" si="71"/>
        <v/>
      </c>
      <c r="D159" s="124" t="str">
        <f t="shared" si="62"/>
        <v/>
      </c>
      <c r="E159" s="124" t="str">
        <f t="shared" si="72"/>
        <v/>
      </c>
      <c r="F159" s="124" t="str">
        <f t="shared" si="63"/>
        <v/>
      </c>
      <c r="G159" s="124" t="str">
        <f t="shared" si="73"/>
        <v/>
      </c>
      <c r="H159" s="124" t="str">
        <f t="shared" si="64"/>
        <v/>
      </c>
      <c r="I159" s="124" t="str">
        <f t="shared" si="74"/>
        <v/>
      </c>
      <c r="J159" s="124" t="str">
        <f t="shared" si="65"/>
        <v/>
      </c>
      <c r="K159" s="124" t="str">
        <f t="shared" si="75"/>
        <v/>
      </c>
      <c r="L159" s="124" t="str">
        <f t="shared" si="66"/>
        <v/>
      </c>
      <c r="M159" s="124" t="str">
        <f t="shared" si="76"/>
        <v/>
      </c>
      <c r="N159" s="124" t="str">
        <f t="shared" si="67"/>
        <v/>
      </c>
      <c r="O159" s="124" t="str">
        <f t="shared" si="77"/>
        <v/>
      </c>
      <c r="P159" s="124" t="str">
        <f t="shared" si="68"/>
        <v/>
      </c>
      <c r="Q159" s="124" t="str">
        <f t="shared" si="78"/>
        <v/>
      </c>
      <c r="R159" s="124" t="str">
        <f t="shared" si="69"/>
        <v/>
      </c>
      <c r="S159" s="124" t="str">
        <f t="shared" si="79"/>
        <v/>
      </c>
      <c r="T159" s="124" t="str">
        <f t="shared" si="70"/>
        <v/>
      </c>
    </row>
    <row r="160" spans="1:20" x14ac:dyDescent="0.2">
      <c r="A160" s="15">
        <v>158</v>
      </c>
      <c r="B160" s="123">
        <v>152</v>
      </c>
      <c r="C160" s="124" t="str">
        <f t="shared" si="71"/>
        <v/>
      </c>
      <c r="D160" s="124" t="str">
        <f t="shared" si="62"/>
        <v/>
      </c>
      <c r="E160" s="124" t="str">
        <f t="shared" si="72"/>
        <v/>
      </c>
      <c r="F160" s="124" t="str">
        <f t="shared" si="63"/>
        <v/>
      </c>
      <c r="G160" s="124" t="str">
        <f t="shared" si="73"/>
        <v/>
      </c>
      <c r="H160" s="124" t="str">
        <f t="shared" si="64"/>
        <v/>
      </c>
      <c r="I160" s="124" t="str">
        <f t="shared" si="74"/>
        <v/>
      </c>
      <c r="J160" s="124" t="str">
        <f t="shared" si="65"/>
        <v/>
      </c>
      <c r="K160" s="124" t="str">
        <f t="shared" si="75"/>
        <v/>
      </c>
      <c r="L160" s="124" t="str">
        <f t="shared" si="66"/>
        <v/>
      </c>
      <c r="M160" s="124" t="str">
        <f t="shared" si="76"/>
        <v/>
      </c>
      <c r="N160" s="124" t="str">
        <f t="shared" si="67"/>
        <v/>
      </c>
      <c r="O160" s="124" t="str">
        <f t="shared" si="77"/>
        <v/>
      </c>
      <c r="P160" s="124" t="str">
        <f t="shared" si="68"/>
        <v/>
      </c>
      <c r="Q160" s="124" t="str">
        <f t="shared" si="78"/>
        <v/>
      </c>
      <c r="R160" s="124" t="str">
        <f t="shared" si="69"/>
        <v/>
      </c>
      <c r="S160" s="124" t="str">
        <f t="shared" si="79"/>
        <v/>
      </c>
      <c r="T160" s="124" t="str">
        <f t="shared" si="70"/>
        <v/>
      </c>
    </row>
    <row r="161" spans="1:20" x14ac:dyDescent="0.2">
      <c r="A161" s="15">
        <v>159</v>
      </c>
      <c r="B161" s="123">
        <v>153</v>
      </c>
      <c r="C161" s="124" t="str">
        <f t="shared" si="71"/>
        <v/>
      </c>
      <c r="D161" s="124" t="str">
        <f t="shared" si="62"/>
        <v/>
      </c>
      <c r="E161" s="124" t="str">
        <f t="shared" si="72"/>
        <v/>
      </c>
      <c r="F161" s="124" t="str">
        <f t="shared" si="63"/>
        <v/>
      </c>
      <c r="G161" s="124" t="str">
        <f t="shared" si="73"/>
        <v/>
      </c>
      <c r="H161" s="124" t="str">
        <f t="shared" si="64"/>
        <v/>
      </c>
      <c r="I161" s="124" t="str">
        <f t="shared" si="74"/>
        <v/>
      </c>
      <c r="J161" s="124" t="str">
        <f t="shared" si="65"/>
        <v/>
      </c>
      <c r="K161" s="124" t="str">
        <f t="shared" si="75"/>
        <v/>
      </c>
      <c r="L161" s="124" t="str">
        <f t="shared" si="66"/>
        <v/>
      </c>
      <c r="M161" s="124" t="str">
        <f t="shared" si="76"/>
        <v/>
      </c>
      <c r="N161" s="124" t="str">
        <f t="shared" si="67"/>
        <v/>
      </c>
      <c r="O161" s="124" t="str">
        <f t="shared" si="77"/>
        <v/>
      </c>
      <c r="P161" s="124" t="str">
        <f t="shared" si="68"/>
        <v/>
      </c>
      <c r="Q161" s="124" t="str">
        <f t="shared" si="78"/>
        <v/>
      </c>
      <c r="R161" s="124" t="str">
        <f t="shared" si="69"/>
        <v/>
      </c>
      <c r="S161" s="124" t="str">
        <f t="shared" si="79"/>
        <v/>
      </c>
      <c r="T161" s="124" t="str">
        <f t="shared" si="70"/>
        <v/>
      </c>
    </row>
    <row r="162" spans="1:20" x14ac:dyDescent="0.2">
      <c r="A162" s="15">
        <v>160</v>
      </c>
      <c r="B162" s="123">
        <v>154</v>
      </c>
      <c r="C162" s="124" t="str">
        <f t="shared" si="71"/>
        <v/>
      </c>
      <c r="D162" s="124" t="str">
        <f t="shared" si="62"/>
        <v/>
      </c>
      <c r="E162" s="124" t="str">
        <f t="shared" si="72"/>
        <v/>
      </c>
      <c r="F162" s="124" t="str">
        <f t="shared" si="63"/>
        <v/>
      </c>
      <c r="G162" s="124" t="str">
        <f t="shared" si="73"/>
        <v/>
      </c>
      <c r="H162" s="124" t="str">
        <f t="shared" si="64"/>
        <v/>
      </c>
      <c r="I162" s="124" t="str">
        <f t="shared" si="74"/>
        <v/>
      </c>
      <c r="J162" s="124" t="str">
        <f t="shared" si="65"/>
        <v/>
      </c>
      <c r="K162" s="124" t="str">
        <f t="shared" si="75"/>
        <v/>
      </c>
      <c r="L162" s="124" t="str">
        <f t="shared" si="66"/>
        <v/>
      </c>
      <c r="M162" s="124" t="str">
        <f t="shared" si="76"/>
        <v/>
      </c>
      <c r="N162" s="124" t="str">
        <f t="shared" si="67"/>
        <v/>
      </c>
      <c r="O162" s="124" t="str">
        <f t="shared" si="77"/>
        <v/>
      </c>
      <c r="P162" s="124" t="str">
        <f t="shared" si="68"/>
        <v/>
      </c>
      <c r="Q162" s="124" t="str">
        <f t="shared" si="78"/>
        <v/>
      </c>
      <c r="R162" s="124" t="str">
        <f t="shared" si="69"/>
        <v/>
      </c>
      <c r="S162" s="124" t="str">
        <f t="shared" si="79"/>
        <v/>
      </c>
      <c r="T162" s="124" t="str">
        <f t="shared" si="70"/>
        <v/>
      </c>
    </row>
    <row r="163" spans="1:20" x14ac:dyDescent="0.2">
      <c r="A163" s="15">
        <v>161</v>
      </c>
      <c r="B163" s="123">
        <v>155</v>
      </c>
      <c r="C163" s="124" t="str">
        <f t="shared" si="71"/>
        <v/>
      </c>
      <c r="D163" s="124" t="str">
        <f t="shared" si="62"/>
        <v/>
      </c>
      <c r="E163" s="124" t="str">
        <f t="shared" si="72"/>
        <v/>
      </c>
      <c r="F163" s="124" t="str">
        <f t="shared" si="63"/>
        <v/>
      </c>
      <c r="G163" s="124" t="str">
        <f t="shared" si="73"/>
        <v/>
      </c>
      <c r="H163" s="124" t="str">
        <f t="shared" si="64"/>
        <v/>
      </c>
      <c r="I163" s="124" t="str">
        <f t="shared" si="74"/>
        <v/>
      </c>
      <c r="J163" s="124" t="str">
        <f t="shared" si="65"/>
        <v/>
      </c>
      <c r="K163" s="124" t="str">
        <f t="shared" si="75"/>
        <v/>
      </c>
      <c r="L163" s="124" t="str">
        <f t="shared" si="66"/>
        <v/>
      </c>
      <c r="M163" s="124" t="str">
        <f t="shared" si="76"/>
        <v/>
      </c>
      <c r="N163" s="124" t="str">
        <f t="shared" si="67"/>
        <v/>
      </c>
      <c r="O163" s="124" t="str">
        <f t="shared" si="77"/>
        <v/>
      </c>
      <c r="P163" s="124" t="str">
        <f t="shared" si="68"/>
        <v/>
      </c>
      <c r="Q163" s="124" t="str">
        <f t="shared" si="78"/>
        <v/>
      </c>
      <c r="R163" s="124" t="str">
        <f t="shared" si="69"/>
        <v/>
      </c>
      <c r="S163" s="124" t="str">
        <f t="shared" si="79"/>
        <v/>
      </c>
      <c r="T163" s="124" t="str">
        <f t="shared" si="70"/>
        <v/>
      </c>
    </row>
    <row r="164" spans="1:20" x14ac:dyDescent="0.2">
      <c r="A164" s="15">
        <v>162</v>
      </c>
      <c r="B164" s="123">
        <v>156</v>
      </c>
      <c r="C164" s="124" t="str">
        <f t="shared" si="71"/>
        <v/>
      </c>
      <c r="D164" s="124" t="str">
        <f t="shared" si="62"/>
        <v/>
      </c>
      <c r="E164" s="124" t="str">
        <f t="shared" si="72"/>
        <v/>
      </c>
      <c r="F164" s="124" t="str">
        <f t="shared" si="63"/>
        <v/>
      </c>
      <c r="G164" s="124" t="str">
        <f t="shared" si="73"/>
        <v/>
      </c>
      <c r="H164" s="124" t="str">
        <f t="shared" si="64"/>
        <v/>
      </c>
      <c r="I164" s="124" t="str">
        <f t="shared" si="74"/>
        <v/>
      </c>
      <c r="J164" s="124" t="str">
        <f t="shared" si="65"/>
        <v/>
      </c>
      <c r="K164" s="124" t="str">
        <f t="shared" si="75"/>
        <v/>
      </c>
      <c r="L164" s="124" t="str">
        <f t="shared" si="66"/>
        <v/>
      </c>
      <c r="M164" s="124" t="str">
        <f t="shared" si="76"/>
        <v/>
      </c>
      <c r="N164" s="124" t="str">
        <f t="shared" si="67"/>
        <v/>
      </c>
      <c r="O164" s="124" t="str">
        <f t="shared" si="77"/>
        <v/>
      </c>
      <c r="P164" s="124" t="str">
        <f t="shared" si="68"/>
        <v/>
      </c>
      <c r="Q164" s="124" t="str">
        <f t="shared" si="78"/>
        <v/>
      </c>
      <c r="R164" s="124" t="str">
        <f t="shared" si="69"/>
        <v/>
      </c>
      <c r="S164" s="124" t="str">
        <f t="shared" si="79"/>
        <v/>
      </c>
      <c r="T164" s="124" t="str">
        <f t="shared" si="70"/>
        <v/>
      </c>
    </row>
    <row r="165" spans="1:20" x14ac:dyDescent="0.2">
      <c r="A165" s="15">
        <v>163</v>
      </c>
      <c r="B165" s="123">
        <v>157</v>
      </c>
      <c r="C165" s="124" t="str">
        <f t="shared" si="71"/>
        <v/>
      </c>
      <c r="D165" s="124" t="str">
        <f t="shared" si="62"/>
        <v/>
      </c>
      <c r="E165" s="124" t="str">
        <f t="shared" si="72"/>
        <v/>
      </c>
      <c r="F165" s="124" t="str">
        <f t="shared" si="63"/>
        <v/>
      </c>
      <c r="G165" s="124" t="str">
        <f t="shared" si="73"/>
        <v/>
      </c>
      <c r="H165" s="124" t="str">
        <f t="shared" si="64"/>
        <v/>
      </c>
      <c r="I165" s="124" t="str">
        <f t="shared" si="74"/>
        <v/>
      </c>
      <c r="J165" s="124" t="str">
        <f t="shared" si="65"/>
        <v/>
      </c>
      <c r="K165" s="124" t="str">
        <f t="shared" si="75"/>
        <v/>
      </c>
      <c r="L165" s="124" t="str">
        <f t="shared" si="66"/>
        <v/>
      </c>
      <c r="M165" s="124" t="str">
        <f t="shared" si="76"/>
        <v/>
      </c>
      <c r="N165" s="124" t="str">
        <f t="shared" si="67"/>
        <v/>
      </c>
      <c r="O165" s="124" t="str">
        <f t="shared" si="77"/>
        <v/>
      </c>
      <c r="P165" s="124" t="str">
        <f t="shared" si="68"/>
        <v/>
      </c>
      <c r="Q165" s="124" t="str">
        <f t="shared" si="78"/>
        <v/>
      </c>
      <c r="R165" s="124" t="str">
        <f t="shared" si="69"/>
        <v/>
      </c>
      <c r="S165" s="124" t="str">
        <f t="shared" si="79"/>
        <v/>
      </c>
      <c r="T165" s="124" t="str">
        <f t="shared" si="70"/>
        <v/>
      </c>
    </row>
    <row r="166" spans="1:20" x14ac:dyDescent="0.2">
      <c r="A166" s="15">
        <v>164</v>
      </c>
      <c r="B166" s="123">
        <v>158</v>
      </c>
      <c r="C166" s="124" t="str">
        <f t="shared" si="71"/>
        <v/>
      </c>
      <c r="D166" s="124" t="str">
        <f t="shared" si="62"/>
        <v/>
      </c>
      <c r="E166" s="124" t="str">
        <f t="shared" si="72"/>
        <v/>
      </c>
      <c r="F166" s="124" t="str">
        <f t="shared" si="63"/>
        <v/>
      </c>
      <c r="G166" s="124" t="str">
        <f t="shared" si="73"/>
        <v/>
      </c>
      <c r="H166" s="124" t="str">
        <f t="shared" si="64"/>
        <v/>
      </c>
      <c r="I166" s="124" t="str">
        <f t="shared" si="74"/>
        <v/>
      </c>
      <c r="J166" s="124" t="str">
        <f t="shared" si="65"/>
        <v/>
      </c>
      <c r="K166" s="124" t="str">
        <f t="shared" si="75"/>
        <v/>
      </c>
      <c r="L166" s="124" t="str">
        <f t="shared" si="66"/>
        <v/>
      </c>
      <c r="M166" s="124" t="str">
        <f t="shared" si="76"/>
        <v/>
      </c>
      <c r="N166" s="124" t="str">
        <f t="shared" si="67"/>
        <v/>
      </c>
      <c r="O166" s="124" t="str">
        <f t="shared" si="77"/>
        <v/>
      </c>
      <c r="P166" s="124" t="str">
        <f t="shared" si="68"/>
        <v/>
      </c>
      <c r="Q166" s="124" t="str">
        <f t="shared" si="78"/>
        <v/>
      </c>
      <c r="R166" s="124" t="str">
        <f t="shared" si="69"/>
        <v/>
      </c>
      <c r="S166" s="124" t="str">
        <f t="shared" si="79"/>
        <v/>
      </c>
      <c r="T166" s="124" t="str">
        <f t="shared" si="70"/>
        <v/>
      </c>
    </row>
    <row r="167" spans="1:20" x14ac:dyDescent="0.2">
      <c r="A167" s="15">
        <v>165</v>
      </c>
      <c r="B167" s="123">
        <v>159</v>
      </c>
      <c r="C167" s="124" t="str">
        <f t="shared" si="71"/>
        <v/>
      </c>
      <c r="D167" s="124" t="str">
        <f t="shared" si="62"/>
        <v/>
      </c>
      <c r="E167" s="124" t="str">
        <f t="shared" si="72"/>
        <v/>
      </c>
      <c r="F167" s="124" t="str">
        <f t="shared" si="63"/>
        <v/>
      </c>
      <c r="G167" s="124" t="str">
        <f t="shared" si="73"/>
        <v/>
      </c>
      <c r="H167" s="124" t="str">
        <f t="shared" si="64"/>
        <v/>
      </c>
      <c r="I167" s="124" t="str">
        <f t="shared" si="74"/>
        <v/>
      </c>
      <c r="J167" s="124" t="str">
        <f t="shared" si="65"/>
        <v/>
      </c>
      <c r="K167" s="124" t="str">
        <f t="shared" si="75"/>
        <v/>
      </c>
      <c r="L167" s="124" t="str">
        <f t="shared" si="66"/>
        <v/>
      </c>
      <c r="M167" s="124" t="str">
        <f t="shared" si="76"/>
        <v/>
      </c>
      <c r="N167" s="124" t="str">
        <f t="shared" si="67"/>
        <v/>
      </c>
      <c r="O167" s="124" t="str">
        <f t="shared" si="77"/>
        <v/>
      </c>
      <c r="P167" s="124" t="str">
        <f t="shared" si="68"/>
        <v/>
      </c>
      <c r="Q167" s="124" t="str">
        <f t="shared" si="78"/>
        <v/>
      </c>
      <c r="R167" s="124" t="str">
        <f t="shared" si="69"/>
        <v/>
      </c>
      <c r="S167" s="124" t="str">
        <f t="shared" si="79"/>
        <v/>
      </c>
      <c r="T167" s="124" t="str">
        <f t="shared" si="70"/>
        <v/>
      </c>
    </row>
    <row r="168" spans="1:20" x14ac:dyDescent="0.2">
      <c r="A168" s="15">
        <v>166</v>
      </c>
      <c r="B168" s="123">
        <v>160</v>
      </c>
      <c r="C168" s="124" t="str">
        <f t="shared" si="71"/>
        <v/>
      </c>
      <c r="D168" s="124" t="str">
        <f t="shared" si="62"/>
        <v/>
      </c>
      <c r="E168" s="124" t="str">
        <f t="shared" si="72"/>
        <v/>
      </c>
      <c r="F168" s="124" t="str">
        <f t="shared" si="63"/>
        <v/>
      </c>
      <c r="G168" s="124" t="str">
        <f t="shared" si="73"/>
        <v/>
      </c>
      <c r="H168" s="124" t="str">
        <f t="shared" si="64"/>
        <v/>
      </c>
      <c r="I168" s="124" t="str">
        <f t="shared" si="74"/>
        <v/>
      </c>
      <c r="J168" s="124" t="str">
        <f t="shared" si="65"/>
        <v/>
      </c>
      <c r="K168" s="124" t="str">
        <f t="shared" si="75"/>
        <v/>
      </c>
      <c r="L168" s="124" t="str">
        <f t="shared" si="66"/>
        <v/>
      </c>
      <c r="M168" s="124" t="str">
        <f t="shared" si="76"/>
        <v/>
      </c>
      <c r="N168" s="124" t="str">
        <f t="shared" si="67"/>
        <v/>
      </c>
      <c r="O168" s="124" t="str">
        <f t="shared" si="77"/>
        <v/>
      </c>
      <c r="P168" s="124" t="str">
        <f t="shared" si="68"/>
        <v/>
      </c>
      <c r="Q168" s="124" t="str">
        <f t="shared" si="78"/>
        <v/>
      </c>
      <c r="R168" s="124" t="str">
        <f t="shared" si="69"/>
        <v/>
      </c>
      <c r="S168" s="124" t="str">
        <f t="shared" si="79"/>
        <v/>
      </c>
      <c r="T168" s="124" t="str">
        <f t="shared" si="70"/>
        <v/>
      </c>
    </row>
    <row r="169" spans="1:20" x14ac:dyDescent="0.2">
      <c r="A169" s="15">
        <v>167</v>
      </c>
      <c r="B169" s="123">
        <v>161</v>
      </c>
      <c r="C169" s="124" t="str">
        <f t="shared" si="71"/>
        <v/>
      </c>
      <c r="D169" s="124" t="str">
        <f t="shared" si="62"/>
        <v/>
      </c>
      <c r="E169" s="124" t="str">
        <f t="shared" si="72"/>
        <v/>
      </c>
      <c r="F169" s="124" t="str">
        <f t="shared" si="63"/>
        <v/>
      </c>
      <c r="G169" s="124" t="str">
        <f t="shared" si="73"/>
        <v/>
      </c>
      <c r="H169" s="124" t="str">
        <f t="shared" si="64"/>
        <v/>
      </c>
      <c r="I169" s="124" t="str">
        <f t="shared" si="74"/>
        <v/>
      </c>
      <c r="J169" s="124" t="str">
        <f t="shared" si="65"/>
        <v/>
      </c>
      <c r="K169" s="124" t="str">
        <f t="shared" si="75"/>
        <v/>
      </c>
      <c r="L169" s="124" t="str">
        <f t="shared" si="66"/>
        <v/>
      </c>
      <c r="M169" s="124" t="str">
        <f t="shared" si="76"/>
        <v/>
      </c>
      <c r="N169" s="124" t="str">
        <f t="shared" si="67"/>
        <v/>
      </c>
      <c r="O169" s="124" t="str">
        <f t="shared" si="77"/>
        <v/>
      </c>
      <c r="P169" s="124" t="str">
        <f t="shared" si="68"/>
        <v/>
      </c>
      <c r="Q169" s="124" t="str">
        <f t="shared" si="78"/>
        <v/>
      </c>
      <c r="R169" s="124" t="str">
        <f t="shared" si="69"/>
        <v/>
      </c>
      <c r="S169" s="124" t="str">
        <f t="shared" si="79"/>
        <v/>
      </c>
      <c r="T169" s="124" t="str">
        <f t="shared" si="70"/>
        <v/>
      </c>
    </row>
    <row r="170" spans="1:20" x14ac:dyDescent="0.2">
      <c r="A170" s="15">
        <v>168</v>
      </c>
      <c r="B170" s="123">
        <v>162</v>
      </c>
      <c r="C170" s="124" t="str">
        <f t="shared" si="71"/>
        <v/>
      </c>
      <c r="D170" s="124" t="str">
        <f t="shared" ref="D170:D188" si="80">IF($B170&lt;=$AF$5,C$7,IF($B170&lt;=$AG$5,C$8,""))</f>
        <v/>
      </c>
      <c r="E170" s="124" t="str">
        <f t="shared" si="72"/>
        <v/>
      </c>
      <c r="F170" s="124" t="str">
        <f t="shared" ref="F170:F188" si="81">IF($B170&lt;=$AF$6,E$7,IF($B170&lt;=$AG$6,E$8,""))</f>
        <v/>
      </c>
      <c r="G170" s="124" t="str">
        <f t="shared" si="73"/>
        <v/>
      </c>
      <c r="H170" s="124" t="str">
        <f t="shared" ref="H170:H188" si="82">IF($B170&lt;=$AF$7,G$7,IF($B170&lt;=$AG$7,G$8,""))</f>
        <v/>
      </c>
      <c r="I170" s="124" t="str">
        <f t="shared" si="74"/>
        <v/>
      </c>
      <c r="J170" s="124" t="str">
        <f t="shared" ref="J170:J188" si="83">IF($B170&lt;=$AF$8,I$7,IF($B170&lt;=$AG$8,I$8,""))</f>
        <v/>
      </c>
      <c r="K170" s="124" t="str">
        <f t="shared" si="75"/>
        <v/>
      </c>
      <c r="L170" s="124" t="str">
        <f t="shared" ref="L170:L188" si="84">IF($B170&lt;=$AF$9,K$7,IF($B170&lt;=$AG$9,K$8,""))</f>
        <v/>
      </c>
      <c r="M170" s="124" t="str">
        <f t="shared" si="76"/>
        <v/>
      </c>
      <c r="N170" s="124" t="str">
        <f t="shared" ref="N170:N188" si="85">IF($B170&lt;=$AF$10,M$7,IF($B170&lt;=$AG$10,M$8,""))</f>
        <v/>
      </c>
      <c r="O170" s="124" t="str">
        <f t="shared" si="77"/>
        <v/>
      </c>
      <c r="P170" s="124" t="str">
        <f t="shared" ref="P170:P188" si="86">IF($B170&lt;=$AF$11,O$7,IF($B170&lt;=$AG$11,O$8,""))</f>
        <v/>
      </c>
      <c r="Q170" s="124" t="str">
        <f t="shared" si="78"/>
        <v/>
      </c>
      <c r="R170" s="124" t="str">
        <f t="shared" ref="R170:R188" si="87">IF($B170&lt;=$AF$12,Q$7,IF($B170&lt;=$AG$12,Q$8,""))</f>
        <v/>
      </c>
      <c r="S170" s="124" t="str">
        <f t="shared" si="79"/>
        <v/>
      </c>
      <c r="T170" s="124" t="str">
        <f t="shared" ref="T170:T188" si="88">IF($B170&lt;=$AF$13,S$7,IF($B170&lt;=$AG$13,S$8,""))</f>
        <v/>
      </c>
    </row>
    <row r="171" spans="1:20" x14ac:dyDescent="0.2">
      <c r="A171" s="15">
        <v>169</v>
      </c>
      <c r="B171" s="123">
        <v>163</v>
      </c>
      <c r="C171" s="124" t="str">
        <f t="shared" si="71"/>
        <v/>
      </c>
      <c r="D171" s="124" t="str">
        <f t="shared" si="80"/>
        <v/>
      </c>
      <c r="E171" s="124" t="str">
        <f t="shared" si="72"/>
        <v/>
      </c>
      <c r="F171" s="124" t="str">
        <f t="shared" si="81"/>
        <v/>
      </c>
      <c r="G171" s="124" t="str">
        <f t="shared" si="73"/>
        <v/>
      </c>
      <c r="H171" s="124" t="str">
        <f t="shared" si="82"/>
        <v/>
      </c>
      <c r="I171" s="124" t="str">
        <f t="shared" si="74"/>
        <v/>
      </c>
      <c r="J171" s="124" t="str">
        <f t="shared" si="83"/>
        <v/>
      </c>
      <c r="K171" s="124" t="str">
        <f t="shared" si="75"/>
        <v/>
      </c>
      <c r="L171" s="124" t="str">
        <f t="shared" si="84"/>
        <v/>
      </c>
      <c r="M171" s="124" t="str">
        <f t="shared" si="76"/>
        <v/>
      </c>
      <c r="N171" s="124" t="str">
        <f t="shared" si="85"/>
        <v/>
      </c>
      <c r="O171" s="124" t="str">
        <f t="shared" si="77"/>
        <v/>
      </c>
      <c r="P171" s="124" t="str">
        <f t="shared" si="86"/>
        <v/>
      </c>
      <c r="Q171" s="124" t="str">
        <f t="shared" si="78"/>
        <v/>
      </c>
      <c r="R171" s="124" t="str">
        <f t="shared" si="87"/>
        <v/>
      </c>
      <c r="S171" s="124" t="str">
        <f t="shared" si="79"/>
        <v/>
      </c>
      <c r="T171" s="124" t="str">
        <f t="shared" si="88"/>
        <v/>
      </c>
    </row>
    <row r="172" spans="1:20" x14ac:dyDescent="0.2">
      <c r="A172" s="15">
        <v>170</v>
      </c>
      <c r="B172" s="123">
        <v>164</v>
      </c>
      <c r="C172" s="124" t="str">
        <f t="shared" si="71"/>
        <v/>
      </c>
      <c r="D172" s="124" t="str">
        <f t="shared" si="80"/>
        <v/>
      </c>
      <c r="E172" s="124" t="str">
        <f t="shared" si="72"/>
        <v/>
      </c>
      <c r="F172" s="124" t="str">
        <f t="shared" si="81"/>
        <v/>
      </c>
      <c r="G172" s="124" t="str">
        <f t="shared" si="73"/>
        <v/>
      </c>
      <c r="H172" s="124" t="str">
        <f t="shared" si="82"/>
        <v/>
      </c>
      <c r="I172" s="124" t="str">
        <f t="shared" si="74"/>
        <v/>
      </c>
      <c r="J172" s="124" t="str">
        <f t="shared" si="83"/>
        <v/>
      </c>
      <c r="K172" s="124" t="str">
        <f t="shared" si="75"/>
        <v/>
      </c>
      <c r="L172" s="124" t="str">
        <f t="shared" si="84"/>
        <v/>
      </c>
      <c r="M172" s="124" t="str">
        <f t="shared" si="76"/>
        <v/>
      </c>
      <c r="N172" s="124" t="str">
        <f t="shared" si="85"/>
        <v/>
      </c>
      <c r="O172" s="124" t="str">
        <f t="shared" si="77"/>
        <v/>
      </c>
      <c r="P172" s="124" t="str">
        <f t="shared" si="86"/>
        <v/>
      </c>
      <c r="Q172" s="124" t="str">
        <f t="shared" si="78"/>
        <v/>
      </c>
      <c r="R172" s="124" t="str">
        <f t="shared" si="87"/>
        <v/>
      </c>
      <c r="S172" s="124" t="str">
        <f t="shared" si="79"/>
        <v/>
      </c>
      <c r="T172" s="124" t="str">
        <f t="shared" si="88"/>
        <v/>
      </c>
    </row>
    <row r="173" spans="1:20" x14ac:dyDescent="0.2">
      <c r="A173" s="15">
        <v>171</v>
      </c>
      <c r="B173" s="123">
        <v>165</v>
      </c>
      <c r="C173" s="124" t="str">
        <f t="shared" si="71"/>
        <v/>
      </c>
      <c r="D173" s="124" t="str">
        <f t="shared" si="80"/>
        <v/>
      </c>
      <c r="E173" s="124" t="str">
        <f t="shared" si="72"/>
        <v/>
      </c>
      <c r="F173" s="124" t="str">
        <f t="shared" si="81"/>
        <v/>
      </c>
      <c r="G173" s="124" t="str">
        <f t="shared" si="73"/>
        <v/>
      </c>
      <c r="H173" s="124" t="str">
        <f t="shared" si="82"/>
        <v/>
      </c>
      <c r="I173" s="124" t="str">
        <f t="shared" si="74"/>
        <v/>
      </c>
      <c r="J173" s="124" t="str">
        <f t="shared" si="83"/>
        <v/>
      </c>
      <c r="K173" s="124" t="str">
        <f t="shared" si="75"/>
        <v/>
      </c>
      <c r="L173" s="124" t="str">
        <f t="shared" si="84"/>
        <v/>
      </c>
      <c r="M173" s="124" t="str">
        <f t="shared" si="76"/>
        <v/>
      </c>
      <c r="N173" s="124" t="str">
        <f t="shared" si="85"/>
        <v/>
      </c>
      <c r="O173" s="124" t="str">
        <f t="shared" si="77"/>
        <v/>
      </c>
      <c r="P173" s="124" t="str">
        <f t="shared" si="86"/>
        <v/>
      </c>
      <c r="Q173" s="124" t="str">
        <f t="shared" si="78"/>
        <v/>
      </c>
      <c r="R173" s="124" t="str">
        <f t="shared" si="87"/>
        <v/>
      </c>
      <c r="S173" s="124" t="str">
        <f t="shared" si="79"/>
        <v/>
      </c>
      <c r="T173" s="124" t="str">
        <f t="shared" si="88"/>
        <v/>
      </c>
    </row>
    <row r="174" spans="1:20" x14ac:dyDescent="0.2">
      <c r="A174" s="15">
        <v>172</v>
      </c>
      <c r="B174" s="123">
        <v>166</v>
      </c>
      <c r="C174" s="124" t="str">
        <f t="shared" si="71"/>
        <v/>
      </c>
      <c r="D174" s="124" t="str">
        <f t="shared" si="80"/>
        <v/>
      </c>
      <c r="E174" s="124" t="str">
        <f t="shared" si="72"/>
        <v/>
      </c>
      <c r="F174" s="124" t="str">
        <f t="shared" si="81"/>
        <v/>
      </c>
      <c r="G174" s="124" t="str">
        <f t="shared" si="73"/>
        <v/>
      </c>
      <c r="H174" s="124" t="str">
        <f t="shared" si="82"/>
        <v/>
      </c>
      <c r="I174" s="124" t="str">
        <f t="shared" si="74"/>
        <v/>
      </c>
      <c r="J174" s="124" t="str">
        <f t="shared" si="83"/>
        <v/>
      </c>
      <c r="K174" s="124" t="str">
        <f t="shared" si="75"/>
        <v/>
      </c>
      <c r="L174" s="124" t="str">
        <f t="shared" si="84"/>
        <v/>
      </c>
      <c r="M174" s="124" t="str">
        <f t="shared" si="76"/>
        <v/>
      </c>
      <c r="N174" s="124" t="str">
        <f t="shared" si="85"/>
        <v/>
      </c>
      <c r="O174" s="124" t="str">
        <f t="shared" si="77"/>
        <v/>
      </c>
      <c r="P174" s="124" t="str">
        <f t="shared" si="86"/>
        <v/>
      </c>
      <c r="Q174" s="124" t="str">
        <f t="shared" si="78"/>
        <v/>
      </c>
      <c r="R174" s="124" t="str">
        <f t="shared" si="87"/>
        <v/>
      </c>
      <c r="S174" s="124" t="str">
        <f t="shared" si="79"/>
        <v/>
      </c>
      <c r="T174" s="124" t="str">
        <f t="shared" si="88"/>
        <v/>
      </c>
    </row>
    <row r="175" spans="1:20" x14ac:dyDescent="0.2">
      <c r="A175" s="15">
        <v>173</v>
      </c>
      <c r="B175" s="123">
        <v>167</v>
      </c>
      <c r="C175" s="124" t="str">
        <f t="shared" si="71"/>
        <v/>
      </c>
      <c r="D175" s="124" t="str">
        <f t="shared" si="80"/>
        <v/>
      </c>
      <c r="E175" s="124" t="str">
        <f t="shared" si="72"/>
        <v/>
      </c>
      <c r="F175" s="124" t="str">
        <f t="shared" si="81"/>
        <v/>
      </c>
      <c r="G175" s="124" t="str">
        <f t="shared" si="73"/>
        <v/>
      </c>
      <c r="H175" s="124" t="str">
        <f t="shared" si="82"/>
        <v/>
      </c>
      <c r="I175" s="124" t="str">
        <f t="shared" si="74"/>
        <v/>
      </c>
      <c r="J175" s="124" t="str">
        <f t="shared" si="83"/>
        <v/>
      </c>
      <c r="K175" s="124" t="str">
        <f t="shared" si="75"/>
        <v/>
      </c>
      <c r="L175" s="124" t="str">
        <f t="shared" si="84"/>
        <v/>
      </c>
      <c r="M175" s="124" t="str">
        <f t="shared" si="76"/>
        <v/>
      </c>
      <c r="N175" s="124" t="str">
        <f t="shared" si="85"/>
        <v/>
      </c>
      <c r="O175" s="124" t="str">
        <f t="shared" si="77"/>
        <v/>
      </c>
      <c r="P175" s="124" t="str">
        <f t="shared" si="86"/>
        <v/>
      </c>
      <c r="Q175" s="124" t="str">
        <f t="shared" si="78"/>
        <v/>
      </c>
      <c r="R175" s="124" t="str">
        <f t="shared" si="87"/>
        <v/>
      </c>
      <c r="S175" s="124" t="str">
        <f t="shared" si="79"/>
        <v/>
      </c>
      <c r="T175" s="124" t="str">
        <f t="shared" si="88"/>
        <v/>
      </c>
    </row>
    <row r="176" spans="1:20" x14ac:dyDescent="0.2">
      <c r="A176" s="15">
        <v>174</v>
      </c>
      <c r="B176" s="123">
        <v>168</v>
      </c>
      <c r="C176" s="124" t="str">
        <f t="shared" si="71"/>
        <v/>
      </c>
      <c r="D176" s="124" t="str">
        <f t="shared" si="80"/>
        <v/>
      </c>
      <c r="E176" s="124" t="str">
        <f t="shared" si="72"/>
        <v/>
      </c>
      <c r="F176" s="124" t="str">
        <f t="shared" si="81"/>
        <v/>
      </c>
      <c r="G176" s="124" t="str">
        <f t="shared" si="73"/>
        <v/>
      </c>
      <c r="H176" s="124" t="str">
        <f t="shared" si="82"/>
        <v/>
      </c>
      <c r="I176" s="124" t="str">
        <f t="shared" si="74"/>
        <v/>
      </c>
      <c r="J176" s="124" t="str">
        <f t="shared" si="83"/>
        <v/>
      </c>
      <c r="K176" s="124" t="str">
        <f t="shared" si="75"/>
        <v/>
      </c>
      <c r="L176" s="124" t="str">
        <f t="shared" si="84"/>
        <v/>
      </c>
      <c r="M176" s="124" t="str">
        <f t="shared" si="76"/>
        <v/>
      </c>
      <c r="N176" s="124" t="str">
        <f t="shared" si="85"/>
        <v/>
      </c>
      <c r="O176" s="124" t="str">
        <f t="shared" si="77"/>
        <v/>
      </c>
      <c r="P176" s="124" t="str">
        <f t="shared" si="86"/>
        <v/>
      </c>
      <c r="Q176" s="124" t="str">
        <f t="shared" si="78"/>
        <v/>
      </c>
      <c r="R176" s="124" t="str">
        <f t="shared" si="87"/>
        <v/>
      </c>
      <c r="S176" s="124" t="str">
        <f t="shared" si="79"/>
        <v/>
      </c>
      <c r="T176" s="124" t="str">
        <f t="shared" si="88"/>
        <v/>
      </c>
    </row>
    <row r="177" spans="1:20" x14ac:dyDescent="0.2">
      <c r="A177" s="15">
        <v>175</v>
      </c>
      <c r="B177" s="123">
        <v>169</v>
      </c>
      <c r="C177" s="124" t="str">
        <f t="shared" si="71"/>
        <v/>
      </c>
      <c r="D177" s="124" t="str">
        <f t="shared" si="80"/>
        <v/>
      </c>
      <c r="E177" s="124" t="str">
        <f t="shared" si="72"/>
        <v/>
      </c>
      <c r="F177" s="124" t="str">
        <f t="shared" si="81"/>
        <v/>
      </c>
      <c r="G177" s="124" t="str">
        <f t="shared" si="73"/>
        <v/>
      </c>
      <c r="H177" s="124" t="str">
        <f t="shared" si="82"/>
        <v/>
      </c>
      <c r="I177" s="124" t="str">
        <f t="shared" si="74"/>
        <v/>
      </c>
      <c r="J177" s="124" t="str">
        <f t="shared" si="83"/>
        <v/>
      </c>
      <c r="K177" s="124" t="str">
        <f t="shared" si="75"/>
        <v/>
      </c>
      <c r="L177" s="124" t="str">
        <f t="shared" si="84"/>
        <v/>
      </c>
      <c r="M177" s="124" t="str">
        <f t="shared" si="76"/>
        <v/>
      </c>
      <c r="N177" s="124" t="str">
        <f t="shared" si="85"/>
        <v/>
      </c>
      <c r="O177" s="124" t="str">
        <f t="shared" si="77"/>
        <v/>
      </c>
      <c r="P177" s="124" t="str">
        <f t="shared" si="86"/>
        <v/>
      </c>
      <c r="Q177" s="124" t="str">
        <f t="shared" si="78"/>
        <v/>
      </c>
      <c r="R177" s="124" t="str">
        <f t="shared" si="87"/>
        <v/>
      </c>
      <c r="S177" s="124" t="str">
        <f t="shared" si="79"/>
        <v/>
      </c>
      <c r="T177" s="124" t="str">
        <f t="shared" si="88"/>
        <v/>
      </c>
    </row>
    <row r="178" spans="1:20" x14ac:dyDescent="0.2">
      <c r="A178" s="15">
        <v>176</v>
      </c>
      <c r="B178" s="123">
        <v>170</v>
      </c>
      <c r="C178" s="124" t="str">
        <f t="shared" si="71"/>
        <v/>
      </c>
      <c r="D178" s="124" t="str">
        <f t="shared" si="80"/>
        <v/>
      </c>
      <c r="E178" s="124" t="str">
        <f t="shared" si="72"/>
        <v/>
      </c>
      <c r="F178" s="124" t="str">
        <f t="shared" si="81"/>
        <v/>
      </c>
      <c r="G178" s="124" t="str">
        <f t="shared" si="73"/>
        <v/>
      </c>
      <c r="H178" s="124" t="str">
        <f t="shared" si="82"/>
        <v/>
      </c>
      <c r="I178" s="124" t="str">
        <f t="shared" si="74"/>
        <v/>
      </c>
      <c r="J178" s="124" t="str">
        <f t="shared" si="83"/>
        <v/>
      </c>
      <c r="K178" s="124" t="str">
        <f t="shared" si="75"/>
        <v/>
      </c>
      <c r="L178" s="124" t="str">
        <f t="shared" si="84"/>
        <v/>
      </c>
      <c r="M178" s="124" t="str">
        <f t="shared" si="76"/>
        <v/>
      </c>
      <c r="N178" s="124" t="str">
        <f t="shared" si="85"/>
        <v/>
      </c>
      <c r="O178" s="124" t="str">
        <f t="shared" si="77"/>
        <v/>
      </c>
      <c r="P178" s="124" t="str">
        <f t="shared" si="86"/>
        <v/>
      </c>
      <c r="Q178" s="124" t="str">
        <f t="shared" si="78"/>
        <v/>
      </c>
      <c r="R178" s="124" t="str">
        <f t="shared" si="87"/>
        <v/>
      </c>
      <c r="S178" s="124" t="str">
        <f t="shared" si="79"/>
        <v/>
      </c>
      <c r="T178" s="124" t="str">
        <f t="shared" si="88"/>
        <v/>
      </c>
    </row>
    <row r="179" spans="1:20" x14ac:dyDescent="0.2">
      <c r="A179" s="15">
        <v>177</v>
      </c>
      <c r="B179" s="123">
        <v>171</v>
      </c>
      <c r="C179" s="124" t="str">
        <f t="shared" si="71"/>
        <v/>
      </c>
      <c r="D179" s="124" t="str">
        <f t="shared" si="80"/>
        <v/>
      </c>
      <c r="E179" s="124" t="str">
        <f t="shared" si="72"/>
        <v/>
      </c>
      <c r="F179" s="124" t="str">
        <f t="shared" si="81"/>
        <v/>
      </c>
      <c r="G179" s="124" t="str">
        <f t="shared" si="73"/>
        <v/>
      </c>
      <c r="H179" s="124" t="str">
        <f t="shared" si="82"/>
        <v/>
      </c>
      <c r="I179" s="124" t="str">
        <f t="shared" si="74"/>
        <v/>
      </c>
      <c r="J179" s="124" t="str">
        <f t="shared" si="83"/>
        <v/>
      </c>
      <c r="K179" s="124" t="str">
        <f t="shared" si="75"/>
        <v/>
      </c>
      <c r="L179" s="124" t="str">
        <f t="shared" si="84"/>
        <v/>
      </c>
      <c r="M179" s="124" t="str">
        <f t="shared" si="76"/>
        <v/>
      </c>
      <c r="N179" s="124" t="str">
        <f t="shared" si="85"/>
        <v/>
      </c>
      <c r="O179" s="124" t="str">
        <f t="shared" si="77"/>
        <v/>
      </c>
      <c r="P179" s="124" t="str">
        <f t="shared" si="86"/>
        <v/>
      </c>
      <c r="Q179" s="124" t="str">
        <f t="shared" si="78"/>
        <v/>
      </c>
      <c r="R179" s="124" t="str">
        <f t="shared" si="87"/>
        <v/>
      </c>
      <c r="S179" s="124" t="str">
        <f t="shared" si="79"/>
        <v/>
      </c>
      <c r="T179" s="124" t="str">
        <f t="shared" si="88"/>
        <v/>
      </c>
    </row>
    <row r="180" spans="1:20" x14ac:dyDescent="0.2">
      <c r="A180" s="15">
        <v>178</v>
      </c>
      <c r="B180" s="123">
        <v>172</v>
      </c>
      <c r="C180" s="124" t="str">
        <f t="shared" si="71"/>
        <v/>
      </c>
      <c r="D180" s="124" t="str">
        <f t="shared" si="80"/>
        <v/>
      </c>
      <c r="E180" s="124" t="str">
        <f t="shared" si="72"/>
        <v/>
      </c>
      <c r="F180" s="124" t="str">
        <f t="shared" si="81"/>
        <v/>
      </c>
      <c r="G180" s="124" t="str">
        <f t="shared" si="73"/>
        <v/>
      </c>
      <c r="H180" s="124" t="str">
        <f t="shared" si="82"/>
        <v/>
      </c>
      <c r="I180" s="124" t="str">
        <f t="shared" si="74"/>
        <v/>
      </c>
      <c r="J180" s="124" t="str">
        <f t="shared" si="83"/>
        <v/>
      </c>
      <c r="K180" s="124" t="str">
        <f t="shared" si="75"/>
        <v/>
      </c>
      <c r="L180" s="124" t="str">
        <f t="shared" si="84"/>
        <v/>
      </c>
      <c r="M180" s="124" t="str">
        <f t="shared" si="76"/>
        <v/>
      </c>
      <c r="N180" s="124" t="str">
        <f t="shared" si="85"/>
        <v/>
      </c>
      <c r="O180" s="124" t="str">
        <f t="shared" si="77"/>
        <v/>
      </c>
      <c r="P180" s="124" t="str">
        <f t="shared" si="86"/>
        <v/>
      </c>
      <c r="Q180" s="124" t="str">
        <f t="shared" si="78"/>
        <v/>
      </c>
      <c r="R180" s="124" t="str">
        <f t="shared" si="87"/>
        <v/>
      </c>
      <c r="S180" s="124" t="str">
        <f t="shared" si="79"/>
        <v/>
      </c>
      <c r="T180" s="124" t="str">
        <f t="shared" si="88"/>
        <v/>
      </c>
    </row>
    <row r="181" spans="1:20" x14ac:dyDescent="0.2">
      <c r="A181" s="15">
        <v>179</v>
      </c>
      <c r="B181" s="123">
        <v>173</v>
      </c>
      <c r="C181" s="124" t="str">
        <f t="shared" si="71"/>
        <v/>
      </c>
      <c r="D181" s="124" t="str">
        <f t="shared" si="80"/>
        <v/>
      </c>
      <c r="E181" s="124" t="str">
        <f t="shared" si="72"/>
        <v/>
      </c>
      <c r="F181" s="124" t="str">
        <f t="shared" si="81"/>
        <v/>
      </c>
      <c r="G181" s="124" t="str">
        <f t="shared" si="73"/>
        <v/>
      </c>
      <c r="H181" s="124" t="str">
        <f t="shared" si="82"/>
        <v/>
      </c>
      <c r="I181" s="124" t="str">
        <f t="shared" si="74"/>
        <v/>
      </c>
      <c r="J181" s="124" t="str">
        <f t="shared" si="83"/>
        <v/>
      </c>
      <c r="K181" s="124" t="str">
        <f t="shared" si="75"/>
        <v/>
      </c>
      <c r="L181" s="124" t="str">
        <f t="shared" si="84"/>
        <v/>
      </c>
      <c r="M181" s="124" t="str">
        <f t="shared" si="76"/>
        <v/>
      </c>
      <c r="N181" s="124" t="str">
        <f t="shared" si="85"/>
        <v/>
      </c>
      <c r="O181" s="124" t="str">
        <f t="shared" si="77"/>
        <v/>
      </c>
      <c r="P181" s="124" t="str">
        <f t="shared" si="86"/>
        <v/>
      </c>
      <c r="Q181" s="124" t="str">
        <f t="shared" si="78"/>
        <v/>
      </c>
      <c r="R181" s="124" t="str">
        <f t="shared" si="87"/>
        <v/>
      </c>
      <c r="S181" s="124" t="str">
        <f t="shared" si="79"/>
        <v/>
      </c>
      <c r="T181" s="124" t="str">
        <f t="shared" si="88"/>
        <v/>
      </c>
    </row>
    <row r="182" spans="1:20" x14ac:dyDescent="0.2">
      <c r="A182" s="15">
        <v>180</v>
      </c>
      <c r="B182" s="123">
        <v>174</v>
      </c>
      <c r="C182" s="124" t="str">
        <f t="shared" si="71"/>
        <v/>
      </c>
      <c r="D182" s="124" t="str">
        <f t="shared" si="80"/>
        <v/>
      </c>
      <c r="E182" s="124" t="str">
        <f t="shared" si="72"/>
        <v/>
      </c>
      <c r="F182" s="124" t="str">
        <f t="shared" si="81"/>
        <v/>
      </c>
      <c r="G182" s="124" t="str">
        <f t="shared" si="73"/>
        <v/>
      </c>
      <c r="H182" s="124" t="str">
        <f t="shared" si="82"/>
        <v/>
      </c>
      <c r="I182" s="124" t="str">
        <f t="shared" si="74"/>
        <v/>
      </c>
      <c r="J182" s="124" t="str">
        <f t="shared" si="83"/>
        <v/>
      </c>
      <c r="K182" s="124" t="str">
        <f t="shared" si="75"/>
        <v/>
      </c>
      <c r="L182" s="124" t="str">
        <f t="shared" si="84"/>
        <v/>
      </c>
      <c r="M182" s="124" t="str">
        <f t="shared" si="76"/>
        <v/>
      </c>
      <c r="N182" s="124" t="str">
        <f t="shared" si="85"/>
        <v/>
      </c>
      <c r="O182" s="124" t="str">
        <f t="shared" si="77"/>
        <v/>
      </c>
      <c r="P182" s="124" t="str">
        <f t="shared" si="86"/>
        <v/>
      </c>
      <c r="Q182" s="124" t="str">
        <f t="shared" si="78"/>
        <v/>
      </c>
      <c r="R182" s="124" t="str">
        <f t="shared" si="87"/>
        <v/>
      </c>
      <c r="S182" s="124" t="str">
        <f t="shared" si="79"/>
        <v/>
      </c>
      <c r="T182" s="124" t="str">
        <f t="shared" si="88"/>
        <v/>
      </c>
    </row>
    <row r="183" spans="1:20" x14ac:dyDescent="0.2">
      <c r="A183" s="15">
        <v>181</v>
      </c>
      <c r="B183" s="123">
        <v>175</v>
      </c>
      <c r="C183" s="124" t="str">
        <f t="shared" si="71"/>
        <v/>
      </c>
      <c r="D183" s="124" t="str">
        <f t="shared" si="80"/>
        <v/>
      </c>
      <c r="E183" s="124" t="str">
        <f t="shared" si="72"/>
        <v/>
      </c>
      <c r="F183" s="124" t="str">
        <f t="shared" si="81"/>
        <v/>
      </c>
      <c r="G183" s="124" t="str">
        <f t="shared" si="73"/>
        <v/>
      </c>
      <c r="H183" s="124" t="str">
        <f t="shared" si="82"/>
        <v/>
      </c>
      <c r="I183" s="124" t="str">
        <f t="shared" si="74"/>
        <v/>
      </c>
      <c r="J183" s="124" t="str">
        <f t="shared" si="83"/>
        <v/>
      </c>
      <c r="K183" s="124" t="str">
        <f t="shared" si="75"/>
        <v/>
      </c>
      <c r="L183" s="124" t="str">
        <f t="shared" si="84"/>
        <v/>
      </c>
      <c r="M183" s="124" t="str">
        <f t="shared" si="76"/>
        <v/>
      </c>
      <c r="N183" s="124" t="str">
        <f t="shared" si="85"/>
        <v/>
      </c>
      <c r="O183" s="124" t="str">
        <f t="shared" si="77"/>
        <v/>
      </c>
      <c r="P183" s="124" t="str">
        <f t="shared" si="86"/>
        <v/>
      </c>
      <c r="Q183" s="124" t="str">
        <f t="shared" si="78"/>
        <v/>
      </c>
      <c r="R183" s="124" t="str">
        <f t="shared" si="87"/>
        <v/>
      </c>
      <c r="S183" s="124" t="str">
        <f t="shared" si="79"/>
        <v/>
      </c>
      <c r="T183" s="124" t="str">
        <f t="shared" si="88"/>
        <v/>
      </c>
    </row>
    <row r="184" spans="1:20" x14ac:dyDescent="0.2">
      <c r="A184" s="15">
        <v>182</v>
      </c>
      <c r="B184" s="123">
        <v>176</v>
      </c>
      <c r="C184" s="124" t="str">
        <f t="shared" si="71"/>
        <v/>
      </c>
      <c r="D184" s="124" t="str">
        <f t="shared" si="80"/>
        <v/>
      </c>
      <c r="E184" s="124" t="str">
        <f t="shared" si="72"/>
        <v/>
      </c>
      <c r="F184" s="124" t="str">
        <f t="shared" si="81"/>
        <v/>
      </c>
      <c r="G184" s="124" t="str">
        <f t="shared" si="73"/>
        <v/>
      </c>
      <c r="H184" s="124" t="str">
        <f t="shared" si="82"/>
        <v/>
      </c>
      <c r="I184" s="124" t="str">
        <f t="shared" si="74"/>
        <v/>
      </c>
      <c r="J184" s="124" t="str">
        <f t="shared" si="83"/>
        <v/>
      </c>
      <c r="K184" s="124" t="str">
        <f t="shared" si="75"/>
        <v/>
      </c>
      <c r="L184" s="124" t="str">
        <f t="shared" si="84"/>
        <v/>
      </c>
      <c r="M184" s="124" t="str">
        <f t="shared" si="76"/>
        <v/>
      </c>
      <c r="N184" s="124" t="str">
        <f t="shared" si="85"/>
        <v/>
      </c>
      <c r="O184" s="124" t="str">
        <f t="shared" si="77"/>
        <v/>
      </c>
      <c r="P184" s="124" t="str">
        <f t="shared" si="86"/>
        <v/>
      </c>
      <c r="Q184" s="124" t="str">
        <f t="shared" si="78"/>
        <v/>
      </c>
      <c r="R184" s="124" t="str">
        <f t="shared" si="87"/>
        <v/>
      </c>
      <c r="S184" s="124" t="str">
        <f t="shared" si="79"/>
        <v/>
      </c>
      <c r="T184" s="124" t="str">
        <f t="shared" si="88"/>
        <v/>
      </c>
    </row>
    <row r="185" spans="1:20" x14ac:dyDescent="0.2">
      <c r="A185" s="15">
        <v>183</v>
      </c>
      <c r="B185" s="123">
        <v>177</v>
      </c>
      <c r="C185" s="124" t="str">
        <f t="shared" si="71"/>
        <v/>
      </c>
      <c r="D185" s="124" t="str">
        <f t="shared" si="80"/>
        <v/>
      </c>
      <c r="E185" s="124" t="str">
        <f t="shared" si="72"/>
        <v/>
      </c>
      <c r="F185" s="124" t="str">
        <f t="shared" si="81"/>
        <v/>
      </c>
      <c r="G185" s="124" t="str">
        <f t="shared" si="73"/>
        <v/>
      </c>
      <c r="H185" s="124" t="str">
        <f t="shared" si="82"/>
        <v/>
      </c>
      <c r="I185" s="124" t="str">
        <f t="shared" si="74"/>
        <v/>
      </c>
      <c r="J185" s="124" t="str">
        <f t="shared" si="83"/>
        <v/>
      </c>
      <c r="K185" s="124" t="str">
        <f t="shared" si="75"/>
        <v/>
      </c>
      <c r="L185" s="124" t="str">
        <f t="shared" si="84"/>
        <v/>
      </c>
      <c r="M185" s="124" t="str">
        <f t="shared" si="76"/>
        <v/>
      </c>
      <c r="N185" s="124" t="str">
        <f t="shared" si="85"/>
        <v/>
      </c>
      <c r="O185" s="124" t="str">
        <f t="shared" si="77"/>
        <v/>
      </c>
      <c r="P185" s="124" t="str">
        <f t="shared" si="86"/>
        <v/>
      </c>
      <c r="Q185" s="124" t="str">
        <f t="shared" si="78"/>
        <v/>
      </c>
      <c r="R185" s="124" t="str">
        <f t="shared" si="87"/>
        <v/>
      </c>
      <c r="S185" s="124" t="str">
        <f t="shared" si="79"/>
        <v/>
      </c>
      <c r="T185" s="124" t="str">
        <f t="shared" si="88"/>
        <v/>
      </c>
    </row>
    <row r="186" spans="1:20" x14ac:dyDescent="0.2">
      <c r="A186" s="15">
        <v>184</v>
      </c>
      <c r="B186" s="123">
        <v>178</v>
      </c>
      <c r="C186" s="124" t="str">
        <f t="shared" si="71"/>
        <v/>
      </c>
      <c r="D186" s="124" t="str">
        <f t="shared" si="80"/>
        <v/>
      </c>
      <c r="E186" s="124" t="str">
        <f t="shared" si="72"/>
        <v/>
      </c>
      <c r="F186" s="124" t="str">
        <f t="shared" si="81"/>
        <v/>
      </c>
      <c r="G186" s="124" t="str">
        <f t="shared" si="73"/>
        <v/>
      </c>
      <c r="H186" s="124" t="str">
        <f t="shared" si="82"/>
        <v/>
      </c>
      <c r="I186" s="124" t="str">
        <f t="shared" si="74"/>
        <v/>
      </c>
      <c r="J186" s="124" t="str">
        <f t="shared" si="83"/>
        <v/>
      </c>
      <c r="K186" s="124" t="str">
        <f t="shared" si="75"/>
        <v/>
      </c>
      <c r="L186" s="124" t="str">
        <f t="shared" si="84"/>
        <v/>
      </c>
      <c r="M186" s="124" t="str">
        <f t="shared" si="76"/>
        <v/>
      </c>
      <c r="N186" s="124" t="str">
        <f t="shared" si="85"/>
        <v/>
      </c>
      <c r="O186" s="124" t="str">
        <f t="shared" si="77"/>
        <v/>
      </c>
      <c r="P186" s="124" t="str">
        <f t="shared" si="86"/>
        <v/>
      </c>
      <c r="Q186" s="124" t="str">
        <f t="shared" si="78"/>
        <v/>
      </c>
      <c r="R186" s="124" t="str">
        <f t="shared" si="87"/>
        <v/>
      </c>
      <c r="S186" s="124" t="str">
        <f t="shared" si="79"/>
        <v/>
      </c>
      <c r="T186" s="124" t="str">
        <f t="shared" si="88"/>
        <v/>
      </c>
    </row>
    <row r="187" spans="1:20" x14ac:dyDescent="0.2">
      <c r="A187" s="15">
        <v>185</v>
      </c>
      <c r="B187" s="123">
        <v>179</v>
      </c>
      <c r="C187" s="124" t="str">
        <f t="shared" si="71"/>
        <v/>
      </c>
      <c r="D187" s="124" t="str">
        <f t="shared" si="80"/>
        <v/>
      </c>
      <c r="E187" s="124" t="str">
        <f t="shared" si="72"/>
        <v/>
      </c>
      <c r="F187" s="124" t="str">
        <f t="shared" si="81"/>
        <v/>
      </c>
      <c r="G187" s="124" t="str">
        <f t="shared" si="73"/>
        <v/>
      </c>
      <c r="H187" s="124" t="str">
        <f t="shared" si="82"/>
        <v/>
      </c>
      <c r="I187" s="124" t="str">
        <f t="shared" si="74"/>
        <v/>
      </c>
      <c r="J187" s="124" t="str">
        <f t="shared" si="83"/>
        <v/>
      </c>
      <c r="K187" s="124" t="str">
        <f t="shared" si="75"/>
        <v/>
      </c>
      <c r="L187" s="124" t="str">
        <f t="shared" si="84"/>
        <v/>
      </c>
      <c r="M187" s="124" t="str">
        <f t="shared" si="76"/>
        <v/>
      </c>
      <c r="N187" s="124" t="str">
        <f t="shared" si="85"/>
        <v/>
      </c>
      <c r="O187" s="124" t="str">
        <f t="shared" si="77"/>
        <v/>
      </c>
      <c r="P187" s="124" t="str">
        <f t="shared" si="86"/>
        <v/>
      </c>
      <c r="Q187" s="124" t="str">
        <f t="shared" si="78"/>
        <v/>
      </c>
      <c r="R187" s="124" t="str">
        <f t="shared" si="87"/>
        <v/>
      </c>
      <c r="S187" s="124" t="str">
        <f t="shared" si="79"/>
        <v/>
      </c>
      <c r="T187" s="124" t="str">
        <f t="shared" si="88"/>
        <v/>
      </c>
    </row>
    <row r="188" spans="1:20" x14ac:dyDescent="0.2">
      <c r="A188" s="15">
        <v>186</v>
      </c>
      <c r="B188" s="123">
        <v>180</v>
      </c>
      <c r="C188" s="124" t="str">
        <f t="shared" si="71"/>
        <v/>
      </c>
      <c r="D188" s="124" t="str">
        <f t="shared" si="80"/>
        <v/>
      </c>
      <c r="E188" s="124" t="str">
        <f t="shared" si="72"/>
        <v/>
      </c>
      <c r="F188" s="124" t="str">
        <f t="shared" si="81"/>
        <v/>
      </c>
      <c r="G188" s="124" t="str">
        <f t="shared" si="73"/>
        <v/>
      </c>
      <c r="H188" s="124" t="str">
        <f t="shared" si="82"/>
        <v/>
      </c>
      <c r="I188" s="124" t="str">
        <f t="shared" si="74"/>
        <v/>
      </c>
      <c r="J188" s="124" t="str">
        <f t="shared" si="83"/>
        <v/>
      </c>
      <c r="K188" s="124" t="str">
        <f t="shared" si="75"/>
        <v/>
      </c>
      <c r="L188" s="124" t="str">
        <f t="shared" si="84"/>
        <v/>
      </c>
      <c r="M188" s="124" t="str">
        <f t="shared" si="76"/>
        <v/>
      </c>
      <c r="N188" s="124" t="str">
        <f t="shared" si="85"/>
        <v/>
      </c>
      <c r="O188" s="124" t="str">
        <f t="shared" si="77"/>
        <v/>
      </c>
      <c r="P188" s="124" t="str">
        <f t="shared" si="86"/>
        <v/>
      </c>
      <c r="Q188" s="124" t="str">
        <f t="shared" si="78"/>
        <v/>
      </c>
      <c r="R188" s="124" t="str">
        <f t="shared" si="87"/>
        <v/>
      </c>
      <c r="S188" s="124" t="str">
        <f t="shared" si="79"/>
        <v/>
      </c>
      <c r="T188" s="124" t="str">
        <f t="shared" si="88"/>
        <v/>
      </c>
    </row>
  </sheetData>
  <sheetProtection algorithmName="SHA-512" hashValue="fAy4COmcuC2fLvycgFAlItpjmBYFTt0Q/S4Gf3U2Fcv+qV/ATECOmHeWKjV6JT2EES+/w3uX+SxjOdgGPSa1Dw==" saltValue="LBxvibM3S3U0eAdwI47AnA==" spinCount="100000" sheet="1" objects="1" scenarios="1"/>
  <mergeCells count="3">
    <mergeCell ref="O1:P1"/>
    <mergeCell ref="X16:Z16"/>
    <mergeCell ref="X17:Z17"/>
  </mergeCells>
  <phoneticPr fontId="2"/>
  <printOptions horizontalCentered="1"/>
  <pageMargins left="0.70866141732283472" right="0.70866141732283472" top="0.74803149606299213" bottom="0.74803149606299213" header="0.31496062992125984" footer="0.31496062992125984"/>
  <pageSetup paperSize="9" scale="52" orientation="portrait" verticalDpi="0" r:id="rId1"/>
  <colBreaks count="1" manualBreakCount="1">
    <brk id="20" max="6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pageSetUpPr autoPageBreaks="0"/>
  </sheetPr>
  <dimension ref="B2:J37"/>
  <sheetViews>
    <sheetView showGridLines="0" zoomScaleNormal="100" workbookViewId="0">
      <selection activeCell="G21" sqref="G21"/>
    </sheetView>
  </sheetViews>
  <sheetFormatPr defaultColWidth="9" defaultRowHeight="13.2" x14ac:dyDescent="0.2"/>
  <cols>
    <col min="1" max="1" width="6.44140625" style="12" customWidth="1"/>
    <col min="2" max="2" width="2.88671875" style="12" customWidth="1"/>
    <col min="3" max="9" width="9.33203125" style="12" customWidth="1"/>
    <col min="10" max="10" width="13" style="12" customWidth="1"/>
    <col min="11" max="16384" width="9" style="12"/>
  </cols>
  <sheetData>
    <row r="2" spans="2:10" ht="13.8" thickBot="1" x14ac:dyDescent="0.25"/>
    <row r="3" spans="2:10" x14ac:dyDescent="0.2">
      <c r="B3" s="363"/>
      <c r="C3" s="364"/>
      <c r="D3" s="364"/>
      <c r="E3" s="364"/>
      <c r="F3" s="364"/>
      <c r="G3" s="364"/>
      <c r="H3" s="364"/>
      <c r="I3" s="364"/>
      <c r="J3" s="365"/>
    </row>
    <row r="4" spans="2:10" ht="14.4" x14ac:dyDescent="0.2">
      <c r="B4" s="366"/>
      <c r="C4" s="367" t="s">
        <v>80</v>
      </c>
      <c r="D4" s="368"/>
      <c r="E4" s="368"/>
      <c r="F4" s="368"/>
      <c r="G4" s="368"/>
      <c r="H4" s="368"/>
      <c r="I4" s="368"/>
      <c r="J4" s="369"/>
    </row>
    <row r="5" spans="2:10" x14ac:dyDescent="0.2">
      <c r="B5" s="366"/>
      <c r="C5" s="368"/>
      <c r="D5" s="368"/>
      <c r="E5" s="368"/>
      <c r="F5" s="368"/>
      <c r="G5" s="368"/>
      <c r="H5" s="368"/>
      <c r="I5" s="368"/>
      <c r="J5" s="369"/>
    </row>
    <row r="6" spans="2:10" x14ac:dyDescent="0.2">
      <c r="B6" s="366"/>
      <c r="C6" s="370" t="s">
        <v>81</v>
      </c>
      <c r="D6" s="368"/>
      <c r="E6" s="368"/>
      <c r="F6" s="368"/>
      <c r="G6" s="368"/>
      <c r="H6" s="368"/>
      <c r="I6" s="368"/>
      <c r="J6" s="369"/>
    </row>
    <row r="7" spans="2:10" x14ac:dyDescent="0.2">
      <c r="B7" s="366"/>
      <c r="C7" s="368" t="s">
        <v>82</v>
      </c>
      <c r="D7" s="368"/>
      <c r="E7" s="368"/>
      <c r="F7" s="368"/>
      <c r="G7" s="368"/>
      <c r="H7" s="368"/>
      <c r="I7" s="368"/>
      <c r="J7" s="369"/>
    </row>
    <row r="8" spans="2:10" x14ac:dyDescent="0.2">
      <c r="B8" s="366"/>
      <c r="C8" s="368" t="s">
        <v>83</v>
      </c>
      <c r="D8" s="368"/>
      <c r="E8" s="368"/>
      <c r="F8" s="368"/>
      <c r="G8" s="368"/>
      <c r="H8" s="368"/>
      <c r="I8" s="368"/>
      <c r="J8" s="369"/>
    </row>
    <row r="9" spans="2:10" x14ac:dyDescent="0.2">
      <c r="B9" s="366"/>
      <c r="C9" s="368" t="s">
        <v>84</v>
      </c>
      <c r="D9" s="368"/>
      <c r="E9" s="368"/>
      <c r="F9" s="368"/>
      <c r="G9" s="368"/>
      <c r="H9" s="368"/>
      <c r="I9" s="368"/>
      <c r="J9" s="369"/>
    </row>
    <row r="10" spans="2:10" x14ac:dyDescent="0.2">
      <c r="B10" s="366"/>
      <c r="C10" s="368"/>
      <c r="D10" s="368"/>
      <c r="E10" s="368"/>
      <c r="F10" s="368"/>
      <c r="G10" s="368"/>
      <c r="H10" s="368"/>
      <c r="I10" s="368"/>
      <c r="J10" s="369"/>
    </row>
    <row r="11" spans="2:10" x14ac:dyDescent="0.2">
      <c r="B11" s="366"/>
      <c r="C11" s="370" t="s">
        <v>85</v>
      </c>
      <c r="D11" s="368"/>
      <c r="E11" s="368"/>
      <c r="F11" s="368"/>
      <c r="G11" s="368"/>
      <c r="H11" s="368"/>
      <c r="I11" s="368"/>
      <c r="J11" s="369"/>
    </row>
    <row r="12" spans="2:10" x14ac:dyDescent="0.2">
      <c r="B12" s="366"/>
      <c r="C12" s="368" t="s">
        <v>86</v>
      </c>
      <c r="D12" s="368"/>
      <c r="E12" s="368"/>
      <c r="F12" s="368"/>
      <c r="G12" s="368"/>
      <c r="H12" s="368"/>
      <c r="I12" s="368"/>
      <c r="J12" s="369"/>
    </row>
    <row r="13" spans="2:10" x14ac:dyDescent="0.2">
      <c r="B13" s="366"/>
      <c r="C13" s="368" t="s">
        <v>87</v>
      </c>
      <c r="D13" s="368"/>
      <c r="E13" s="368"/>
      <c r="F13" s="368"/>
      <c r="G13" s="368"/>
      <c r="H13" s="368"/>
      <c r="I13" s="368"/>
      <c r="J13" s="369"/>
    </row>
    <row r="14" spans="2:10" x14ac:dyDescent="0.2">
      <c r="B14" s="366"/>
      <c r="C14" s="368"/>
      <c r="D14" s="368"/>
      <c r="E14" s="368"/>
      <c r="F14" s="368"/>
      <c r="G14" s="368"/>
      <c r="H14" s="368"/>
      <c r="I14" s="368"/>
      <c r="J14" s="369"/>
    </row>
    <row r="15" spans="2:10" x14ac:dyDescent="0.2">
      <c r="B15" s="366"/>
      <c r="C15" s="370" t="s">
        <v>88</v>
      </c>
      <c r="D15" s="368"/>
      <c r="E15" s="368"/>
      <c r="F15" s="368"/>
      <c r="G15" s="368"/>
      <c r="H15" s="368"/>
      <c r="I15" s="368"/>
      <c r="J15" s="369"/>
    </row>
    <row r="16" spans="2:10" x14ac:dyDescent="0.2">
      <c r="B16" s="366"/>
      <c r="C16" s="368" t="s">
        <v>89</v>
      </c>
      <c r="D16" s="368"/>
      <c r="E16" s="368"/>
      <c r="F16" s="368"/>
      <c r="G16" s="368"/>
      <c r="H16" s="368"/>
      <c r="I16" s="368"/>
      <c r="J16" s="369"/>
    </row>
    <row r="17" spans="2:10" x14ac:dyDescent="0.2">
      <c r="B17" s="366"/>
      <c r="C17" s="368" t="s">
        <v>96</v>
      </c>
      <c r="D17" s="368"/>
      <c r="E17" s="368"/>
      <c r="F17" s="368"/>
      <c r="G17" s="368"/>
      <c r="H17" s="368"/>
      <c r="I17" s="368"/>
      <c r="J17" s="369"/>
    </row>
    <row r="18" spans="2:10" x14ac:dyDescent="0.2">
      <c r="B18" s="366"/>
      <c r="C18" s="368"/>
      <c r="D18" s="368"/>
      <c r="E18" s="368"/>
      <c r="F18" s="368"/>
      <c r="G18" s="368"/>
      <c r="H18" s="368"/>
      <c r="I18" s="368"/>
      <c r="J18" s="369"/>
    </row>
    <row r="19" spans="2:10" x14ac:dyDescent="0.2">
      <c r="B19" s="366"/>
      <c r="C19" s="368"/>
      <c r="D19" s="368" t="s">
        <v>90</v>
      </c>
      <c r="E19" s="368"/>
      <c r="F19" s="368"/>
      <c r="G19" s="368"/>
      <c r="H19" s="368"/>
      <c r="I19" s="368"/>
      <c r="J19" s="369"/>
    </row>
    <row r="20" spans="2:10" x14ac:dyDescent="0.2">
      <c r="B20" s="366"/>
      <c r="C20" s="368"/>
      <c r="D20" s="368" t="s">
        <v>91</v>
      </c>
      <c r="E20" s="368"/>
      <c r="F20" s="368"/>
      <c r="G20" s="418">
        <v>45962</v>
      </c>
      <c r="H20" s="418"/>
      <c r="I20" s="368"/>
      <c r="J20" s="369"/>
    </row>
    <row r="21" spans="2:10" ht="13.8" thickBot="1" x14ac:dyDescent="0.25">
      <c r="B21" s="371"/>
      <c r="C21" s="372"/>
      <c r="D21" s="372"/>
      <c r="E21" s="372"/>
      <c r="F21" s="372"/>
      <c r="G21" s="372"/>
      <c r="H21" s="372"/>
      <c r="I21" s="372"/>
      <c r="J21" s="373"/>
    </row>
    <row r="22" spans="2:10" x14ac:dyDescent="0.2">
      <c r="C22" s="1"/>
      <c r="D22" s="1"/>
      <c r="E22" s="1"/>
      <c r="F22" s="1"/>
      <c r="G22" s="76"/>
      <c r="H22" s="1"/>
      <c r="I22" s="1"/>
    </row>
    <row r="23" spans="2:10" x14ac:dyDescent="0.2">
      <c r="C23" s="1"/>
      <c r="D23" s="1"/>
      <c r="E23" s="1"/>
      <c r="F23" s="1"/>
      <c r="G23" s="1"/>
      <c r="H23" s="1"/>
      <c r="I23" s="1"/>
    </row>
    <row r="24" spans="2:10" x14ac:dyDescent="0.2">
      <c r="C24" s="1"/>
      <c r="D24" s="76"/>
      <c r="E24" s="1"/>
      <c r="F24" s="1"/>
      <c r="G24" s="1"/>
      <c r="H24" s="1"/>
    </row>
    <row r="25" spans="2:10" x14ac:dyDescent="0.2">
      <c r="C25" s="1"/>
      <c r="D25" s="1"/>
      <c r="E25" s="1"/>
      <c r="F25" s="1"/>
      <c r="G25" s="1"/>
      <c r="H25" s="1"/>
    </row>
    <row r="26" spans="2:10" x14ac:dyDescent="0.2">
      <c r="C26" s="1"/>
      <c r="D26" s="1"/>
      <c r="E26" s="1"/>
      <c r="F26" s="1"/>
      <c r="G26" s="1"/>
      <c r="H26" s="1"/>
    </row>
    <row r="37" spans="3:3" x14ac:dyDescent="0.2">
      <c r="C37" s="77"/>
    </row>
  </sheetData>
  <sheetProtection sheet="1" objects="1" scenarios="1"/>
  <mergeCells count="1">
    <mergeCell ref="G20:H2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説明</vt:lpstr>
      <vt:lpstr>メイン</vt:lpstr>
      <vt:lpstr>1.年齢給</vt:lpstr>
      <vt:lpstr>2.サラリースケール</vt:lpstr>
      <vt:lpstr>3.段階号俸表・参照表</vt:lpstr>
      <vt:lpstr>4.使用上の注意</vt:lpstr>
      <vt:lpstr>'1.年齢給'!Print_Area</vt:lpstr>
      <vt:lpstr>'2.サラリースケール'!Print_Area</vt:lpstr>
      <vt:lpstr>'3.段階号俸表・参照表'!Print_Area</vt:lpstr>
      <vt:lpstr>'4.使用上の注意'!Print_Area</vt:lpstr>
      <vt:lpstr>メイン!Print_Area</vt:lpstr>
      <vt:lpstr>説明!Print_Area</vt:lpstr>
      <vt:lpstr>メイン!Print_Titles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2015-03-12T09:37:22Z</cp:lastPrinted>
  <dcterms:created xsi:type="dcterms:W3CDTF">2004-12-02T07:08:49Z</dcterms:created>
  <dcterms:modified xsi:type="dcterms:W3CDTF">2026-02-14T07:59:17Z</dcterms:modified>
</cp:coreProperties>
</file>