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D:\STORES（HPカード決済サービス）\23-2賃金ソフト（保護ありお試し版）STORES用\職務・職責給体系設計ソフト〇\"/>
    </mc:Choice>
  </mc:AlternateContent>
  <xr:revisionPtr revIDLastSave="0" documentId="13_ncr:1_{501450E9-76E8-4DEB-9129-CE8428BDFAC0}" xr6:coauthVersionLast="47" xr6:coauthVersionMax="47" xr10:uidLastSave="{00000000-0000-0000-0000-000000000000}"/>
  <bookViews>
    <workbookView xWindow="-108" yWindow="-108" windowWidth="23256" windowHeight="12456" tabRatio="688" xr2:uid="{00000000-000D-0000-FFFF-FFFF00000000}"/>
  </bookViews>
  <sheets>
    <sheet name="説明" sheetId="11" r:id="rId1"/>
    <sheet name="1.メイン" sheetId="9" r:id="rId2"/>
    <sheet name="2.職務給賃金表" sheetId="18" r:id="rId3"/>
    <sheet name="3.洗い替え職務給表" sheetId="28" r:id="rId4"/>
    <sheet name="4.参照データ" sheetId="21" r:id="rId5"/>
    <sheet name="5.使用上の注意" sheetId="12" r:id="rId6"/>
  </sheets>
  <definedNames>
    <definedName name="_xlnm.Print_Area" localSheetId="1">'1.メイン'!$A$2:$BR$50</definedName>
    <definedName name="_xlnm.Print_Area" localSheetId="2">'2.職務給賃金表'!$B$1:$AD$57</definedName>
    <definedName name="_xlnm.Print_Area" localSheetId="3">'3.洗い替え職務給表'!$B$1:$HW$56</definedName>
    <definedName name="_xlnm.Print_Area" localSheetId="4">'4.参照データ'!$B$1:$AD$14</definedName>
    <definedName name="_xlnm.Print_Area" localSheetId="5">'5.使用上の注意'!$B$3:$J$21</definedName>
    <definedName name="_xlnm.Print_Area" localSheetId="0">説明!$B$2:$U$111</definedName>
    <definedName name="_xlnm.Print_Titles" localSheetId="1">'1.メイン'!$C:$C</definedName>
  </definedNames>
  <calcPr calcId="191029"/>
</workbook>
</file>

<file path=xl/calcChain.xml><?xml version="1.0" encoding="utf-8"?>
<calcChain xmlns="http://schemas.openxmlformats.org/spreadsheetml/2006/main">
  <c r="AR209" i="9" l="1"/>
  <c r="AR208" i="9"/>
  <c r="AR207" i="9"/>
  <c r="AR206" i="9"/>
  <c r="AR205" i="9"/>
  <c r="AR204" i="9"/>
  <c r="AR203" i="9"/>
  <c r="AR202" i="9"/>
  <c r="AR201" i="9"/>
  <c r="AR200" i="9"/>
  <c r="AR199" i="9"/>
  <c r="AR198" i="9"/>
  <c r="AR197" i="9"/>
  <c r="AR196" i="9"/>
  <c r="AR195" i="9"/>
  <c r="AR194" i="9"/>
  <c r="AR193" i="9"/>
  <c r="AR192" i="9"/>
  <c r="AR191" i="9"/>
  <c r="AR190" i="9"/>
  <c r="AR189" i="9"/>
  <c r="AR188" i="9"/>
  <c r="AR187" i="9"/>
  <c r="AR186" i="9"/>
  <c r="AR185" i="9"/>
  <c r="AR184" i="9"/>
  <c r="AR183" i="9"/>
  <c r="AR182" i="9"/>
  <c r="AR181" i="9"/>
  <c r="AR180" i="9"/>
  <c r="AR179" i="9"/>
  <c r="AR178" i="9"/>
  <c r="AR177" i="9"/>
  <c r="AR176" i="9"/>
  <c r="AR175" i="9"/>
  <c r="AR174" i="9"/>
  <c r="AR173" i="9"/>
  <c r="AR172" i="9"/>
  <c r="AR171" i="9"/>
  <c r="AR170" i="9"/>
  <c r="AR169" i="9"/>
  <c r="AR168" i="9"/>
  <c r="AR167" i="9"/>
  <c r="AR166" i="9"/>
  <c r="AR165" i="9"/>
  <c r="AR164" i="9"/>
  <c r="AR163" i="9"/>
  <c r="AR162" i="9"/>
  <c r="AR161" i="9"/>
  <c r="AR160" i="9"/>
  <c r="AR159" i="9"/>
  <c r="AR158" i="9"/>
  <c r="AR157" i="9"/>
  <c r="AR156" i="9"/>
  <c r="AR155" i="9"/>
  <c r="AR154" i="9"/>
  <c r="AR153" i="9"/>
  <c r="AR152" i="9"/>
  <c r="AR151" i="9"/>
  <c r="AR150" i="9"/>
  <c r="AR149" i="9"/>
  <c r="AR148" i="9"/>
  <c r="AR147" i="9"/>
  <c r="AR146" i="9"/>
  <c r="AR145" i="9"/>
  <c r="AR144" i="9"/>
  <c r="AR143" i="9"/>
  <c r="AR142" i="9"/>
  <c r="AR141" i="9"/>
  <c r="AR140" i="9"/>
  <c r="AR139" i="9"/>
  <c r="AR138" i="9"/>
  <c r="AR137" i="9"/>
  <c r="AR136" i="9"/>
  <c r="AR135" i="9"/>
  <c r="AR134" i="9"/>
  <c r="AR133" i="9"/>
  <c r="AR132" i="9"/>
  <c r="AR131" i="9"/>
  <c r="AR130" i="9"/>
  <c r="AR129" i="9"/>
  <c r="AR128" i="9"/>
  <c r="AR127" i="9"/>
  <c r="AR126" i="9"/>
  <c r="AR125" i="9"/>
  <c r="AR124" i="9"/>
  <c r="AR123" i="9"/>
  <c r="AR122" i="9"/>
  <c r="AR121" i="9"/>
  <c r="AR120" i="9"/>
  <c r="AR119" i="9"/>
  <c r="AR118" i="9"/>
  <c r="AR117" i="9"/>
  <c r="AR116" i="9"/>
  <c r="AR115" i="9"/>
  <c r="AR114" i="9"/>
  <c r="AR113" i="9"/>
  <c r="AR112" i="9"/>
  <c r="AR111" i="9"/>
  <c r="AR110" i="9"/>
  <c r="AR109" i="9"/>
  <c r="AR108" i="9"/>
  <c r="AR107" i="9"/>
  <c r="AR106" i="9"/>
  <c r="AR105" i="9"/>
  <c r="AR104" i="9"/>
  <c r="AR103" i="9"/>
  <c r="AR102" i="9"/>
  <c r="AR101" i="9"/>
  <c r="AR100" i="9"/>
  <c r="AR99" i="9"/>
  <c r="AR98" i="9"/>
  <c r="AR97" i="9"/>
  <c r="AR96" i="9"/>
  <c r="AR95" i="9"/>
  <c r="AR94" i="9"/>
  <c r="AR93" i="9"/>
  <c r="AR92" i="9"/>
  <c r="AR91" i="9"/>
  <c r="AR90" i="9"/>
  <c r="AR89" i="9"/>
  <c r="AR88" i="9"/>
  <c r="AR87" i="9"/>
  <c r="AR86" i="9"/>
  <c r="AR85" i="9"/>
  <c r="AR84" i="9"/>
  <c r="AR83" i="9"/>
  <c r="AR82" i="9"/>
  <c r="AR81" i="9"/>
  <c r="AR80" i="9"/>
  <c r="AR79" i="9"/>
  <c r="AR78" i="9"/>
  <c r="AR77" i="9"/>
  <c r="AR76" i="9"/>
  <c r="AR75" i="9"/>
  <c r="AR74" i="9"/>
  <c r="AR73" i="9"/>
  <c r="AR72" i="9"/>
  <c r="AR71" i="9"/>
  <c r="AR70" i="9"/>
  <c r="AR69" i="9"/>
  <c r="AR68" i="9"/>
  <c r="AR67" i="9"/>
  <c r="AR66" i="9"/>
  <c r="AR65" i="9"/>
  <c r="AR64" i="9"/>
  <c r="AR63" i="9"/>
  <c r="AR62" i="9"/>
  <c r="AR61" i="9"/>
  <c r="AR60" i="9"/>
  <c r="AR59" i="9"/>
  <c r="AR58" i="9"/>
  <c r="AR57" i="9"/>
  <c r="AR56" i="9"/>
  <c r="AR55" i="9"/>
  <c r="AR54" i="9"/>
  <c r="AR53" i="9"/>
  <c r="AR52" i="9"/>
  <c r="AR51" i="9"/>
  <c r="AR50" i="9"/>
  <c r="AR49" i="9"/>
  <c r="AR48" i="9"/>
  <c r="AR47" i="9"/>
  <c r="AR46" i="9"/>
  <c r="AR42" i="9"/>
  <c r="A11" i="9" l="1"/>
  <c r="A12" i="9"/>
  <c r="A13" i="9"/>
  <c r="A14" i="9"/>
  <c r="A15" i="9"/>
  <c r="A16" i="9"/>
  <c r="A17" i="9"/>
  <c r="A18" i="9"/>
  <c r="A19" i="9"/>
  <c r="A20" i="9"/>
  <c r="A21" i="9"/>
  <c r="A22" i="9"/>
  <c r="A23" i="9"/>
  <c r="A24" i="9"/>
  <c r="A25" i="9"/>
  <c r="A26" i="9"/>
  <c r="A27" i="9"/>
  <c r="A28" i="9"/>
  <c r="A29" i="9"/>
  <c r="A30" i="9"/>
  <c r="A31" i="9"/>
  <c r="A32" i="9"/>
  <c r="A33" i="9"/>
  <c r="A34" i="9"/>
  <c r="A35" i="9"/>
  <c r="A36" i="9"/>
  <c r="A37" i="9"/>
  <c r="A38" i="9"/>
  <c r="A39" i="9"/>
  <c r="A40" i="9"/>
  <c r="A41" i="9"/>
  <c r="A42" i="9"/>
  <c r="A43" i="9"/>
  <c r="A44" i="9"/>
  <c r="A45" i="9"/>
  <c r="A46" i="9"/>
  <c r="A47" i="9"/>
  <c r="A48" i="9"/>
  <c r="A49" i="9"/>
  <c r="A50" i="9"/>
  <c r="A51" i="9"/>
  <c r="A52" i="9"/>
  <c r="A53" i="9"/>
  <c r="A54" i="9"/>
  <c r="A55" i="9"/>
  <c r="A56" i="9"/>
  <c r="A57" i="9"/>
  <c r="A58" i="9"/>
  <c r="A59" i="9"/>
  <c r="A60" i="9"/>
  <c r="A61" i="9"/>
  <c r="A62" i="9"/>
  <c r="A63" i="9"/>
  <c r="A64" i="9"/>
  <c r="A65" i="9"/>
  <c r="A66" i="9"/>
  <c r="A67" i="9"/>
  <c r="A68" i="9"/>
  <c r="A69" i="9"/>
  <c r="A70" i="9"/>
  <c r="A71" i="9"/>
  <c r="A72" i="9"/>
  <c r="A73" i="9"/>
  <c r="A74" i="9"/>
  <c r="A75" i="9"/>
  <c r="A76" i="9"/>
  <c r="A77" i="9"/>
  <c r="A78" i="9"/>
  <c r="A79" i="9"/>
  <c r="A80" i="9"/>
  <c r="A81" i="9"/>
  <c r="A82" i="9"/>
  <c r="A83" i="9"/>
  <c r="A84" i="9"/>
  <c r="A85" i="9"/>
  <c r="A86" i="9"/>
  <c r="A87" i="9"/>
  <c r="A88" i="9"/>
  <c r="A89" i="9"/>
  <c r="A90" i="9"/>
  <c r="A91" i="9"/>
  <c r="A92" i="9"/>
  <c r="A93" i="9"/>
  <c r="A94" i="9"/>
  <c r="A95" i="9"/>
  <c r="A96" i="9"/>
  <c r="A97" i="9"/>
  <c r="A98" i="9"/>
  <c r="A99" i="9"/>
  <c r="A100" i="9"/>
  <c r="A101" i="9"/>
  <c r="A102" i="9"/>
  <c r="A103" i="9"/>
  <c r="A104" i="9"/>
  <c r="A105" i="9"/>
  <c r="A106" i="9"/>
  <c r="A107" i="9"/>
  <c r="A108" i="9"/>
  <c r="A109" i="9"/>
  <c r="A110" i="9"/>
  <c r="A111" i="9"/>
  <c r="A112" i="9"/>
  <c r="A113" i="9"/>
  <c r="A114" i="9"/>
  <c r="A115" i="9"/>
  <c r="A116" i="9"/>
  <c r="A117" i="9"/>
  <c r="A118" i="9"/>
  <c r="A119" i="9"/>
  <c r="A120" i="9"/>
  <c r="A121" i="9"/>
  <c r="A122" i="9"/>
  <c r="A123" i="9"/>
  <c r="A124" i="9"/>
  <c r="A125" i="9"/>
  <c r="A126" i="9"/>
  <c r="A127" i="9"/>
  <c r="A128" i="9"/>
  <c r="A129" i="9"/>
  <c r="A130" i="9"/>
  <c r="A131" i="9"/>
  <c r="A132" i="9"/>
  <c r="A133" i="9"/>
  <c r="A134" i="9"/>
  <c r="A135" i="9"/>
  <c r="A136" i="9"/>
  <c r="A137" i="9"/>
  <c r="A138" i="9"/>
  <c r="A139" i="9"/>
  <c r="A140" i="9"/>
  <c r="A141" i="9"/>
  <c r="A142" i="9"/>
  <c r="A143" i="9"/>
  <c r="A144" i="9"/>
  <c r="A145" i="9"/>
  <c r="A146" i="9"/>
  <c r="A147" i="9"/>
  <c r="A148" i="9"/>
  <c r="A149" i="9"/>
  <c r="A150" i="9"/>
  <c r="A151" i="9"/>
  <c r="A152" i="9"/>
  <c r="A153" i="9"/>
  <c r="A154" i="9"/>
  <c r="A155" i="9"/>
  <c r="A156" i="9"/>
  <c r="A157" i="9"/>
  <c r="A158" i="9"/>
  <c r="A159" i="9"/>
  <c r="A160" i="9"/>
  <c r="A161" i="9"/>
  <c r="A162" i="9"/>
  <c r="A163" i="9"/>
  <c r="A164" i="9"/>
  <c r="A165" i="9"/>
  <c r="A166" i="9"/>
  <c r="A167" i="9"/>
  <c r="A168" i="9"/>
  <c r="A169" i="9"/>
  <c r="A170" i="9"/>
  <c r="A171" i="9"/>
  <c r="A172" i="9"/>
  <c r="A173" i="9"/>
  <c r="A174" i="9"/>
  <c r="A175" i="9"/>
  <c r="A176" i="9"/>
  <c r="A177" i="9"/>
  <c r="A178" i="9"/>
  <c r="A179" i="9"/>
  <c r="A180" i="9"/>
  <c r="A181" i="9"/>
  <c r="A182" i="9"/>
  <c r="A183" i="9"/>
  <c r="A184" i="9"/>
  <c r="A185" i="9"/>
  <c r="A186" i="9"/>
  <c r="A187" i="9"/>
  <c r="A188" i="9"/>
  <c r="A189" i="9"/>
  <c r="A190" i="9"/>
  <c r="A191" i="9"/>
  <c r="A192" i="9"/>
  <c r="A193" i="9"/>
  <c r="A194" i="9"/>
  <c r="A195" i="9"/>
  <c r="A196" i="9"/>
  <c r="A197" i="9"/>
  <c r="A198" i="9"/>
  <c r="A199" i="9"/>
  <c r="A200" i="9"/>
  <c r="A201" i="9"/>
  <c r="A202" i="9"/>
  <c r="A203" i="9"/>
  <c r="A204" i="9"/>
  <c r="A205" i="9"/>
  <c r="A206" i="9"/>
  <c r="A207" i="9"/>
  <c r="A208" i="9"/>
  <c r="A209" i="9"/>
  <c r="A10" i="9"/>
  <c r="AQ209" i="9"/>
  <c r="BP209" i="9" s="1"/>
  <c r="AQ208" i="9"/>
  <c r="AQ207" i="9"/>
  <c r="AZ207" i="9" s="1"/>
  <c r="AQ206" i="9"/>
  <c r="AQ205" i="9"/>
  <c r="AQ204" i="9"/>
  <c r="AW204" i="9" s="1"/>
  <c r="AQ203" i="9"/>
  <c r="AQ202" i="9"/>
  <c r="BR202" i="9" s="1"/>
  <c r="AQ201" i="9"/>
  <c r="AQ200" i="9"/>
  <c r="AQ199" i="9"/>
  <c r="AQ198" i="9"/>
  <c r="AQ197" i="9"/>
  <c r="AQ196" i="9"/>
  <c r="BB196" i="9" s="1"/>
  <c r="AQ195" i="9"/>
  <c r="BR195" i="9" s="1"/>
  <c r="AQ194" i="9"/>
  <c r="AV194" i="9" s="1"/>
  <c r="AQ193" i="9"/>
  <c r="AQ192" i="9"/>
  <c r="AQ191" i="9"/>
  <c r="AQ190" i="9"/>
  <c r="AQ189" i="9"/>
  <c r="AQ188" i="9"/>
  <c r="AV188" i="9" s="1"/>
  <c r="AQ187" i="9"/>
  <c r="AZ187" i="9" s="1"/>
  <c r="AQ186" i="9"/>
  <c r="BI186" i="9" s="1"/>
  <c r="AQ185" i="9"/>
  <c r="AQ184" i="9"/>
  <c r="AQ183" i="9"/>
  <c r="AQ182" i="9"/>
  <c r="AQ181" i="9"/>
  <c r="AQ180" i="9"/>
  <c r="AZ180" i="9" s="1"/>
  <c r="AQ179" i="9"/>
  <c r="BR179" i="9" s="1"/>
  <c r="AQ178" i="9"/>
  <c r="BB178" i="9" s="1"/>
  <c r="AQ177" i="9"/>
  <c r="AQ176" i="9"/>
  <c r="AQ175" i="9"/>
  <c r="AQ174" i="9"/>
  <c r="AQ173" i="9"/>
  <c r="AQ172" i="9"/>
  <c r="AW172" i="9" s="1"/>
  <c r="AQ171" i="9"/>
  <c r="BD171" i="9" s="1"/>
  <c r="AQ170" i="9"/>
  <c r="AQ169" i="9"/>
  <c r="AQ168" i="9"/>
  <c r="AQ167" i="9"/>
  <c r="AQ166" i="9"/>
  <c r="AQ165" i="9"/>
  <c r="AZ165" i="9" s="1"/>
  <c r="AQ164" i="9"/>
  <c r="BB164" i="9" s="1"/>
  <c r="AQ163" i="9"/>
  <c r="BQ163" i="9" s="1"/>
  <c r="AQ162" i="9"/>
  <c r="AX162" i="9" s="1"/>
  <c r="AQ161" i="9"/>
  <c r="AQ160" i="9"/>
  <c r="AQ159" i="9"/>
  <c r="AQ158" i="9"/>
  <c r="AQ157" i="9"/>
  <c r="BQ157" i="9" s="1"/>
  <c r="AQ156" i="9"/>
  <c r="AX156" i="9" s="1"/>
  <c r="AQ155" i="9"/>
  <c r="BQ155" i="9" s="1"/>
  <c r="AQ154" i="9"/>
  <c r="BR154" i="9" s="1"/>
  <c r="AQ153" i="9"/>
  <c r="AQ152" i="9"/>
  <c r="AQ151" i="9"/>
  <c r="AQ150" i="9"/>
  <c r="AQ149" i="9"/>
  <c r="BB149" i="9" s="1"/>
  <c r="AQ148" i="9"/>
  <c r="BP148" i="9" s="1"/>
  <c r="AQ147" i="9"/>
  <c r="AY147" i="9" s="1"/>
  <c r="AQ146" i="9"/>
  <c r="BQ146" i="9" s="1"/>
  <c r="AQ145" i="9"/>
  <c r="AQ144" i="9"/>
  <c r="AQ143" i="9"/>
  <c r="AQ142" i="9"/>
  <c r="AQ141" i="9"/>
  <c r="BQ141" i="9" s="1"/>
  <c r="AQ140" i="9"/>
  <c r="BB140" i="9" s="1"/>
  <c r="AQ139" i="9"/>
  <c r="BQ139" i="9" s="1"/>
  <c r="AQ138" i="9"/>
  <c r="AQ137" i="9"/>
  <c r="AQ136" i="9"/>
  <c r="AQ135" i="9"/>
  <c r="AQ134" i="9"/>
  <c r="AQ133" i="9"/>
  <c r="BQ133" i="9" s="1"/>
  <c r="AQ132" i="9"/>
  <c r="AV132" i="9" s="1"/>
  <c r="AQ131" i="9"/>
  <c r="AW131" i="9" s="1"/>
  <c r="AQ130" i="9"/>
  <c r="AQ129" i="9"/>
  <c r="AQ128" i="9"/>
  <c r="AQ127" i="9"/>
  <c r="AQ126" i="9"/>
  <c r="AQ125" i="9"/>
  <c r="AQ124" i="9"/>
  <c r="BC124" i="9" s="1"/>
  <c r="AQ123" i="9"/>
  <c r="BQ123" i="9" s="1"/>
  <c r="AQ122" i="9"/>
  <c r="AQ121" i="9"/>
  <c r="AQ120" i="9"/>
  <c r="AQ119" i="9"/>
  <c r="AQ118" i="9"/>
  <c r="AQ117" i="9"/>
  <c r="BC117" i="9" s="1"/>
  <c r="AQ116" i="9"/>
  <c r="BQ116" i="9" s="1"/>
  <c r="AQ115" i="9"/>
  <c r="BB115" i="9" s="1"/>
  <c r="AQ114" i="9"/>
  <c r="AQ113" i="9"/>
  <c r="AQ112" i="9"/>
  <c r="AQ111" i="9"/>
  <c r="AQ110" i="9"/>
  <c r="AQ109" i="9"/>
  <c r="BC109" i="9" s="1"/>
  <c r="AQ108" i="9"/>
  <c r="AZ108" i="9" s="1"/>
  <c r="AQ107" i="9"/>
  <c r="AY107" i="9" s="1"/>
  <c r="AQ106" i="9"/>
  <c r="AQ105" i="9"/>
  <c r="AQ104" i="9"/>
  <c r="AQ103" i="9"/>
  <c r="AQ102" i="9"/>
  <c r="AQ101" i="9"/>
  <c r="AY101" i="9" s="1"/>
  <c r="AQ100" i="9"/>
  <c r="AZ100" i="9" s="1"/>
  <c r="AQ99" i="9"/>
  <c r="BQ99" i="9" s="1"/>
  <c r="AQ98" i="9"/>
  <c r="AQ97" i="9"/>
  <c r="AQ96" i="9"/>
  <c r="AQ95" i="9"/>
  <c r="AQ94" i="9"/>
  <c r="AQ93" i="9"/>
  <c r="AW93" i="9" s="1"/>
  <c r="AQ92" i="9"/>
  <c r="BI92" i="9" s="1"/>
  <c r="AQ91" i="9"/>
  <c r="BD91" i="9" s="1"/>
  <c r="AQ90" i="9"/>
  <c r="AQ89" i="9"/>
  <c r="AQ88" i="9"/>
  <c r="AQ87" i="9"/>
  <c r="AQ86" i="9"/>
  <c r="AQ85" i="9"/>
  <c r="BQ85" i="9" s="1"/>
  <c r="AQ84" i="9"/>
  <c r="BB84" i="9" s="1"/>
  <c r="AQ83" i="9"/>
  <c r="BI83" i="9" s="1"/>
  <c r="AQ82" i="9"/>
  <c r="AQ81" i="9"/>
  <c r="AQ80" i="9"/>
  <c r="AQ79" i="9"/>
  <c r="AQ78" i="9"/>
  <c r="AQ77" i="9"/>
  <c r="AX77" i="9" s="1"/>
  <c r="AQ76" i="9"/>
  <c r="AW76" i="9" s="1"/>
  <c r="AQ75" i="9"/>
  <c r="AZ75" i="9" s="1"/>
  <c r="AQ74" i="9"/>
  <c r="AQ73" i="9"/>
  <c r="AQ72" i="9"/>
  <c r="AQ71" i="9"/>
  <c r="AQ70" i="9"/>
  <c r="AQ69" i="9"/>
  <c r="AX69" i="9" s="1"/>
  <c r="AQ68" i="9"/>
  <c r="BC68" i="9" s="1"/>
  <c r="AQ67" i="9"/>
  <c r="BR67" i="9" s="1"/>
  <c r="AQ66" i="9"/>
  <c r="AQ65" i="9"/>
  <c r="AQ64" i="9"/>
  <c r="AQ63" i="9"/>
  <c r="AQ62" i="9"/>
  <c r="AQ61" i="9"/>
  <c r="AX61" i="9" s="1"/>
  <c r="AQ60" i="9"/>
  <c r="BQ60" i="9" s="1"/>
  <c r="AQ59" i="9"/>
  <c r="AV59" i="9" s="1"/>
  <c r="AQ58" i="9"/>
  <c r="AQ57" i="9"/>
  <c r="AQ56" i="9"/>
  <c r="AQ55" i="9"/>
  <c r="BI55" i="9" s="1"/>
  <c r="AQ54" i="9"/>
  <c r="AQ53" i="9"/>
  <c r="AW53" i="9" s="1"/>
  <c r="AQ52" i="9"/>
  <c r="BQ52" i="9" s="1"/>
  <c r="AQ51" i="9"/>
  <c r="AV51" i="9" s="1"/>
  <c r="AQ50" i="9"/>
  <c r="AQ49" i="9"/>
  <c r="AQ48" i="9"/>
  <c r="AQ47" i="9"/>
  <c r="AQ46" i="9"/>
  <c r="AQ42" i="9"/>
  <c r="AN42" i="9"/>
  <c r="AM42" i="9"/>
  <c r="AS42" i="9" s="1"/>
  <c r="BR209" i="9"/>
  <c r="BF209" i="9"/>
  <c r="BD209" i="9"/>
  <c r="BA209" i="9"/>
  <c r="BE209" i="9" s="1"/>
  <c r="AZ209" i="9"/>
  <c r="AX209" i="9"/>
  <c r="AV209" i="9"/>
  <c r="BF208" i="9"/>
  <c r="BA208" i="9"/>
  <c r="BE208" i="9" s="1"/>
  <c r="BF207" i="9"/>
  <c r="BA207" i="9"/>
  <c r="BE207" i="9" s="1"/>
  <c r="BR206" i="9"/>
  <c r="BP206" i="9"/>
  <c r="BI206" i="9"/>
  <c r="BF206" i="9"/>
  <c r="BD206" i="9"/>
  <c r="BB206" i="9"/>
  <c r="BA206" i="9"/>
  <c r="BE206" i="9" s="1"/>
  <c r="AZ206" i="9"/>
  <c r="AX206" i="9"/>
  <c r="AW206" i="9"/>
  <c r="AV206" i="9"/>
  <c r="BQ206" i="9"/>
  <c r="BF205" i="9"/>
  <c r="BA205" i="9"/>
  <c r="BE205" i="9" s="1"/>
  <c r="BF204" i="9"/>
  <c r="BA204" i="9"/>
  <c r="BE204" i="9" s="1"/>
  <c r="BF203" i="9"/>
  <c r="BA203" i="9"/>
  <c r="BE203" i="9" s="1"/>
  <c r="BF202" i="9"/>
  <c r="BD202" i="9"/>
  <c r="BA202" i="9"/>
  <c r="BE202" i="9" s="1"/>
  <c r="BQ202" i="9"/>
  <c r="BF201" i="9"/>
  <c r="BA201" i="9"/>
  <c r="BE201" i="9" s="1"/>
  <c r="BP200" i="9"/>
  <c r="BF200" i="9"/>
  <c r="BA200" i="9"/>
  <c r="BE200" i="9" s="1"/>
  <c r="AZ200" i="9"/>
  <c r="BF199" i="9"/>
  <c r="BA199" i="9"/>
  <c r="BE199" i="9" s="1"/>
  <c r="BR198" i="9"/>
  <c r="BI198" i="9"/>
  <c r="BF198" i="9"/>
  <c r="BD198" i="9"/>
  <c r="BA198" i="9"/>
  <c r="BE198" i="9" s="1"/>
  <c r="AX198" i="9"/>
  <c r="AV198" i="9"/>
  <c r="BF197" i="9"/>
  <c r="BA197" i="9"/>
  <c r="BE197" i="9" s="1"/>
  <c r="BF196" i="9"/>
  <c r="BA196" i="9"/>
  <c r="BE196" i="9" s="1"/>
  <c r="BF195" i="9"/>
  <c r="BA195" i="9"/>
  <c r="BE195" i="9" s="1"/>
  <c r="BF194" i="9"/>
  <c r="BB194" i="9"/>
  <c r="BA194" i="9"/>
  <c r="BE194" i="9" s="1"/>
  <c r="BF193" i="9"/>
  <c r="BA193" i="9"/>
  <c r="BE193" i="9" s="1"/>
  <c r="BF192" i="9"/>
  <c r="BB192" i="9"/>
  <c r="BA192" i="9"/>
  <c r="BE192" i="9" s="1"/>
  <c r="AX192" i="9"/>
  <c r="BF191" i="9"/>
  <c r="BA191" i="9"/>
  <c r="BE191" i="9" s="1"/>
  <c r="BR190" i="9"/>
  <c r="BI190" i="9"/>
  <c r="BF190" i="9"/>
  <c r="BD190" i="9"/>
  <c r="BA190" i="9"/>
  <c r="BE190" i="9" s="1"/>
  <c r="AX190" i="9"/>
  <c r="AV190" i="9"/>
  <c r="BF189" i="9"/>
  <c r="BA189" i="9"/>
  <c r="BE189" i="9" s="1"/>
  <c r="BF188" i="9"/>
  <c r="BA188" i="9"/>
  <c r="BE188" i="9" s="1"/>
  <c r="BF187" i="9"/>
  <c r="BA187" i="9"/>
  <c r="BE187" i="9" s="1"/>
  <c r="BR186" i="9"/>
  <c r="BF186" i="9"/>
  <c r="BA186" i="9"/>
  <c r="BE186" i="9" s="1"/>
  <c r="BF185" i="9"/>
  <c r="BA185" i="9"/>
  <c r="BE185" i="9" s="1"/>
  <c r="BI184" i="9"/>
  <c r="BF184" i="9"/>
  <c r="BC184" i="9"/>
  <c r="BA184" i="9"/>
  <c r="BE184" i="9" s="1"/>
  <c r="AY184" i="9"/>
  <c r="BF183" i="9"/>
  <c r="BA183" i="9"/>
  <c r="BE183" i="9" s="1"/>
  <c r="BI182" i="9"/>
  <c r="BF182" i="9"/>
  <c r="BC182" i="9"/>
  <c r="BA182" i="9"/>
  <c r="BE182" i="9" s="1"/>
  <c r="AY182" i="9"/>
  <c r="BF181" i="9"/>
  <c r="BA181" i="9"/>
  <c r="BE181" i="9" s="1"/>
  <c r="BF180" i="9"/>
  <c r="BA180" i="9"/>
  <c r="BE180" i="9" s="1"/>
  <c r="BF179" i="9"/>
  <c r="BA179" i="9"/>
  <c r="BE179" i="9" s="1"/>
  <c r="BQ178" i="9"/>
  <c r="BF178" i="9"/>
  <c r="BA178" i="9"/>
  <c r="BE178" i="9" s="1"/>
  <c r="BF177" i="9"/>
  <c r="BA177" i="9"/>
  <c r="BE177" i="9" s="1"/>
  <c r="BQ176" i="9"/>
  <c r="BF176" i="9"/>
  <c r="BA176" i="9"/>
  <c r="BE176" i="9" s="1"/>
  <c r="BF175" i="9"/>
  <c r="BA175" i="9"/>
  <c r="BE175" i="9" s="1"/>
  <c r="BF174" i="9"/>
  <c r="BA174" i="9"/>
  <c r="BE174" i="9" s="1"/>
  <c r="BQ174" i="9"/>
  <c r="BQ173" i="9"/>
  <c r="BF173" i="9"/>
  <c r="BA173" i="9"/>
  <c r="BE173" i="9" s="1"/>
  <c r="BF172" i="9"/>
  <c r="BA172" i="9"/>
  <c r="BE172" i="9" s="1"/>
  <c r="BF171" i="9"/>
  <c r="BA171" i="9"/>
  <c r="BE171" i="9" s="1"/>
  <c r="BF170" i="9"/>
  <c r="BA170" i="9"/>
  <c r="BE170" i="9" s="1"/>
  <c r="BF169" i="9"/>
  <c r="BA169" i="9"/>
  <c r="BE169" i="9" s="1"/>
  <c r="BF168" i="9"/>
  <c r="BA168" i="9"/>
  <c r="BE168" i="9" s="1"/>
  <c r="BF167" i="9"/>
  <c r="BA167" i="9"/>
  <c r="BE167" i="9" s="1"/>
  <c r="BP166" i="9"/>
  <c r="BF166" i="9"/>
  <c r="BA166" i="9"/>
  <c r="BE166" i="9" s="1"/>
  <c r="AW166" i="9"/>
  <c r="BF165" i="9"/>
  <c r="BA165" i="9"/>
  <c r="BE165" i="9" s="1"/>
  <c r="BF164" i="9"/>
  <c r="BA164" i="9"/>
  <c r="BE164" i="9" s="1"/>
  <c r="BF163" i="9"/>
  <c r="BA163" i="9"/>
  <c r="BE163" i="9" s="1"/>
  <c r="BF162" i="9"/>
  <c r="BA162" i="9"/>
  <c r="BE162" i="9" s="1"/>
  <c r="BF161" i="9"/>
  <c r="BA161" i="9"/>
  <c r="BE161" i="9" s="1"/>
  <c r="BF160" i="9"/>
  <c r="BA160" i="9"/>
  <c r="BE160" i="9" s="1"/>
  <c r="AX160" i="9"/>
  <c r="BF159" i="9"/>
  <c r="BA159" i="9"/>
  <c r="BE159" i="9" s="1"/>
  <c r="BF158" i="9"/>
  <c r="BA158" i="9"/>
  <c r="BE158" i="9" s="1"/>
  <c r="AW158" i="9"/>
  <c r="BF157" i="9"/>
  <c r="BD157" i="9"/>
  <c r="BA157" i="9"/>
  <c r="BE157" i="9" s="1"/>
  <c r="BF156" i="9"/>
  <c r="BA156" i="9"/>
  <c r="BE156" i="9" s="1"/>
  <c r="BF155" i="9"/>
  <c r="BA155" i="9"/>
  <c r="BE155" i="9" s="1"/>
  <c r="BI154" i="9"/>
  <c r="BF154" i="9"/>
  <c r="BA154" i="9"/>
  <c r="BE154" i="9" s="1"/>
  <c r="AX154" i="9"/>
  <c r="BF153" i="9"/>
  <c r="BA153" i="9"/>
  <c r="BE153" i="9" s="1"/>
  <c r="BC153" i="9"/>
  <c r="BF152" i="9"/>
  <c r="BA152" i="9"/>
  <c r="BE152" i="9" s="1"/>
  <c r="AX152" i="9"/>
  <c r="BF151" i="9"/>
  <c r="BA151" i="9"/>
  <c r="BE151" i="9" s="1"/>
  <c r="BR150" i="9"/>
  <c r="BF150" i="9"/>
  <c r="BA150" i="9"/>
  <c r="BE150" i="9" s="1"/>
  <c r="BR149" i="9"/>
  <c r="BQ149" i="9"/>
  <c r="BF149" i="9"/>
  <c r="BA149" i="9"/>
  <c r="BE149" i="9" s="1"/>
  <c r="AV149" i="9"/>
  <c r="BF148" i="9"/>
  <c r="BA148" i="9"/>
  <c r="BE148" i="9" s="1"/>
  <c r="BF147" i="9"/>
  <c r="BA147" i="9"/>
  <c r="BE147" i="9" s="1"/>
  <c r="BF146" i="9"/>
  <c r="BA146" i="9"/>
  <c r="BE146" i="9" s="1"/>
  <c r="BF145" i="9"/>
  <c r="BA145" i="9"/>
  <c r="BE145" i="9" s="1"/>
  <c r="AZ145" i="9"/>
  <c r="BP145" i="9"/>
  <c r="BF144" i="9"/>
  <c r="BA144" i="9"/>
  <c r="BE144" i="9" s="1"/>
  <c r="BF143" i="9"/>
  <c r="BA143" i="9"/>
  <c r="BE143" i="9" s="1"/>
  <c r="BF142" i="9"/>
  <c r="BA142" i="9"/>
  <c r="BE142" i="9" s="1"/>
  <c r="AW142" i="9"/>
  <c r="BF141" i="9"/>
  <c r="BA141" i="9"/>
  <c r="BE141" i="9" s="1"/>
  <c r="AY141" i="9"/>
  <c r="BF140" i="9"/>
  <c r="BA140" i="9"/>
  <c r="BE140" i="9" s="1"/>
  <c r="BF139" i="9"/>
  <c r="BA139" i="9"/>
  <c r="BE139" i="9" s="1"/>
  <c r="BF138" i="9"/>
  <c r="BA138" i="9"/>
  <c r="BE138" i="9" s="1"/>
  <c r="BF137" i="9"/>
  <c r="BA137" i="9"/>
  <c r="BE137" i="9" s="1"/>
  <c r="BC137" i="9"/>
  <c r="BF136" i="9"/>
  <c r="BA136" i="9"/>
  <c r="BE136" i="9" s="1"/>
  <c r="BF135" i="9"/>
  <c r="BA135" i="9"/>
  <c r="BE135" i="9" s="1"/>
  <c r="BF134" i="9"/>
  <c r="BA134" i="9"/>
  <c r="BE134" i="9" s="1"/>
  <c r="BF133" i="9"/>
  <c r="BA133" i="9"/>
  <c r="BE133" i="9" s="1"/>
  <c r="AY133" i="9"/>
  <c r="BF132" i="9"/>
  <c r="BA132" i="9"/>
  <c r="BE132" i="9" s="1"/>
  <c r="BF131" i="9"/>
  <c r="BA131" i="9"/>
  <c r="BE131" i="9" s="1"/>
  <c r="BF130" i="9"/>
  <c r="BA130" i="9"/>
  <c r="BE130" i="9" s="1"/>
  <c r="BQ129" i="9"/>
  <c r="BF129" i="9"/>
  <c r="BA129" i="9"/>
  <c r="BE129" i="9" s="1"/>
  <c r="AY129" i="9"/>
  <c r="BF128" i="9"/>
  <c r="BA128" i="9"/>
  <c r="BE128" i="9" s="1"/>
  <c r="BF127" i="9"/>
  <c r="BA127" i="9"/>
  <c r="BE127" i="9" s="1"/>
  <c r="AY127" i="9"/>
  <c r="BF126" i="9"/>
  <c r="BA126" i="9"/>
  <c r="BE126" i="9" s="1"/>
  <c r="AW126" i="9"/>
  <c r="BF125" i="9"/>
  <c r="BA125" i="9"/>
  <c r="BE125" i="9" s="1"/>
  <c r="BQ125" i="9"/>
  <c r="BF124" i="9"/>
  <c r="BA124" i="9"/>
  <c r="BE124" i="9" s="1"/>
  <c r="BF123" i="9"/>
  <c r="BA123" i="9"/>
  <c r="BE123" i="9" s="1"/>
  <c r="BR122" i="9"/>
  <c r="BP122" i="9"/>
  <c r="BI122" i="9"/>
  <c r="BF122" i="9"/>
  <c r="BD122" i="9"/>
  <c r="BB122" i="9"/>
  <c r="BA122" i="9"/>
  <c r="BE122" i="9" s="1"/>
  <c r="AZ122" i="9"/>
  <c r="AX122" i="9"/>
  <c r="AW122" i="9"/>
  <c r="AV122" i="9"/>
  <c r="BQ122" i="9"/>
  <c r="BF121" i="9"/>
  <c r="BA121" i="9"/>
  <c r="BE121" i="9" s="1"/>
  <c r="AX121" i="9"/>
  <c r="BR120" i="9"/>
  <c r="BI120" i="9"/>
  <c r="BF120" i="9"/>
  <c r="BD120" i="9"/>
  <c r="BB120" i="9"/>
  <c r="BA120" i="9"/>
  <c r="BE120" i="9" s="1"/>
  <c r="AZ120" i="9"/>
  <c r="AX120" i="9"/>
  <c r="AW120" i="9"/>
  <c r="BQ120" i="9"/>
  <c r="BF119" i="9"/>
  <c r="BA119" i="9"/>
  <c r="BE119" i="9" s="1"/>
  <c r="BR118" i="9"/>
  <c r="BP118" i="9"/>
  <c r="BI118" i="9"/>
  <c r="BF118" i="9"/>
  <c r="BD118" i="9"/>
  <c r="BB118" i="9"/>
  <c r="BA118" i="9"/>
  <c r="BE118" i="9" s="1"/>
  <c r="AZ118" i="9"/>
  <c r="AX118" i="9"/>
  <c r="AW118" i="9"/>
  <c r="AV118" i="9"/>
  <c r="BQ118" i="9"/>
  <c r="BF117" i="9"/>
  <c r="BA117" i="9"/>
  <c r="BE117" i="9" s="1"/>
  <c r="BF116" i="9"/>
  <c r="BA116" i="9"/>
  <c r="BE116" i="9" s="1"/>
  <c r="BF115" i="9"/>
  <c r="BA115" i="9"/>
  <c r="BE115" i="9" s="1"/>
  <c r="BR114" i="9"/>
  <c r="BP114" i="9"/>
  <c r="BI114" i="9"/>
  <c r="BF114" i="9"/>
  <c r="BD114" i="9"/>
  <c r="BB114" i="9"/>
  <c r="BA114" i="9"/>
  <c r="BE114" i="9" s="1"/>
  <c r="AZ114" i="9"/>
  <c r="AX114" i="9"/>
  <c r="AW114" i="9"/>
  <c r="AV114" i="9"/>
  <c r="BQ114" i="9"/>
  <c r="BF113" i="9"/>
  <c r="BA113" i="9"/>
  <c r="BE113" i="9" s="1"/>
  <c r="BR112" i="9"/>
  <c r="BP112" i="9"/>
  <c r="BI112" i="9"/>
  <c r="BF112" i="9"/>
  <c r="BD112" i="9"/>
  <c r="BB112" i="9"/>
  <c r="BA112" i="9"/>
  <c r="BE112" i="9" s="1"/>
  <c r="AZ112" i="9"/>
  <c r="AX112" i="9"/>
  <c r="AW112" i="9"/>
  <c r="AV112" i="9"/>
  <c r="BQ112" i="9"/>
  <c r="BF111" i="9"/>
  <c r="BA111" i="9"/>
  <c r="BE111" i="9" s="1"/>
  <c r="BR110" i="9"/>
  <c r="BP110" i="9"/>
  <c r="BI110" i="9"/>
  <c r="BF110" i="9"/>
  <c r="BD110" i="9"/>
  <c r="BB110" i="9"/>
  <c r="BA110" i="9"/>
  <c r="BE110" i="9" s="1"/>
  <c r="AZ110" i="9"/>
  <c r="AX110" i="9"/>
  <c r="AW110" i="9"/>
  <c r="AV110" i="9"/>
  <c r="BQ110" i="9"/>
  <c r="BF109" i="9"/>
  <c r="BA109" i="9"/>
  <c r="BE109" i="9" s="1"/>
  <c r="AY109" i="9"/>
  <c r="BF108" i="9"/>
  <c r="BA108" i="9"/>
  <c r="BE108" i="9" s="1"/>
  <c r="BF107" i="9"/>
  <c r="BA107" i="9"/>
  <c r="BE107" i="9" s="1"/>
  <c r="BR106" i="9"/>
  <c r="BP106" i="9"/>
  <c r="BI106" i="9"/>
  <c r="BF106" i="9"/>
  <c r="BD106" i="9"/>
  <c r="BB106" i="9"/>
  <c r="BA106" i="9"/>
  <c r="BE106" i="9" s="1"/>
  <c r="AZ106" i="9"/>
  <c r="AX106" i="9"/>
  <c r="AW106" i="9"/>
  <c r="AV106" i="9"/>
  <c r="BQ106" i="9"/>
  <c r="BQ105" i="9"/>
  <c r="BF105" i="9"/>
  <c r="BC105" i="9"/>
  <c r="BA105" i="9"/>
  <c r="BE105" i="9" s="1"/>
  <c r="AX105" i="9"/>
  <c r="BR104" i="9"/>
  <c r="BP104" i="9"/>
  <c r="BI104" i="9"/>
  <c r="BF104" i="9"/>
  <c r="BD104" i="9"/>
  <c r="BB104" i="9"/>
  <c r="BA104" i="9"/>
  <c r="BE104" i="9" s="1"/>
  <c r="AZ104" i="9"/>
  <c r="AX104" i="9"/>
  <c r="AW104" i="9"/>
  <c r="AV104" i="9"/>
  <c r="BQ104" i="9"/>
  <c r="BF103" i="9"/>
  <c r="BA103" i="9"/>
  <c r="BE103" i="9" s="1"/>
  <c r="BR102" i="9"/>
  <c r="BP102" i="9"/>
  <c r="BI102" i="9"/>
  <c r="BF102" i="9"/>
  <c r="BD102" i="9"/>
  <c r="BB102" i="9"/>
  <c r="BA102" i="9"/>
  <c r="BE102" i="9" s="1"/>
  <c r="AZ102" i="9"/>
  <c r="AX102" i="9"/>
  <c r="AW102" i="9"/>
  <c r="AV102" i="9"/>
  <c r="BQ102" i="9"/>
  <c r="BF101" i="9"/>
  <c r="BC101" i="9"/>
  <c r="BA101" i="9"/>
  <c r="BE101" i="9" s="1"/>
  <c r="BF100" i="9"/>
  <c r="BA100" i="9"/>
  <c r="BE100" i="9" s="1"/>
  <c r="BF99" i="9"/>
  <c r="BA99" i="9"/>
  <c r="BE99" i="9" s="1"/>
  <c r="BQ98" i="9"/>
  <c r="BF98" i="9"/>
  <c r="BC98" i="9"/>
  <c r="BA98" i="9"/>
  <c r="BE98" i="9" s="1"/>
  <c r="BI97" i="9"/>
  <c r="BF97" i="9"/>
  <c r="BB97" i="9"/>
  <c r="BA97" i="9"/>
  <c r="BE97" i="9" s="1"/>
  <c r="AX97" i="9"/>
  <c r="BQ97" i="9"/>
  <c r="BQ96" i="9"/>
  <c r="BF96" i="9"/>
  <c r="BC96" i="9"/>
  <c r="BA96" i="9"/>
  <c r="BE96" i="9" s="1"/>
  <c r="BF95" i="9"/>
  <c r="BA95" i="9"/>
  <c r="BE95" i="9" s="1"/>
  <c r="BF94" i="9"/>
  <c r="BA94" i="9"/>
  <c r="BE94" i="9" s="1"/>
  <c r="BF93" i="9"/>
  <c r="BA93" i="9"/>
  <c r="BE93" i="9" s="1"/>
  <c r="BF92" i="9"/>
  <c r="BA92" i="9"/>
  <c r="BE92" i="9" s="1"/>
  <c r="BF91" i="9"/>
  <c r="BA91" i="9"/>
  <c r="BE91" i="9" s="1"/>
  <c r="BF90" i="9"/>
  <c r="BA90" i="9"/>
  <c r="BE90" i="9" s="1"/>
  <c r="BP89" i="9"/>
  <c r="BI89" i="9"/>
  <c r="BF89" i="9"/>
  <c r="BB89" i="9"/>
  <c r="BA89" i="9"/>
  <c r="BE89" i="9" s="1"/>
  <c r="AX89" i="9"/>
  <c r="AW89" i="9"/>
  <c r="BQ89" i="9"/>
  <c r="BF88" i="9"/>
  <c r="BA88" i="9"/>
  <c r="BE88" i="9" s="1"/>
  <c r="BP87" i="9"/>
  <c r="BF87" i="9"/>
  <c r="BB87" i="9"/>
  <c r="BA87" i="9"/>
  <c r="BE87" i="9" s="1"/>
  <c r="AX87" i="9"/>
  <c r="BF86" i="9"/>
  <c r="BA86" i="9"/>
  <c r="BE86" i="9" s="1"/>
  <c r="BF85" i="9"/>
  <c r="BB85" i="9"/>
  <c r="BA85" i="9"/>
  <c r="BE85" i="9" s="1"/>
  <c r="BF84" i="9"/>
  <c r="BA84" i="9"/>
  <c r="BE84" i="9" s="1"/>
  <c r="BF83" i="9"/>
  <c r="BA83" i="9"/>
  <c r="BE83" i="9" s="1"/>
  <c r="BQ82" i="9"/>
  <c r="BF82" i="9"/>
  <c r="BC82" i="9"/>
  <c r="BA82" i="9"/>
  <c r="BE82" i="9" s="1"/>
  <c r="AY82" i="9"/>
  <c r="BP81" i="9"/>
  <c r="BI81" i="9"/>
  <c r="BF81" i="9"/>
  <c r="BB81" i="9"/>
  <c r="BA81" i="9"/>
  <c r="BE81" i="9" s="1"/>
  <c r="AX81" i="9"/>
  <c r="AW81" i="9"/>
  <c r="BQ81" i="9"/>
  <c r="BF80" i="9"/>
  <c r="BA80" i="9"/>
  <c r="BE80" i="9" s="1"/>
  <c r="BP79" i="9"/>
  <c r="BF79" i="9"/>
  <c r="BA79" i="9"/>
  <c r="BE79" i="9" s="1"/>
  <c r="AW79" i="9"/>
  <c r="BQ79" i="9"/>
  <c r="BF78" i="9"/>
  <c r="BA78" i="9"/>
  <c r="BE78" i="9" s="1"/>
  <c r="BI77" i="9"/>
  <c r="BF77" i="9"/>
  <c r="BA77" i="9"/>
  <c r="BE77" i="9" s="1"/>
  <c r="BF76" i="9"/>
  <c r="BA76" i="9"/>
  <c r="BE76" i="9" s="1"/>
  <c r="BF75" i="9"/>
  <c r="BA75" i="9"/>
  <c r="BE75" i="9" s="1"/>
  <c r="BF74" i="9"/>
  <c r="BA74" i="9"/>
  <c r="BE74" i="9" s="1"/>
  <c r="AZ74" i="9"/>
  <c r="BP73" i="9"/>
  <c r="BI73" i="9"/>
  <c r="BF73" i="9"/>
  <c r="BB73" i="9"/>
  <c r="BA73" i="9"/>
  <c r="BE73" i="9" s="1"/>
  <c r="AX73" i="9"/>
  <c r="AW73" i="9"/>
  <c r="BQ73" i="9"/>
  <c r="BF72" i="9"/>
  <c r="BA72" i="9"/>
  <c r="BE72" i="9" s="1"/>
  <c r="BR72" i="9"/>
  <c r="BI71" i="9"/>
  <c r="BF71" i="9"/>
  <c r="BB71" i="9"/>
  <c r="BA71" i="9"/>
  <c r="BE71" i="9" s="1"/>
  <c r="AX71" i="9"/>
  <c r="BF70" i="9"/>
  <c r="BA70" i="9"/>
  <c r="BE70" i="9" s="1"/>
  <c r="BP69" i="9"/>
  <c r="BI69" i="9"/>
  <c r="BF69" i="9"/>
  <c r="BA69" i="9"/>
  <c r="BE69" i="9" s="1"/>
  <c r="BF68" i="9"/>
  <c r="BA68" i="9"/>
  <c r="BE68" i="9" s="1"/>
  <c r="BF67" i="9"/>
  <c r="BA67" i="9"/>
  <c r="BE67" i="9" s="1"/>
  <c r="BF66" i="9"/>
  <c r="BA66" i="9"/>
  <c r="BE66" i="9" s="1"/>
  <c r="AZ66" i="9"/>
  <c r="BP65" i="9"/>
  <c r="BI65" i="9"/>
  <c r="BF65" i="9"/>
  <c r="BB65" i="9"/>
  <c r="BA65" i="9"/>
  <c r="BE65" i="9" s="1"/>
  <c r="AX65" i="9"/>
  <c r="AW65" i="9"/>
  <c r="BQ65" i="9"/>
  <c r="BF64" i="9"/>
  <c r="BA64" i="9"/>
  <c r="BE64" i="9" s="1"/>
  <c r="BP63" i="9"/>
  <c r="BF63" i="9"/>
  <c r="BA63" i="9"/>
  <c r="BE63" i="9" s="1"/>
  <c r="AW63" i="9"/>
  <c r="BQ63" i="9"/>
  <c r="BF62" i="9"/>
  <c r="BA62" i="9"/>
  <c r="BE62" i="9" s="1"/>
  <c r="BP61" i="9"/>
  <c r="BI61" i="9"/>
  <c r="BF61" i="9"/>
  <c r="BA61" i="9"/>
  <c r="BE61" i="9" s="1"/>
  <c r="BF60" i="9"/>
  <c r="BA60" i="9"/>
  <c r="BE60" i="9" s="1"/>
  <c r="BF59" i="9"/>
  <c r="BA59" i="9"/>
  <c r="BE59" i="9" s="1"/>
  <c r="BR58" i="9"/>
  <c r="BF58" i="9"/>
  <c r="BA58" i="9"/>
  <c r="BE58" i="9" s="1"/>
  <c r="BQ58" i="9"/>
  <c r="BP57" i="9"/>
  <c r="BI57" i="9"/>
  <c r="BF57" i="9"/>
  <c r="BB57" i="9"/>
  <c r="BA57" i="9"/>
  <c r="BE57" i="9" s="1"/>
  <c r="AX57" i="9"/>
  <c r="AW57" i="9"/>
  <c r="BQ57" i="9"/>
  <c r="BF56" i="9"/>
  <c r="BA56" i="9"/>
  <c r="BE56" i="9" s="1"/>
  <c r="BP55" i="9"/>
  <c r="BF55" i="9"/>
  <c r="BA55" i="9"/>
  <c r="BE55" i="9" s="1"/>
  <c r="AW55" i="9"/>
  <c r="BQ55" i="9"/>
  <c r="BF54" i="9"/>
  <c r="BA54" i="9"/>
  <c r="BE54" i="9" s="1"/>
  <c r="BP53" i="9"/>
  <c r="BF53" i="9"/>
  <c r="BA53" i="9"/>
  <c r="BE53" i="9" s="1"/>
  <c r="BF52" i="9"/>
  <c r="BA52" i="9"/>
  <c r="BE52" i="9" s="1"/>
  <c r="BF51" i="9"/>
  <c r="BA51" i="9"/>
  <c r="BE51" i="9" s="1"/>
  <c r="BR50" i="9"/>
  <c r="BF50" i="9"/>
  <c r="BA50" i="9"/>
  <c r="BE50" i="9" s="1"/>
  <c r="AZ50" i="9"/>
  <c r="BQ50" i="9"/>
  <c r="BP49" i="9"/>
  <c r="BF49" i="9"/>
  <c r="BA49" i="9"/>
  <c r="BE49" i="9" s="1"/>
  <c r="AW49" i="9"/>
  <c r="BF48" i="9"/>
  <c r="BA48" i="9"/>
  <c r="BE48" i="9" s="1"/>
  <c r="BR48" i="9"/>
  <c r="BF47" i="9"/>
  <c r="BA47" i="9"/>
  <c r="BE47" i="9" s="1"/>
  <c r="BF46" i="9"/>
  <c r="BA46" i="9"/>
  <c r="BE46" i="9" s="1"/>
  <c r="BF45" i="9"/>
  <c r="BF44" i="9"/>
  <c r="BF43" i="9"/>
  <c r="BF42" i="9"/>
  <c r="BA42" i="9"/>
  <c r="BE42" i="9" s="1"/>
  <c r="AN209" i="9"/>
  <c r="AM209" i="9"/>
  <c r="AS209" i="9" s="1"/>
  <c r="AN208" i="9"/>
  <c r="AM208" i="9"/>
  <c r="AS208" i="9" s="1"/>
  <c r="AN207" i="9"/>
  <c r="AM207" i="9"/>
  <c r="AS207" i="9" s="1"/>
  <c r="AN206" i="9"/>
  <c r="AM206" i="9"/>
  <c r="AS206" i="9" s="1"/>
  <c r="AN205" i="9"/>
  <c r="AM205" i="9"/>
  <c r="AS205" i="9" s="1"/>
  <c r="AN204" i="9"/>
  <c r="AM204" i="9"/>
  <c r="AS204" i="9" s="1"/>
  <c r="AN203" i="9"/>
  <c r="AM203" i="9"/>
  <c r="AS203" i="9" s="1"/>
  <c r="AN202" i="9"/>
  <c r="AM202" i="9"/>
  <c r="AS202" i="9" s="1"/>
  <c r="AN201" i="9"/>
  <c r="AM201" i="9"/>
  <c r="AS201" i="9" s="1"/>
  <c r="AN200" i="9"/>
  <c r="AM200" i="9"/>
  <c r="AS200" i="9" s="1"/>
  <c r="AN199" i="9"/>
  <c r="AM199" i="9"/>
  <c r="AS199" i="9" s="1"/>
  <c r="AN198" i="9"/>
  <c r="AM198" i="9"/>
  <c r="AS198" i="9" s="1"/>
  <c r="AN197" i="9"/>
  <c r="AM197" i="9"/>
  <c r="AS197" i="9" s="1"/>
  <c r="AN196" i="9"/>
  <c r="AM196" i="9"/>
  <c r="AS196" i="9" s="1"/>
  <c r="AN195" i="9"/>
  <c r="AM195" i="9"/>
  <c r="AS195" i="9" s="1"/>
  <c r="AN194" i="9"/>
  <c r="AM194" i="9"/>
  <c r="AS194" i="9" s="1"/>
  <c r="AN193" i="9"/>
  <c r="AM193" i="9"/>
  <c r="AS193" i="9" s="1"/>
  <c r="AN192" i="9"/>
  <c r="AM192" i="9"/>
  <c r="AS192" i="9" s="1"/>
  <c r="AN191" i="9"/>
  <c r="AM191" i="9"/>
  <c r="AS191" i="9" s="1"/>
  <c r="AN190" i="9"/>
  <c r="AM190" i="9"/>
  <c r="AS190" i="9" s="1"/>
  <c r="AN189" i="9"/>
  <c r="AM189" i="9"/>
  <c r="AS189" i="9" s="1"/>
  <c r="AN188" i="9"/>
  <c r="AM188" i="9"/>
  <c r="AS188" i="9" s="1"/>
  <c r="AN187" i="9"/>
  <c r="AM187" i="9"/>
  <c r="AS187" i="9" s="1"/>
  <c r="AN186" i="9"/>
  <c r="AM186" i="9"/>
  <c r="AS186" i="9" s="1"/>
  <c r="AN185" i="9"/>
  <c r="AM185" i="9"/>
  <c r="AS185" i="9" s="1"/>
  <c r="AN184" i="9"/>
  <c r="AM184" i="9"/>
  <c r="AS184" i="9" s="1"/>
  <c r="AN183" i="9"/>
  <c r="AM183" i="9"/>
  <c r="AS183" i="9" s="1"/>
  <c r="AN182" i="9"/>
  <c r="AM182" i="9"/>
  <c r="AS182" i="9" s="1"/>
  <c r="AN181" i="9"/>
  <c r="AM181" i="9"/>
  <c r="AS181" i="9" s="1"/>
  <c r="AN180" i="9"/>
  <c r="AM180" i="9"/>
  <c r="AS180" i="9" s="1"/>
  <c r="AN179" i="9"/>
  <c r="AM179" i="9"/>
  <c r="AS179" i="9" s="1"/>
  <c r="AN178" i="9"/>
  <c r="AM178" i="9"/>
  <c r="AS178" i="9" s="1"/>
  <c r="AN177" i="9"/>
  <c r="AM177" i="9"/>
  <c r="AS177" i="9" s="1"/>
  <c r="AN176" i="9"/>
  <c r="AM176" i="9"/>
  <c r="AS176" i="9" s="1"/>
  <c r="AN175" i="9"/>
  <c r="AM175" i="9"/>
  <c r="AS175" i="9" s="1"/>
  <c r="AN174" i="9"/>
  <c r="AM174" i="9"/>
  <c r="AS174" i="9" s="1"/>
  <c r="AN173" i="9"/>
  <c r="AM173" i="9"/>
  <c r="AS173" i="9" s="1"/>
  <c r="AN172" i="9"/>
  <c r="AM172" i="9"/>
  <c r="AS172" i="9" s="1"/>
  <c r="AN171" i="9"/>
  <c r="AM171" i="9"/>
  <c r="AS171" i="9" s="1"/>
  <c r="AN170" i="9"/>
  <c r="AM170" i="9"/>
  <c r="AS170" i="9" s="1"/>
  <c r="AN169" i="9"/>
  <c r="AM169" i="9"/>
  <c r="AS169" i="9" s="1"/>
  <c r="AN168" i="9"/>
  <c r="AM168" i="9"/>
  <c r="AS168" i="9" s="1"/>
  <c r="AN167" i="9"/>
  <c r="AM167" i="9"/>
  <c r="AS167" i="9" s="1"/>
  <c r="AN166" i="9"/>
  <c r="AM166" i="9"/>
  <c r="AS166" i="9" s="1"/>
  <c r="AN165" i="9"/>
  <c r="AM165" i="9"/>
  <c r="AS165" i="9" s="1"/>
  <c r="AN164" i="9"/>
  <c r="AM164" i="9"/>
  <c r="AS164" i="9" s="1"/>
  <c r="AN163" i="9"/>
  <c r="AM163" i="9"/>
  <c r="AS163" i="9" s="1"/>
  <c r="AN162" i="9"/>
  <c r="AM162" i="9"/>
  <c r="AS162" i="9" s="1"/>
  <c r="AN161" i="9"/>
  <c r="AM161" i="9"/>
  <c r="AS161" i="9" s="1"/>
  <c r="AN160" i="9"/>
  <c r="AM160" i="9"/>
  <c r="AS160" i="9" s="1"/>
  <c r="AN159" i="9"/>
  <c r="AM159" i="9"/>
  <c r="AS159" i="9" s="1"/>
  <c r="AN158" i="9"/>
  <c r="AM158" i="9"/>
  <c r="AS158" i="9" s="1"/>
  <c r="AN157" i="9"/>
  <c r="AM157" i="9"/>
  <c r="AS157" i="9" s="1"/>
  <c r="AN156" i="9"/>
  <c r="AM156" i="9"/>
  <c r="AS156" i="9" s="1"/>
  <c r="AN155" i="9"/>
  <c r="AM155" i="9"/>
  <c r="AS155" i="9" s="1"/>
  <c r="AN154" i="9"/>
  <c r="AM154" i="9"/>
  <c r="AS154" i="9" s="1"/>
  <c r="AN153" i="9"/>
  <c r="AM153" i="9"/>
  <c r="AS153" i="9" s="1"/>
  <c r="AN152" i="9"/>
  <c r="AM152" i="9"/>
  <c r="AS152" i="9" s="1"/>
  <c r="AN151" i="9"/>
  <c r="AM151" i="9"/>
  <c r="AS151" i="9" s="1"/>
  <c r="AN150" i="9"/>
  <c r="AM150" i="9"/>
  <c r="AS150" i="9" s="1"/>
  <c r="AN149" i="9"/>
  <c r="AM149" i="9"/>
  <c r="AS149" i="9" s="1"/>
  <c r="AN148" i="9"/>
  <c r="AM148" i="9"/>
  <c r="AS148" i="9" s="1"/>
  <c r="AN147" i="9"/>
  <c r="AM147" i="9"/>
  <c r="AS147" i="9" s="1"/>
  <c r="AN146" i="9"/>
  <c r="AM146" i="9"/>
  <c r="AS146" i="9" s="1"/>
  <c r="AN145" i="9"/>
  <c r="AM145" i="9"/>
  <c r="AS145" i="9" s="1"/>
  <c r="AN144" i="9"/>
  <c r="AM144" i="9"/>
  <c r="AS144" i="9" s="1"/>
  <c r="AN143" i="9"/>
  <c r="AM143" i="9"/>
  <c r="AS143" i="9" s="1"/>
  <c r="AN142" i="9"/>
  <c r="AM142" i="9"/>
  <c r="AS142" i="9" s="1"/>
  <c r="AN141" i="9"/>
  <c r="AM141" i="9"/>
  <c r="AS141" i="9" s="1"/>
  <c r="AN140" i="9"/>
  <c r="AM140" i="9"/>
  <c r="AS140" i="9" s="1"/>
  <c r="AN139" i="9"/>
  <c r="AM139" i="9"/>
  <c r="AS139" i="9" s="1"/>
  <c r="AN138" i="9"/>
  <c r="AM138" i="9"/>
  <c r="AS138" i="9" s="1"/>
  <c r="AN137" i="9"/>
  <c r="AM137" i="9"/>
  <c r="AS137" i="9" s="1"/>
  <c r="AN136" i="9"/>
  <c r="AM136" i="9"/>
  <c r="AS136" i="9" s="1"/>
  <c r="AN135" i="9"/>
  <c r="AM135" i="9"/>
  <c r="AS135" i="9" s="1"/>
  <c r="AN134" i="9"/>
  <c r="AM134" i="9"/>
  <c r="AS134" i="9" s="1"/>
  <c r="AN133" i="9"/>
  <c r="AM133" i="9"/>
  <c r="AS133" i="9" s="1"/>
  <c r="AN132" i="9"/>
  <c r="AM132" i="9"/>
  <c r="AS132" i="9" s="1"/>
  <c r="AN131" i="9"/>
  <c r="AM131" i="9"/>
  <c r="AS131" i="9" s="1"/>
  <c r="AN130" i="9"/>
  <c r="AM130" i="9"/>
  <c r="AS130" i="9" s="1"/>
  <c r="AN129" i="9"/>
  <c r="AM129" i="9"/>
  <c r="AS129" i="9" s="1"/>
  <c r="AN128" i="9"/>
  <c r="AM128" i="9"/>
  <c r="AS128" i="9" s="1"/>
  <c r="AN127" i="9"/>
  <c r="AM127" i="9"/>
  <c r="AS127" i="9" s="1"/>
  <c r="AN126" i="9"/>
  <c r="AM126" i="9"/>
  <c r="AS126" i="9" s="1"/>
  <c r="AN125" i="9"/>
  <c r="AM125" i="9"/>
  <c r="AS125" i="9" s="1"/>
  <c r="AN124" i="9"/>
  <c r="AM124" i="9"/>
  <c r="AS124" i="9" s="1"/>
  <c r="AN123" i="9"/>
  <c r="AM123" i="9"/>
  <c r="AS123" i="9" s="1"/>
  <c r="AN122" i="9"/>
  <c r="AM122" i="9"/>
  <c r="AS122" i="9" s="1"/>
  <c r="AN121" i="9"/>
  <c r="AM121" i="9"/>
  <c r="AS121" i="9" s="1"/>
  <c r="AN120" i="9"/>
  <c r="AM120" i="9"/>
  <c r="AS120" i="9" s="1"/>
  <c r="AN119" i="9"/>
  <c r="AM119" i="9"/>
  <c r="AS119" i="9" s="1"/>
  <c r="AN118" i="9"/>
  <c r="AM118" i="9"/>
  <c r="AS118" i="9" s="1"/>
  <c r="AN117" i="9"/>
  <c r="AM117" i="9"/>
  <c r="AS117" i="9" s="1"/>
  <c r="AN116" i="9"/>
  <c r="AM116" i="9"/>
  <c r="AS116" i="9" s="1"/>
  <c r="AN115" i="9"/>
  <c r="AM115" i="9"/>
  <c r="AS115" i="9" s="1"/>
  <c r="AN114" i="9"/>
  <c r="AM114" i="9"/>
  <c r="AS114" i="9" s="1"/>
  <c r="AN113" i="9"/>
  <c r="AM113" i="9"/>
  <c r="AS113" i="9" s="1"/>
  <c r="AN112" i="9"/>
  <c r="AM112" i="9"/>
  <c r="AS112" i="9" s="1"/>
  <c r="AN111" i="9"/>
  <c r="AM111" i="9"/>
  <c r="AS111" i="9" s="1"/>
  <c r="AN110" i="9"/>
  <c r="AM110" i="9"/>
  <c r="AS110" i="9" s="1"/>
  <c r="AN109" i="9"/>
  <c r="AM109" i="9"/>
  <c r="AS109" i="9" s="1"/>
  <c r="AN108" i="9"/>
  <c r="AM108" i="9"/>
  <c r="AS108" i="9" s="1"/>
  <c r="AN107" i="9"/>
  <c r="AM107" i="9"/>
  <c r="AS107" i="9" s="1"/>
  <c r="AN106" i="9"/>
  <c r="AM106" i="9"/>
  <c r="AS106" i="9" s="1"/>
  <c r="AN105" i="9"/>
  <c r="AM105" i="9"/>
  <c r="AS105" i="9" s="1"/>
  <c r="AN104" i="9"/>
  <c r="AM104" i="9"/>
  <c r="AS104" i="9" s="1"/>
  <c r="AN103" i="9"/>
  <c r="AM103" i="9"/>
  <c r="AS103" i="9" s="1"/>
  <c r="AN102" i="9"/>
  <c r="AM102" i="9"/>
  <c r="AS102" i="9" s="1"/>
  <c r="AN101" i="9"/>
  <c r="AM101" i="9"/>
  <c r="AS101" i="9" s="1"/>
  <c r="AN100" i="9"/>
  <c r="AM100" i="9"/>
  <c r="AS100" i="9" s="1"/>
  <c r="AN99" i="9"/>
  <c r="AM99" i="9"/>
  <c r="AS99" i="9" s="1"/>
  <c r="AN98" i="9"/>
  <c r="AM98" i="9"/>
  <c r="AS98" i="9" s="1"/>
  <c r="AN97" i="9"/>
  <c r="AM97" i="9"/>
  <c r="AS97" i="9" s="1"/>
  <c r="AN96" i="9"/>
  <c r="AM96" i="9"/>
  <c r="AS96" i="9" s="1"/>
  <c r="AN95" i="9"/>
  <c r="AM95" i="9"/>
  <c r="AS95" i="9" s="1"/>
  <c r="AN94" i="9"/>
  <c r="AM94" i="9"/>
  <c r="AS94" i="9" s="1"/>
  <c r="AN93" i="9"/>
  <c r="AM93" i="9"/>
  <c r="AS93" i="9" s="1"/>
  <c r="AN92" i="9"/>
  <c r="AM92" i="9"/>
  <c r="AS92" i="9" s="1"/>
  <c r="AN91" i="9"/>
  <c r="AM91" i="9"/>
  <c r="AS91" i="9" s="1"/>
  <c r="AN90" i="9"/>
  <c r="AM90" i="9"/>
  <c r="AS90" i="9" s="1"/>
  <c r="AN89" i="9"/>
  <c r="AM89" i="9"/>
  <c r="AS89" i="9" s="1"/>
  <c r="AN88" i="9"/>
  <c r="AM88" i="9"/>
  <c r="AS88" i="9" s="1"/>
  <c r="AN87" i="9"/>
  <c r="AM87" i="9"/>
  <c r="AS87" i="9" s="1"/>
  <c r="AN86" i="9"/>
  <c r="AM86" i="9"/>
  <c r="AS86" i="9" s="1"/>
  <c r="AN85" i="9"/>
  <c r="AM85" i="9"/>
  <c r="AS85" i="9" s="1"/>
  <c r="AN84" i="9"/>
  <c r="AM84" i="9"/>
  <c r="AS84" i="9" s="1"/>
  <c r="AN83" i="9"/>
  <c r="AM83" i="9"/>
  <c r="AS83" i="9" s="1"/>
  <c r="AN82" i="9"/>
  <c r="AM82" i="9"/>
  <c r="AS82" i="9" s="1"/>
  <c r="AN81" i="9"/>
  <c r="AM81" i="9"/>
  <c r="AS81" i="9" s="1"/>
  <c r="AN80" i="9"/>
  <c r="AM80" i="9"/>
  <c r="AS80" i="9" s="1"/>
  <c r="AN79" i="9"/>
  <c r="AM79" i="9"/>
  <c r="AS79" i="9" s="1"/>
  <c r="AN78" i="9"/>
  <c r="AM78" i="9"/>
  <c r="AS78" i="9" s="1"/>
  <c r="AN77" i="9"/>
  <c r="AM77" i="9"/>
  <c r="AS77" i="9" s="1"/>
  <c r="AN76" i="9"/>
  <c r="AM76" i="9"/>
  <c r="AS76" i="9" s="1"/>
  <c r="AN75" i="9"/>
  <c r="AM75" i="9"/>
  <c r="AS75" i="9" s="1"/>
  <c r="AN74" i="9"/>
  <c r="AM74" i="9"/>
  <c r="AS74" i="9" s="1"/>
  <c r="AN73" i="9"/>
  <c r="AM73" i="9"/>
  <c r="AS73" i="9" s="1"/>
  <c r="AN72" i="9"/>
  <c r="AM72" i="9"/>
  <c r="AS72" i="9" s="1"/>
  <c r="AN71" i="9"/>
  <c r="AM71" i="9"/>
  <c r="AS71" i="9" s="1"/>
  <c r="AN70" i="9"/>
  <c r="AM70" i="9"/>
  <c r="AS70" i="9" s="1"/>
  <c r="AN69" i="9"/>
  <c r="AM69" i="9"/>
  <c r="AS69" i="9" s="1"/>
  <c r="AN68" i="9"/>
  <c r="AM68" i="9"/>
  <c r="AS68" i="9" s="1"/>
  <c r="AN67" i="9"/>
  <c r="AM67" i="9"/>
  <c r="AS67" i="9" s="1"/>
  <c r="AN66" i="9"/>
  <c r="AM66" i="9"/>
  <c r="AS66" i="9" s="1"/>
  <c r="AN65" i="9"/>
  <c r="AM65" i="9"/>
  <c r="AS65" i="9" s="1"/>
  <c r="AN64" i="9"/>
  <c r="AM64" i="9"/>
  <c r="AS64" i="9" s="1"/>
  <c r="AN63" i="9"/>
  <c r="AM63" i="9"/>
  <c r="AS63" i="9" s="1"/>
  <c r="AN62" i="9"/>
  <c r="AM62" i="9"/>
  <c r="AS62" i="9" s="1"/>
  <c r="AN61" i="9"/>
  <c r="AM61" i="9"/>
  <c r="AS61" i="9" s="1"/>
  <c r="AN60" i="9"/>
  <c r="AM60" i="9"/>
  <c r="AS60" i="9" s="1"/>
  <c r="AN59" i="9"/>
  <c r="AM59" i="9"/>
  <c r="AS59" i="9" s="1"/>
  <c r="AN58" i="9"/>
  <c r="AM58" i="9"/>
  <c r="AS58" i="9" s="1"/>
  <c r="AN57" i="9"/>
  <c r="AM57" i="9"/>
  <c r="AS57" i="9" s="1"/>
  <c r="AN56" i="9"/>
  <c r="AM56" i="9"/>
  <c r="AS56" i="9" s="1"/>
  <c r="AN55" i="9"/>
  <c r="AM55" i="9"/>
  <c r="AS55" i="9" s="1"/>
  <c r="AN54" i="9"/>
  <c r="AM54" i="9"/>
  <c r="AS54" i="9" s="1"/>
  <c r="AN53" i="9"/>
  <c r="AM53" i="9"/>
  <c r="AS53" i="9" s="1"/>
  <c r="AN52" i="9"/>
  <c r="AM52" i="9"/>
  <c r="AS52" i="9" s="1"/>
  <c r="AN51" i="9"/>
  <c r="AM51" i="9"/>
  <c r="AS51" i="9" s="1"/>
  <c r="AN50" i="9"/>
  <c r="AM50" i="9"/>
  <c r="AS50" i="9" s="1"/>
  <c r="AN49" i="9"/>
  <c r="AM49" i="9"/>
  <c r="AS49" i="9" s="1"/>
  <c r="AN48" i="9"/>
  <c r="AM48" i="9"/>
  <c r="AS48" i="9" s="1"/>
  <c r="AN47" i="9"/>
  <c r="AM47" i="9"/>
  <c r="AS47" i="9" s="1"/>
  <c r="AN46" i="9"/>
  <c r="AM46" i="9"/>
  <c r="AS46" i="9" s="1"/>
  <c r="AD209" i="9"/>
  <c r="AC209" i="9"/>
  <c r="AB209" i="9"/>
  <c r="AA209" i="9"/>
  <c r="Z209" i="9"/>
  <c r="AD208" i="9"/>
  <c r="AF208" i="9" s="1"/>
  <c r="AC208" i="9"/>
  <c r="AB208" i="9"/>
  <c r="AA208" i="9"/>
  <c r="Z208" i="9"/>
  <c r="AD207" i="9"/>
  <c r="AC207" i="9"/>
  <c r="AB207" i="9"/>
  <c r="AA207" i="9"/>
  <c r="Z207" i="9"/>
  <c r="AD206" i="9"/>
  <c r="AF206" i="9" s="1"/>
  <c r="AC206" i="9"/>
  <c r="AB206" i="9"/>
  <c r="AA206" i="9"/>
  <c r="Z206" i="9"/>
  <c r="AD205" i="9"/>
  <c r="AC205" i="9"/>
  <c r="AB205" i="9"/>
  <c r="AA205" i="9"/>
  <c r="Z205" i="9"/>
  <c r="AD204" i="9"/>
  <c r="AF204" i="9" s="1"/>
  <c r="AC204" i="9"/>
  <c r="AB204" i="9"/>
  <c r="AA204" i="9"/>
  <c r="Z204" i="9"/>
  <c r="AD203" i="9"/>
  <c r="AC203" i="9"/>
  <c r="AB203" i="9"/>
  <c r="AA203" i="9"/>
  <c r="Z203" i="9"/>
  <c r="AD202" i="9"/>
  <c r="AF202" i="9" s="1"/>
  <c r="AC202" i="9"/>
  <c r="AB202" i="9"/>
  <c r="AA202" i="9"/>
  <c r="Z202" i="9"/>
  <c r="AD201" i="9"/>
  <c r="AC201" i="9"/>
  <c r="AB201" i="9"/>
  <c r="AA201" i="9"/>
  <c r="Z201" i="9"/>
  <c r="AD200" i="9"/>
  <c r="AF200" i="9" s="1"/>
  <c r="AC200" i="9"/>
  <c r="AB200" i="9"/>
  <c r="AA200" i="9"/>
  <c r="Z200" i="9"/>
  <c r="AD199" i="9"/>
  <c r="AC199" i="9"/>
  <c r="AB199" i="9"/>
  <c r="AA199" i="9"/>
  <c r="Z199" i="9"/>
  <c r="AD198" i="9"/>
  <c r="AF198" i="9" s="1"/>
  <c r="AC198" i="9"/>
  <c r="AB198" i="9"/>
  <c r="AA198" i="9"/>
  <c r="Z198" i="9"/>
  <c r="AD197" i="9"/>
  <c r="AC197" i="9"/>
  <c r="AB197" i="9"/>
  <c r="AA197" i="9"/>
  <c r="Z197" i="9"/>
  <c r="AD196" i="9"/>
  <c r="AF196" i="9" s="1"/>
  <c r="AC196" i="9"/>
  <c r="AB196" i="9"/>
  <c r="AA196" i="9"/>
  <c r="Z196" i="9"/>
  <c r="AD195" i="9"/>
  <c r="AC195" i="9"/>
  <c r="AB195" i="9"/>
  <c r="AA195" i="9"/>
  <c r="Z195" i="9"/>
  <c r="AD194" i="9"/>
  <c r="AF194" i="9" s="1"/>
  <c r="AC194" i="9"/>
  <c r="AB194" i="9"/>
  <c r="AA194" i="9"/>
  <c r="Z194" i="9"/>
  <c r="AD193" i="9"/>
  <c r="AF193" i="9" s="1"/>
  <c r="AC193" i="9"/>
  <c r="AB193" i="9"/>
  <c r="AA193" i="9"/>
  <c r="Z193" i="9"/>
  <c r="AD192" i="9"/>
  <c r="AF192" i="9" s="1"/>
  <c r="AC192" i="9"/>
  <c r="AB192" i="9"/>
  <c r="AA192" i="9"/>
  <c r="Z192" i="9"/>
  <c r="AD191" i="9"/>
  <c r="AF191" i="9" s="1"/>
  <c r="AC191" i="9"/>
  <c r="AB191" i="9"/>
  <c r="AA191" i="9"/>
  <c r="Z191" i="9"/>
  <c r="AD190" i="9"/>
  <c r="AF190" i="9" s="1"/>
  <c r="AC190" i="9"/>
  <c r="AB190" i="9"/>
  <c r="AA190" i="9"/>
  <c r="Z190" i="9"/>
  <c r="AD189" i="9"/>
  <c r="AC189" i="9"/>
  <c r="AB189" i="9"/>
  <c r="AA189" i="9"/>
  <c r="Z189" i="9"/>
  <c r="AD188" i="9"/>
  <c r="AF188" i="9" s="1"/>
  <c r="AC188" i="9"/>
  <c r="AB188" i="9"/>
  <c r="AA188" i="9"/>
  <c r="Z188" i="9"/>
  <c r="AD187" i="9"/>
  <c r="AF187" i="9" s="1"/>
  <c r="AC187" i="9"/>
  <c r="AB187" i="9"/>
  <c r="AA187" i="9"/>
  <c r="Z187" i="9"/>
  <c r="AD186" i="9"/>
  <c r="AF186" i="9" s="1"/>
  <c r="AC186" i="9"/>
  <c r="AB186" i="9"/>
  <c r="AA186" i="9"/>
  <c r="Z186" i="9"/>
  <c r="AD185" i="9"/>
  <c r="AC185" i="9"/>
  <c r="AB185" i="9"/>
  <c r="AA185" i="9"/>
  <c r="Z185" i="9"/>
  <c r="AD184" i="9"/>
  <c r="AF184" i="9" s="1"/>
  <c r="AC184" i="9"/>
  <c r="AB184" i="9"/>
  <c r="AA184" i="9"/>
  <c r="Z184" i="9"/>
  <c r="AD183" i="9"/>
  <c r="AC183" i="9"/>
  <c r="AB183" i="9"/>
  <c r="AA183" i="9"/>
  <c r="Z183" i="9"/>
  <c r="AD182" i="9"/>
  <c r="AF182" i="9" s="1"/>
  <c r="AC182" i="9"/>
  <c r="AB182" i="9"/>
  <c r="AA182" i="9"/>
  <c r="Z182" i="9"/>
  <c r="AD181" i="9"/>
  <c r="AC181" i="9"/>
  <c r="AB181" i="9"/>
  <c r="AA181" i="9"/>
  <c r="Z181" i="9"/>
  <c r="AD180" i="9"/>
  <c r="AF180" i="9" s="1"/>
  <c r="AC180" i="9"/>
  <c r="AB180" i="9"/>
  <c r="AA180" i="9"/>
  <c r="Z180" i="9"/>
  <c r="AD179" i="9"/>
  <c r="AC179" i="9"/>
  <c r="AB179" i="9"/>
  <c r="AA179" i="9"/>
  <c r="Z179" i="9"/>
  <c r="AD178" i="9"/>
  <c r="AF178" i="9" s="1"/>
  <c r="AC178" i="9"/>
  <c r="AB178" i="9"/>
  <c r="AA178" i="9"/>
  <c r="Z178" i="9"/>
  <c r="AD177" i="9"/>
  <c r="AC177" i="9"/>
  <c r="AB177" i="9"/>
  <c r="AA177" i="9"/>
  <c r="Z177" i="9"/>
  <c r="AD176" i="9"/>
  <c r="AF176" i="9" s="1"/>
  <c r="AC176" i="9"/>
  <c r="AB176" i="9"/>
  <c r="AA176" i="9"/>
  <c r="Z176" i="9"/>
  <c r="AD175" i="9"/>
  <c r="AC175" i="9"/>
  <c r="AB175" i="9"/>
  <c r="AA175" i="9"/>
  <c r="Z175" i="9"/>
  <c r="AD174" i="9"/>
  <c r="AF174" i="9" s="1"/>
  <c r="AC174" i="9"/>
  <c r="AB174" i="9"/>
  <c r="AA174" i="9"/>
  <c r="Z174" i="9"/>
  <c r="AD173" i="9"/>
  <c r="AC173" i="9"/>
  <c r="AB173" i="9"/>
  <c r="AA173" i="9"/>
  <c r="Z173" i="9"/>
  <c r="AD172" i="9"/>
  <c r="AF172" i="9" s="1"/>
  <c r="AC172" i="9"/>
  <c r="AB172" i="9"/>
  <c r="AA172" i="9"/>
  <c r="Z172" i="9"/>
  <c r="AD171" i="9"/>
  <c r="AF171" i="9" s="1"/>
  <c r="AC171" i="9"/>
  <c r="AB171" i="9"/>
  <c r="AA171" i="9"/>
  <c r="Z171" i="9"/>
  <c r="AD170" i="9"/>
  <c r="AF170" i="9" s="1"/>
  <c r="AC170" i="9"/>
  <c r="AB170" i="9"/>
  <c r="AA170" i="9"/>
  <c r="Z170" i="9"/>
  <c r="AD169" i="9"/>
  <c r="AF169" i="9" s="1"/>
  <c r="AC169" i="9"/>
  <c r="AB169" i="9"/>
  <c r="AA169" i="9"/>
  <c r="Z169" i="9"/>
  <c r="AD168" i="9"/>
  <c r="AF168" i="9" s="1"/>
  <c r="AC168" i="9"/>
  <c r="AB168" i="9"/>
  <c r="AA168" i="9"/>
  <c r="Z168" i="9"/>
  <c r="AD167" i="9"/>
  <c r="AF167" i="9" s="1"/>
  <c r="AC167" i="9"/>
  <c r="AB167" i="9"/>
  <c r="AA167" i="9"/>
  <c r="Z167" i="9"/>
  <c r="AD166" i="9"/>
  <c r="AF166" i="9" s="1"/>
  <c r="AC166" i="9"/>
  <c r="AB166" i="9"/>
  <c r="AA166" i="9"/>
  <c r="Z166" i="9"/>
  <c r="AD165" i="9"/>
  <c r="AF165" i="9" s="1"/>
  <c r="AC165" i="9"/>
  <c r="AB165" i="9"/>
  <c r="AA165" i="9"/>
  <c r="Z165" i="9"/>
  <c r="AD164" i="9"/>
  <c r="AF164" i="9" s="1"/>
  <c r="AC164" i="9"/>
  <c r="AB164" i="9"/>
  <c r="AA164" i="9"/>
  <c r="Z164" i="9"/>
  <c r="AD163" i="9"/>
  <c r="AF163" i="9" s="1"/>
  <c r="AC163" i="9"/>
  <c r="AB163" i="9"/>
  <c r="AA163" i="9"/>
  <c r="Z163" i="9"/>
  <c r="AD162" i="9"/>
  <c r="AF162" i="9" s="1"/>
  <c r="AC162" i="9"/>
  <c r="AB162" i="9"/>
  <c r="AA162" i="9"/>
  <c r="Z162" i="9"/>
  <c r="AD161" i="9"/>
  <c r="AF161" i="9" s="1"/>
  <c r="AC161" i="9"/>
  <c r="AB161" i="9"/>
  <c r="AA161" i="9"/>
  <c r="Z161" i="9"/>
  <c r="AD160" i="9"/>
  <c r="AF160" i="9" s="1"/>
  <c r="AC160" i="9"/>
  <c r="AB160" i="9"/>
  <c r="AA160" i="9"/>
  <c r="Z160" i="9"/>
  <c r="AD159" i="9"/>
  <c r="AF159" i="9" s="1"/>
  <c r="AC159" i="9"/>
  <c r="AB159" i="9"/>
  <c r="AA159" i="9"/>
  <c r="Z159" i="9"/>
  <c r="AD158" i="9"/>
  <c r="AF158" i="9" s="1"/>
  <c r="AC158" i="9"/>
  <c r="AB158" i="9"/>
  <c r="AA158" i="9"/>
  <c r="Z158" i="9"/>
  <c r="AD157" i="9"/>
  <c r="AF157" i="9" s="1"/>
  <c r="AC157" i="9"/>
  <c r="AB157" i="9"/>
  <c r="AA157" i="9"/>
  <c r="Z157" i="9"/>
  <c r="AD156" i="9"/>
  <c r="AF156" i="9" s="1"/>
  <c r="AC156" i="9"/>
  <c r="AB156" i="9"/>
  <c r="AA156" i="9"/>
  <c r="Z156" i="9"/>
  <c r="AD155" i="9"/>
  <c r="AF155" i="9" s="1"/>
  <c r="AC155" i="9"/>
  <c r="AB155" i="9"/>
  <c r="AA155" i="9"/>
  <c r="Z155" i="9"/>
  <c r="AD154" i="9"/>
  <c r="AF154" i="9" s="1"/>
  <c r="AC154" i="9"/>
  <c r="AB154" i="9"/>
  <c r="AA154" i="9"/>
  <c r="Z154" i="9"/>
  <c r="AD153" i="9"/>
  <c r="AF153" i="9" s="1"/>
  <c r="AC153" i="9"/>
  <c r="AB153" i="9"/>
  <c r="AA153" i="9"/>
  <c r="Z153" i="9"/>
  <c r="AD152" i="9"/>
  <c r="AF152" i="9" s="1"/>
  <c r="AC152" i="9"/>
  <c r="AB152" i="9"/>
  <c r="AA152" i="9"/>
  <c r="Z152" i="9"/>
  <c r="AD151" i="9"/>
  <c r="AF151" i="9" s="1"/>
  <c r="AC151" i="9"/>
  <c r="AB151" i="9"/>
  <c r="AA151" i="9"/>
  <c r="Z151" i="9"/>
  <c r="AD150" i="9"/>
  <c r="AF150" i="9" s="1"/>
  <c r="AC150" i="9"/>
  <c r="AB150" i="9"/>
  <c r="AA150" i="9"/>
  <c r="Z150" i="9"/>
  <c r="AD149" i="9"/>
  <c r="AF149" i="9" s="1"/>
  <c r="AC149" i="9"/>
  <c r="AB149" i="9"/>
  <c r="AA149" i="9"/>
  <c r="Z149" i="9"/>
  <c r="AD148" i="9"/>
  <c r="AF148" i="9" s="1"/>
  <c r="AC148" i="9"/>
  <c r="AB148" i="9"/>
  <c r="AA148" i="9"/>
  <c r="Z148" i="9"/>
  <c r="AD147" i="9"/>
  <c r="AF147" i="9" s="1"/>
  <c r="AC147" i="9"/>
  <c r="AB147" i="9"/>
  <c r="AA147" i="9"/>
  <c r="Z147" i="9"/>
  <c r="AD146" i="9"/>
  <c r="AF146" i="9" s="1"/>
  <c r="AC146" i="9"/>
  <c r="AB146" i="9"/>
  <c r="AA146" i="9"/>
  <c r="Z146" i="9"/>
  <c r="AD145" i="9"/>
  <c r="AF145" i="9" s="1"/>
  <c r="AC145" i="9"/>
  <c r="AB145" i="9"/>
  <c r="AA145" i="9"/>
  <c r="Z145" i="9"/>
  <c r="AD144" i="9"/>
  <c r="AF144" i="9" s="1"/>
  <c r="AC144" i="9"/>
  <c r="AB144" i="9"/>
  <c r="AA144" i="9"/>
  <c r="Z144" i="9"/>
  <c r="AD143" i="9"/>
  <c r="AF143" i="9" s="1"/>
  <c r="AC143" i="9"/>
  <c r="AB143" i="9"/>
  <c r="AA143" i="9"/>
  <c r="Z143" i="9"/>
  <c r="AD142" i="9"/>
  <c r="AF142" i="9" s="1"/>
  <c r="AC142" i="9"/>
  <c r="AB142" i="9"/>
  <c r="AA142" i="9"/>
  <c r="Z142" i="9"/>
  <c r="AD141" i="9"/>
  <c r="AF141" i="9" s="1"/>
  <c r="AC141" i="9"/>
  <c r="AB141" i="9"/>
  <c r="AA141" i="9"/>
  <c r="Z141" i="9"/>
  <c r="AD140" i="9"/>
  <c r="AF140" i="9" s="1"/>
  <c r="AC140" i="9"/>
  <c r="AB140" i="9"/>
  <c r="AA140" i="9"/>
  <c r="Z140" i="9"/>
  <c r="AD139" i="9"/>
  <c r="AF139" i="9" s="1"/>
  <c r="AC139" i="9"/>
  <c r="AB139" i="9"/>
  <c r="AA139" i="9"/>
  <c r="Z139" i="9"/>
  <c r="AD138" i="9"/>
  <c r="AF138" i="9" s="1"/>
  <c r="AC138" i="9"/>
  <c r="AB138" i="9"/>
  <c r="AA138" i="9"/>
  <c r="Z138" i="9"/>
  <c r="AD137" i="9"/>
  <c r="AF137" i="9" s="1"/>
  <c r="AC137" i="9"/>
  <c r="AB137" i="9"/>
  <c r="AA137" i="9"/>
  <c r="Z137" i="9"/>
  <c r="AD136" i="9"/>
  <c r="AF136" i="9" s="1"/>
  <c r="AC136" i="9"/>
  <c r="AB136" i="9"/>
  <c r="AA136" i="9"/>
  <c r="Z136" i="9"/>
  <c r="AD135" i="9"/>
  <c r="AF135" i="9" s="1"/>
  <c r="AC135" i="9"/>
  <c r="AB135" i="9"/>
  <c r="AA135" i="9"/>
  <c r="Z135" i="9"/>
  <c r="AD134" i="9"/>
  <c r="AF134" i="9" s="1"/>
  <c r="AC134" i="9"/>
  <c r="AB134" i="9"/>
  <c r="AA134" i="9"/>
  <c r="Z134" i="9"/>
  <c r="AD133" i="9"/>
  <c r="AF133" i="9" s="1"/>
  <c r="AC133" i="9"/>
  <c r="AB133" i="9"/>
  <c r="AA133" i="9"/>
  <c r="Z133" i="9"/>
  <c r="AD132" i="9"/>
  <c r="AF132" i="9" s="1"/>
  <c r="AC132" i="9"/>
  <c r="AB132" i="9"/>
  <c r="AA132" i="9"/>
  <c r="Z132" i="9"/>
  <c r="AD131" i="9"/>
  <c r="AF131" i="9" s="1"/>
  <c r="AC131" i="9"/>
  <c r="AB131" i="9"/>
  <c r="AA131" i="9"/>
  <c r="Z131" i="9"/>
  <c r="AD130" i="9"/>
  <c r="AF130" i="9" s="1"/>
  <c r="AC130" i="9"/>
  <c r="AB130" i="9"/>
  <c r="AA130" i="9"/>
  <c r="Z130" i="9"/>
  <c r="AD129" i="9"/>
  <c r="AF129" i="9" s="1"/>
  <c r="AC129" i="9"/>
  <c r="AB129" i="9"/>
  <c r="AA129" i="9"/>
  <c r="Z129" i="9"/>
  <c r="AD128" i="9"/>
  <c r="AF128" i="9" s="1"/>
  <c r="AC128" i="9"/>
  <c r="AB128" i="9"/>
  <c r="AA128" i="9"/>
  <c r="Z128" i="9"/>
  <c r="AD127" i="9"/>
  <c r="AF127" i="9" s="1"/>
  <c r="AC127" i="9"/>
  <c r="AB127" i="9"/>
  <c r="AA127" i="9"/>
  <c r="Z127" i="9"/>
  <c r="AD126" i="9"/>
  <c r="AF126" i="9" s="1"/>
  <c r="AC126" i="9"/>
  <c r="AB126" i="9"/>
  <c r="AA126" i="9"/>
  <c r="Z126" i="9"/>
  <c r="AD125" i="9"/>
  <c r="AF125" i="9" s="1"/>
  <c r="AC125" i="9"/>
  <c r="AB125" i="9"/>
  <c r="AA125" i="9"/>
  <c r="Z125" i="9"/>
  <c r="AD124" i="9"/>
  <c r="AF124" i="9" s="1"/>
  <c r="AC124" i="9"/>
  <c r="AB124" i="9"/>
  <c r="AA124" i="9"/>
  <c r="Z124" i="9"/>
  <c r="AD123" i="9"/>
  <c r="AF123" i="9" s="1"/>
  <c r="AC123" i="9"/>
  <c r="AB123" i="9"/>
  <c r="AA123" i="9"/>
  <c r="Z123" i="9"/>
  <c r="AD122" i="9"/>
  <c r="AF122" i="9" s="1"/>
  <c r="AC122" i="9"/>
  <c r="AB122" i="9"/>
  <c r="AA122" i="9"/>
  <c r="Z122" i="9"/>
  <c r="AD121" i="9"/>
  <c r="AF121" i="9" s="1"/>
  <c r="AC121" i="9"/>
  <c r="AB121" i="9"/>
  <c r="AA121" i="9"/>
  <c r="Z121" i="9"/>
  <c r="AD120" i="9"/>
  <c r="AF120" i="9" s="1"/>
  <c r="AC120" i="9"/>
  <c r="AB120" i="9"/>
  <c r="AA120" i="9"/>
  <c r="Z120" i="9"/>
  <c r="AD119" i="9"/>
  <c r="AF119" i="9" s="1"/>
  <c r="AC119" i="9"/>
  <c r="AB119" i="9"/>
  <c r="AA119" i="9"/>
  <c r="Z119" i="9"/>
  <c r="AD118" i="9"/>
  <c r="AF118" i="9" s="1"/>
  <c r="AC118" i="9"/>
  <c r="AB118" i="9"/>
  <c r="AA118" i="9"/>
  <c r="Z118" i="9"/>
  <c r="AD117" i="9"/>
  <c r="AF117" i="9" s="1"/>
  <c r="AC117" i="9"/>
  <c r="AB117" i="9"/>
  <c r="AA117" i="9"/>
  <c r="Z117" i="9"/>
  <c r="AD116" i="9"/>
  <c r="AF116" i="9" s="1"/>
  <c r="AC116" i="9"/>
  <c r="AB116" i="9"/>
  <c r="AA116" i="9"/>
  <c r="Z116" i="9"/>
  <c r="AD115" i="9"/>
  <c r="AF115" i="9" s="1"/>
  <c r="AC115" i="9"/>
  <c r="AB115" i="9"/>
  <c r="AA115" i="9"/>
  <c r="Z115" i="9"/>
  <c r="AD114" i="9"/>
  <c r="AF114" i="9" s="1"/>
  <c r="AC114" i="9"/>
  <c r="AB114" i="9"/>
  <c r="AA114" i="9"/>
  <c r="Z114" i="9"/>
  <c r="AD113" i="9"/>
  <c r="AF113" i="9" s="1"/>
  <c r="AC113" i="9"/>
  <c r="AB113" i="9"/>
  <c r="AA113" i="9"/>
  <c r="Z113" i="9"/>
  <c r="AD112" i="9"/>
  <c r="AF112" i="9" s="1"/>
  <c r="AC112" i="9"/>
  <c r="AB112" i="9"/>
  <c r="AA112" i="9"/>
  <c r="Z112" i="9"/>
  <c r="AD111" i="9"/>
  <c r="AF111" i="9" s="1"/>
  <c r="AC111" i="9"/>
  <c r="AB111" i="9"/>
  <c r="AA111" i="9"/>
  <c r="Z111" i="9"/>
  <c r="AD110" i="9"/>
  <c r="AF110" i="9" s="1"/>
  <c r="AC110" i="9"/>
  <c r="AB110" i="9"/>
  <c r="AA110" i="9"/>
  <c r="Z110" i="9"/>
  <c r="AD109" i="9"/>
  <c r="AF109" i="9" s="1"/>
  <c r="AC109" i="9"/>
  <c r="AB109" i="9"/>
  <c r="AA109" i="9"/>
  <c r="Z109" i="9"/>
  <c r="AD108" i="9"/>
  <c r="AF108" i="9" s="1"/>
  <c r="AC108" i="9"/>
  <c r="AB108" i="9"/>
  <c r="AA108" i="9"/>
  <c r="Z108" i="9"/>
  <c r="AD107" i="9"/>
  <c r="AF107" i="9" s="1"/>
  <c r="AC107" i="9"/>
  <c r="AB107" i="9"/>
  <c r="AA107" i="9"/>
  <c r="Z107" i="9"/>
  <c r="AD106" i="9"/>
  <c r="AF106" i="9" s="1"/>
  <c r="AC106" i="9"/>
  <c r="AB106" i="9"/>
  <c r="AA106" i="9"/>
  <c r="Z106" i="9"/>
  <c r="AD105" i="9"/>
  <c r="AF105" i="9" s="1"/>
  <c r="AC105" i="9"/>
  <c r="AB105" i="9"/>
  <c r="AA105" i="9"/>
  <c r="Z105" i="9"/>
  <c r="AD104" i="9"/>
  <c r="AF104" i="9" s="1"/>
  <c r="AC104" i="9"/>
  <c r="AB104" i="9"/>
  <c r="AA104" i="9"/>
  <c r="Z104" i="9"/>
  <c r="AD103" i="9"/>
  <c r="AF103" i="9" s="1"/>
  <c r="AC103" i="9"/>
  <c r="AB103" i="9"/>
  <c r="AA103" i="9"/>
  <c r="Z103" i="9"/>
  <c r="AD102" i="9"/>
  <c r="AF102" i="9" s="1"/>
  <c r="AC102" i="9"/>
  <c r="AB102" i="9"/>
  <c r="AA102" i="9"/>
  <c r="Z102" i="9"/>
  <c r="AD101" i="9"/>
  <c r="AF101" i="9" s="1"/>
  <c r="AC101" i="9"/>
  <c r="AB101" i="9"/>
  <c r="AA101" i="9"/>
  <c r="Z101" i="9"/>
  <c r="AD100" i="9"/>
  <c r="AF100" i="9" s="1"/>
  <c r="AC100" i="9"/>
  <c r="AB100" i="9"/>
  <c r="AA100" i="9"/>
  <c r="Z100" i="9"/>
  <c r="AD99" i="9"/>
  <c r="AF99" i="9" s="1"/>
  <c r="AC99" i="9"/>
  <c r="AB99" i="9"/>
  <c r="AA99" i="9"/>
  <c r="Z99" i="9"/>
  <c r="AD98" i="9"/>
  <c r="AF98" i="9" s="1"/>
  <c r="AC98" i="9"/>
  <c r="AB98" i="9"/>
  <c r="AA98" i="9"/>
  <c r="Z98" i="9"/>
  <c r="AD97" i="9"/>
  <c r="AF97" i="9" s="1"/>
  <c r="AC97" i="9"/>
  <c r="AB97" i="9"/>
  <c r="AA97" i="9"/>
  <c r="Z97" i="9"/>
  <c r="AD96" i="9"/>
  <c r="AF96" i="9" s="1"/>
  <c r="AC96" i="9"/>
  <c r="AB96" i="9"/>
  <c r="AA96" i="9"/>
  <c r="Z96" i="9"/>
  <c r="AD95" i="9"/>
  <c r="AF95" i="9" s="1"/>
  <c r="AC95" i="9"/>
  <c r="AB95" i="9"/>
  <c r="AA95" i="9"/>
  <c r="Z95" i="9"/>
  <c r="AD94" i="9"/>
  <c r="AF94" i="9" s="1"/>
  <c r="AC94" i="9"/>
  <c r="AB94" i="9"/>
  <c r="AA94" i="9"/>
  <c r="Z94" i="9"/>
  <c r="AD93" i="9"/>
  <c r="AF93" i="9" s="1"/>
  <c r="AC93" i="9"/>
  <c r="AB93" i="9"/>
  <c r="AA93" i="9"/>
  <c r="Z93" i="9"/>
  <c r="AD92" i="9"/>
  <c r="AF92" i="9" s="1"/>
  <c r="AC92" i="9"/>
  <c r="AB92" i="9"/>
  <c r="AA92" i="9"/>
  <c r="Z92" i="9"/>
  <c r="AD91" i="9"/>
  <c r="AF91" i="9" s="1"/>
  <c r="AC91" i="9"/>
  <c r="AB91" i="9"/>
  <c r="AA91" i="9"/>
  <c r="Z91" i="9"/>
  <c r="AD90" i="9"/>
  <c r="AF90" i="9" s="1"/>
  <c r="AC90" i="9"/>
  <c r="AB90" i="9"/>
  <c r="AA90" i="9"/>
  <c r="Z90" i="9"/>
  <c r="AD89" i="9"/>
  <c r="AF89" i="9" s="1"/>
  <c r="AC89" i="9"/>
  <c r="AB89" i="9"/>
  <c r="AA89" i="9"/>
  <c r="Z89" i="9"/>
  <c r="AD88" i="9"/>
  <c r="AF88" i="9" s="1"/>
  <c r="AC88" i="9"/>
  <c r="AB88" i="9"/>
  <c r="AA88" i="9"/>
  <c r="Z88" i="9"/>
  <c r="AD87" i="9"/>
  <c r="AF87" i="9" s="1"/>
  <c r="AC87" i="9"/>
  <c r="AB87" i="9"/>
  <c r="AA87" i="9"/>
  <c r="Z87" i="9"/>
  <c r="AD86" i="9"/>
  <c r="AF86" i="9" s="1"/>
  <c r="AC86" i="9"/>
  <c r="AB86" i="9"/>
  <c r="AA86" i="9"/>
  <c r="Z86" i="9"/>
  <c r="AD85" i="9"/>
  <c r="AF85" i="9" s="1"/>
  <c r="AC85" i="9"/>
  <c r="AB85" i="9"/>
  <c r="AA85" i="9"/>
  <c r="Z85" i="9"/>
  <c r="AD84" i="9"/>
  <c r="AF84" i="9" s="1"/>
  <c r="AC84" i="9"/>
  <c r="AB84" i="9"/>
  <c r="AA84" i="9"/>
  <c r="Z84" i="9"/>
  <c r="AD83" i="9"/>
  <c r="AF83" i="9" s="1"/>
  <c r="AC83" i="9"/>
  <c r="AB83" i="9"/>
  <c r="AA83" i="9"/>
  <c r="Z83" i="9"/>
  <c r="AD82" i="9"/>
  <c r="AF82" i="9" s="1"/>
  <c r="AC82" i="9"/>
  <c r="AB82" i="9"/>
  <c r="AA82" i="9"/>
  <c r="Z82" i="9"/>
  <c r="AD81" i="9"/>
  <c r="AF81" i="9" s="1"/>
  <c r="AC81" i="9"/>
  <c r="AB81" i="9"/>
  <c r="AA81" i="9"/>
  <c r="Z81" i="9"/>
  <c r="AD80" i="9"/>
  <c r="AF80" i="9" s="1"/>
  <c r="AC80" i="9"/>
  <c r="AB80" i="9"/>
  <c r="AA80" i="9"/>
  <c r="Z80" i="9"/>
  <c r="AD79" i="9"/>
  <c r="AF79" i="9" s="1"/>
  <c r="AC79" i="9"/>
  <c r="AB79" i="9"/>
  <c r="AA79" i="9"/>
  <c r="Z79" i="9"/>
  <c r="AD78" i="9"/>
  <c r="AF78" i="9" s="1"/>
  <c r="AC78" i="9"/>
  <c r="AB78" i="9"/>
  <c r="AA78" i="9"/>
  <c r="Z78" i="9"/>
  <c r="AD77" i="9"/>
  <c r="AF77" i="9" s="1"/>
  <c r="AC77" i="9"/>
  <c r="AB77" i="9"/>
  <c r="AA77" i="9"/>
  <c r="Z77" i="9"/>
  <c r="AD76" i="9"/>
  <c r="AC76" i="9"/>
  <c r="AB76" i="9"/>
  <c r="AA76" i="9"/>
  <c r="Z76" i="9"/>
  <c r="AD75" i="9"/>
  <c r="AF75" i="9" s="1"/>
  <c r="AC75" i="9"/>
  <c r="AB75" i="9"/>
  <c r="AA75" i="9"/>
  <c r="Z75" i="9"/>
  <c r="AD74" i="9"/>
  <c r="AC74" i="9"/>
  <c r="AB74" i="9"/>
  <c r="AA74" i="9"/>
  <c r="Z74" i="9"/>
  <c r="AD73" i="9"/>
  <c r="AF73" i="9" s="1"/>
  <c r="AC73" i="9"/>
  <c r="AB73" i="9"/>
  <c r="AA73" i="9"/>
  <c r="Z73" i="9"/>
  <c r="AD72" i="9"/>
  <c r="AF72" i="9" s="1"/>
  <c r="AC72" i="9"/>
  <c r="AB72" i="9"/>
  <c r="AA72" i="9"/>
  <c r="Z72" i="9"/>
  <c r="AD71" i="9"/>
  <c r="AF71" i="9" s="1"/>
  <c r="AC71" i="9"/>
  <c r="AB71" i="9"/>
  <c r="AA71" i="9"/>
  <c r="Z71" i="9"/>
  <c r="AD70" i="9"/>
  <c r="AC70" i="9"/>
  <c r="AB70" i="9"/>
  <c r="AA70" i="9"/>
  <c r="Z70" i="9"/>
  <c r="AD69" i="9"/>
  <c r="AF69" i="9" s="1"/>
  <c r="AC69" i="9"/>
  <c r="AB69" i="9"/>
  <c r="AA69" i="9"/>
  <c r="Z69" i="9"/>
  <c r="AD68" i="9"/>
  <c r="AC68" i="9"/>
  <c r="AB68" i="9"/>
  <c r="AA68" i="9"/>
  <c r="Z68" i="9"/>
  <c r="AD67" i="9"/>
  <c r="AF67" i="9" s="1"/>
  <c r="AC67" i="9"/>
  <c r="AB67" i="9"/>
  <c r="AA67" i="9"/>
  <c r="Z67" i="9"/>
  <c r="AD66" i="9"/>
  <c r="AC66" i="9"/>
  <c r="AB66" i="9"/>
  <c r="AA66" i="9"/>
  <c r="Z66" i="9"/>
  <c r="AD65" i="9"/>
  <c r="AC65" i="9"/>
  <c r="AB65" i="9"/>
  <c r="AA65" i="9"/>
  <c r="Z65" i="9"/>
  <c r="AD64" i="9"/>
  <c r="AF64" i="9" s="1"/>
  <c r="AC64" i="9"/>
  <c r="AB64" i="9"/>
  <c r="AA64" i="9"/>
  <c r="Z64" i="9"/>
  <c r="AD63" i="9"/>
  <c r="AC63" i="9"/>
  <c r="AB63" i="9"/>
  <c r="AA63" i="9"/>
  <c r="Z63" i="9"/>
  <c r="AD62" i="9"/>
  <c r="AC62" i="9"/>
  <c r="AB62" i="9"/>
  <c r="AA62" i="9"/>
  <c r="Z62" i="9"/>
  <c r="AD61" i="9"/>
  <c r="AC61" i="9"/>
  <c r="AB61" i="9"/>
  <c r="AA61" i="9"/>
  <c r="Z61" i="9"/>
  <c r="AD60" i="9"/>
  <c r="AC60" i="9"/>
  <c r="AB60" i="9"/>
  <c r="AA60" i="9"/>
  <c r="Z60" i="9"/>
  <c r="AD59" i="9"/>
  <c r="AC59" i="9"/>
  <c r="AB59" i="9"/>
  <c r="AA59" i="9"/>
  <c r="Z59" i="9"/>
  <c r="AD58" i="9"/>
  <c r="AC58" i="9"/>
  <c r="AB58" i="9"/>
  <c r="AA58" i="9"/>
  <c r="Z58" i="9"/>
  <c r="AD57" i="9"/>
  <c r="AC57" i="9"/>
  <c r="AB57" i="9"/>
  <c r="AA57" i="9"/>
  <c r="Z57" i="9"/>
  <c r="AD56" i="9"/>
  <c r="AF56" i="9" s="1"/>
  <c r="AC56" i="9"/>
  <c r="AB56" i="9"/>
  <c r="AA56" i="9"/>
  <c r="Z56" i="9"/>
  <c r="AD55" i="9"/>
  <c r="AC55" i="9"/>
  <c r="AB55" i="9"/>
  <c r="AA55" i="9"/>
  <c r="Z55" i="9"/>
  <c r="AD54" i="9"/>
  <c r="AC54" i="9"/>
  <c r="AB54" i="9"/>
  <c r="AA54" i="9"/>
  <c r="Z54" i="9"/>
  <c r="AD53" i="9"/>
  <c r="AC53" i="9"/>
  <c r="AB53" i="9"/>
  <c r="AA53" i="9"/>
  <c r="Z53" i="9"/>
  <c r="AD52" i="9"/>
  <c r="AC52" i="9"/>
  <c r="AB52" i="9"/>
  <c r="AA52" i="9"/>
  <c r="Z52" i="9"/>
  <c r="AD51" i="9"/>
  <c r="AC51" i="9"/>
  <c r="AB51" i="9"/>
  <c r="AA51" i="9"/>
  <c r="Z51" i="9"/>
  <c r="AD50" i="9"/>
  <c r="AC50" i="9"/>
  <c r="AB50" i="9"/>
  <c r="AA50" i="9"/>
  <c r="Z50" i="9"/>
  <c r="AD49" i="9"/>
  <c r="AC49" i="9"/>
  <c r="AB49" i="9"/>
  <c r="AA49" i="9"/>
  <c r="Z49" i="9"/>
  <c r="AD48" i="9"/>
  <c r="AC48" i="9"/>
  <c r="AB48" i="9"/>
  <c r="AA48" i="9"/>
  <c r="Z48" i="9"/>
  <c r="AD47" i="9"/>
  <c r="AC47" i="9"/>
  <c r="AB47" i="9"/>
  <c r="AA47" i="9"/>
  <c r="Z47" i="9"/>
  <c r="AD46" i="9"/>
  <c r="AC46" i="9"/>
  <c r="AB46" i="9"/>
  <c r="AA46" i="9"/>
  <c r="Z46" i="9"/>
  <c r="AC45" i="9"/>
  <c r="AB45" i="9"/>
  <c r="AA45" i="9"/>
  <c r="Z45" i="9"/>
  <c r="AD45" i="9" s="1"/>
  <c r="AF45" i="9" s="1"/>
  <c r="AC44" i="9"/>
  <c r="AB44" i="9"/>
  <c r="AA44" i="9"/>
  <c r="Z44" i="9"/>
  <c r="AD44" i="9" s="1"/>
  <c r="AC43" i="9"/>
  <c r="AB43" i="9"/>
  <c r="AA43" i="9"/>
  <c r="Z43" i="9"/>
  <c r="AD43" i="9" s="1"/>
  <c r="AD42" i="9"/>
  <c r="AF42" i="9" s="1"/>
  <c r="AC42" i="9"/>
  <c r="AB42" i="9"/>
  <c r="AA42" i="9"/>
  <c r="Z42" i="9"/>
  <c r="BF41" i="9"/>
  <c r="BF40" i="9"/>
  <c r="BF39" i="9"/>
  <c r="BF38" i="9"/>
  <c r="BF37" i="9"/>
  <c r="BF36" i="9"/>
  <c r="BF35" i="9"/>
  <c r="BF34" i="9"/>
  <c r="BF33" i="9"/>
  <c r="BF32" i="9"/>
  <c r="BF31" i="9"/>
  <c r="BF30" i="9"/>
  <c r="BF29" i="9"/>
  <c r="BF28" i="9"/>
  <c r="BF27" i="9"/>
  <c r="BF26" i="9"/>
  <c r="BF25" i="9"/>
  <c r="BF24" i="9"/>
  <c r="BF23" i="9"/>
  <c r="BF22" i="9"/>
  <c r="BF21" i="9"/>
  <c r="BF20" i="9"/>
  <c r="BF19" i="9"/>
  <c r="BF18" i="9"/>
  <c r="BF17" i="9"/>
  <c r="BF16" i="9"/>
  <c r="BF15" i="9"/>
  <c r="BF14" i="9"/>
  <c r="BF13" i="9"/>
  <c r="BF12" i="9"/>
  <c r="BF11" i="9"/>
  <c r="AD57" i="18"/>
  <c r="AC57" i="18"/>
  <c r="HJ48" i="28" s="1"/>
  <c r="HM48" i="28" s="1"/>
  <c r="AB57" i="18"/>
  <c r="HB48" i="28" s="1"/>
  <c r="HF48" i="28" s="1"/>
  <c r="AA57" i="18"/>
  <c r="Z57" i="18"/>
  <c r="Y57" i="18"/>
  <c r="X57" i="18"/>
  <c r="W57" i="18"/>
  <c r="FM48" i="28" s="1"/>
  <c r="FO48" i="28" s="1"/>
  <c r="V57" i="18"/>
  <c r="U57" i="18"/>
  <c r="EW48" i="28" s="1"/>
  <c r="FA48" i="28" s="1"/>
  <c r="T57" i="18"/>
  <c r="EN48" i="28" s="1"/>
  <c r="ER48" i="28" s="1"/>
  <c r="S57" i="18"/>
  <c r="R57" i="18"/>
  <c r="Q57" i="18"/>
  <c r="P57" i="18"/>
  <c r="O57" i="18"/>
  <c r="CY48" i="28" s="1"/>
  <c r="DB48" i="28" s="1"/>
  <c r="N57" i="18"/>
  <c r="M57" i="18"/>
  <c r="CI48" i="28" s="1"/>
  <c r="L57" i="18"/>
  <c r="K57" i="18"/>
  <c r="J57" i="18"/>
  <c r="I57" i="18"/>
  <c r="H57" i="18"/>
  <c r="G57" i="18"/>
  <c r="AL48" i="28" s="1"/>
  <c r="F57" i="18"/>
  <c r="E57" i="18"/>
  <c r="U48" i="28" s="1"/>
  <c r="Y48" i="28" s="1"/>
  <c r="D57" i="18"/>
  <c r="M48" i="28" s="1"/>
  <c r="Q48" i="28" s="1"/>
  <c r="C57" i="18"/>
  <c r="AD56" i="18"/>
  <c r="AC56" i="18"/>
  <c r="AB56" i="18"/>
  <c r="AA56" i="18"/>
  <c r="GT47" i="28" s="1"/>
  <c r="GV47" i="28" s="1"/>
  <c r="Z56" i="18"/>
  <c r="Y56" i="18"/>
  <c r="GC47" i="28" s="1"/>
  <c r="X56" i="18"/>
  <c r="FU47" i="28" s="1"/>
  <c r="W56" i="18"/>
  <c r="V56" i="18"/>
  <c r="U56" i="18"/>
  <c r="T56" i="18"/>
  <c r="S56" i="18"/>
  <c r="EF47" i="28" s="1"/>
  <c r="EI47" i="28" s="1"/>
  <c r="R56" i="18"/>
  <c r="Q56" i="18"/>
  <c r="DP47" i="28" s="1"/>
  <c r="P56" i="18"/>
  <c r="DH47" i="28" s="1"/>
  <c r="DK47" i="28" s="1"/>
  <c r="O56" i="18"/>
  <c r="N56" i="18"/>
  <c r="M56" i="18"/>
  <c r="L56" i="18"/>
  <c r="K56" i="18"/>
  <c r="BS47" i="28" s="1"/>
  <c r="J56" i="18"/>
  <c r="I56" i="18"/>
  <c r="BB47" i="28" s="1"/>
  <c r="H56" i="18"/>
  <c r="AT47" i="28" s="1"/>
  <c r="G56" i="18"/>
  <c r="F56" i="18"/>
  <c r="E56" i="18"/>
  <c r="D56" i="18"/>
  <c r="C56" i="18"/>
  <c r="E47" i="28" s="1"/>
  <c r="AD55" i="18"/>
  <c r="AC55" i="18"/>
  <c r="HJ46" i="28" s="1"/>
  <c r="HK46" i="28" s="1"/>
  <c r="AB55" i="18"/>
  <c r="HB46" i="28" s="1"/>
  <c r="AA55" i="18"/>
  <c r="Z55" i="18"/>
  <c r="Y55" i="18"/>
  <c r="X55" i="18"/>
  <c r="W55" i="18"/>
  <c r="FM46" i="28" s="1"/>
  <c r="V55" i="18"/>
  <c r="U55" i="18"/>
  <c r="EW46" i="28" s="1"/>
  <c r="T55" i="18"/>
  <c r="EN46" i="28" s="1"/>
  <c r="S55" i="18"/>
  <c r="R55" i="18"/>
  <c r="Q55" i="18"/>
  <c r="P55" i="18"/>
  <c r="O55" i="18"/>
  <c r="CY46" i="28" s="1"/>
  <c r="N55" i="18"/>
  <c r="M55" i="18"/>
  <c r="CI46" i="28" s="1"/>
  <c r="L55" i="18"/>
  <c r="CA46" i="28" s="1"/>
  <c r="K55" i="18"/>
  <c r="J55" i="18"/>
  <c r="I55" i="18"/>
  <c r="H55" i="18"/>
  <c r="G55" i="18"/>
  <c r="AL46" i="28" s="1"/>
  <c r="AO46" i="28" s="1"/>
  <c r="F55" i="18"/>
  <c r="E55" i="18"/>
  <c r="U46" i="28" s="1"/>
  <c r="D55" i="18"/>
  <c r="M46" i="28" s="1"/>
  <c r="C55" i="18"/>
  <c r="AD54" i="18"/>
  <c r="AC54" i="18"/>
  <c r="AB54" i="18"/>
  <c r="AA54" i="18"/>
  <c r="GT45" i="28" s="1"/>
  <c r="Z54" i="18"/>
  <c r="Y54" i="18"/>
  <c r="GC45" i="28" s="1"/>
  <c r="X54" i="18"/>
  <c r="FU45" i="28" s="1"/>
  <c r="FY45" i="28" s="1"/>
  <c r="W54" i="18"/>
  <c r="V54" i="18"/>
  <c r="U54" i="18"/>
  <c r="T54" i="18"/>
  <c r="S54" i="18"/>
  <c r="EF45" i="28" s="1"/>
  <c r="EI45" i="28" s="1"/>
  <c r="R54" i="18"/>
  <c r="Q54" i="18"/>
  <c r="DP45" i="28" s="1"/>
  <c r="DR45" i="28" s="1"/>
  <c r="P54" i="18"/>
  <c r="O54" i="18"/>
  <c r="N54" i="18"/>
  <c r="M54" i="18"/>
  <c r="L54" i="18"/>
  <c r="K54" i="18"/>
  <c r="BS45" i="28" s="1"/>
  <c r="J54" i="18"/>
  <c r="I54" i="18"/>
  <c r="BB45" i="28" s="1"/>
  <c r="H54" i="18"/>
  <c r="G54" i="18"/>
  <c r="F54" i="18"/>
  <c r="E54" i="18"/>
  <c r="D54" i="18"/>
  <c r="C54" i="18"/>
  <c r="E45" i="28" s="1"/>
  <c r="C45" i="28" s="1"/>
  <c r="AD53" i="18"/>
  <c r="AC53" i="18"/>
  <c r="HJ44" i="28" s="1"/>
  <c r="AB53" i="18"/>
  <c r="HB44" i="28" s="1"/>
  <c r="HF44" i="28" s="1"/>
  <c r="AA53" i="18"/>
  <c r="Z53" i="18"/>
  <c r="Y53" i="18"/>
  <c r="X53" i="18"/>
  <c r="W53" i="18"/>
  <c r="FM44" i="28" s="1"/>
  <c r="FO44" i="28" s="1"/>
  <c r="V53" i="18"/>
  <c r="U53" i="18"/>
  <c r="EW44" i="28" s="1"/>
  <c r="T53" i="18"/>
  <c r="EN44" i="28" s="1"/>
  <c r="ER44" i="28" s="1"/>
  <c r="S53" i="18"/>
  <c r="R53" i="18"/>
  <c r="Q53" i="18"/>
  <c r="P53" i="18"/>
  <c r="O53" i="18"/>
  <c r="CY44" i="28" s="1"/>
  <c r="N53" i="18"/>
  <c r="M53" i="18"/>
  <c r="CI44" i="28" s="1"/>
  <c r="L53" i="18"/>
  <c r="K53" i="18"/>
  <c r="J53" i="18"/>
  <c r="I53" i="18"/>
  <c r="H53" i="18"/>
  <c r="G53" i="18"/>
  <c r="AL44" i="28" s="1"/>
  <c r="AP44" i="28" s="1"/>
  <c r="F53" i="18"/>
  <c r="E53" i="18"/>
  <c r="U44" i="28" s="1"/>
  <c r="D53" i="18"/>
  <c r="M44" i="28" s="1"/>
  <c r="C53" i="18"/>
  <c r="AD52" i="18"/>
  <c r="AC52" i="18"/>
  <c r="AB52" i="18"/>
  <c r="AA52" i="18"/>
  <c r="GT43" i="28" s="1"/>
  <c r="GW43" i="28" s="1"/>
  <c r="Z52" i="18"/>
  <c r="Y52" i="18"/>
  <c r="GC43" i="28" s="1"/>
  <c r="X52" i="18"/>
  <c r="FU43" i="28" s="1"/>
  <c r="W52" i="18"/>
  <c r="V52" i="18"/>
  <c r="U52" i="18"/>
  <c r="T52" i="18"/>
  <c r="S52" i="18"/>
  <c r="EF43" i="28" s="1"/>
  <c r="EG43" i="28" s="1"/>
  <c r="R52" i="18"/>
  <c r="Q52" i="18"/>
  <c r="DP43" i="28" s="1"/>
  <c r="P52" i="18"/>
  <c r="DH43" i="28" s="1"/>
  <c r="O52" i="18"/>
  <c r="N52" i="18"/>
  <c r="M52" i="18"/>
  <c r="L52" i="18"/>
  <c r="K52" i="18"/>
  <c r="BS43" i="28" s="1"/>
  <c r="BQ43" i="28" s="1"/>
  <c r="J52" i="18"/>
  <c r="I52" i="18"/>
  <c r="BB43" i="28" s="1"/>
  <c r="H52" i="18"/>
  <c r="AT43" i="28" s="1"/>
  <c r="AW43" i="28" s="1"/>
  <c r="G52" i="18"/>
  <c r="F52" i="18"/>
  <c r="E52" i="18"/>
  <c r="D52" i="18"/>
  <c r="C52" i="18"/>
  <c r="E43" i="28" s="1"/>
  <c r="H43" i="28" s="1"/>
  <c r="AD51" i="18"/>
  <c r="AC51" i="18"/>
  <c r="HJ42" i="28" s="1"/>
  <c r="AB51" i="18"/>
  <c r="HB42" i="28" s="1"/>
  <c r="AA51" i="18"/>
  <c r="Z51" i="18"/>
  <c r="Y51" i="18"/>
  <c r="X51" i="18"/>
  <c r="W51" i="18"/>
  <c r="FM42" i="28" s="1"/>
  <c r="FQ42" i="28" s="1"/>
  <c r="V51" i="18"/>
  <c r="U51" i="18"/>
  <c r="EW42" i="28" s="1"/>
  <c r="EY42" i="28" s="1"/>
  <c r="T51" i="18"/>
  <c r="EN42" i="28" s="1"/>
  <c r="S51" i="18"/>
  <c r="R51" i="18"/>
  <c r="Q51" i="18"/>
  <c r="P51" i="18"/>
  <c r="O51" i="18"/>
  <c r="CY42" i="28" s="1"/>
  <c r="DC42" i="28" s="1"/>
  <c r="N51" i="18"/>
  <c r="M51" i="18"/>
  <c r="CI42" i="28" s="1"/>
  <c r="L51" i="18"/>
  <c r="CA42" i="28" s="1"/>
  <c r="K51" i="18"/>
  <c r="J51" i="18"/>
  <c r="I51" i="18"/>
  <c r="H51" i="18"/>
  <c r="G51" i="18"/>
  <c r="AL42" i="28" s="1"/>
  <c r="AM42" i="28" s="1"/>
  <c r="F51" i="18"/>
  <c r="E51" i="18"/>
  <c r="U42" i="28" s="1"/>
  <c r="X42" i="28" s="1"/>
  <c r="D51" i="18"/>
  <c r="C51" i="18"/>
  <c r="AD50" i="18"/>
  <c r="AC50" i="18"/>
  <c r="AB50" i="18"/>
  <c r="AA50" i="18"/>
  <c r="GT41" i="28" s="1"/>
  <c r="GX41" i="28" s="1"/>
  <c r="Z50" i="18"/>
  <c r="Y50" i="18"/>
  <c r="GC41" i="28" s="1"/>
  <c r="X50" i="18"/>
  <c r="FU41" i="28" s="1"/>
  <c r="W50" i="18"/>
  <c r="V50" i="18"/>
  <c r="U50" i="18"/>
  <c r="T50" i="18"/>
  <c r="S50" i="18"/>
  <c r="EF41" i="28" s="1"/>
  <c r="EG41" i="28" s="1"/>
  <c r="R50" i="18"/>
  <c r="Q50" i="18"/>
  <c r="DP41" i="28" s="1"/>
  <c r="DQ41" i="28" s="1"/>
  <c r="P50" i="18"/>
  <c r="DH41" i="28" s="1"/>
  <c r="DL41" i="28" s="1"/>
  <c r="O50" i="18"/>
  <c r="N50" i="18"/>
  <c r="M50" i="18"/>
  <c r="L50" i="18"/>
  <c r="K50" i="18"/>
  <c r="BS41" i="28" s="1"/>
  <c r="BR41" i="28" s="1"/>
  <c r="J50" i="18"/>
  <c r="I50" i="18"/>
  <c r="BB41" i="28" s="1"/>
  <c r="H50" i="18"/>
  <c r="AT41" i="28" s="1"/>
  <c r="AW41" i="28" s="1"/>
  <c r="G50" i="18"/>
  <c r="F50" i="18"/>
  <c r="E50" i="18"/>
  <c r="D50" i="18"/>
  <c r="C50" i="18"/>
  <c r="E41" i="28" s="1"/>
  <c r="I41" i="28" s="1"/>
  <c r="AD49" i="18"/>
  <c r="AC49" i="18"/>
  <c r="HJ40" i="28" s="1"/>
  <c r="AB49" i="18"/>
  <c r="HB40" i="28" s="1"/>
  <c r="HE40" i="28" s="1"/>
  <c r="AA49" i="18"/>
  <c r="Z49" i="18"/>
  <c r="Y49" i="18"/>
  <c r="X49" i="18"/>
  <c r="W49" i="18"/>
  <c r="FM40" i="28" s="1"/>
  <c r="FL40" i="28" s="1"/>
  <c r="V49" i="18"/>
  <c r="U49" i="18"/>
  <c r="EW40" i="28" s="1"/>
  <c r="T49" i="18"/>
  <c r="EN40" i="28" s="1"/>
  <c r="EO40" i="28" s="1"/>
  <c r="S49" i="18"/>
  <c r="R49" i="18"/>
  <c r="Q49" i="18"/>
  <c r="P49" i="18"/>
  <c r="O49" i="18"/>
  <c r="CY40" i="28" s="1"/>
  <c r="N49" i="18"/>
  <c r="M49" i="18"/>
  <c r="CI40" i="28" s="1"/>
  <c r="L49" i="18"/>
  <c r="CA40" i="28" s="1"/>
  <c r="K49" i="18"/>
  <c r="J49" i="18"/>
  <c r="I49" i="18"/>
  <c r="H49" i="18"/>
  <c r="G49" i="18"/>
  <c r="AL40" i="28" s="1"/>
  <c r="F49" i="18"/>
  <c r="E49" i="18"/>
  <c r="D49" i="18"/>
  <c r="M40" i="28" s="1"/>
  <c r="C49" i="18"/>
  <c r="AD48" i="18"/>
  <c r="AC48" i="18"/>
  <c r="AB48" i="18"/>
  <c r="AA48" i="18"/>
  <c r="GT39" i="28" s="1"/>
  <c r="Z48" i="18"/>
  <c r="Y48" i="18"/>
  <c r="GC39" i="28" s="1"/>
  <c r="X48" i="18"/>
  <c r="FU39" i="28" s="1"/>
  <c r="FS39" i="28" s="1"/>
  <c r="W48" i="18"/>
  <c r="FM39" i="28" s="1"/>
  <c r="FP39" i="28" s="1"/>
  <c r="V48" i="18"/>
  <c r="U48" i="18"/>
  <c r="T48" i="18"/>
  <c r="S48" i="18"/>
  <c r="EF39" i="28" s="1"/>
  <c r="EJ39" i="28" s="1"/>
  <c r="R48" i="18"/>
  <c r="Q48" i="18"/>
  <c r="DP39" i="28" s="1"/>
  <c r="P48" i="18"/>
  <c r="DH39" i="28" s="1"/>
  <c r="DJ39" i="28" s="1"/>
  <c r="O48" i="18"/>
  <c r="N48" i="18"/>
  <c r="M48" i="18"/>
  <c r="L48" i="18"/>
  <c r="K48" i="18"/>
  <c r="BS39" i="28" s="1"/>
  <c r="J48" i="18"/>
  <c r="I48" i="18"/>
  <c r="BB39" i="28" s="1"/>
  <c r="H48" i="18"/>
  <c r="AT39" i="28" s="1"/>
  <c r="G48" i="18"/>
  <c r="F48" i="18"/>
  <c r="E48" i="18"/>
  <c r="D48" i="18"/>
  <c r="C48" i="18"/>
  <c r="E39" i="28" s="1"/>
  <c r="AD47" i="18"/>
  <c r="AC47" i="18"/>
  <c r="HJ38" i="28" s="1"/>
  <c r="AB47" i="18"/>
  <c r="HB38" i="28" s="1"/>
  <c r="AA47" i="18"/>
  <c r="Z47" i="18"/>
  <c r="Y47" i="18"/>
  <c r="X47" i="18"/>
  <c r="W47" i="18"/>
  <c r="FM38" i="28" s="1"/>
  <c r="FO38" i="28" s="1"/>
  <c r="V47" i="18"/>
  <c r="U47" i="18"/>
  <c r="EW38" i="28" s="1"/>
  <c r="EY38" i="28" s="1"/>
  <c r="T47" i="18"/>
  <c r="EN38" i="28" s="1"/>
  <c r="S47" i="18"/>
  <c r="R47" i="18"/>
  <c r="Q47" i="18"/>
  <c r="P47" i="18"/>
  <c r="O47" i="18"/>
  <c r="CY38" i="28" s="1"/>
  <c r="N47" i="18"/>
  <c r="M47" i="18"/>
  <c r="CI38" i="28" s="1"/>
  <c r="CL38" i="28" s="1"/>
  <c r="L47" i="18"/>
  <c r="CA38" i="28" s="1"/>
  <c r="CD38" i="28" s="1"/>
  <c r="K47" i="18"/>
  <c r="J47" i="18"/>
  <c r="I47" i="18"/>
  <c r="H47" i="18"/>
  <c r="G47" i="18"/>
  <c r="AL38" i="28" s="1"/>
  <c r="AK38" i="28" s="1"/>
  <c r="F47" i="18"/>
  <c r="E47" i="18"/>
  <c r="U38" i="28" s="1"/>
  <c r="D47" i="18"/>
  <c r="M38" i="28" s="1"/>
  <c r="P38" i="28" s="1"/>
  <c r="C47" i="18"/>
  <c r="AD46" i="18"/>
  <c r="AC46" i="18"/>
  <c r="AB46" i="18"/>
  <c r="AA46" i="18"/>
  <c r="GT37" i="28" s="1"/>
  <c r="GS37" i="28" s="1"/>
  <c r="Z46" i="18"/>
  <c r="Y46" i="18"/>
  <c r="GC37" i="28" s="1"/>
  <c r="X46" i="18"/>
  <c r="FU37" i="28" s="1"/>
  <c r="FY37" i="28" s="1"/>
  <c r="W46" i="18"/>
  <c r="FM37" i="28" s="1"/>
  <c r="FQ37" i="28" s="1"/>
  <c r="V46" i="18"/>
  <c r="U46" i="18"/>
  <c r="EW37" i="28" s="1"/>
  <c r="T46" i="18"/>
  <c r="S46" i="18"/>
  <c r="EF37" i="28" s="1"/>
  <c r="R46" i="18"/>
  <c r="Q46" i="18"/>
  <c r="DP37" i="28" s="1"/>
  <c r="DS37" i="28" s="1"/>
  <c r="P46" i="18"/>
  <c r="DH37" i="28" s="1"/>
  <c r="DL37" i="28" s="1"/>
  <c r="O46" i="18"/>
  <c r="N46" i="18"/>
  <c r="M46" i="18"/>
  <c r="L46" i="18"/>
  <c r="K46" i="18"/>
  <c r="BS37" i="28" s="1"/>
  <c r="BR37" i="28" s="1"/>
  <c r="J46" i="18"/>
  <c r="I46" i="18"/>
  <c r="BB37" i="28" s="1"/>
  <c r="H46" i="18"/>
  <c r="AT37" i="28" s="1"/>
  <c r="G46" i="18"/>
  <c r="F46" i="18"/>
  <c r="E46" i="18"/>
  <c r="D46" i="18"/>
  <c r="C46" i="18"/>
  <c r="E37" i="28" s="1"/>
  <c r="C37" i="28" s="1"/>
  <c r="AD45" i="18"/>
  <c r="AC45" i="18"/>
  <c r="HJ36" i="28" s="1"/>
  <c r="AB45" i="18"/>
  <c r="HB36" i="28" s="1"/>
  <c r="HF36" i="28" s="1"/>
  <c r="AA45" i="18"/>
  <c r="Z45" i="18"/>
  <c r="Y45" i="18"/>
  <c r="X45" i="18"/>
  <c r="W45" i="18"/>
  <c r="FM36" i="28" s="1"/>
  <c r="V45" i="18"/>
  <c r="U45" i="18"/>
  <c r="EW36" i="28" s="1"/>
  <c r="T45" i="18"/>
  <c r="EN36" i="28" s="1"/>
  <c r="S45" i="18"/>
  <c r="R45" i="18"/>
  <c r="Q45" i="18"/>
  <c r="P45" i="18"/>
  <c r="O45" i="18"/>
  <c r="CY36" i="28" s="1"/>
  <c r="N45" i="18"/>
  <c r="M45" i="18"/>
  <c r="CI36" i="28" s="1"/>
  <c r="CH36" i="28" s="1"/>
  <c r="L45" i="18"/>
  <c r="CA36" i="28" s="1"/>
  <c r="CD36" i="28" s="1"/>
  <c r="J45" i="18"/>
  <c r="I45" i="18"/>
  <c r="H45" i="18"/>
  <c r="G45" i="18"/>
  <c r="F45" i="18"/>
  <c r="AC36" i="28" s="1"/>
  <c r="AA36" i="28" s="1"/>
  <c r="E45" i="18"/>
  <c r="D45" i="18"/>
  <c r="M36" i="28" s="1"/>
  <c r="C45" i="18"/>
  <c r="E36" i="28" s="1"/>
  <c r="H36" i="28" s="1"/>
  <c r="AD44" i="18"/>
  <c r="HR35" i="28" s="1"/>
  <c r="AC44" i="18"/>
  <c r="AB44" i="18"/>
  <c r="HB35" i="28" s="1"/>
  <c r="AA44" i="18"/>
  <c r="Z44" i="18"/>
  <c r="GL35" i="28" s="1"/>
  <c r="GM35" i="28" s="1"/>
  <c r="Y44" i="18"/>
  <c r="X44" i="18"/>
  <c r="FU35" i="28" s="1"/>
  <c r="W44" i="18"/>
  <c r="FM35" i="28" s="1"/>
  <c r="V44" i="18"/>
  <c r="U44" i="18"/>
  <c r="T44" i="18"/>
  <c r="S44" i="18"/>
  <c r="R44" i="18"/>
  <c r="DX35" i="28" s="1"/>
  <c r="DW35" i="28" s="1"/>
  <c r="Q44" i="18"/>
  <c r="P44" i="18"/>
  <c r="DH35" i="28" s="1"/>
  <c r="DK35" i="28" s="1"/>
  <c r="O44" i="18"/>
  <c r="CY35" i="28" s="1"/>
  <c r="DB35" i="28" s="1"/>
  <c r="N44" i="18"/>
  <c r="M44" i="18"/>
  <c r="J44" i="18"/>
  <c r="I44" i="18"/>
  <c r="H44" i="18"/>
  <c r="AT35" i="28" s="1"/>
  <c r="F44" i="18"/>
  <c r="E44" i="18"/>
  <c r="U35" i="28" s="1"/>
  <c r="X35" i="28" s="1"/>
  <c r="D44" i="18"/>
  <c r="M35" i="28" s="1"/>
  <c r="C44" i="18"/>
  <c r="AD43" i="18"/>
  <c r="AC43" i="18"/>
  <c r="HJ34" i="28" s="1"/>
  <c r="AB43" i="18"/>
  <c r="AA43" i="18"/>
  <c r="GT34" i="28" s="1"/>
  <c r="GR34" i="28" s="1"/>
  <c r="Z43" i="18"/>
  <c r="Y43" i="18"/>
  <c r="GC34" i="28" s="1"/>
  <c r="X43" i="18"/>
  <c r="W43" i="18"/>
  <c r="V43" i="18"/>
  <c r="U43" i="18"/>
  <c r="EW34" i="28" s="1"/>
  <c r="T43" i="18"/>
  <c r="S43" i="18"/>
  <c r="EF34" i="28" s="1"/>
  <c r="EI34" i="28" s="1"/>
  <c r="R43" i="18"/>
  <c r="Q43" i="18"/>
  <c r="DP34" i="28" s="1"/>
  <c r="P43" i="18"/>
  <c r="O43" i="18"/>
  <c r="N43" i="18"/>
  <c r="J43" i="18"/>
  <c r="I43" i="18"/>
  <c r="F43" i="18"/>
  <c r="AC34" i="28" s="1"/>
  <c r="AD34" i="28" s="1"/>
  <c r="E43" i="18"/>
  <c r="D43" i="18"/>
  <c r="M34" i="28" s="1"/>
  <c r="P34" i="28" s="1"/>
  <c r="AD42" i="18"/>
  <c r="HR33" i="28" s="1"/>
  <c r="AC42" i="18"/>
  <c r="AB42" i="18"/>
  <c r="AA42" i="18"/>
  <c r="GT33" i="28" s="1"/>
  <c r="GU33" i="28" s="1"/>
  <c r="Z42" i="18"/>
  <c r="Y42" i="18"/>
  <c r="GC33" i="28" s="1"/>
  <c r="GE33" i="28" s="1"/>
  <c r="X42" i="18"/>
  <c r="W42" i="18"/>
  <c r="FM33" i="28" s="1"/>
  <c r="V42" i="18"/>
  <c r="FE33" i="28" s="1"/>
  <c r="U42" i="18"/>
  <c r="T42" i="18"/>
  <c r="S42" i="18"/>
  <c r="R42" i="18"/>
  <c r="Q42" i="18"/>
  <c r="DP33" i="28" s="1"/>
  <c r="DT33" i="28" s="1"/>
  <c r="P42" i="18"/>
  <c r="O42" i="18"/>
  <c r="CY33" i="28" s="1"/>
  <c r="CX33" i="28" s="1"/>
  <c r="J42" i="18"/>
  <c r="BJ33" i="28" s="1"/>
  <c r="F42" i="18"/>
  <c r="E42" i="18"/>
  <c r="AD41" i="18"/>
  <c r="AC41" i="18"/>
  <c r="AB41" i="18"/>
  <c r="HB32" i="28" s="1"/>
  <c r="GZ32" i="28" s="1"/>
  <c r="AA41" i="18"/>
  <c r="Z41" i="18"/>
  <c r="GL32" i="28" s="1"/>
  <c r="Y41" i="18"/>
  <c r="GC32" i="28" s="1"/>
  <c r="X41" i="18"/>
  <c r="W41" i="18"/>
  <c r="V41" i="18"/>
  <c r="FE32" i="28" s="1"/>
  <c r="U41" i="18"/>
  <c r="T41" i="18"/>
  <c r="EN32" i="28" s="1"/>
  <c r="S41" i="18"/>
  <c r="R41" i="18"/>
  <c r="DX32" i="28" s="1"/>
  <c r="EA32" i="28" s="1"/>
  <c r="Q41" i="18"/>
  <c r="DP32" i="28" s="1"/>
  <c r="O41" i="18"/>
  <c r="F41" i="18"/>
  <c r="AD40" i="18"/>
  <c r="HR31" i="28" s="1"/>
  <c r="HP31" i="28" s="1"/>
  <c r="AC40" i="18"/>
  <c r="AB40" i="18"/>
  <c r="HB31" i="28" s="1"/>
  <c r="AA40" i="18"/>
  <c r="Z40" i="18"/>
  <c r="GL31" i="28" s="1"/>
  <c r="Y40" i="18"/>
  <c r="GC31" i="28" s="1"/>
  <c r="GB31" i="28" s="1"/>
  <c r="X40" i="18"/>
  <c r="FU31" i="28" s="1"/>
  <c r="FY31" i="28" s="1"/>
  <c r="W40" i="18"/>
  <c r="V40" i="18"/>
  <c r="U40" i="18"/>
  <c r="T40" i="18"/>
  <c r="EN31" i="28" s="1"/>
  <c r="S40" i="18"/>
  <c r="R40" i="18"/>
  <c r="DX31" i="28" s="1"/>
  <c r="Q40" i="18"/>
  <c r="DP31" i="28" s="1"/>
  <c r="O40" i="18"/>
  <c r="CY31" i="28" s="1"/>
  <c r="AD39" i="18"/>
  <c r="AC39" i="18"/>
  <c r="AB39" i="18"/>
  <c r="AA39" i="18"/>
  <c r="GT30" i="28" s="1"/>
  <c r="GW30" i="28" s="1"/>
  <c r="Z39" i="18"/>
  <c r="Y39" i="18"/>
  <c r="GC30" i="28" s="1"/>
  <c r="X39" i="18"/>
  <c r="FU30" i="28" s="1"/>
  <c r="FS30" i="28" s="1"/>
  <c r="W39" i="18"/>
  <c r="V39" i="18"/>
  <c r="U39" i="18"/>
  <c r="EW30" i="28" s="1"/>
  <c r="T39" i="18"/>
  <c r="S39" i="18"/>
  <c r="EF30" i="28" s="1"/>
  <c r="EE30" i="28" s="1"/>
  <c r="R39" i="18"/>
  <c r="O39" i="18"/>
  <c r="CY30" i="28" s="1"/>
  <c r="AD38" i="18"/>
  <c r="AC38" i="18"/>
  <c r="HJ29" i="28" s="1"/>
  <c r="AB38" i="18"/>
  <c r="AA38" i="18"/>
  <c r="GT29" i="28" s="1"/>
  <c r="GS29" i="28" s="1"/>
  <c r="Z38" i="18"/>
  <c r="Y38" i="18"/>
  <c r="GC29" i="28" s="1"/>
  <c r="GF29" i="28" s="1"/>
  <c r="X38" i="18"/>
  <c r="W38" i="18"/>
  <c r="FM29" i="28" s="1"/>
  <c r="V38" i="18"/>
  <c r="FE29" i="28" s="1"/>
  <c r="U38" i="18"/>
  <c r="T38" i="18"/>
  <c r="S38" i="18"/>
  <c r="R38" i="18"/>
  <c r="O38" i="18"/>
  <c r="CY29" i="28" s="1"/>
  <c r="AD37" i="18"/>
  <c r="AC37" i="18"/>
  <c r="HJ28" i="28" s="1"/>
  <c r="HK28" i="28" s="1"/>
  <c r="AB37" i="18"/>
  <c r="HB28" i="28" s="1"/>
  <c r="AA37" i="18"/>
  <c r="Z37" i="18"/>
  <c r="Y37" i="18"/>
  <c r="GC28" i="28" s="1"/>
  <c r="X37" i="18"/>
  <c r="W37" i="18"/>
  <c r="FM28" i="28" s="1"/>
  <c r="V37" i="18"/>
  <c r="U37" i="18"/>
  <c r="EW28" i="28" s="1"/>
  <c r="EU28" i="28" s="1"/>
  <c r="T37" i="18"/>
  <c r="EN28" i="28" s="1"/>
  <c r="S37" i="18"/>
  <c r="EF28" i="28" s="1"/>
  <c r="O37" i="18"/>
  <c r="AD36" i="18"/>
  <c r="HR27" i="28" s="1"/>
  <c r="AC36" i="18"/>
  <c r="AB36" i="18"/>
  <c r="HB27" i="28" s="1"/>
  <c r="HC27" i="28" s="1"/>
  <c r="AA36" i="18"/>
  <c r="Z36" i="18"/>
  <c r="GL27" i="28" s="1"/>
  <c r="Y36" i="18"/>
  <c r="GC27" i="28" s="1"/>
  <c r="GB27" i="28" s="1"/>
  <c r="X36" i="18"/>
  <c r="FU27" i="28" s="1"/>
  <c r="W36" i="18"/>
  <c r="V36" i="18"/>
  <c r="U36" i="18"/>
  <c r="O36" i="18"/>
  <c r="CY27" i="28" s="1"/>
  <c r="CW27" i="28" s="1"/>
  <c r="AD35" i="18"/>
  <c r="AC35" i="18"/>
  <c r="HJ26" i="28" s="1"/>
  <c r="AB35" i="18"/>
  <c r="HB26" i="28" s="1"/>
  <c r="HD26" i="28" s="1"/>
  <c r="AA35" i="18"/>
  <c r="Z35" i="18"/>
  <c r="Y35" i="18"/>
  <c r="X35" i="18"/>
  <c r="FU26" i="28" s="1"/>
  <c r="W35" i="18"/>
  <c r="FM26" i="28" s="1"/>
  <c r="FL26" i="28" s="1"/>
  <c r="V35" i="18"/>
  <c r="O35" i="18"/>
  <c r="CY26" i="28" s="1"/>
  <c r="AD34" i="18"/>
  <c r="HR25" i="28" s="1"/>
  <c r="AC34" i="18"/>
  <c r="AB34" i="18"/>
  <c r="AA34" i="18"/>
  <c r="GT25" i="28" s="1"/>
  <c r="GW25" i="28" s="1"/>
  <c r="Z34" i="18"/>
  <c r="Y34" i="18"/>
  <c r="GC25" i="28" s="1"/>
  <c r="X34" i="18"/>
  <c r="W34" i="18"/>
  <c r="FM25" i="28" s="1"/>
  <c r="FK25" i="28" s="1"/>
  <c r="V34" i="18"/>
  <c r="FE25" i="28" s="1"/>
  <c r="FH25" i="28" s="1"/>
  <c r="O34" i="18"/>
  <c r="AD33" i="18"/>
  <c r="AC33" i="18"/>
  <c r="AB33" i="18"/>
  <c r="AA33" i="18"/>
  <c r="GT24" i="28" s="1"/>
  <c r="Z33" i="18"/>
  <c r="Y33" i="18"/>
  <c r="GC24" i="28" s="1"/>
  <c r="GD24" i="28" s="1"/>
  <c r="X33" i="18"/>
  <c r="FU24" i="28" s="1"/>
  <c r="FX24" i="28" s="1"/>
  <c r="W33" i="18"/>
  <c r="O33" i="18"/>
  <c r="AD32" i="18"/>
  <c r="HR23" i="28" s="1"/>
  <c r="HP23" i="28" s="1"/>
  <c r="AC32" i="18"/>
  <c r="AB32" i="18"/>
  <c r="HB23" i="28" s="1"/>
  <c r="AA32" i="18"/>
  <c r="Z32" i="18"/>
  <c r="GL23" i="28" s="1"/>
  <c r="Y32" i="18"/>
  <c r="GC23" i="28" s="1"/>
  <c r="X32" i="18"/>
  <c r="W32" i="18"/>
  <c r="O32" i="18"/>
  <c r="AD31" i="18"/>
  <c r="HR22" i="28" s="1"/>
  <c r="AC31" i="18"/>
  <c r="HJ22" i="28" s="1"/>
  <c r="HL22" i="28" s="1"/>
  <c r="Y31" i="18"/>
  <c r="O31" i="18"/>
  <c r="CY22" i="28" s="1"/>
  <c r="DC22" i="28" s="1"/>
  <c r="AD30" i="18"/>
  <c r="HR21" i="28" s="1"/>
  <c r="HV21" i="28" s="1"/>
  <c r="AC30" i="18"/>
  <c r="Y30" i="18"/>
  <c r="O30" i="18"/>
  <c r="AD29" i="18"/>
  <c r="HR20" i="28" s="1"/>
  <c r="AC29" i="18"/>
  <c r="HJ20" i="28" s="1"/>
  <c r="HM20" i="28" s="1"/>
  <c r="Y29" i="18"/>
  <c r="O29" i="18"/>
  <c r="CY20" i="28" s="1"/>
  <c r="AD28" i="18"/>
  <c r="HR19" i="28" s="1"/>
  <c r="HV19" i="28" s="1"/>
  <c r="AC28" i="18"/>
  <c r="Y28" i="18"/>
  <c r="O28" i="18"/>
  <c r="CY19" i="28" s="1"/>
  <c r="AD27" i="18"/>
  <c r="HR18" i="28" s="1"/>
  <c r="AC27" i="18"/>
  <c r="HJ18" i="28" s="1"/>
  <c r="Y27" i="18"/>
  <c r="O27" i="18"/>
  <c r="CY18" i="28" s="1"/>
  <c r="CW18" i="28" s="1"/>
  <c r="AD26" i="18"/>
  <c r="HR17" i="28" s="1"/>
  <c r="HP17" i="28" s="1"/>
  <c r="AC26" i="18"/>
  <c r="Y26" i="18"/>
  <c r="O26" i="18"/>
  <c r="AD25" i="18"/>
  <c r="HR16" i="28" s="1"/>
  <c r="AC25" i="18"/>
  <c r="HJ16" i="28" s="1"/>
  <c r="HL16" i="28" s="1"/>
  <c r="Y25" i="18"/>
  <c r="O25" i="18"/>
  <c r="CY16" i="28" s="1"/>
  <c r="AD24" i="18"/>
  <c r="HR15" i="28" s="1"/>
  <c r="AC24" i="18"/>
  <c r="Y24" i="18"/>
  <c r="O24" i="18"/>
  <c r="AD23" i="18"/>
  <c r="HR14" i="28" s="1"/>
  <c r="AC23" i="18"/>
  <c r="HJ14" i="28" s="1"/>
  <c r="HM14" i="28" s="1"/>
  <c r="Y23" i="18"/>
  <c r="O23" i="18"/>
  <c r="CY14" i="28" s="1"/>
  <c r="AD22" i="18"/>
  <c r="HR13" i="28" s="1"/>
  <c r="HS13" i="28" s="1"/>
  <c r="AC22" i="18"/>
  <c r="Y22" i="18"/>
  <c r="O22" i="18"/>
  <c r="AD21" i="18"/>
  <c r="HR12" i="28" s="1"/>
  <c r="AC21" i="18"/>
  <c r="HJ12" i="28" s="1"/>
  <c r="Y21" i="18"/>
  <c r="O21" i="18"/>
  <c r="CY12" i="28" s="1"/>
  <c r="AD20" i="18"/>
  <c r="HR11" i="28" s="1"/>
  <c r="AC20" i="18"/>
  <c r="Y20" i="18"/>
  <c r="O20" i="18"/>
  <c r="AD19" i="18"/>
  <c r="HR10" i="28" s="1"/>
  <c r="AC19" i="18"/>
  <c r="HJ10" i="28" s="1"/>
  <c r="Y19" i="18"/>
  <c r="O19" i="18"/>
  <c r="CY10" i="28" s="1"/>
  <c r="CZ10" i="28" s="1"/>
  <c r="AD18" i="18"/>
  <c r="HR9" i="28" s="1"/>
  <c r="HS9" i="28" s="1"/>
  <c r="AC18" i="18"/>
  <c r="Y18" i="18"/>
  <c r="T18" i="18"/>
  <c r="O18" i="18"/>
  <c r="CY9" i="28" s="1"/>
  <c r="AD17" i="18"/>
  <c r="HR8" i="28" s="1"/>
  <c r="AC17" i="18"/>
  <c r="Y17" i="18"/>
  <c r="GC8" i="28" s="1"/>
  <c r="O17" i="18"/>
  <c r="AD16" i="18"/>
  <c r="AC16" i="18"/>
  <c r="AB16" i="18"/>
  <c r="AA16" i="18"/>
  <c r="AA17" i="18" s="1"/>
  <c r="Z16" i="18"/>
  <c r="Z17" i="18" s="1"/>
  <c r="Z18" i="18" s="1"/>
  <c r="Y16" i="18"/>
  <c r="GC7" i="28" s="1"/>
  <c r="X16" i="18"/>
  <c r="X17" i="18" s="1"/>
  <c r="W16" i="18"/>
  <c r="W17" i="18" s="1"/>
  <c r="W18" i="18" s="1"/>
  <c r="W19" i="18" s="1"/>
  <c r="W20" i="18" s="1"/>
  <c r="W21" i="18" s="1"/>
  <c r="W22" i="18" s="1"/>
  <c r="W23" i="18" s="1"/>
  <c r="W24" i="18" s="1"/>
  <c r="W25" i="18" s="1"/>
  <c r="W26" i="18" s="1"/>
  <c r="W27" i="18" s="1"/>
  <c r="W28" i="18" s="1"/>
  <c r="W29" i="18" s="1"/>
  <c r="W30" i="18" s="1"/>
  <c r="W31" i="18" s="1"/>
  <c r="V16" i="18"/>
  <c r="V17" i="18" s="1"/>
  <c r="U16" i="18"/>
  <c r="U17" i="18" s="1"/>
  <c r="U18" i="18" s="1"/>
  <c r="U19" i="18" s="1"/>
  <c r="U20" i="18" s="1"/>
  <c r="U21" i="18" s="1"/>
  <c r="U22" i="18" s="1"/>
  <c r="U23" i="18" s="1"/>
  <c r="U24" i="18" s="1"/>
  <c r="U25" i="18" s="1"/>
  <c r="U26" i="18" s="1"/>
  <c r="U27" i="18" s="1"/>
  <c r="U28" i="18" s="1"/>
  <c r="U29" i="18" s="1"/>
  <c r="U30" i="18" s="1"/>
  <c r="U31" i="18" s="1"/>
  <c r="U32" i="18" s="1"/>
  <c r="U33" i="18" s="1"/>
  <c r="U34" i="18" s="1"/>
  <c r="U35" i="18" s="1"/>
  <c r="T16" i="18"/>
  <c r="S16" i="18"/>
  <c r="R16" i="18"/>
  <c r="R17" i="18" s="1"/>
  <c r="Q16" i="18"/>
  <c r="Q17" i="18" s="1"/>
  <c r="Q18" i="18" s="1"/>
  <c r="P16" i="18"/>
  <c r="P17" i="18" s="1"/>
  <c r="O16" i="18"/>
  <c r="N16" i="18"/>
  <c r="N17" i="18" s="1"/>
  <c r="N18" i="18" s="1"/>
  <c r="N19" i="18" s="1"/>
  <c r="N20" i="18" s="1"/>
  <c r="N21" i="18" s="1"/>
  <c r="N22" i="18" s="1"/>
  <c r="N23" i="18" s="1"/>
  <c r="N24" i="18" s="1"/>
  <c r="N25" i="18" s="1"/>
  <c r="N26" i="18" s="1"/>
  <c r="N27" i="18" s="1"/>
  <c r="N28" i="18" s="1"/>
  <c r="N29" i="18" s="1"/>
  <c r="N30" i="18" s="1"/>
  <c r="N31" i="18" s="1"/>
  <c r="N32" i="18" s="1"/>
  <c r="N33" i="18" s="1"/>
  <c r="N34" i="18" s="1"/>
  <c r="N35" i="18" s="1"/>
  <c r="N36" i="18" s="1"/>
  <c r="N37" i="18" s="1"/>
  <c r="N38" i="18" s="1"/>
  <c r="N39" i="18" s="1"/>
  <c r="N40" i="18" s="1"/>
  <c r="N41" i="18" s="1"/>
  <c r="N42" i="18" s="1"/>
  <c r="M16" i="18"/>
  <c r="M17" i="18" s="1"/>
  <c r="M18" i="18" s="1"/>
  <c r="M19" i="18" s="1"/>
  <c r="L16" i="18"/>
  <c r="K16" i="18"/>
  <c r="J16" i="18"/>
  <c r="J17" i="18" s="1"/>
  <c r="J18" i="18" s="1"/>
  <c r="I16" i="18"/>
  <c r="I17" i="18" s="1"/>
  <c r="H16" i="18"/>
  <c r="H17" i="18" s="1"/>
  <c r="G16" i="18"/>
  <c r="G17" i="18" s="1"/>
  <c r="F16" i="18"/>
  <c r="F17" i="18" s="1"/>
  <c r="F18" i="18" s="1"/>
  <c r="E16" i="18"/>
  <c r="E17" i="18" s="1"/>
  <c r="D16" i="18"/>
  <c r="C16" i="18"/>
  <c r="AR5" i="28"/>
  <c r="HR56" i="28"/>
  <c r="HR55" i="28"/>
  <c r="HR54" i="28"/>
  <c r="HR53" i="28"/>
  <c r="HR52" i="28"/>
  <c r="HR51" i="28"/>
  <c r="HR50" i="28"/>
  <c r="HR49" i="28"/>
  <c r="HR48" i="28"/>
  <c r="HR47" i="28"/>
  <c r="HQ47" i="28" s="1"/>
  <c r="HR46" i="28"/>
  <c r="HR45" i="28"/>
  <c r="HR44" i="28"/>
  <c r="HV44" i="28" s="1"/>
  <c r="HR43" i="28"/>
  <c r="HR42" i="28"/>
  <c r="HT42" i="28" s="1"/>
  <c r="HR41" i="28"/>
  <c r="HR40" i="28"/>
  <c r="HR39" i="28"/>
  <c r="HV39" i="28" s="1"/>
  <c r="HR38" i="28"/>
  <c r="HR37" i="28"/>
  <c r="HV37" i="28" s="1"/>
  <c r="HR36" i="28"/>
  <c r="HR34" i="28"/>
  <c r="HR32" i="28"/>
  <c r="HR30" i="28"/>
  <c r="HU30" i="28" s="1"/>
  <c r="HR29" i="28"/>
  <c r="HR28" i="28"/>
  <c r="HR26" i="28"/>
  <c r="HR24" i="28"/>
  <c r="HJ56" i="28"/>
  <c r="HJ55" i="28"/>
  <c r="HJ54" i="28"/>
  <c r="HH54" i="28"/>
  <c r="HJ53" i="28"/>
  <c r="HH53" i="28"/>
  <c r="HJ52" i="28"/>
  <c r="HN52" i="28"/>
  <c r="HJ51" i="28"/>
  <c r="HJ50" i="28"/>
  <c r="HJ49" i="28"/>
  <c r="HJ47" i="28"/>
  <c r="HH47" i="28" s="1"/>
  <c r="HJ45" i="28"/>
  <c r="HJ43" i="28"/>
  <c r="HN43" i="28" s="1"/>
  <c r="HJ41" i="28"/>
  <c r="HM41" i="28" s="1"/>
  <c r="HJ39" i="28"/>
  <c r="HJ37" i="28"/>
  <c r="HJ35" i="28"/>
  <c r="HJ33" i="28"/>
  <c r="HI33" i="28" s="1"/>
  <c r="HJ32" i="28"/>
  <c r="HI32" i="28" s="1"/>
  <c r="HJ31" i="28"/>
  <c r="HI31" i="28" s="1"/>
  <c r="HJ30" i="28"/>
  <c r="HJ27" i="28"/>
  <c r="HJ25" i="28"/>
  <c r="HJ24" i="28"/>
  <c r="HL24" i="28" s="1"/>
  <c r="HJ23" i="28"/>
  <c r="HL23" i="28" s="1"/>
  <c r="HJ21" i="28"/>
  <c r="HJ19" i="28"/>
  <c r="HK19" i="28" s="1"/>
  <c r="HJ17" i="28"/>
  <c r="HJ15" i="28"/>
  <c r="HN15" i="28" s="1"/>
  <c r="HJ13" i="28"/>
  <c r="HH13" i="28" s="1"/>
  <c r="HJ11" i="28"/>
  <c r="HJ9" i="28"/>
  <c r="HJ8" i="28"/>
  <c r="HN8" i="28" s="1"/>
  <c r="HB56" i="28"/>
  <c r="HB55" i="28"/>
  <c r="HB54" i="28"/>
  <c r="HB53" i="28"/>
  <c r="HB52" i="28"/>
  <c r="HB51" i="28"/>
  <c r="HB50" i="28"/>
  <c r="HB49" i="28"/>
  <c r="HB47" i="28"/>
  <c r="HB45" i="28"/>
  <c r="HB43" i="28"/>
  <c r="HB41" i="28"/>
  <c r="HB39" i="28"/>
  <c r="HB37" i="28"/>
  <c r="HF37" i="28" s="1"/>
  <c r="HB34" i="28"/>
  <c r="HB33" i="28"/>
  <c r="HB30" i="28"/>
  <c r="HB29" i="28"/>
  <c r="HB25" i="28"/>
  <c r="HB24" i="28"/>
  <c r="GT56" i="28"/>
  <c r="GR56" i="28" s="1"/>
  <c r="GT55" i="28"/>
  <c r="GT54" i="28"/>
  <c r="GT53" i="28"/>
  <c r="GT52" i="28"/>
  <c r="GX52" i="28" s="1"/>
  <c r="GT51" i="28"/>
  <c r="GT50" i="28"/>
  <c r="GT49" i="28"/>
  <c r="GX49" i="28" s="1"/>
  <c r="GT48" i="28"/>
  <c r="GT46" i="28"/>
  <c r="GX46" i="28" s="1"/>
  <c r="GT44" i="28"/>
  <c r="GT42" i="28"/>
  <c r="GT40" i="28"/>
  <c r="GT38" i="28"/>
  <c r="GX38" i="28" s="1"/>
  <c r="GT36" i="28"/>
  <c r="GX36" i="28" s="1"/>
  <c r="GT35" i="28"/>
  <c r="GT32" i="28"/>
  <c r="GT31" i="28"/>
  <c r="GT28" i="28"/>
  <c r="GT27" i="28"/>
  <c r="GT26" i="28"/>
  <c r="GT23" i="28"/>
  <c r="GL56" i="28"/>
  <c r="GL55" i="28"/>
  <c r="GL54" i="28"/>
  <c r="GL53" i="28"/>
  <c r="GL52" i="28"/>
  <c r="GL51" i="28"/>
  <c r="GL50" i="28"/>
  <c r="GO50" i="28" s="1"/>
  <c r="GL49" i="28"/>
  <c r="GL48" i="28"/>
  <c r="GP48" i="28" s="1"/>
  <c r="GL47" i="28"/>
  <c r="GP47" i="28" s="1"/>
  <c r="GL46" i="28"/>
  <c r="GL45" i="28"/>
  <c r="GL44" i="28"/>
  <c r="GP44" i="28" s="1"/>
  <c r="GL43" i="28"/>
  <c r="GO43" i="28" s="1"/>
  <c r="GL42" i="28"/>
  <c r="GN42" i="28" s="1"/>
  <c r="GL41" i="28"/>
  <c r="GL40" i="28"/>
  <c r="GL39" i="28"/>
  <c r="GL38" i="28"/>
  <c r="GL37" i="28"/>
  <c r="GP37" i="28" s="1"/>
  <c r="GL36" i="28"/>
  <c r="GL34" i="28"/>
  <c r="GP34" i="28"/>
  <c r="GL33" i="28"/>
  <c r="GL30" i="28"/>
  <c r="GL29" i="28"/>
  <c r="GJ29" i="28" s="1"/>
  <c r="GL28" i="28"/>
  <c r="GL26" i="28"/>
  <c r="GL25" i="28"/>
  <c r="GO25" i="28" s="1"/>
  <c r="GL24" i="28"/>
  <c r="GL8" i="28"/>
  <c r="GC56" i="28"/>
  <c r="GC55" i="28"/>
  <c r="GD55" i="28"/>
  <c r="GC54" i="28"/>
  <c r="GC53" i="28"/>
  <c r="GD53" i="28" s="1"/>
  <c r="GC52" i="28"/>
  <c r="GG52" i="28" s="1"/>
  <c r="GC51" i="28"/>
  <c r="GF51" i="28" s="1"/>
  <c r="GC50" i="28"/>
  <c r="GC49" i="28"/>
  <c r="GC48" i="28"/>
  <c r="GC46" i="28"/>
  <c r="GC44" i="28"/>
  <c r="GF44" i="28" s="1"/>
  <c r="GC42" i="28"/>
  <c r="GC40" i="28"/>
  <c r="GG40" i="28" s="1"/>
  <c r="GC38" i="28"/>
  <c r="GC36" i="28"/>
  <c r="GG36" i="28" s="1"/>
  <c r="GC35" i="28"/>
  <c r="GC26" i="28"/>
  <c r="GC22" i="28"/>
  <c r="GC21" i="28"/>
  <c r="GC20" i="28"/>
  <c r="GG20" i="28" s="1"/>
  <c r="GC19" i="28"/>
  <c r="GC18" i="28"/>
  <c r="GA18" i="28" s="1"/>
  <c r="GC17" i="28"/>
  <c r="GC16" i="28"/>
  <c r="GA16" i="28" s="1"/>
  <c r="GC15" i="28"/>
  <c r="GC14" i="28"/>
  <c r="GG14" i="28" s="1"/>
  <c r="GC13" i="28"/>
  <c r="GC12" i="28"/>
  <c r="GG12" i="28" s="1"/>
  <c r="GC11" i="28"/>
  <c r="GC10" i="28"/>
  <c r="GC9" i="28"/>
  <c r="GD9" i="28" s="1"/>
  <c r="FU56" i="28"/>
  <c r="FU55" i="28"/>
  <c r="FU54" i="28"/>
  <c r="FU53" i="28"/>
  <c r="FU52" i="28"/>
  <c r="FY52" i="28" s="1"/>
  <c r="FU51" i="28"/>
  <c r="FU50" i="28"/>
  <c r="FU49" i="28"/>
  <c r="FU48" i="28"/>
  <c r="FY48" i="28" s="1"/>
  <c r="FU46" i="28"/>
  <c r="FU44" i="28"/>
  <c r="FY44" i="28" s="1"/>
  <c r="FU42" i="28"/>
  <c r="FU40" i="28"/>
  <c r="FU38" i="28"/>
  <c r="FU36" i="28"/>
  <c r="FU34" i="28"/>
  <c r="FU33" i="28"/>
  <c r="FU32" i="28"/>
  <c r="FU29" i="28"/>
  <c r="FU28" i="28"/>
  <c r="FT28" i="28" s="1"/>
  <c r="FU25" i="28"/>
  <c r="FU23" i="28"/>
  <c r="FX23" i="28" s="1"/>
  <c r="FM56" i="28"/>
  <c r="FM55" i="28"/>
  <c r="FP55" i="28" s="1"/>
  <c r="FM54" i="28"/>
  <c r="FO54" i="28" s="1"/>
  <c r="FM53" i="28"/>
  <c r="FM52" i="28"/>
  <c r="FQ52" i="28"/>
  <c r="FM51" i="28"/>
  <c r="FP51" i="28"/>
  <c r="FM50" i="28"/>
  <c r="FM49" i="28"/>
  <c r="FQ49" i="28" s="1"/>
  <c r="FM47" i="28"/>
  <c r="FQ47" i="28" s="1"/>
  <c r="FM45" i="28"/>
  <c r="FM43" i="28"/>
  <c r="FM41" i="28"/>
  <c r="FO41" i="28" s="1"/>
  <c r="FM34" i="28"/>
  <c r="FM32" i="28"/>
  <c r="FM31" i="28"/>
  <c r="FM30" i="28"/>
  <c r="FM27" i="28"/>
  <c r="FN27" i="28" s="1"/>
  <c r="FM24" i="28"/>
  <c r="FM23" i="28"/>
  <c r="FQ23" i="28" s="1"/>
  <c r="FM22" i="28"/>
  <c r="FM21" i="28"/>
  <c r="FM20" i="28"/>
  <c r="FM19" i="28"/>
  <c r="FM18" i="28"/>
  <c r="FM17" i="28"/>
  <c r="FM16" i="28"/>
  <c r="FM15" i="28"/>
  <c r="FM14" i="28"/>
  <c r="FM13" i="28"/>
  <c r="FM12" i="28"/>
  <c r="FM11" i="28"/>
  <c r="FM10" i="28"/>
  <c r="FM9" i="28"/>
  <c r="FM8" i="28"/>
  <c r="FE56" i="28"/>
  <c r="FE55" i="28"/>
  <c r="FG55" i="28"/>
  <c r="FE54" i="28"/>
  <c r="FI54" i="28"/>
  <c r="FE53" i="28"/>
  <c r="FE52" i="28"/>
  <c r="FE51" i="28"/>
  <c r="FE50" i="28"/>
  <c r="FI50" i="28" s="1"/>
  <c r="FE49" i="28"/>
  <c r="FE48" i="28"/>
  <c r="FI48" i="28" s="1"/>
  <c r="FE47" i="28"/>
  <c r="FE46" i="28"/>
  <c r="FG46" i="28" s="1"/>
  <c r="FE45" i="28"/>
  <c r="FH45" i="28" s="1"/>
  <c r="FE44" i="28"/>
  <c r="FI44" i="28" s="1"/>
  <c r="FE43" i="28"/>
  <c r="FE42" i="28"/>
  <c r="FE41" i="28"/>
  <c r="FE40" i="28"/>
  <c r="FE39" i="28"/>
  <c r="FE38" i="28"/>
  <c r="FE37" i="28"/>
  <c r="FI37" i="28" s="1"/>
  <c r="FE36" i="28"/>
  <c r="FE35" i="28"/>
  <c r="FE34" i="28"/>
  <c r="FI34" i="28" s="1"/>
  <c r="FE31" i="28"/>
  <c r="FE30" i="28"/>
  <c r="FE28" i="28"/>
  <c r="FE27" i="28"/>
  <c r="FE26" i="28"/>
  <c r="EW56" i="28"/>
  <c r="EY56" i="28" s="1"/>
  <c r="EW55" i="28"/>
  <c r="EW54" i="28"/>
  <c r="EW53" i="28"/>
  <c r="EY53" i="28" s="1"/>
  <c r="EW52" i="28"/>
  <c r="FA52" i="28" s="1"/>
  <c r="EW51" i="28"/>
  <c r="EZ51" i="28" s="1"/>
  <c r="EW50" i="28"/>
  <c r="EW49" i="28"/>
  <c r="EW47" i="28"/>
  <c r="FA47" i="28" s="1"/>
  <c r="EW45" i="28"/>
  <c r="EV45" i="28" s="1"/>
  <c r="EW43" i="28"/>
  <c r="FA43" i="28" s="1"/>
  <c r="EW41" i="28"/>
  <c r="EW39" i="28"/>
  <c r="EX37" i="28"/>
  <c r="EW35" i="28"/>
  <c r="EW33" i="28"/>
  <c r="EW32" i="28"/>
  <c r="EW31" i="28"/>
  <c r="EX31" i="28" s="1"/>
  <c r="EW29" i="28"/>
  <c r="EW27" i="28"/>
  <c r="EW26" i="28"/>
  <c r="EW25" i="28"/>
  <c r="EV25" i="28" s="1"/>
  <c r="EW24" i="28"/>
  <c r="EW23" i="28"/>
  <c r="EZ23" i="28" s="1"/>
  <c r="EW22" i="28"/>
  <c r="EW21" i="28"/>
  <c r="EW20" i="28"/>
  <c r="EW19" i="28"/>
  <c r="EW18" i="28"/>
  <c r="EW17" i="28"/>
  <c r="EW16" i="28"/>
  <c r="EW15" i="28"/>
  <c r="EW14" i="28"/>
  <c r="EW13" i="28"/>
  <c r="EW12" i="28"/>
  <c r="EW11" i="28"/>
  <c r="EW10" i="28"/>
  <c r="EW9" i="28"/>
  <c r="EZ9" i="28" s="1"/>
  <c r="FA9" i="28" s="1"/>
  <c r="EX9" i="28" s="1"/>
  <c r="EY9" i="28" s="1"/>
  <c r="EW8" i="28"/>
  <c r="EN56" i="28"/>
  <c r="ER56" i="28" s="1"/>
  <c r="EN55" i="28"/>
  <c r="EN54" i="28"/>
  <c r="EN53" i="28"/>
  <c r="EQ53" i="28" s="1"/>
  <c r="EN52" i="28"/>
  <c r="EN51" i="28"/>
  <c r="EN50" i="28"/>
  <c r="EN49" i="28"/>
  <c r="EN47" i="28"/>
  <c r="EN45" i="28"/>
  <c r="EN43" i="28"/>
  <c r="EN41" i="28"/>
  <c r="EN39" i="28"/>
  <c r="EN37" i="28"/>
  <c r="EN35" i="28"/>
  <c r="EN34" i="28"/>
  <c r="EN33" i="28"/>
  <c r="EN30" i="28"/>
  <c r="EN29" i="28"/>
  <c r="EF56" i="28"/>
  <c r="EF55" i="28"/>
  <c r="EH55" i="28" s="1"/>
  <c r="EF54" i="28"/>
  <c r="EF53" i="28"/>
  <c r="EF52" i="28"/>
  <c r="EJ52" i="28" s="1"/>
  <c r="EF51" i="28"/>
  <c r="EG51" i="28" s="1"/>
  <c r="EF50" i="28"/>
  <c r="EF49" i="28"/>
  <c r="EJ49" i="28" s="1"/>
  <c r="EF48" i="28"/>
  <c r="EF46" i="28"/>
  <c r="EF44" i="28"/>
  <c r="EF42" i="28"/>
  <c r="EF40" i="28"/>
  <c r="EH40" i="28" s="1"/>
  <c r="EF38" i="28"/>
  <c r="EJ38" i="28" s="1"/>
  <c r="EF36" i="28"/>
  <c r="EF35" i="28"/>
  <c r="EI35" i="28" s="1"/>
  <c r="EF33" i="28"/>
  <c r="EF32" i="28"/>
  <c r="EF31" i="28"/>
  <c r="EF29" i="28"/>
  <c r="EG29" i="28" s="1"/>
  <c r="DX56" i="28"/>
  <c r="DX55" i="28"/>
  <c r="DZ55" i="28"/>
  <c r="DX54" i="28"/>
  <c r="EB54" i="28"/>
  <c r="DX53" i="28"/>
  <c r="EB53" i="28"/>
  <c r="DX52" i="28"/>
  <c r="DX51" i="28"/>
  <c r="DX50" i="28"/>
  <c r="EB50" i="28"/>
  <c r="DX49" i="28"/>
  <c r="DX48" i="28"/>
  <c r="EB48" i="28" s="1"/>
  <c r="DX47" i="28"/>
  <c r="DX46" i="28"/>
  <c r="DX45" i="28"/>
  <c r="EA45" i="28" s="1"/>
  <c r="DX44" i="28"/>
  <c r="DX43" i="28"/>
  <c r="DX42" i="28"/>
  <c r="DX41" i="28"/>
  <c r="DX40" i="28"/>
  <c r="DX39" i="28"/>
  <c r="DX38" i="28"/>
  <c r="DY38" i="28" s="1"/>
  <c r="DX37" i="28"/>
  <c r="EB37" i="28" s="1"/>
  <c r="DX36" i="28"/>
  <c r="DX34" i="28"/>
  <c r="DX33" i="28"/>
  <c r="DX30" i="28"/>
  <c r="DX29" i="28"/>
  <c r="DP56" i="28"/>
  <c r="DR56" i="28" s="1"/>
  <c r="DP55" i="28"/>
  <c r="DP54" i="28"/>
  <c r="DP53" i="28"/>
  <c r="DT53" i="28" s="1"/>
  <c r="DP52" i="28"/>
  <c r="DT52" i="28" s="1"/>
  <c r="DP51" i="28"/>
  <c r="DP50" i="28"/>
  <c r="DP49" i="28"/>
  <c r="DT49" i="28" s="1"/>
  <c r="DP48" i="28"/>
  <c r="DO48" i="28" s="1"/>
  <c r="DP46" i="28"/>
  <c r="DS46" i="28" s="1"/>
  <c r="DP44" i="28"/>
  <c r="DP42" i="28"/>
  <c r="DP40" i="28"/>
  <c r="DP38" i="28"/>
  <c r="DP36" i="28"/>
  <c r="DT36" i="28" s="1"/>
  <c r="DP35" i="28"/>
  <c r="DH56" i="28"/>
  <c r="DH55" i="28"/>
  <c r="DH54" i="28"/>
  <c r="DH53" i="28"/>
  <c r="DL53" i="28"/>
  <c r="DH52" i="28"/>
  <c r="DH51" i="28"/>
  <c r="DH50" i="28"/>
  <c r="DH49" i="28"/>
  <c r="DH48" i="28"/>
  <c r="DL48" i="28" s="1"/>
  <c r="DH46" i="28"/>
  <c r="DH45" i="28"/>
  <c r="DI45" i="28" s="1"/>
  <c r="DH44" i="28"/>
  <c r="DL44" i="28" s="1"/>
  <c r="DH42" i="28"/>
  <c r="DH40" i="28"/>
  <c r="DJ40" i="28"/>
  <c r="DH38" i="28"/>
  <c r="DH36" i="28"/>
  <c r="DH34" i="28"/>
  <c r="DK34" i="28" s="1"/>
  <c r="DH33" i="28"/>
  <c r="CY56" i="28"/>
  <c r="CW56" i="28"/>
  <c r="CY55" i="28"/>
  <c r="DB55" i="28"/>
  <c r="CY54" i="28"/>
  <c r="CY53" i="28"/>
  <c r="CY52" i="28"/>
  <c r="DC52" i="28"/>
  <c r="CY51" i="28"/>
  <c r="DC51" i="28"/>
  <c r="CY50" i="28"/>
  <c r="CY49" i="28"/>
  <c r="DC49" i="28" s="1"/>
  <c r="CY47" i="28"/>
  <c r="CY45" i="28"/>
  <c r="CY43" i="28"/>
  <c r="DC43" i="28" s="1"/>
  <c r="CY41" i="28"/>
  <c r="CY39" i="28"/>
  <c r="CY37" i="28"/>
  <c r="CY34" i="28"/>
  <c r="CW34" i="28" s="1"/>
  <c r="CY32" i="28"/>
  <c r="DA32" i="28" s="1"/>
  <c r="CY28" i="28"/>
  <c r="CY25" i="28"/>
  <c r="CY24" i="28"/>
  <c r="CY23" i="28"/>
  <c r="CY21" i="28"/>
  <c r="DB21" i="28" s="1"/>
  <c r="CY17" i="28"/>
  <c r="CY15" i="28"/>
  <c r="CY13" i="28"/>
  <c r="CY11" i="28"/>
  <c r="CY8" i="28"/>
  <c r="CZ8" i="28" s="1"/>
  <c r="CQ56" i="28"/>
  <c r="CQ55" i="28"/>
  <c r="CQ54" i="28"/>
  <c r="CU54" i="28" s="1"/>
  <c r="CQ53" i="28"/>
  <c r="CU53" i="28" s="1"/>
  <c r="CQ52" i="28"/>
  <c r="CQ51" i="28"/>
  <c r="CQ50" i="28"/>
  <c r="CU50" i="28" s="1"/>
  <c r="CQ49" i="28"/>
  <c r="CQ48" i="28"/>
  <c r="CU48" i="28" s="1"/>
  <c r="CQ47" i="28"/>
  <c r="CQ46" i="28"/>
  <c r="CO46" i="28" s="1"/>
  <c r="CQ45" i="28"/>
  <c r="CQ44" i="28"/>
  <c r="CU44" i="28" s="1"/>
  <c r="CQ43" i="28"/>
  <c r="CQ42" i="28"/>
  <c r="CS42" i="28" s="1"/>
  <c r="CQ41" i="28"/>
  <c r="CT41" i="28" s="1"/>
  <c r="CQ40" i="28"/>
  <c r="CQ39" i="28"/>
  <c r="CQ38" i="28"/>
  <c r="CU38" i="28" s="1"/>
  <c r="CQ37" i="28"/>
  <c r="CQ36" i="28"/>
  <c r="CQ35" i="28"/>
  <c r="CT36" i="28"/>
  <c r="CQ34" i="28"/>
  <c r="CT34" i="28" s="1"/>
  <c r="CQ33" i="28"/>
  <c r="CQ32" i="28"/>
  <c r="CT33" i="28" s="1"/>
  <c r="CU33" i="28" s="1"/>
  <c r="CR33" i="28" s="1"/>
  <c r="CQ31" i="28"/>
  <c r="CQ30" i="28"/>
  <c r="CQ29" i="28"/>
  <c r="CQ28" i="28"/>
  <c r="CT28" i="28" s="1"/>
  <c r="CQ27" i="28"/>
  <c r="CQ26" i="28"/>
  <c r="CT27" i="28" s="1"/>
  <c r="CQ25" i="28"/>
  <c r="CQ24" i="28"/>
  <c r="CQ23" i="28"/>
  <c r="CQ22" i="28"/>
  <c r="CQ21" i="28"/>
  <c r="CQ20" i="28"/>
  <c r="CT21" i="28" s="1"/>
  <c r="CU21" i="28" s="1"/>
  <c r="CR21" i="28" s="1"/>
  <c r="CS21" i="28" s="1"/>
  <c r="CQ19" i="28"/>
  <c r="CQ18" i="28"/>
  <c r="CQ17" i="28"/>
  <c r="CQ16" i="28"/>
  <c r="CQ15" i="28"/>
  <c r="CQ14" i="28"/>
  <c r="CQ13" i="28"/>
  <c r="CQ12" i="28"/>
  <c r="CT13" i="28" s="1"/>
  <c r="CU13" i="28" s="1"/>
  <c r="CR13" i="28" s="1"/>
  <c r="CS13" i="28" s="1"/>
  <c r="CQ11" i="28"/>
  <c r="CQ10" i="28"/>
  <c r="CQ9" i="28"/>
  <c r="CQ8" i="28"/>
  <c r="CI56" i="28"/>
  <c r="CI55" i="28"/>
  <c r="CI54" i="28"/>
  <c r="CI53" i="28"/>
  <c r="CK53" i="28" s="1"/>
  <c r="CI52" i="28"/>
  <c r="CM52" i="28" s="1"/>
  <c r="CI51" i="28"/>
  <c r="CI50" i="28"/>
  <c r="CI49" i="28"/>
  <c r="CI47" i="28"/>
  <c r="CI45" i="28"/>
  <c r="CI43" i="28"/>
  <c r="CM43" i="28" s="1"/>
  <c r="CI41" i="28"/>
  <c r="CI39" i="28"/>
  <c r="CI37" i="28"/>
  <c r="CL37" i="28" s="1"/>
  <c r="CI35" i="28"/>
  <c r="CL35" i="28" s="1"/>
  <c r="CI9" i="28"/>
  <c r="CL9" i="28" s="1"/>
  <c r="CM9" i="28" s="1"/>
  <c r="CH9" i="28" s="1"/>
  <c r="CG9" i="28" s="1"/>
  <c r="CI8" i="28"/>
  <c r="CA56" i="28"/>
  <c r="CA55" i="28"/>
  <c r="BY55" i="28" s="1"/>
  <c r="CA54" i="28"/>
  <c r="CA53" i="28"/>
  <c r="CE53" i="28" s="1"/>
  <c r="CA52" i="28"/>
  <c r="CD52" i="28" s="1"/>
  <c r="CA51" i="28"/>
  <c r="CC51" i="28" s="1"/>
  <c r="CA50" i="28"/>
  <c r="CA49" i="28"/>
  <c r="CA48" i="28"/>
  <c r="CA47" i="28"/>
  <c r="CA45" i="28"/>
  <c r="CA44" i="28"/>
  <c r="CE44" i="28" s="1"/>
  <c r="CA43" i="28"/>
  <c r="CA41" i="28"/>
  <c r="CA39" i="28"/>
  <c r="CA37" i="28"/>
  <c r="BS56" i="28"/>
  <c r="BS55" i="28"/>
  <c r="BT55" i="28" s="1"/>
  <c r="BS54" i="28"/>
  <c r="BU54" i="28" s="1"/>
  <c r="BS53" i="28"/>
  <c r="BS52" i="28"/>
  <c r="BS51" i="28"/>
  <c r="BV51" i="28" s="1"/>
  <c r="BS50" i="28"/>
  <c r="BS49" i="28"/>
  <c r="BW49" i="28" s="1"/>
  <c r="BS48" i="28"/>
  <c r="BS46" i="28"/>
  <c r="BR46" i="28" s="1"/>
  <c r="BS44" i="28"/>
  <c r="BS42" i="28"/>
  <c r="BS40" i="28"/>
  <c r="BS38" i="28"/>
  <c r="BJ56" i="28"/>
  <c r="BJ55" i="28"/>
  <c r="BJ54" i="28"/>
  <c r="BN54" i="28" s="1"/>
  <c r="BJ53" i="28"/>
  <c r="BN53" i="28" s="1"/>
  <c r="BJ52" i="28"/>
  <c r="BJ51" i="28"/>
  <c r="BN51" i="28" s="1"/>
  <c r="BJ50" i="28"/>
  <c r="BN50" i="28" s="1"/>
  <c r="BJ49" i="28"/>
  <c r="BJ48" i="28"/>
  <c r="BN48" i="28" s="1"/>
  <c r="BJ47" i="28"/>
  <c r="BJ46" i="28"/>
  <c r="BJ45" i="28"/>
  <c r="BI45" i="28" s="1"/>
  <c r="BJ44" i="28"/>
  <c r="BN44" i="28" s="1"/>
  <c r="BJ43" i="28"/>
  <c r="BJ42" i="28"/>
  <c r="BL42" i="28" s="1"/>
  <c r="BJ41" i="28"/>
  <c r="BJ40" i="28"/>
  <c r="BJ39" i="28"/>
  <c r="BJ38" i="28"/>
  <c r="BM38" i="28" s="1"/>
  <c r="BJ37" i="28"/>
  <c r="BJ36" i="28"/>
  <c r="BM36" i="28" s="1"/>
  <c r="BJ35" i="28"/>
  <c r="BJ34" i="28"/>
  <c r="BM34" i="28" s="1"/>
  <c r="BJ8" i="28"/>
  <c r="BB56" i="28"/>
  <c r="BB55" i="28"/>
  <c r="BB54" i="28"/>
  <c r="BB53" i="28"/>
  <c r="BE53" i="28"/>
  <c r="BB52" i="28"/>
  <c r="BF52" i="28"/>
  <c r="BB51" i="28"/>
  <c r="BE51" i="28"/>
  <c r="BB50" i="28"/>
  <c r="BB49" i="28"/>
  <c r="BF49" i="28" s="1"/>
  <c r="BB48" i="28"/>
  <c r="BB46" i="28"/>
  <c r="BB44" i="28"/>
  <c r="BE44" i="28" s="1"/>
  <c r="BA44" i="28"/>
  <c r="BB42" i="28"/>
  <c r="BB40" i="28"/>
  <c r="BB38" i="28"/>
  <c r="BB36" i="28"/>
  <c r="BB35" i="28"/>
  <c r="BB34" i="28"/>
  <c r="AT56" i="28"/>
  <c r="AT55" i="28"/>
  <c r="AT54" i="28"/>
  <c r="AT53" i="28"/>
  <c r="AX53" i="28" s="1"/>
  <c r="AT52" i="28"/>
  <c r="AT51" i="28"/>
  <c r="AT50" i="28"/>
  <c r="AT49" i="28"/>
  <c r="AT48" i="28"/>
  <c r="AX48" i="28" s="1"/>
  <c r="AT46" i="28"/>
  <c r="AT45" i="28"/>
  <c r="AT44" i="28"/>
  <c r="AT42" i="28"/>
  <c r="AW42" i="28" s="1"/>
  <c r="AT40" i="28"/>
  <c r="AT38" i="28"/>
  <c r="AW38" i="28" s="1"/>
  <c r="AT36" i="28"/>
  <c r="AL56" i="28"/>
  <c r="AL55" i="28"/>
  <c r="AM55" i="28" s="1"/>
  <c r="AL54" i="28"/>
  <c r="AL53" i="28"/>
  <c r="AP53" i="28" s="1"/>
  <c r="AL52" i="28"/>
  <c r="AP52" i="28" s="1"/>
  <c r="AL51" i="28"/>
  <c r="AO51" i="28" s="1"/>
  <c r="AL50" i="28"/>
  <c r="AL49" i="28"/>
  <c r="AP49" i="28" s="1"/>
  <c r="AL47" i="28"/>
  <c r="AL45" i="28"/>
  <c r="AM45" i="28" s="1"/>
  <c r="AL43" i="28"/>
  <c r="AL41" i="28"/>
  <c r="AL39" i="28"/>
  <c r="AL37" i="28"/>
  <c r="AO37" i="28" s="1"/>
  <c r="AL36" i="28"/>
  <c r="AC56" i="28"/>
  <c r="AE56" i="28" s="1"/>
  <c r="AC55" i="28"/>
  <c r="AC54" i="28"/>
  <c r="AG54" i="28" s="1"/>
  <c r="AC53" i="28"/>
  <c r="AG53" i="28" s="1"/>
  <c r="AC52" i="28"/>
  <c r="AC51" i="28"/>
  <c r="AC50" i="28"/>
  <c r="AG50" i="28" s="1"/>
  <c r="AC49" i="28"/>
  <c r="AC48" i="28"/>
  <c r="AG48" i="28" s="1"/>
  <c r="AC47" i="28"/>
  <c r="AC46" i="28"/>
  <c r="AC45" i="28"/>
  <c r="AF45" i="28" s="1"/>
  <c r="AC44" i="28"/>
  <c r="AC43" i="28"/>
  <c r="AF43" i="28" s="1"/>
  <c r="AC42" i="28"/>
  <c r="AF42" i="28" s="1"/>
  <c r="AC41" i="28"/>
  <c r="AC40" i="28"/>
  <c r="AC39" i="28"/>
  <c r="AC38" i="28"/>
  <c r="AC37" i="28"/>
  <c r="AC35" i="28"/>
  <c r="AF35" i="28" s="1"/>
  <c r="AC33" i="28"/>
  <c r="AC32" i="28"/>
  <c r="AF32" i="28" s="1"/>
  <c r="AC8" i="28"/>
  <c r="U56" i="28"/>
  <c r="W56" i="28"/>
  <c r="U55" i="28"/>
  <c r="U54" i="28"/>
  <c r="Y54" i="28" s="1"/>
  <c r="U53" i="28"/>
  <c r="W53" i="28"/>
  <c r="U52" i="28"/>
  <c r="Y52" i="28"/>
  <c r="U51" i="28"/>
  <c r="X51" i="28"/>
  <c r="U50" i="28"/>
  <c r="U49" i="28"/>
  <c r="U47" i="28"/>
  <c r="U45" i="28"/>
  <c r="U43" i="28"/>
  <c r="U41" i="28"/>
  <c r="U40" i="28"/>
  <c r="S40" i="28" s="1"/>
  <c r="U39" i="28"/>
  <c r="U37" i="28"/>
  <c r="U36" i="28"/>
  <c r="Y36" i="28" s="1"/>
  <c r="U34" i="28"/>
  <c r="U33" i="28"/>
  <c r="HR7" i="28"/>
  <c r="HJ7" i="28"/>
  <c r="GT7" i="28"/>
  <c r="GL7" i="28"/>
  <c r="FM7" i="28"/>
  <c r="FE7" i="28"/>
  <c r="EW7" i="28"/>
  <c r="DX7" i="28"/>
  <c r="CY7" i="28"/>
  <c r="CQ7" i="28"/>
  <c r="CI7" i="28"/>
  <c r="BJ7" i="28"/>
  <c r="AL7" i="28"/>
  <c r="AC7" i="28"/>
  <c r="U7" i="28"/>
  <c r="GI3" i="28"/>
  <c r="ET3" i="28"/>
  <c r="DE3" i="28"/>
  <c r="BP3" i="28"/>
  <c r="AI3" i="28"/>
  <c r="GI4" i="28"/>
  <c r="ET4" i="28"/>
  <c r="DE4" i="28"/>
  <c r="BP4" i="28"/>
  <c r="AI4" i="28"/>
  <c r="HP5" i="28"/>
  <c r="HH5" i="28"/>
  <c r="GZ5" i="28"/>
  <c r="GR5" i="28"/>
  <c r="GJ5" i="28"/>
  <c r="GA5" i="28"/>
  <c r="FS5" i="28"/>
  <c r="FK5" i="28"/>
  <c r="FC5" i="28"/>
  <c r="EU5" i="28"/>
  <c r="EL5" i="28"/>
  <c r="ED5" i="28"/>
  <c r="DV5" i="28"/>
  <c r="DN5" i="28"/>
  <c r="DF5" i="28"/>
  <c r="CW5" i="28"/>
  <c r="CO5" i="28"/>
  <c r="CG5" i="28"/>
  <c r="BY5" i="28"/>
  <c r="BQ5" i="28"/>
  <c r="BH5" i="28"/>
  <c r="AZ5" i="28"/>
  <c r="AJ5" i="28"/>
  <c r="AA5" i="28"/>
  <c r="S5" i="28"/>
  <c r="K5" i="28"/>
  <c r="B4" i="28"/>
  <c r="B3" i="28"/>
  <c r="C5" i="28"/>
  <c r="Q2" i="28"/>
  <c r="P2" i="28"/>
  <c r="CB6" i="28" s="1"/>
  <c r="O2" i="28"/>
  <c r="N2" i="28"/>
  <c r="M2" i="28"/>
  <c r="M56" i="28"/>
  <c r="P56" i="28" s="1"/>
  <c r="M55" i="28"/>
  <c r="M54" i="28"/>
  <c r="Q54" i="28" s="1"/>
  <c r="M53" i="28"/>
  <c r="Q53" i="28" s="1"/>
  <c r="M52" i="28"/>
  <c r="P52" i="28" s="1"/>
  <c r="M51" i="28"/>
  <c r="O51" i="28"/>
  <c r="M50" i="28"/>
  <c r="Q50" i="28"/>
  <c r="M49" i="28"/>
  <c r="M47" i="28"/>
  <c r="M45" i="28"/>
  <c r="P45" i="28" s="1"/>
  <c r="M43" i="28"/>
  <c r="M42" i="28"/>
  <c r="P42" i="28" s="1"/>
  <c r="M41" i="28"/>
  <c r="P41" i="28" s="1"/>
  <c r="M39" i="28"/>
  <c r="M37" i="28"/>
  <c r="E56" i="28"/>
  <c r="E55" i="28"/>
  <c r="E54" i="28"/>
  <c r="E53" i="28"/>
  <c r="E52" i="28"/>
  <c r="E51" i="28"/>
  <c r="G51" i="28" s="1"/>
  <c r="E50" i="28"/>
  <c r="E49" i="28"/>
  <c r="I49" i="28" s="1"/>
  <c r="E48" i="28"/>
  <c r="E46" i="28"/>
  <c r="H46" i="28" s="1"/>
  <c r="E44" i="28"/>
  <c r="H44" i="28" s="1"/>
  <c r="E42" i="28"/>
  <c r="E40" i="28"/>
  <c r="E38" i="28"/>
  <c r="E35" i="28"/>
  <c r="H35" i="28" s="1"/>
  <c r="HU56" i="28"/>
  <c r="HT56" i="28"/>
  <c r="HS56" i="28"/>
  <c r="HV56" i="28"/>
  <c r="HQ56" i="28"/>
  <c r="HP56" i="28"/>
  <c r="HF56" i="28"/>
  <c r="GW56" i="28"/>
  <c r="GO56" i="28"/>
  <c r="GN56" i="28"/>
  <c r="GM56" i="28"/>
  <c r="GP56" i="28"/>
  <c r="GK56" i="28"/>
  <c r="GJ56" i="28"/>
  <c r="FX56" i="28"/>
  <c r="FH56" i="28"/>
  <c r="FG56" i="28"/>
  <c r="FF56" i="28"/>
  <c r="FI56" i="28"/>
  <c r="FD56" i="28"/>
  <c r="FC56" i="28"/>
  <c r="EA56" i="28"/>
  <c r="DZ56" i="28"/>
  <c r="DY56" i="28"/>
  <c r="EB56" i="28"/>
  <c r="DW56" i="28"/>
  <c r="DV56" i="28"/>
  <c r="DB56" i="28"/>
  <c r="CT56" i="28"/>
  <c r="CS56" i="28"/>
  <c r="CR56" i="28"/>
  <c r="CU56" i="28"/>
  <c r="CP56" i="28"/>
  <c r="CO56" i="28"/>
  <c r="BM56" i="28"/>
  <c r="BL56" i="28"/>
  <c r="BK56" i="28"/>
  <c r="BN56" i="28"/>
  <c r="BI56" i="28"/>
  <c r="BH56" i="28"/>
  <c r="AF56" i="28"/>
  <c r="AD56" i="28"/>
  <c r="AB56" i="28"/>
  <c r="Q56" i="28"/>
  <c r="N56" i="28"/>
  <c r="GW55" i="28"/>
  <c r="GV55" i="28"/>
  <c r="GU55" i="28"/>
  <c r="GX55" i="28"/>
  <c r="GS55" i="28"/>
  <c r="GR55" i="28"/>
  <c r="FQ55" i="28"/>
  <c r="EI55" i="28"/>
  <c r="EG55" i="28"/>
  <c r="EE55" i="28"/>
  <c r="DA55" i="28"/>
  <c r="DC55" i="28"/>
  <c r="CW55" i="28"/>
  <c r="BU55" i="28"/>
  <c r="BW55" i="28"/>
  <c r="BQ55" i="28"/>
  <c r="AN55" i="28"/>
  <c r="AP55" i="28"/>
  <c r="AJ55" i="28"/>
  <c r="HM54" i="28"/>
  <c r="HE54" i="28"/>
  <c r="HD54" i="28"/>
  <c r="HC54" i="28"/>
  <c r="HF54" i="28"/>
  <c r="HA54" i="28"/>
  <c r="GZ54" i="28"/>
  <c r="FX54" i="28"/>
  <c r="FW54" i="28"/>
  <c r="FV54" i="28"/>
  <c r="FY54" i="28"/>
  <c r="FT54" i="28"/>
  <c r="FS54" i="28"/>
  <c r="ER54" i="28"/>
  <c r="DN54" i="28"/>
  <c r="DL54" i="28"/>
  <c r="CM54" i="28"/>
  <c r="CE54" i="28"/>
  <c r="BF54" i="28"/>
  <c r="AX54" i="28"/>
  <c r="H54" i="28"/>
  <c r="F54" i="28"/>
  <c r="G54" i="28"/>
  <c r="D54" i="28"/>
  <c r="HP53" i="28"/>
  <c r="HN53" i="28"/>
  <c r="HK53" i="28"/>
  <c r="GG53" i="28"/>
  <c r="GE53" i="28"/>
  <c r="FI53" i="28"/>
  <c r="FA53" i="28"/>
  <c r="EX53" i="28"/>
  <c r="DS53" i="28"/>
  <c r="DQ53" i="28"/>
  <c r="DO53" i="28"/>
  <c r="CL53" i="28"/>
  <c r="CJ53" i="28"/>
  <c r="CH53" i="28"/>
  <c r="BF53" i="28"/>
  <c r="X53" i="28"/>
  <c r="V53" i="28"/>
  <c r="T53" i="28"/>
  <c r="HU52" i="28"/>
  <c r="HT52" i="28"/>
  <c r="HS52" i="28"/>
  <c r="HV52" i="28"/>
  <c r="HQ52" i="28"/>
  <c r="HP52" i="28"/>
  <c r="GO52" i="28"/>
  <c r="GN52" i="28"/>
  <c r="GM52" i="28"/>
  <c r="GP52" i="28"/>
  <c r="GK52" i="28"/>
  <c r="GJ52" i="28"/>
  <c r="FH52" i="28"/>
  <c r="FG52" i="28"/>
  <c r="FF52" i="28"/>
  <c r="FI52" i="28"/>
  <c r="FD52" i="28"/>
  <c r="FC52" i="28"/>
  <c r="EA52" i="28"/>
  <c r="DZ52" i="28"/>
  <c r="DY52" i="28"/>
  <c r="EB52" i="28"/>
  <c r="DW52" i="28"/>
  <c r="DV52" i="28"/>
  <c r="CT52" i="28"/>
  <c r="CS52" i="28"/>
  <c r="CR52" i="28"/>
  <c r="CU52" i="28"/>
  <c r="CP52" i="28"/>
  <c r="CO52" i="28"/>
  <c r="BW52" i="28"/>
  <c r="BM52" i="28"/>
  <c r="BL52" i="28"/>
  <c r="BK52" i="28"/>
  <c r="BN52" i="28"/>
  <c r="BI52" i="28"/>
  <c r="BH52" i="28"/>
  <c r="AF52" i="28"/>
  <c r="AE52" i="28"/>
  <c r="AD52" i="28"/>
  <c r="AG52" i="28"/>
  <c r="AB52" i="28"/>
  <c r="AA52" i="28"/>
  <c r="N52" i="28"/>
  <c r="L52" i="28"/>
  <c r="GW51" i="28"/>
  <c r="GV51" i="28"/>
  <c r="GU51" i="28"/>
  <c r="GX51" i="28"/>
  <c r="GS51" i="28"/>
  <c r="GR51" i="28"/>
  <c r="FY51" i="28"/>
  <c r="FQ51" i="28"/>
  <c r="EQ51" i="28"/>
  <c r="EH51" i="28"/>
  <c r="EJ51" i="28"/>
  <c r="ED51" i="28"/>
  <c r="DV51" i="28"/>
  <c r="DB51" i="28"/>
  <c r="CZ51" i="28"/>
  <c r="CX51" i="28"/>
  <c r="CB51" i="28"/>
  <c r="BU51" i="28"/>
  <c r="BW51" i="28"/>
  <c r="BQ51" i="28"/>
  <c r="AU51" i="28"/>
  <c r="AN51" i="28"/>
  <c r="AP51" i="28"/>
  <c r="AJ51" i="28"/>
  <c r="HL50" i="28"/>
  <c r="HE50" i="28"/>
  <c r="HD50" i="28"/>
  <c r="HC50" i="28"/>
  <c r="HF50" i="28"/>
  <c r="HA50" i="28"/>
  <c r="GZ50" i="28"/>
  <c r="GE50" i="28"/>
  <c r="FY50" i="28"/>
  <c r="EV50" i="28"/>
  <c r="ER50" i="28"/>
  <c r="DL50" i="28"/>
  <c r="CE50" i="28"/>
  <c r="AX50" i="28"/>
  <c r="H50" i="28"/>
  <c r="G50" i="28"/>
  <c r="F50" i="28"/>
  <c r="I50" i="28"/>
  <c r="D50" i="28"/>
  <c r="C50" i="28"/>
  <c r="HN49" i="28"/>
  <c r="GG49" i="28"/>
  <c r="FH49" i="28"/>
  <c r="FA49" i="28"/>
  <c r="EB49" i="28"/>
  <c r="CM49" i="28"/>
  <c r="AB49" i="28"/>
  <c r="Y49" i="28"/>
  <c r="P49" i="28"/>
  <c r="HV48" i="28"/>
  <c r="GU48" i="28"/>
  <c r="GS48" i="28"/>
  <c r="EG48" i="28"/>
  <c r="AN47" i="28"/>
  <c r="AK47" i="28"/>
  <c r="FY46" i="28"/>
  <c r="FX46" i="28"/>
  <c r="AU46" i="28"/>
  <c r="FA45" i="28"/>
  <c r="CM45" i="28"/>
  <c r="BT44" i="28"/>
  <c r="BR44" i="28"/>
  <c r="EM43" i="28"/>
  <c r="DI43" i="28"/>
  <c r="CB43" i="28"/>
  <c r="DQ42" i="28"/>
  <c r="HS41" i="28"/>
  <c r="HH41" i="28"/>
  <c r="H42" i="28"/>
  <c r="GN40" i="28"/>
  <c r="GJ40" i="28"/>
  <c r="ED40" i="28"/>
  <c r="DY40" i="28"/>
  <c r="CR40" i="28"/>
  <c r="FY39" i="28"/>
  <c r="FQ39" i="28"/>
  <c r="DA39" i="28"/>
  <c r="HU38" i="28"/>
  <c r="HF38" i="28"/>
  <c r="DT38" i="28"/>
  <c r="DK38" i="28"/>
  <c r="EZ37" i="28"/>
  <c r="HU36" i="28"/>
  <c r="HS36" i="28"/>
  <c r="FI36" i="28"/>
  <c r="FD36" i="28"/>
  <c r="HN34" i="28"/>
  <c r="HL34" i="28"/>
  <c r="HK34" i="28"/>
  <c r="HH34" i="28"/>
  <c r="FA34" i="28"/>
  <c r="EY34" i="28"/>
  <c r="EU34" i="28"/>
  <c r="EP34" i="28"/>
  <c r="GN33" i="28"/>
  <c r="FG33" i="28"/>
  <c r="GV32" i="28"/>
  <c r="GX32" i="28"/>
  <c r="GR32" i="28"/>
  <c r="FH32" i="28"/>
  <c r="FG32" i="28"/>
  <c r="FD32" i="28"/>
  <c r="FC32" i="28"/>
  <c r="EH32" i="28"/>
  <c r="EJ32" i="28"/>
  <c r="ED32" i="28"/>
  <c r="DC32" i="28"/>
  <c r="CW32" i="28"/>
  <c r="HM31" i="28"/>
  <c r="GR31" i="28"/>
  <c r="FW31" i="28"/>
  <c r="EG31" i="28"/>
  <c r="CW31" i="28"/>
  <c r="HN30" i="28"/>
  <c r="HL30" i="28"/>
  <c r="HH30" i="28"/>
  <c r="HE30" i="28"/>
  <c r="HD30" i="28"/>
  <c r="HA30" i="28"/>
  <c r="GZ30" i="28"/>
  <c r="EQ30" i="28"/>
  <c r="EP30" i="28"/>
  <c r="EM30" i="28"/>
  <c r="EL30" i="28"/>
  <c r="HM29" i="28"/>
  <c r="HK29" i="28"/>
  <c r="GP29" i="28"/>
  <c r="HT28" i="28"/>
  <c r="HS28" i="28"/>
  <c r="HP28" i="28"/>
  <c r="GM28" i="28"/>
  <c r="GP28" i="28"/>
  <c r="EH28" i="28"/>
  <c r="EJ28" i="28"/>
  <c r="ED28" i="28"/>
  <c r="DA28" i="28"/>
  <c r="DC28" i="28"/>
  <c r="CW28" i="28"/>
  <c r="GW27" i="28"/>
  <c r="GV27" i="28"/>
  <c r="GS27" i="28"/>
  <c r="GR27" i="28"/>
  <c r="FO27" i="28"/>
  <c r="FK27" i="28"/>
  <c r="GP26" i="28"/>
  <c r="GF26" i="28"/>
  <c r="GA26" i="28"/>
  <c r="FS26" i="28"/>
  <c r="HI25" i="28"/>
  <c r="GJ25" i="28"/>
  <c r="HQ24" i="28"/>
  <c r="GM24" i="28"/>
  <c r="GP24" i="28"/>
  <c r="GX23" i="28"/>
  <c r="GG22" i="28"/>
  <c r="GA21" i="28"/>
  <c r="HS20" i="28"/>
  <c r="DB19" i="28"/>
  <c r="CZ19" i="28"/>
  <c r="HL17" i="28"/>
  <c r="GF17" i="28"/>
  <c r="GD17" i="28"/>
  <c r="HT16" i="28"/>
  <c r="HS16" i="28"/>
  <c r="CW15" i="28"/>
  <c r="HV14" i="28"/>
  <c r="HU12" i="28"/>
  <c r="CZ11" i="28"/>
  <c r="GA10" i="28"/>
  <c r="HL9" i="28"/>
  <c r="GE9" i="28"/>
  <c r="GG9" i="28"/>
  <c r="GA9" i="28"/>
  <c r="GK34" i="28"/>
  <c r="HH35" i="28"/>
  <c r="H52" i="28"/>
  <c r="C52" i="28"/>
  <c r="G52" i="28"/>
  <c r="I52" i="28"/>
  <c r="F52" i="28"/>
  <c r="S47" i="28"/>
  <c r="V47" i="28"/>
  <c r="Y55" i="28"/>
  <c r="V55" i="28"/>
  <c r="T55" i="28"/>
  <c r="AE46" i="28"/>
  <c r="AD46" i="28"/>
  <c r="AS52" i="28"/>
  <c r="AW52" i="28"/>
  <c r="AU52" i="28"/>
  <c r="AX52" i="28"/>
  <c r="BA55" i="28"/>
  <c r="BE55" i="28"/>
  <c r="BC55" i="28"/>
  <c r="CB40" i="28"/>
  <c r="CE52" i="28"/>
  <c r="BZ52" i="28"/>
  <c r="CB52" i="28"/>
  <c r="CD56" i="28"/>
  <c r="CB56" i="28"/>
  <c r="CE56" i="28"/>
  <c r="BZ56" i="28"/>
  <c r="CK39" i="28"/>
  <c r="CJ39" i="28"/>
  <c r="CJ47" i="28"/>
  <c r="CG47" i="28"/>
  <c r="CJ55" i="28"/>
  <c r="CL55" i="28"/>
  <c r="CH55" i="28"/>
  <c r="DB9" i="28"/>
  <c r="CX21" i="28"/>
  <c r="DC21" i="28"/>
  <c r="DB37" i="28"/>
  <c r="DA37" i="28"/>
  <c r="CW37" i="28"/>
  <c r="DA45" i="28"/>
  <c r="DC45" i="28"/>
  <c r="CZ45" i="28"/>
  <c r="DC53" i="28"/>
  <c r="CZ53" i="28"/>
  <c r="CX53" i="28"/>
  <c r="DK52" i="28"/>
  <c r="DI52" i="28"/>
  <c r="DG52" i="28"/>
  <c r="DR35" i="28"/>
  <c r="EB38" i="28"/>
  <c r="DZ46" i="28"/>
  <c r="EE37" i="28"/>
  <c r="FO37" i="28"/>
  <c r="FL37" i="28"/>
  <c r="FP37" i="28"/>
  <c r="FV32" i="28"/>
  <c r="FY32" i="28"/>
  <c r="FX40" i="28"/>
  <c r="FV40" i="28"/>
  <c r="FW40" i="28"/>
  <c r="FT40" i="28"/>
  <c r="FY56" i="28"/>
  <c r="FV56" i="28"/>
  <c r="FT56" i="28"/>
  <c r="GG15" i="28"/>
  <c r="GD15" i="28"/>
  <c r="GB15" i="28"/>
  <c r="GS53" i="28"/>
  <c r="GU53" i="28"/>
  <c r="HE56" i="28"/>
  <c r="HA56" i="28"/>
  <c r="HN11" i="28"/>
  <c r="HK55" i="28"/>
  <c r="HI55" i="28"/>
  <c r="HM55" i="28"/>
  <c r="HS22" i="28"/>
  <c r="HA24" i="28"/>
  <c r="DC37" i="28"/>
  <c r="FN37" i="28"/>
  <c r="CH39" i="28"/>
  <c r="HC40" i="28"/>
  <c r="AK53" i="28"/>
  <c r="AO53" i="28"/>
  <c r="AS56" i="28"/>
  <c r="AX56" i="28"/>
  <c r="AU56" i="28"/>
  <c r="AW56" i="28"/>
  <c r="BT53" i="28"/>
  <c r="BV53" i="28"/>
  <c r="BW53" i="28"/>
  <c r="CX25" i="28"/>
  <c r="DC25" i="28"/>
  <c r="DG40" i="28"/>
  <c r="DL56" i="28"/>
  <c r="DI56" i="28"/>
  <c r="DG56" i="28"/>
  <c r="DS55" i="28"/>
  <c r="DO55" i="28"/>
  <c r="EJ53" i="28"/>
  <c r="EH53" i="28"/>
  <c r="EE53" i="28"/>
  <c r="EO36" i="28"/>
  <c r="ER52" i="28"/>
  <c r="EM52" i="28"/>
  <c r="EO52" i="28"/>
  <c r="EO56" i="28"/>
  <c r="EM56" i="28"/>
  <c r="EQ56" i="28"/>
  <c r="EZ31" i="28"/>
  <c r="EV31" i="28"/>
  <c r="EV39" i="28"/>
  <c r="EZ39" i="28"/>
  <c r="EY39" i="28"/>
  <c r="EV55" i="28"/>
  <c r="FA55" i="28"/>
  <c r="FI30" i="28"/>
  <c r="FH38" i="28"/>
  <c r="FD38" i="28"/>
  <c r="FG38" i="28"/>
  <c r="FC38" i="28"/>
  <c r="FI38" i="28"/>
  <c r="FF46" i="28"/>
  <c r="FC46" i="28"/>
  <c r="FI46" i="28"/>
  <c r="FQ53" i="28"/>
  <c r="FK53" i="28"/>
  <c r="FP53" i="28"/>
  <c r="FO53" i="28"/>
  <c r="FN53" i="28"/>
  <c r="FW36" i="28"/>
  <c r="FS36" i="28"/>
  <c r="FV36" i="28"/>
  <c r="FY36" i="28"/>
  <c r="FT36" i="28"/>
  <c r="FX52" i="28"/>
  <c r="FV52" i="28"/>
  <c r="FT52" i="28"/>
  <c r="GF55" i="28"/>
  <c r="GB55" i="28"/>
  <c r="GO26" i="28"/>
  <c r="GM26" i="28"/>
  <c r="GN34" i="28"/>
  <c r="GJ34" i="28"/>
  <c r="GM34" i="28"/>
  <c r="GP54" i="28"/>
  <c r="GK54" i="28"/>
  <c r="HC52" i="28"/>
  <c r="HE52" i="28"/>
  <c r="HA52" i="28"/>
  <c r="HM27" i="28"/>
  <c r="HK35" i="28"/>
  <c r="HS10" i="28"/>
  <c r="HU10" i="28"/>
  <c r="HU26" i="28"/>
  <c r="HQ26" i="28"/>
  <c r="HV34" i="28"/>
  <c r="HU34" i="28"/>
  <c r="HS38" i="28"/>
  <c r="HT38" i="28"/>
  <c r="HQ38" i="28"/>
  <c r="HP38" i="28"/>
  <c r="HP46" i="28"/>
  <c r="HV46" i="28"/>
  <c r="HT46" i="28"/>
  <c r="HS46" i="28"/>
  <c r="HS54" i="28"/>
  <c r="HQ54" i="28"/>
  <c r="HS14" i="28"/>
  <c r="HI15" i="28"/>
  <c r="EO28" i="28"/>
  <c r="HK15" i="28"/>
  <c r="HV18" i="28"/>
  <c r="HN19" i="28"/>
  <c r="DB25" i="28"/>
  <c r="HS26" i="28"/>
  <c r="GX29" i="28"/>
  <c r="FT32" i="28"/>
  <c r="DW34" i="28"/>
  <c r="GO34" i="28"/>
  <c r="Y47" i="28"/>
  <c r="CK47" i="28"/>
  <c r="D52" i="28"/>
  <c r="EQ52" i="28"/>
  <c r="GM54" i="28"/>
  <c r="HU54" i="28"/>
  <c r="DQ55" i="28"/>
  <c r="EX55" i="28"/>
  <c r="DK56" i="28"/>
  <c r="CZ13" i="28"/>
  <c r="HM19" i="28"/>
  <c r="GX25" i="28"/>
  <c r="GK26" i="28"/>
  <c r="HV26" i="28"/>
  <c r="HS30" i="28"/>
  <c r="HN31" i="28"/>
  <c r="FX32" i="28"/>
  <c r="GW33" i="28"/>
  <c r="HP34" i="28"/>
  <c r="FX36" i="28"/>
  <c r="FF38" i="28"/>
  <c r="GK38" i="28"/>
  <c r="FO45" i="28"/>
  <c r="DL52" i="28"/>
  <c r="HV54" i="28"/>
  <c r="BF55" i="28"/>
  <c r="AF38" i="28"/>
  <c r="AW36" i="28"/>
  <c r="BE35" i="28"/>
  <c r="CT10" i="28"/>
  <c r="CU10" i="28" s="1"/>
  <c r="DK36" i="28"/>
  <c r="AO47" i="28"/>
  <c r="AP47" i="28"/>
  <c r="CC46" i="28"/>
  <c r="CK45" i="28"/>
  <c r="CJ45" i="28"/>
  <c r="CT40" i="28"/>
  <c r="CP40" i="28"/>
  <c r="CS40" i="28"/>
  <c r="CO40" i="28"/>
  <c r="DC11" i="28"/>
  <c r="DB15" i="28"/>
  <c r="DA15" i="28"/>
  <c r="DC15" i="28"/>
  <c r="DC19" i="28"/>
  <c r="CX19" i="28"/>
  <c r="CZ23" i="28"/>
  <c r="DA23" i="28"/>
  <c r="CZ31" i="28"/>
  <c r="DA31" i="28"/>
  <c r="DC31" i="28"/>
  <c r="CZ39" i="28"/>
  <c r="DC39" i="28"/>
  <c r="CW39" i="28"/>
  <c r="DL38" i="28"/>
  <c r="DG38" i="28"/>
  <c r="EA40" i="28"/>
  <c r="DW40" i="28"/>
  <c r="DZ40" i="28"/>
  <c r="DV40" i="28"/>
  <c r="EH31" i="28"/>
  <c r="EI31" i="28"/>
  <c r="EO30" i="28"/>
  <c r="ER30" i="28"/>
  <c r="EO38" i="28"/>
  <c r="EP46" i="28"/>
  <c r="FA33" i="28"/>
  <c r="FF32" i="28"/>
  <c r="FI32" i="28"/>
  <c r="FH36" i="28"/>
  <c r="FF36" i="28"/>
  <c r="FI40" i="28"/>
  <c r="FD40" i="28"/>
  <c r="FX26" i="28"/>
  <c r="FV46" i="28"/>
  <c r="GE13" i="28"/>
  <c r="GE17" i="28"/>
  <c r="GB17" i="28"/>
  <c r="GO24" i="28"/>
  <c r="GK24" i="28"/>
  <c r="GN24" i="28"/>
  <c r="GJ24" i="28"/>
  <c r="GO28" i="28"/>
  <c r="GK28" i="28"/>
  <c r="GN28" i="28"/>
  <c r="GJ28" i="28"/>
  <c r="GK36" i="28"/>
  <c r="GM40" i="28"/>
  <c r="GW23" i="28"/>
  <c r="GU27" i="28"/>
  <c r="GX27" i="28"/>
  <c r="HC30" i="28"/>
  <c r="HF30" i="28"/>
  <c r="HM9" i="28"/>
  <c r="HK17" i="28"/>
  <c r="HN17" i="28"/>
  <c r="HH17" i="28"/>
  <c r="HL21" i="28"/>
  <c r="HN25" i="28"/>
  <c r="HM25" i="28"/>
  <c r="HK25" i="28"/>
  <c r="HL29" i="28"/>
  <c r="HI29" i="28"/>
  <c r="HM33" i="28"/>
  <c r="HI37" i="28"/>
  <c r="HM37" i="28"/>
  <c r="HN37" i="28"/>
  <c r="HP12" i="28"/>
  <c r="HU16" i="28"/>
  <c r="HQ16" i="28"/>
  <c r="HT24" i="28"/>
  <c r="HV28" i="28"/>
  <c r="HU28" i="28"/>
  <c r="HQ28" i="28"/>
  <c r="HT32" i="28"/>
  <c r="HV36" i="28"/>
  <c r="HQ36" i="28"/>
  <c r="HU40" i="28"/>
  <c r="HT40" i="28"/>
  <c r="HP40" i="28"/>
  <c r="ER29" i="28"/>
  <c r="EP29" i="28"/>
  <c r="FQ30" i="28"/>
  <c r="FO30" i="28"/>
  <c r="CT35" i="28"/>
  <c r="EE31" i="28"/>
  <c r="FA37" i="28"/>
  <c r="DI38" i="28"/>
  <c r="CU40" i="28"/>
  <c r="EB40" i="28"/>
  <c r="EX45" i="28"/>
  <c r="FP12" i="28"/>
  <c r="AA51" i="28"/>
  <c r="AE51" i="28"/>
  <c r="AG51" i="28"/>
  <c r="AM54" i="28"/>
  <c r="AK54" i="28"/>
  <c r="AN54" i="28"/>
  <c r="AU49" i="28"/>
  <c r="AR49" i="28"/>
  <c r="AV49" i="28"/>
  <c r="BD44" i="28"/>
  <c r="AZ44" i="28"/>
  <c r="BF44" i="28"/>
  <c r="BF48" i="28"/>
  <c r="BD48" i="28"/>
  <c r="AZ48" i="28"/>
  <c r="BE48" i="28"/>
  <c r="BC48" i="28"/>
  <c r="BN47" i="28"/>
  <c r="BM47" i="28"/>
  <c r="BI47" i="28"/>
  <c r="BN55" i="28"/>
  <c r="BL55" i="28"/>
  <c r="BU50" i="28"/>
  <c r="BQ50" i="28"/>
  <c r="BW50" i="28"/>
  <c r="BT50" i="28"/>
  <c r="BV50" i="28"/>
  <c r="CD41" i="28"/>
  <c r="CC41" i="28"/>
  <c r="BY41" i="28"/>
  <c r="CE41" i="28"/>
  <c r="CS43" i="28"/>
  <c r="CU43" i="28"/>
  <c r="CZ54" i="28"/>
  <c r="CX54" i="28"/>
  <c r="DA54" i="28"/>
  <c r="DK41" i="28"/>
  <c r="DF41" i="28"/>
  <c r="DJ41" i="28"/>
  <c r="DR48" i="28"/>
  <c r="DN48" i="28"/>
  <c r="DZ39" i="28"/>
  <c r="EB39" i="28"/>
  <c r="EB47" i="28"/>
  <c r="DY47" i="28"/>
  <c r="EA47" i="28"/>
  <c r="EG54" i="28"/>
  <c r="EE54" i="28"/>
  <c r="EI54" i="28"/>
  <c r="EH54" i="28"/>
  <c r="FH35" i="28"/>
  <c r="FD35" i="28"/>
  <c r="FI35" i="28"/>
  <c r="FG43" i="28"/>
  <c r="FD43" i="28"/>
  <c r="FH43" i="28"/>
  <c r="FW33" i="28"/>
  <c r="FY33" i="28"/>
  <c r="FS33" i="28"/>
  <c r="FW41" i="28"/>
  <c r="FV41" i="28"/>
  <c r="FX41" i="28"/>
  <c r="FV49" i="28"/>
  <c r="FY49" i="28"/>
  <c r="FW49" i="28"/>
  <c r="FS49" i="28"/>
  <c r="GG28" i="28"/>
  <c r="GA28" i="28"/>
  <c r="GE48" i="28"/>
  <c r="GG48" i="28"/>
  <c r="GF48" i="28"/>
  <c r="GJ39" i="28"/>
  <c r="GP39" i="28"/>
  <c r="GO47" i="28"/>
  <c r="GJ47" i="28"/>
  <c r="GN47" i="28"/>
  <c r="GX42" i="28"/>
  <c r="GU42" i="28"/>
  <c r="GV42" i="28"/>
  <c r="GR50" i="28"/>
  <c r="GU50" i="28"/>
  <c r="GV50" i="28"/>
  <c r="HC41" i="28"/>
  <c r="HD41" i="28"/>
  <c r="HA41" i="28"/>
  <c r="GZ41" i="28"/>
  <c r="HD49" i="28"/>
  <c r="HF49" i="28"/>
  <c r="HE49" i="28"/>
  <c r="HC49" i="28"/>
  <c r="HP27" i="28"/>
  <c r="HV27" i="28"/>
  <c r="HT35" i="28"/>
  <c r="HU35" i="28"/>
  <c r="HP35" i="28"/>
  <c r="HS35" i="28"/>
  <c r="HS43" i="28"/>
  <c r="HP43" i="28"/>
  <c r="HT43" i="28"/>
  <c r="HV43" i="28"/>
  <c r="HT51" i="28"/>
  <c r="HS51" i="28"/>
  <c r="HP51" i="28"/>
  <c r="FG35" i="28"/>
  <c r="GA40" i="28"/>
  <c r="FT41" i="28"/>
  <c r="BC44" i="28"/>
  <c r="DW47" i="28"/>
  <c r="AX49" i="28"/>
  <c r="AO54" i="28"/>
  <c r="DB54" i="28"/>
  <c r="H48" i="28"/>
  <c r="H51" i="28"/>
  <c r="I51" i="28"/>
  <c r="C51" i="28"/>
  <c r="F55" i="28"/>
  <c r="G55" i="28"/>
  <c r="C55" i="28"/>
  <c r="O49" i="28"/>
  <c r="L49" i="28"/>
  <c r="GE40" i="28"/>
  <c r="HF41" i="28"/>
  <c r="GR42" i="28"/>
  <c r="GB48" i="28"/>
  <c r="HA49" i="28"/>
  <c r="I55" i="28"/>
  <c r="AF36" i="28"/>
  <c r="AG47" i="28"/>
  <c r="AB47" i="28"/>
  <c r="AF47" i="28"/>
  <c r="AE55" i="28"/>
  <c r="AA55" i="28"/>
  <c r="AO50" i="28"/>
  <c r="AK50" i="28"/>
  <c r="AM50" i="28"/>
  <c r="AN50" i="28"/>
  <c r="AJ50" i="28"/>
  <c r="AP50" i="28"/>
  <c r="AX45" i="28"/>
  <c r="AS45" i="28"/>
  <c r="AW45" i="28"/>
  <c r="AU45" i="28"/>
  <c r="BL43" i="28"/>
  <c r="BH51" i="28"/>
  <c r="BK51" i="28"/>
  <c r="BW46" i="28"/>
  <c r="BU46" i="28"/>
  <c r="BQ46" i="28"/>
  <c r="BV46" i="28"/>
  <c r="BT54" i="28"/>
  <c r="BR54" i="28"/>
  <c r="BV54" i="28"/>
  <c r="CD45" i="28"/>
  <c r="CC45" i="28"/>
  <c r="BY45" i="28"/>
  <c r="CE45" i="28"/>
  <c r="CB49" i="28"/>
  <c r="CE49" i="28"/>
  <c r="CC49" i="28"/>
  <c r="BY49" i="28"/>
  <c r="CO51" i="28"/>
  <c r="CS51" i="28"/>
  <c r="CU51" i="28"/>
  <c r="DA34" i="28"/>
  <c r="DC34" i="28"/>
  <c r="DA50" i="28"/>
  <c r="CW50" i="28"/>
  <c r="DC50" i="28"/>
  <c r="DB50" i="28"/>
  <c r="CX50" i="28"/>
  <c r="CZ50" i="28"/>
  <c r="DL45" i="28"/>
  <c r="DG45" i="28"/>
  <c r="DI49" i="28"/>
  <c r="DF49" i="28"/>
  <c r="DJ49" i="28"/>
  <c r="DL49" i="28"/>
  <c r="DR40" i="28"/>
  <c r="DQ44" i="28"/>
  <c r="EB43" i="28"/>
  <c r="DY43" i="28"/>
  <c r="DW43" i="28"/>
  <c r="DY51" i="28"/>
  <c r="DZ51" i="28"/>
  <c r="EE42" i="28"/>
  <c r="EJ42" i="28"/>
  <c r="EH50" i="28"/>
  <c r="ED50" i="28"/>
  <c r="EJ50" i="28"/>
  <c r="EG50" i="28"/>
  <c r="EI50" i="28"/>
  <c r="EE50" i="28"/>
  <c r="ER45" i="28"/>
  <c r="EO45" i="28"/>
  <c r="EQ45" i="28"/>
  <c r="EM45" i="28"/>
  <c r="ER49" i="28"/>
  <c r="EQ49" i="28"/>
  <c r="EM49" i="28"/>
  <c r="EO49" i="28"/>
  <c r="FC31" i="28"/>
  <c r="FI31" i="28"/>
  <c r="FG39" i="28"/>
  <c r="FC39" i="28"/>
  <c r="FI39" i="28"/>
  <c r="FH47" i="28"/>
  <c r="FI47" i="28"/>
  <c r="FG47" i="28"/>
  <c r="FG51" i="28"/>
  <c r="FF51" i="28"/>
  <c r="FC51" i="28"/>
  <c r="FO50" i="28"/>
  <c r="FK50" i="28"/>
  <c r="FQ50" i="28"/>
  <c r="FL50" i="28"/>
  <c r="FP50" i="28"/>
  <c r="FN50" i="28"/>
  <c r="FY29" i="28"/>
  <c r="FW29" i="28"/>
  <c r="FV45" i="28"/>
  <c r="FW45" i="28"/>
  <c r="FS45" i="28"/>
  <c r="GG32" i="28"/>
  <c r="GE32" i="28"/>
  <c r="GG44" i="28"/>
  <c r="GE44" i="28"/>
  <c r="GA44" i="28"/>
  <c r="GB44" i="28"/>
  <c r="GN51" i="28"/>
  <c r="GP51" i="28"/>
  <c r="GM51" i="28"/>
  <c r="GV46" i="28"/>
  <c r="GS46" i="28"/>
  <c r="GW46" i="28"/>
  <c r="HC45" i="28"/>
  <c r="HD45" i="28"/>
  <c r="HA45" i="28"/>
  <c r="HF45" i="28"/>
  <c r="GZ45" i="28"/>
  <c r="HV31" i="28"/>
  <c r="HT31" i="28"/>
  <c r="HP39" i="28"/>
  <c r="HS47" i="28"/>
  <c r="HU47" i="28"/>
  <c r="GE28" i="28"/>
  <c r="EL33" i="28"/>
  <c r="BM35" i="28"/>
  <c r="FK30" i="28"/>
  <c r="GA32" i="28"/>
  <c r="HE41" i="28"/>
  <c r="EA43" i="28"/>
  <c r="FF43" i="28"/>
  <c r="GD44" i="28"/>
  <c r="DK45" i="28"/>
  <c r="HE45" i="28"/>
  <c r="BT46" i="28"/>
  <c r="AD47" i="28"/>
  <c r="BK47" i="28"/>
  <c r="FC47" i="28"/>
  <c r="BA48" i="28"/>
  <c r="BR50" i="28"/>
  <c r="I53" i="28"/>
  <c r="F53" i="28"/>
  <c r="P51" i="28"/>
  <c r="K51" i="28"/>
  <c r="N51" i="28"/>
  <c r="L51" i="28"/>
  <c r="Q51" i="28"/>
  <c r="O55" i="28"/>
  <c r="K55" i="28"/>
  <c r="V50" i="28"/>
  <c r="T50" i="28"/>
  <c r="X50" i="28"/>
  <c r="X54" i="28"/>
  <c r="T54" i="28"/>
  <c r="V54" i="28"/>
  <c r="S54" i="28"/>
  <c r="W54" i="28"/>
  <c r="AG49" i="28"/>
  <c r="AD49" i="28"/>
  <c r="AS51" i="28"/>
  <c r="AX51" i="28"/>
  <c r="AV55" i="28"/>
  <c r="AX55" i="28"/>
  <c r="BF50" i="28"/>
  <c r="BC50" i="28"/>
  <c r="BE54" i="28"/>
  <c r="BC54" i="28"/>
  <c r="BK49" i="28"/>
  <c r="BM49" i="28"/>
  <c r="BN49" i="28"/>
  <c r="BW44" i="28"/>
  <c r="BV44" i="28"/>
  <c r="BQ56" i="28"/>
  <c r="BV56" i="28"/>
  <c r="CE43" i="28"/>
  <c r="BZ43" i="28"/>
  <c r="CM50" i="28"/>
  <c r="CL50" i="28"/>
  <c r="CJ50" i="28"/>
  <c r="CL54" i="28"/>
  <c r="CH54" i="28"/>
  <c r="CJ54" i="28"/>
  <c r="CG54" i="28"/>
  <c r="CK54" i="28"/>
  <c r="CR41" i="28"/>
  <c r="CP41" i="28"/>
  <c r="CP49" i="28"/>
  <c r="CT49" i="28"/>
  <c r="CU49" i="28"/>
  <c r="DL39" i="28"/>
  <c r="DF39" i="28"/>
  <c r="DL43" i="28"/>
  <c r="DG43" i="28"/>
  <c r="DI51" i="28"/>
  <c r="DJ51" i="28"/>
  <c r="DG51" i="28"/>
  <c r="DK55" i="28"/>
  <c r="DF55" i="28"/>
  <c r="DO42" i="28"/>
  <c r="DT42" i="28"/>
  <c r="DT50" i="28"/>
  <c r="DS50" i="28"/>
  <c r="DO50" i="28"/>
  <c r="DS54" i="28"/>
  <c r="DO54" i="28"/>
  <c r="DQ54" i="28"/>
  <c r="DT54" i="28"/>
  <c r="DY41" i="28"/>
  <c r="DW49" i="28"/>
  <c r="EA49" i="28"/>
  <c r="EI44" i="28"/>
  <c r="EI48" i="28"/>
  <c r="EJ48" i="28"/>
  <c r="EP35" i="28"/>
  <c r="EP39" i="28"/>
  <c r="EL39" i="28"/>
  <c r="ER43" i="28"/>
  <c r="EO43" i="28"/>
  <c r="EO47" i="28"/>
  <c r="ER47" i="28"/>
  <c r="ER51" i="28"/>
  <c r="EL51" i="28"/>
  <c r="FA50" i="28"/>
  <c r="EZ50" i="28"/>
  <c r="EX50" i="28"/>
  <c r="EZ54" i="28"/>
  <c r="EV54" i="28"/>
  <c r="EX54" i="28"/>
  <c r="EY54" i="28"/>
  <c r="EU54" i="28"/>
  <c r="FH41" i="28"/>
  <c r="FF41" i="28"/>
  <c r="FD49" i="28"/>
  <c r="FI49" i="28"/>
  <c r="FF53" i="28"/>
  <c r="FC53" i="28"/>
  <c r="FG53" i="28"/>
  <c r="FL44" i="28"/>
  <c r="FT47" i="28"/>
  <c r="FY47" i="28"/>
  <c r="FT51" i="28"/>
  <c r="FV51" i="28"/>
  <c r="GD50" i="28"/>
  <c r="GG50" i="28"/>
  <c r="GB50" i="28"/>
  <c r="GK41" i="28"/>
  <c r="GM41" i="28"/>
  <c r="GO49" i="28"/>
  <c r="GM49" i="28"/>
  <c r="GK49" i="28"/>
  <c r="GM53" i="28"/>
  <c r="GP53" i="28"/>
  <c r="GJ53" i="28"/>
  <c r="GX44" i="28"/>
  <c r="GX48" i="28"/>
  <c r="GW48" i="28"/>
  <c r="HF35" i="28"/>
  <c r="GZ35" i="28"/>
  <c r="HA43" i="28"/>
  <c r="HF43" i="28"/>
  <c r="HE47" i="28"/>
  <c r="HA47" i="28"/>
  <c r="HE51" i="28"/>
  <c r="HF51" i="28"/>
  <c r="HA51" i="28"/>
  <c r="GZ55" i="28"/>
  <c r="HE55" i="28"/>
  <c r="HM50" i="28"/>
  <c r="HH50" i="28"/>
  <c r="HK50" i="28"/>
  <c r="HN50" i="28"/>
  <c r="HI50" i="28"/>
  <c r="HQ41" i="28"/>
  <c r="HV41" i="28"/>
  <c r="HS49" i="28"/>
  <c r="HV49" i="28"/>
  <c r="HU49" i="28"/>
  <c r="HU53" i="28"/>
  <c r="HV53" i="28"/>
  <c r="HT53" i="28"/>
  <c r="ER39" i="28"/>
  <c r="EJ40" i="28"/>
  <c r="FI41" i="28"/>
  <c r="EQ47" i="28"/>
  <c r="FX47" i="28"/>
  <c r="EE48" i="28"/>
  <c r="Y50" i="28"/>
  <c r="CH50" i="28"/>
  <c r="DQ50" i="28"/>
  <c r="D53" i="28"/>
  <c r="GN53" i="28"/>
  <c r="DR54" i="28"/>
  <c r="FA54" i="28"/>
  <c r="AR55" i="28"/>
  <c r="P47" i="28"/>
  <c r="X33" i="28"/>
  <c r="X37" i="28"/>
  <c r="X45" i="28"/>
  <c r="EZ21" i="28"/>
  <c r="EZ11" i="28"/>
  <c r="FA11" i="28" s="1"/>
  <c r="CC6" i="28"/>
  <c r="HT27" i="28"/>
  <c r="HP33" i="28"/>
  <c r="HQ35" i="28"/>
  <c r="HV35" i="28"/>
  <c r="HU41" i="28"/>
  <c r="HQ43" i="28"/>
  <c r="HU43" i="28"/>
  <c r="HP47" i="28"/>
  <c r="HT47" i="28"/>
  <c r="HQ49" i="28"/>
  <c r="HV51" i="28"/>
  <c r="HS53" i="28"/>
  <c r="HQ53" i="28"/>
  <c r="HK9" i="28"/>
  <c r="HM11" i="28"/>
  <c r="HM15" i="28"/>
  <c r="HI17" i="28"/>
  <c r="HM17" i="28"/>
  <c r="HI19" i="28"/>
  <c r="HH25" i="28"/>
  <c r="HL25" i="28"/>
  <c r="HN27" i="28"/>
  <c r="HN29" i="28"/>
  <c r="HK31" i="28"/>
  <c r="HH33" i="28"/>
  <c r="HL33" i="28"/>
  <c r="HM35" i="28"/>
  <c r="HK37" i="28"/>
  <c r="HL45" i="28"/>
  <c r="HL53" i="28"/>
  <c r="HN55" i="28"/>
  <c r="HI9" i="28"/>
  <c r="HH21" i="28"/>
  <c r="HH29" i="28"/>
  <c r="HC35" i="28"/>
  <c r="HC43" i="28"/>
  <c r="HF47" i="28"/>
  <c r="HC51" i="28"/>
  <c r="HC24" i="28"/>
  <c r="HE28" i="28"/>
  <c r="HD35" i="28"/>
  <c r="HC36" i="28"/>
  <c r="GZ39" i="28"/>
  <c r="HA40" i="28"/>
  <c r="HE43" i="28"/>
  <c r="HC47" i="28"/>
  <c r="HD51" i="28"/>
  <c r="HF52" i="28"/>
  <c r="HC56" i="28"/>
  <c r="GZ36" i="28"/>
  <c r="GZ49" i="28"/>
  <c r="GZ51" i="28"/>
  <c r="GS25" i="28"/>
  <c r="GU29" i="28"/>
  <c r="GS33" i="28"/>
  <c r="GV53" i="28"/>
  <c r="GU25" i="28"/>
  <c r="GW29" i="28"/>
  <c r="GX33" i="28"/>
  <c r="GS42" i="28"/>
  <c r="GW42" i="28"/>
  <c r="GU46" i="28"/>
  <c r="GX50" i="28"/>
  <c r="GX53" i="28"/>
  <c r="GR46" i="28"/>
  <c r="GN29" i="28"/>
  <c r="GN39" i="28"/>
  <c r="GP41" i="28"/>
  <c r="GM43" i="28"/>
  <c r="GM47" i="28"/>
  <c r="GP49" i="28"/>
  <c r="GJ51" i="28"/>
  <c r="GK53" i="28"/>
  <c r="GO53" i="28"/>
  <c r="GK47" i="28"/>
  <c r="GB9" i="28"/>
  <c r="GF9" i="28"/>
  <c r="GD13" i="28"/>
  <c r="GF15" i="28"/>
  <c r="GG17" i="28"/>
  <c r="GF21" i="28"/>
  <c r="GB23" i="28"/>
  <c r="GG31" i="28"/>
  <c r="GA53" i="28"/>
  <c r="GG55" i="28"/>
  <c r="GB13" i="28"/>
  <c r="GA17" i="28"/>
  <c r="FS29" i="28"/>
  <c r="FS31" i="28"/>
  <c r="FW39" i="28"/>
  <c r="FY41" i="28"/>
  <c r="FT45" i="28"/>
  <c r="FX45" i="28"/>
  <c r="FV47" i="28"/>
  <c r="FT49" i="28"/>
  <c r="FX49" i="28"/>
  <c r="FW51" i="28"/>
  <c r="FS41" i="28"/>
  <c r="FP24" i="28"/>
  <c r="FL27" i="28"/>
  <c r="FP27" i="28"/>
  <c r="FN39" i="28"/>
  <c r="FN51" i="28"/>
  <c r="FN55" i="28"/>
  <c r="FQ27" i="28"/>
  <c r="FK31" i="28"/>
  <c r="FO32" i="28"/>
  <c r="FK39" i="28"/>
  <c r="FO39" i="28"/>
  <c r="FK51" i="28"/>
  <c r="FO51" i="28"/>
  <c r="FK55" i="28"/>
  <c r="FO55" i="28"/>
  <c r="FK37" i="28"/>
  <c r="FL39" i="28"/>
  <c r="FL51" i="28"/>
  <c r="FL53" i="28"/>
  <c r="FL55" i="28"/>
  <c r="FG31" i="28"/>
  <c r="FF35" i="28"/>
  <c r="FD41" i="28"/>
  <c r="FI43" i="28"/>
  <c r="FF47" i="28"/>
  <c r="FF49" i="28"/>
  <c r="FI51" i="28"/>
  <c r="FD53" i="28"/>
  <c r="FH53" i="28"/>
  <c r="FC35" i="28"/>
  <c r="FC43" i="28"/>
  <c r="FD47" i="28"/>
  <c r="FA31" i="28"/>
  <c r="EU33" i="28"/>
  <c r="EY33" i="28"/>
  <c r="EU35" i="28"/>
  <c r="EV37" i="28"/>
  <c r="EX39" i="28"/>
  <c r="EY45" i="28"/>
  <c r="EU53" i="28"/>
  <c r="EZ55" i="28"/>
  <c r="EO51" i="28"/>
  <c r="EL29" i="28"/>
  <c r="EP41" i="28"/>
  <c r="EQ43" i="28"/>
  <c r="EL45" i="28"/>
  <c r="EP45" i="28"/>
  <c r="EM47" i="28"/>
  <c r="EL49" i="28"/>
  <c r="EP49" i="28"/>
  <c r="EP51" i="28"/>
  <c r="EM51" i="28"/>
  <c r="EJ31" i="28"/>
  <c r="EE51" i="28"/>
  <c r="EI51" i="28"/>
  <c r="EG53" i="28"/>
  <c r="EJ55" i="28"/>
  <c r="ED31" i="28"/>
  <c r="ED55" i="28"/>
  <c r="DV39" i="28"/>
  <c r="DV43" i="28"/>
  <c r="DZ43" i="28"/>
  <c r="DV47" i="28"/>
  <c r="DZ47" i="28"/>
  <c r="DY49" i="28"/>
  <c r="EB51" i="28"/>
  <c r="DQ35" i="28"/>
  <c r="DN53" i="28"/>
  <c r="DR53" i="28"/>
  <c r="DT55" i="28"/>
  <c r="DO35" i="28"/>
  <c r="DI41" i="28"/>
  <c r="DK43" i="28"/>
  <c r="DF45" i="28"/>
  <c r="DJ45" i="28"/>
  <c r="DG49" i="28"/>
  <c r="DK49" i="28"/>
  <c r="DL51" i="28"/>
  <c r="DG41" i="28"/>
  <c r="CZ9" i="28"/>
  <c r="CW11" i="28"/>
  <c r="DA11" i="28"/>
  <c r="CX13" i="28"/>
  <c r="CZ15" i="28"/>
  <c r="CW19" i="28"/>
  <c r="DA19" i="28"/>
  <c r="CZ21" i="28"/>
  <c r="CX23" i="28"/>
  <c r="DB23" i="28"/>
  <c r="CZ25" i="28"/>
  <c r="CX31" i="28"/>
  <c r="DB31" i="28"/>
  <c r="CZ37" i="28"/>
  <c r="CX39" i="28"/>
  <c r="DB39" i="28"/>
  <c r="CW45" i="28"/>
  <c r="CW51" i="28"/>
  <c r="DA51" i="28"/>
  <c r="DB53" i="28"/>
  <c r="CZ55" i="28"/>
  <c r="CX15" i="28"/>
  <c r="CX37" i="28"/>
  <c r="CX55" i="28"/>
  <c r="CU39" i="28"/>
  <c r="CU41" i="28"/>
  <c r="CT43" i="28"/>
  <c r="CR49" i="28"/>
  <c r="CR51" i="28"/>
  <c r="CL39" i="28"/>
  <c r="CH45" i="28"/>
  <c r="CM47" i="28"/>
  <c r="CM53" i="28"/>
  <c r="CM55" i="28"/>
  <c r="CG53" i="28"/>
  <c r="BY51" i="28"/>
  <c r="CD51" i="28"/>
  <c r="CD55" i="28"/>
  <c r="CB41" i="28"/>
  <c r="CD43" i="28"/>
  <c r="CB45" i="28"/>
  <c r="BZ49" i="28"/>
  <c r="CD49" i="28"/>
  <c r="BZ51" i="28"/>
  <c r="CE51" i="28"/>
  <c r="BZ41" i="28"/>
  <c r="BZ45" i="28"/>
  <c r="BT51" i="28"/>
  <c r="BR53" i="28"/>
  <c r="BR55" i="28"/>
  <c r="BV55" i="28"/>
  <c r="BR51" i="28"/>
  <c r="BN43" i="28"/>
  <c r="BH47" i="28"/>
  <c r="BL47" i="28"/>
  <c r="BI49" i="28"/>
  <c r="BL51" i="28"/>
  <c r="BH55" i="28"/>
  <c r="BH43" i="28"/>
  <c r="BE50" i="28"/>
  <c r="BC53" i="28"/>
  <c r="BA50" i="28"/>
  <c r="AZ53" i="28"/>
  <c r="BD53" i="28"/>
  <c r="AZ54" i="28"/>
  <c r="BD54" i="28"/>
  <c r="BA53" i="28"/>
  <c r="BA54" i="28"/>
  <c r="AR45" i="28"/>
  <c r="AV45" i="28"/>
  <c r="AS49" i="28"/>
  <c r="AW49" i="28"/>
  <c r="AV51" i="28"/>
  <c r="AJ45" i="28"/>
  <c r="AM47" i="28"/>
  <c r="AM51" i="28"/>
  <c r="AM53" i="28"/>
  <c r="AK55" i="28"/>
  <c r="AO55" i="28"/>
  <c r="AJ47" i="28"/>
  <c r="AK51" i="28"/>
  <c r="AA47" i="28"/>
  <c r="AE47" i="28"/>
  <c r="AF49" i="28"/>
  <c r="AD51" i="28"/>
  <c r="W47" i="28"/>
  <c r="Y53" i="28"/>
  <c r="X55" i="28"/>
  <c r="S53" i="28"/>
  <c r="BM8" i="28"/>
  <c r="BN8" i="28" s="1"/>
  <c r="BK8" i="28" s="1"/>
  <c r="BL8" i="28" s="1"/>
  <c r="P46" i="28"/>
  <c r="N49" i="28"/>
  <c r="Q49" i="28"/>
  <c r="K49" i="28"/>
  <c r="F51" i="28"/>
  <c r="H53" i="28"/>
  <c r="D55" i="28"/>
  <c r="H55" i="28"/>
  <c r="D51" i="28"/>
  <c r="EZ8" i="28"/>
  <c r="FA8" i="28" s="1"/>
  <c r="EX8" i="28" s="1"/>
  <c r="EY8" i="28" s="1"/>
  <c r="V6" i="28"/>
  <c r="CW8" i="28"/>
  <c r="DB8" i="28"/>
  <c r="FP8" i="28"/>
  <c r="FQ8" i="28" s="1"/>
  <c r="HL8" i="28"/>
  <c r="HP9" i="28"/>
  <c r="HU9" i="28"/>
  <c r="FP10" i="28"/>
  <c r="FQ10" i="28" s="1"/>
  <c r="CT11" i="28"/>
  <c r="CU11" i="28" s="1"/>
  <c r="HU11" i="28"/>
  <c r="EZ12" i="28"/>
  <c r="FA12" i="28" s="1"/>
  <c r="GE12" i="28"/>
  <c r="EZ14" i="28"/>
  <c r="FA14" i="28" s="1"/>
  <c r="EV14" i="28" s="1"/>
  <c r="EU14" i="28" s="1"/>
  <c r="FP14" i="28"/>
  <c r="FQ14" i="28" s="1"/>
  <c r="FL14" i="28" s="1"/>
  <c r="FK14" i="28" s="1"/>
  <c r="GF14" i="28"/>
  <c r="GB14" i="28"/>
  <c r="GD14" i="28"/>
  <c r="EZ15" i="28"/>
  <c r="FA15" i="28" s="1"/>
  <c r="EX15" i="28" s="1"/>
  <c r="EY15" i="28" s="1"/>
  <c r="HV15" i="28"/>
  <c r="GG16" i="28"/>
  <c r="FP17" i="28"/>
  <c r="FQ17" i="28" s="1"/>
  <c r="HV17" i="28"/>
  <c r="GG18" i="28"/>
  <c r="CT19" i="28"/>
  <c r="CU19" i="28" s="1"/>
  <c r="CP19" i="28" s="1"/>
  <c r="CO19" i="28" s="1"/>
  <c r="HS19" i="28"/>
  <c r="HU19" i="28"/>
  <c r="HQ19" i="28"/>
  <c r="EZ20" i="28"/>
  <c r="FA20" i="28" s="1"/>
  <c r="EV20" i="28" s="1"/>
  <c r="EU20" i="28" s="1"/>
  <c r="FP20" i="28"/>
  <c r="FQ20" i="28" s="1"/>
  <c r="FN20" i="28" s="1"/>
  <c r="FO20" i="28" s="1"/>
  <c r="GD20" i="28"/>
  <c r="GF20" i="28"/>
  <c r="GB20" i="28"/>
  <c r="FA21" i="28"/>
  <c r="EV21" i="28" s="1"/>
  <c r="EU21" i="28" s="1"/>
  <c r="HU21" i="28"/>
  <c r="HQ21" i="28"/>
  <c r="HS21" i="28"/>
  <c r="CT22" i="28"/>
  <c r="CU22" i="28" s="1"/>
  <c r="EZ22" i="28"/>
  <c r="FA22" i="28" s="1"/>
  <c r="FP22" i="28"/>
  <c r="FQ22" i="28" s="1"/>
  <c r="GF22" i="28"/>
  <c r="GB22" i="28"/>
  <c r="GD22" i="28"/>
  <c r="CT23" i="28"/>
  <c r="CU23" i="28" s="1"/>
  <c r="CR23" i="28" s="1"/>
  <c r="CS23" i="28" s="1"/>
  <c r="FA23" i="28"/>
  <c r="HV23" i="28"/>
  <c r="FX25" i="28"/>
  <c r="FT25" i="28"/>
  <c r="FY25" i="28"/>
  <c r="FS25" i="28"/>
  <c r="FV25" i="28"/>
  <c r="HE25" i="28"/>
  <c r="HC25" i="28"/>
  <c r="GZ25" i="28"/>
  <c r="EZ27" i="28"/>
  <c r="FV27" i="28"/>
  <c r="FY27" i="28"/>
  <c r="FT27" i="28"/>
  <c r="FW27" i="28"/>
  <c r="HD34" i="28"/>
  <c r="GZ34" i="28"/>
  <c r="HF34" i="28"/>
  <c r="HA34" i="28"/>
  <c r="HC34" i="28"/>
  <c r="HE34" i="28"/>
  <c r="CB42" i="28"/>
  <c r="CC42" i="28"/>
  <c r="CE42" i="28"/>
  <c r="BZ42" i="28"/>
  <c r="BY42" i="28"/>
  <c r="CD42" i="28"/>
  <c r="HC42" i="28"/>
  <c r="BD46" i="28"/>
  <c r="AZ46" i="28"/>
  <c r="BC46" i="28"/>
  <c r="BF46" i="28"/>
  <c r="BA46" i="28"/>
  <c r="BE46" i="28"/>
  <c r="GE46" i="28"/>
  <c r="GA46" i="28"/>
  <c r="GD46" i="28"/>
  <c r="GG46" i="28"/>
  <c r="GB46" i="28"/>
  <c r="GF46" i="28"/>
  <c r="BD6" i="28"/>
  <c r="CX8" i="28"/>
  <c r="DC8" i="28"/>
  <c r="HH8" i="28"/>
  <c r="HQ9" i="28"/>
  <c r="HV9" i="28"/>
  <c r="GE10" i="28"/>
  <c r="FP11" i="28"/>
  <c r="FQ11" i="28" s="1"/>
  <c r="CT12" i="28"/>
  <c r="CU12" i="28" s="1"/>
  <c r="CP12" i="28" s="1"/>
  <c r="CO12" i="28" s="1"/>
  <c r="GA12" i="28"/>
  <c r="HK12" i="28"/>
  <c r="DA13" i="28"/>
  <c r="CW13" i="28"/>
  <c r="EZ13" i="28"/>
  <c r="FA13" i="28" s="1"/>
  <c r="HT13" i="28"/>
  <c r="GE14" i="28"/>
  <c r="HT19" i="28"/>
  <c r="GE20" i="28"/>
  <c r="HT21" i="28"/>
  <c r="GE22" i="28"/>
  <c r="EZ24" i="28"/>
  <c r="FA24" i="28" s="1"/>
  <c r="HM24" i="28"/>
  <c r="HI24" i="28"/>
  <c r="HK24" i="28"/>
  <c r="HN24" i="28"/>
  <c r="HH24" i="28"/>
  <c r="FW25" i="28"/>
  <c r="GM25" i="28"/>
  <c r="GP25" i="28"/>
  <c r="GK25" i="28"/>
  <c r="GN25" i="28"/>
  <c r="HD25" i="28"/>
  <c r="HS25" i="28"/>
  <c r="HT25" i="28"/>
  <c r="HV25" i="28"/>
  <c r="HQ25" i="28"/>
  <c r="EZ26" i="28"/>
  <c r="FA26" i="28"/>
  <c r="EX26" i="28" s="1"/>
  <c r="EY26" i="28" s="1"/>
  <c r="CU27" i="28"/>
  <c r="CP27" i="28" s="1"/>
  <c r="CO27" i="28" s="1"/>
  <c r="CU28" i="28"/>
  <c r="FX27" i="28"/>
  <c r="FW34" i="28"/>
  <c r="FS34" i="28"/>
  <c r="FV34" i="28"/>
  <c r="FY34" i="28"/>
  <c r="FT34" i="28"/>
  <c r="FX34" i="28"/>
  <c r="EX41" i="28"/>
  <c r="EY41" i="28"/>
  <c r="FA41" i="28"/>
  <c r="EV41" i="28"/>
  <c r="EZ41" i="28"/>
  <c r="EU41" i="28"/>
  <c r="HM8" i="28"/>
  <c r="HI8" i="28"/>
  <c r="GF12" i="28"/>
  <c r="GB12" i="28"/>
  <c r="CT15" i="28"/>
  <c r="CU15" i="28" s="1"/>
  <c r="CR15" i="28" s="1"/>
  <c r="CS15" i="28" s="1"/>
  <c r="HS15" i="28"/>
  <c r="HQ15" i="28"/>
  <c r="EZ16" i="28"/>
  <c r="FA16" i="28" s="1"/>
  <c r="EX16" i="28" s="1"/>
  <c r="EY16" i="28" s="1"/>
  <c r="GD16" i="28"/>
  <c r="GF16" i="28"/>
  <c r="GB16" i="28"/>
  <c r="HU17" i="28"/>
  <c r="HQ17" i="28"/>
  <c r="HS17" i="28"/>
  <c r="CT18" i="28"/>
  <c r="CU18" i="28" s="1"/>
  <c r="FP18" i="28"/>
  <c r="FQ18" i="28"/>
  <c r="FL18" i="28" s="1"/>
  <c r="FK18" i="28" s="1"/>
  <c r="GF18" i="28"/>
  <c r="GB18" i="28"/>
  <c r="GD18" i="28"/>
  <c r="EZ19" i="28"/>
  <c r="FA19" i="28" s="1"/>
  <c r="FP19" i="28"/>
  <c r="FQ19" i="28" s="1"/>
  <c r="HA23" i="28"/>
  <c r="HS23" i="28"/>
  <c r="HU23" i="28"/>
  <c r="HQ23" i="28"/>
  <c r="DA24" i="28"/>
  <c r="DC24" i="28"/>
  <c r="CX24" i="28"/>
  <c r="GX24" i="28"/>
  <c r="GW26" i="28"/>
  <c r="GS26" i="28"/>
  <c r="GU26" i="28"/>
  <c r="GX26" i="28"/>
  <c r="GR26" i="28"/>
  <c r="GV35" i="28"/>
  <c r="GR35" i="28"/>
  <c r="GX35" i="28"/>
  <c r="GS35" i="28"/>
  <c r="GU35" i="28"/>
  <c r="GW35" i="28"/>
  <c r="DI42" i="28"/>
  <c r="DL42" i="28"/>
  <c r="DJ42" i="28"/>
  <c r="DK42" i="28"/>
  <c r="BL45" i="28"/>
  <c r="BH45" i="28"/>
  <c r="BK45" i="28"/>
  <c r="BN45" i="28"/>
  <c r="GN45" i="28"/>
  <c r="GJ45" i="28"/>
  <c r="GM45" i="28"/>
  <c r="GP45" i="28"/>
  <c r="GK45" i="28"/>
  <c r="GO45" i="28"/>
  <c r="AV47" i="28"/>
  <c r="AR47" i="28"/>
  <c r="AU47" i="28"/>
  <c r="AX47" i="28"/>
  <c r="AS47" i="28"/>
  <c r="AW47" i="28"/>
  <c r="HT50" i="28"/>
  <c r="HP50" i="28"/>
  <c r="HS50" i="28"/>
  <c r="HV50" i="28"/>
  <c r="HQ50" i="28"/>
  <c r="HU50" i="28"/>
  <c r="CK51" i="28"/>
  <c r="CG51" i="28"/>
  <c r="CJ51" i="28"/>
  <c r="CM51" i="28"/>
  <c r="CH51" i="28"/>
  <c r="CL51" i="28"/>
  <c r="HL51" i="28"/>
  <c r="HH51" i="28"/>
  <c r="HK51" i="28"/>
  <c r="HN51" i="28"/>
  <c r="HI51" i="28"/>
  <c r="HM51" i="28"/>
  <c r="FW53" i="28"/>
  <c r="FS53" i="28"/>
  <c r="FV53" i="28"/>
  <c r="FY53" i="28"/>
  <c r="FT53" i="28"/>
  <c r="FX53" i="28"/>
  <c r="GW54" i="28"/>
  <c r="GS54" i="28"/>
  <c r="GU54" i="28"/>
  <c r="GX54" i="28"/>
  <c r="GR54" i="28"/>
  <c r="GV54" i="28"/>
  <c r="GO55" i="28"/>
  <c r="GK55" i="28"/>
  <c r="GP55" i="28"/>
  <c r="GJ55" i="28"/>
  <c r="GM55" i="28"/>
  <c r="GN55" i="28"/>
  <c r="BE56" i="28"/>
  <c r="BA56" i="28"/>
  <c r="BF56" i="28"/>
  <c r="AZ56" i="28"/>
  <c r="BC56" i="28"/>
  <c r="BD56" i="28"/>
  <c r="GF56" i="28"/>
  <c r="GB56" i="28"/>
  <c r="GG56" i="28"/>
  <c r="GA56" i="28"/>
  <c r="GD56" i="28"/>
  <c r="GE56" i="28"/>
  <c r="DA8" i="28"/>
  <c r="HK8" i="28"/>
  <c r="DA9" i="28"/>
  <c r="CW9" i="28"/>
  <c r="HT9" i="28"/>
  <c r="DC10" i="28"/>
  <c r="GB10" i="28"/>
  <c r="GG10" i="28"/>
  <c r="HT10" i="28"/>
  <c r="HP10" i="28"/>
  <c r="HL11" i="28"/>
  <c r="HH11" i="28"/>
  <c r="CX12" i="28"/>
  <c r="FQ12" i="28"/>
  <c r="FN12" i="28" s="1"/>
  <c r="FO12" i="28" s="1"/>
  <c r="GD12" i="28"/>
  <c r="FP13" i="28"/>
  <c r="FQ13" i="28" s="1"/>
  <c r="FN13" i="28" s="1"/>
  <c r="FO13" i="28" s="1"/>
  <c r="HQ13" i="28"/>
  <c r="HV13" i="28"/>
  <c r="CT14" i="28"/>
  <c r="CU14" i="28" s="1"/>
  <c r="GA14" i="28"/>
  <c r="GE16" i="28"/>
  <c r="HT17" i="28"/>
  <c r="GE18" i="28"/>
  <c r="HP19" i="28"/>
  <c r="GA20" i="28"/>
  <c r="HP21" i="28"/>
  <c r="GA22" i="28"/>
  <c r="HT23" i="28"/>
  <c r="DB24" i="28"/>
  <c r="GW24" i="28"/>
  <c r="DC26" i="28"/>
  <c r="FH26" i="28"/>
  <c r="GD26" i="28"/>
  <c r="GG26" i="28"/>
  <c r="GB26" i="28"/>
  <c r="GE26" i="28"/>
  <c r="GV26" i="28"/>
  <c r="FH27" i="28"/>
  <c r="FH28" i="28"/>
  <c r="FS27" i="28"/>
  <c r="FO35" i="28"/>
  <c r="FK35" i="28"/>
  <c r="FN35" i="28"/>
  <c r="FQ35" i="28"/>
  <c r="FL35" i="28"/>
  <c r="FP35" i="28"/>
  <c r="DB41" i="28"/>
  <c r="CX41" i="28"/>
  <c r="DC41" i="28"/>
  <c r="CW41" i="28"/>
  <c r="CZ41" i="28"/>
  <c r="DA41" i="28"/>
  <c r="GG41" i="28"/>
  <c r="HP14" i="28"/>
  <c r="HT14" i="28"/>
  <c r="GA15" i="28"/>
  <c r="GE15" i="28"/>
  <c r="HH15" i="28"/>
  <c r="HL15" i="28"/>
  <c r="HP18" i="28"/>
  <c r="HT18" i="28"/>
  <c r="HH19" i="28"/>
  <c r="HL19" i="28"/>
  <c r="CW21" i="28"/>
  <c r="DA21" i="28"/>
  <c r="HP22" i="28"/>
  <c r="HT22" i="28"/>
  <c r="GA23" i="28"/>
  <c r="GE23" i="28"/>
  <c r="HD24" i="28"/>
  <c r="GZ24" i="28"/>
  <c r="GV25" i="28"/>
  <c r="GR25" i="28"/>
  <c r="GN26" i="28"/>
  <c r="GJ26" i="28"/>
  <c r="GG27" i="28"/>
  <c r="GE27" i="28"/>
  <c r="GA27" i="28"/>
  <c r="GW28" i="28"/>
  <c r="CT29" i="28"/>
  <c r="CU29" i="28" s="1"/>
  <c r="EA29" i="28"/>
  <c r="EO29" i="28"/>
  <c r="EQ29" i="28"/>
  <c r="EM29" i="28"/>
  <c r="FH29" i="28"/>
  <c r="FD29" i="28"/>
  <c r="FF29" i="28"/>
  <c r="FV29" i="28"/>
  <c r="FX29" i="28"/>
  <c r="FT29" i="28"/>
  <c r="CT30" i="28"/>
  <c r="CU30" i="28" s="1"/>
  <c r="CR30" i="28" s="1"/>
  <c r="CS30" i="28" s="1"/>
  <c r="EA30" i="28"/>
  <c r="EZ30" i="28"/>
  <c r="FN30" i="28"/>
  <c r="FP30" i="28"/>
  <c r="FL30" i="28"/>
  <c r="HM30" i="28"/>
  <c r="HI30" i="28"/>
  <c r="HK30" i="28"/>
  <c r="FX31" i="28"/>
  <c r="FT31" i="28"/>
  <c r="FV31" i="28"/>
  <c r="FP32" i="28"/>
  <c r="FL32" i="28"/>
  <c r="FN32" i="28"/>
  <c r="GD32" i="28"/>
  <c r="GF32" i="28"/>
  <c r="GB32" i="28"/>
  <c r="FV33" i="28"/>
  <c r="FX33" i="28"/>
  <c r="FT33" i="28"/>
  <c r="HU33" i="28"/>
  <c r="HQ33" i="28"/>
  <c r="HS33" i="28"/>
  <c r="EZ34" i="28"/>
  <c r="EV34" i="28"/>
  <c r="EX34" i="28"/>
  <c r="DA35" i="28"/>
  <c r="CW35" i="28"/>
  <c r="CZ35" i="28"/>
  <c r="DC35" i="28"/>
  <c r="CX35" i="28"/>
  <c r="EH35" i="28"/>
  <c r="ED35" i="28"/>
  <c r="EJ35" i="28"/>
  <c r="EE35" i="28"/>
  <c r="EG35" i="28"/>
  <c r="AO36" i="28"/>
  <c r="BE36" i="28"/>
  <c r="DB36" i="28"/>
  <c r="DS36" i="28"/>
  <c r="DO36" i="28"/>
  <c r="DQ36" i="28"/>
  <c r="DN36" i="28"/>
  <c r="DR36" i="28"/>
  <c r="FP36" i="28"/>
  <c r="GF36" i="28"/>
  <c r="GB36" i="28"/>
  <c r="GD36" i="28"/>
  <c r="GA36" i="28"/>
  <c r="GE36" i="28"/>
  <c r="DY37" i="28"/>
  <c r="EA37" i="28"/>
  <c r="DW37" i="28"/>
  <c r="DZ37" i="28"/>
  <c r="DV37" i="28"/>
  <c r="EQ37" i="28"/>
  <c r="EO37" i="28"/>
  <c r="EL37" i="28"/>
  <c r="GM37" i="28"/>
  <c r="GO37" i="28"/>
  <c r="GK37" i="28"/>
  <c r="GN37" i="28"/>
  <c r="GJ37" i="28"/>
  <c r="HE37" i="28"/>
  <c r="HA37" i="28"/>
  <c r="HC37" i="28"/>
  <c r="GZ37" i="28"/>
  <c r="HD37" i="28"/>
  <c r="H38" i="28"/>
  <c r="X39" i="28"/>
  <c r="AO39" i="28"/>
  <c r="BE38" i="28"/>
  <c r="BV38" i="28"/>
  <c r="CX38" i="28"/>
  <c r="HI38" i="28"/>
  <c r="DA25" i="28"/>
  <c r="CW25" i="28"/>
  <c r="HT26" i="28"/>
  <c r="HP26" i="28"/>
  <c r="HS27" i="28"/>
  <c r="HU27" i="28"/>
  <c r="HQ27" i="28"/>
  <c r="DB28" i="28"/>
  <c r="CX28" i="28"/>
  <c r="CZ28" i="28"/>
  <c r="EI28" i="28"/>
  <c r="EE28" i="28"/>
  <c r="EG28" i="28"/>
  <c r="FL28" i="28"/>
  <c r="GD28" i="28"/>
  <c r="GF28" i="28"/>
  <c r="GB28" i="28"/>
  <c r="EZ29" i="28"/>
  <c r="GO29" i="28"/>
  <c r="GK29" i="28"/>
  <c r="GM29" i="28"/>
  <c r="HE29" i="28"/>
  <c r="CT31" i="28"/>
  <c r="CU31" i="28" s="1"/>
  <c r="CP31" i="28" s="1"/>
  <c r="CO31" i="28" s="1"/>
  <c r="DS31" i="28"/>
  <c r="EM31" i="28"/>
  <c r="FF31" i="28"/>
  <c r="FH31" i="28"/>
  <c r="FD31" i="28"/>
  <c r="HS31" i="28"/>
  <c r="HU31" i="28"/>
  <c r="HQ31" i="28"/>
  <c r="DB32" i="28"/>
  <c r="CX32" i="28"/>
  <c r="CZ32" i="28"/>
  <c r="DS32" i="28"/>
  <c r="EI32" i="28"/>
  <c r="EE32" i="28"/>
  <c r="EG32" i="28"/>
  <c r="EX32" i="28"/>
  <c r="EZ32" i="28"/>
  <c r="GW32" i="28"/>
  <c r="GS32" i="28"/>
  <c r="GU32" i="28"/>
  <c r="AF33" i="28"/>
  <c r="BM33" i="28"/>
  <c r="CU34" i="28"/>
  <c r="DK33" i="28"/>
  <c r="DL33" i="28"/>
  <c r="EO33" i="28"/>
  <c r="EQ33" i="28"/>
  <c r="EM33" i="28"/>
  <c r="GO33" i="28"/>
  <c r="GK33" i="28"/>
  <c r="GM33" i="28"/>
  <c r="HA33" i="28"/>
  <c r="X34" i="28"/>
  <c r="BE34" i="28"/>
  <c r="CZ34" i="28"/>
  <c r="DB34" i="28"/>
  <c r="CX34" i="28"/>
  <c r="EG36" i="28"/>
  <c r="EE36" i="28"/>
  <c r="ED36" i="28"/>
  <c r="GU36" i="28"/>
  <c r="GW36" i="28"/>
  <c r="GS36" i="28"/>
  <c r="GR36" i="28"/>
  <c r="GV36" i="28"/>
  <c r="P37" i="28"/>
  <c r="AF37" i="28"/>
  <c r="AW37" i="28"/>
  <c r="BM37" i="28"/>
  <c r="CD37" i="28"/>
  <c r="CT37" i="28"/>
  <c r="DK37" i="28"/>
  <c r="DG37" i="28"/>
  <c r="DI37" i="28"/>
  <c r="DJ37" i="28"/>
  <c r="DF37" i="28"/>
  <c r="FF37" i="28"/>
  <c r="FH37" i="28"/>
  <c r="FD37" i="28"/>
  <c r="FC37" i="28"/>
  <c r="FG37" i="28"/>
  <c r="FX37" i="28"/>
  <c r="FT37" i="28"/>
  <c r="FV37" i="28"/>
  <c r="FW37" i="28"/>
  <c r="FS37" i="28"/>
  <c r="HS37" i="28"/>
  <c r="HU37" i="28"/>
  <c r="HQ37" i="28"/>
  <c r="HP37" i="28"/>
  <c r="HT37" i="28"/>
  <c r="DQ38" i="28"/>
  <c r="DS38" i="28"/>
  <c r="DO38" i="28"/>
  <c r="DR38" i="28"/>
  <c r="DN38" i="28"/>
  <c r="EI38" i="28"/>
  <c r="EE38" i="28"/>
  <c r="EG38" i="28"/>
  <c r="ED38" i="28"/>
  <c r="EH38" i="28"/>
  <c r="GD38" i="28"/>
  <c r="GB38" i="28"/>
  <c r="GE38" i="28"/>
  <c r="GW38" i="28"/>
  <c r="GS38" i="28"/>
  <c r="GU38" i="28"/>
  <c r="GR38" i="28"/>
  <c r="GV38" i="28"/>
  <c r="X41" i="28"/>
  <c r="AO41" i="28"/>
  <c r="GW41" i="28"/>
  <c r="GV41" i="28"/>
  <c r="DW42" i="28"/>
  <c r="DY42" i="28"/>
  <c r="DZ42" i="28"/>
  <c r="HH27" i="28"/>
  <c r="HL27" i="28"/>
  <c r="FS28" i="28"/>
  <c r="FW28" i="28"/>
  <c r="HD28" i="28"/>
  <c r="ED29" i="28"/>
  <c r="EH29" i="28"/>
  <c r="GR29" i="28"/>
  <c r="GV29" i="28"/>
  <c r="FC30" i="28"/>
  <c r="FG30" i="28"/>
  <c r="HP30" i="28"/>
  <c r="HT30" i="28"/>
  <c r="EU31" i="28"/>
  <c r="EY31" i="28"/>
  <c r="GA31" i="28"/>
  <c r="GE31" i="28"/>
  <c r="HH31" i="28"/>
  <c r="HL31" i="28"/>
  <c r="EL32" i="28"/>
  <c r="FS32" i="28"/>
  <c r="FW32" i="28"/>
  <c r="EH33" i="28"/>
  <c r="FO33" i="28"/>
  <c r="GR33" i="28"/>
  <c r="GV33" i="28"/>
  <c r="DV34" i="28"/>
  <c r="DZ34" i="28"/>
  <c r="HM34" i="28"/>
  <c r="HI34" i="28"/>
  <c r="P35" i="28"/>
  <c r="EQ35" i="28"/>
  <c r="EM35" i="28"/>
  <c r="HE35" i="28"/>
  <c r="HA35" i="28"/>
  <c r="P39" i="28"/>
  <c r="AF39" i="28"/>
  <c r="AW39" i="28"/>
  <c r="BM39" i="28"/>
  <c r="CT39" i="28"/>
  <c r="EO39" i="28"/>
  <c r="EQ39" i="28"/>
  <c r="EM39" i="28"/>
  <c r="FH39" i="28"/>
  <c r="FD39" i="28"/>
  <c r="FF39" i="28"/>
  <c r="HC39" i="28"/>
  <c r="HE39" i="28"/>
  <c r="HA39" i="28"/>
  <c r="HU39" i="28"/>
  <c r="HQ39" i="28"/>
  <c r="HS39" i="28"/>
  <c r="H40" i="28"/>
  <c r="X40" i="28"/>
  <c r="BE40" i="28"/>
  <c r="BV40" i="28"/>
  <c r="EG40" i="28"/>
  <c r="EI40" i="28"/>
  <c r="EE40" i="28"/>
  <c r="EI41" i="28"/>
  <c r="EJ41" i="28"/>
  <c r="FP41" i="28"/>
  <c r="FL41" i="28"/>
  <c r="FQ41" i="28"/>
  <c r="FK41" i="28"/>
  <c r="FN41" i="28"/>
  <c r="HK41" i="28"/>
  <c r="HL41" i="28"/>
  <c r="HN41" i="28"/>
  <c r="HI41" i="28"/>
  <c r="P43" i="28"/>
  <c r="GO42" i="28"/>
  <c r="GK42" i="28"/>
  <c r="GM42" i="28"/>
  <c r="GP42" i="28"/>
  <c r="GJ42" i="28"/>
  <c r="HU42" i="28"/>
  <c r="HQ42" i="28"/>
  <c r="HV42" i="28"/>
  <c r="HP42" i="28"/>
  <c r="HS42" i="28"/>
  <c r="CJ43" i="28"/>
  <c r="CL43" i="28"/>
  <c r="CH43" i="28"/>
  <c r="CK43" i="28"/>
  <c r="CG43" i="28"/>
  <c r="DB43" i="28"/>
  <c r="CX43" i="28"/>
  <c r="CZ43" i="28"/>
  <c r="CW43" i="28"/>
  <c r="DA43" i="28"/>
  <c r="EX43" i="28"/>
  <c r="EZ43" i="28"/>
  <c r="EV43" i="28"/>
  <c r="EY43" i="28"/>
  <c r="EU43" i="28"/>
  <c r="HK43" i="28"/>
  <c r="HM43" i="28"/>
  <c r="HI43" i="28"/>
  <c r="HL43" i="28"/>
  <c r="HH43" i="28"/>
  <c r="CB44" i="28"/>
  <c r="CD44" i="28"/>
  <c r="BZ44" i="28"/>
  <c r="BY44" i="28"/>
  <c r="CC44" i="28"/>
  <c r="CT44" i="28"/>
  <c r="CP44" i="28"/>
  <c r="CR44" i="28"/>
  <c r="CS44" i="28"/>
  <c r="CO44" i="28"/>
  <c r="EO44" i="28"/>
  <c r="EQ44" i="28"/>
  <c r="EM44" i="28"/>
  <c r="EL44" i="28"/>
  <c r="EP44" i="28"/>
  <c r="FH44" i="28"/>
  <c r="FD44" i="28"/>
  <c r="FF44" i="28"/>
  <c r="FG44" i="28"/>
  <c r="FC44" i="28"/>
  <c r="HC44" i="28"/>
  <c r="HE44" i="28"/>
  <c r="HA44" i="28"/>
  <c r="GZ44" i="28"/>
  <c r="HD44" i="28"/>
  <c r="HU44" i="28"/>
  <c r="HQ44" i="28"/>
  <c r="HS44" i="28"/>
  <c r="HT44" i="28"/>
  <c r="HP44" i="28"/>
  <c r="CS45" i="28"/>
  <c r="CO45" i="28"/>
  <c r="CU45" i="28"/>
  <c r="CP45" i="28"/>
  <c r="CR45" i="28"/>
  <c r="CT45" i="28"/>
  <c r="HT45" i="28"/>
  <c r="HP45" i="28"/>
  <c r="HV45" i="28"/>
  <c r="HQ45" i="28"/>
  <c r="HS45" i="28"/>
  <c r="HU45" i="28"/>
  <c r="CC47" i="28"/>
  <c r="BY47" i="28"/>
  <c r="CE47" i="28"/>
  <c r="BZ47" i="28"/>
  <c r="CB47" i="28"/>
  <c r="CD47" i="28"/>
  <c r="DI39" i="28"/>
  <c r="DK39" i="28"/>
  <c r="DG39" i="28"/>
  <c r="EA39" i="28"/>
  <c r="DW39" i="28"/>
  <c r="DY39" i="28"/>
  <c r="FV39" i="28"/>
  <c r="FX39" i="28"/>
  <c r="FT39" i="28"/>
  <c r="GO39" i="28"/>
  <c r="GK39" i="28"/>
  <c r="GM39" i="28"/>
  <c r="P40" i="28"/>
  <c r="AF40" i="28"/>
  <c r="AW40" i="28"/>
  <c r="BM40" i="28"/>
  <c r="CZ40" i="28"/>
  <c r="DS40" i="28"/>
  <c r="DO40" i="28"/>
  <c r="GF40" i="28"/>
  <c r="GB40" i="28"/>
  <c r="GD40" i="28"/>
  <c r="DT41" i="28"/>
  <c r="BM42" i="28"/>
  <c r="BI42" i="28"/>
  <c r="BK42" i="28"/>
  <c r="BN42" i="28"/>
  <c r="BH42" i="28"/>
  <c r="CT42" i="28"/>
  <c r="CP42" i="28"/>
  <c r="CU42" i="28"/>
  <c r="CO42" i="28"/>
  <c r="CR42" i="28"/>
  <c r="EP42" i="28"/>
  <c r="EM42" i="28"/>
  <c r="FV42" i="28"/>
  <c r="FY42" i="28"/>
  <c r="FT42" i="28"/>
  <c r="FW42" i="28"/>
  <c r="X43" i="28"/>
  <c r="AO43" i="28"/>
  <c r="EI43" i="28"/>
  <c r="EH43" i="28"/>
  <c r="P44" i="28"/>
  <c r="AF44" i="28"/>
  <c r="AU44" i="28"/>
  <c r="AW44" i="28"/>
  <c r="AV44" i="28"/>
  <c r="AR44" i="28"/>
  <c r="BM44" i="28"/>
  <c r="BI44" i="28"/>
  <c r="BK44" i="28"/>
  <c r="BH44" i="28"/>
  <c r="BL44" i="28"/>
  <c r="DI44" i="28"/>
  <c r="DK44" i="28"/>
  <c r="DG44" i="28"/>
  <c r="DJ44" i="28"/>
  <c r="DF44" i="28"/>
  <c r="EA44" i="28"/>
  <c r="DW44" i="28"/>
  <c r="DY44" i="28"/>
  <c r="DZ44" i="28"/>
  <c r="FV44" i="28"/>
  <c r="FX44" i="28"/>
  <c r="FT44" i="28"/>
  <c r="FW44" i="28"/>
  <c r="FS44" i="28"/>
  <c r="GO44" i="28"/>
  <c r="GK44" i="28"/>
  <c r="GM44" i="28"/>
  <c r="GJ44" i="28"/>
  <c r="GN44" i="28"/>
  <c r="HI46" i="28"/>
  <c r="DV36" i="28"/>
  <c r="FC36" i="28"/>
  <c r="FG36" i="28"/>
  <c r="GJ36" i="28"/>
  <c r="GN36" i="28"/>
  <c r="HP36" i="28"/>
  <c r="HT36" i="28"/>
  <c r="EU37" i="28"/>
  <c r="EY37" i="28"/>
  <c r="HH37" i="28"/>
  <c r="HL37" i="28"/>
  <c r="DF38" i="28"/>
  <c r="DJ38" i="28"/>
  <c r="EL38" i="28"/>
  <c r="EP38" i="28"/>
  <c r="FS38" i="28"/>
  <c r="FW38" i="28"/>
  <c r="HD38" i="28"/>
  <c r="HV38" i="28"/>
  <c r="CM39" i="28"/>
  <c r="FA39" i="28"/>
  <c r="HN39" i="28"/>
  <c r="DL40" i="28"/>
  <c r="ER40" i="28"/>
  <c r="FY40" i="28"/>
  <c r="HF40" i="28"/>
  <c r="AF41" i="28"/>
  <c r="DZ41" i="28"/>
  <c r="GN41" i="28"/>
  <c r="GJ41" i="28"/>
  <c r="DR42" i="28"/>
  <c r="DN42" i="28"/>
  <c r="GE42" i="28"/>
  <c r="GA42" i="28"/>
  <c r="DZ45" i="28"/>
  <c r="DV45" i="28"/>
  <c r="DY45" i="28"/>
  <c r="EB45" i="28"/>
  <c r="DW45" i="28"/>
  <c r="FG45" i="28"/>
  <c r="FC45" i="28"/>
  <c r="FI45" i="28"/>
  <c r="FD45" i="28"/>
  <c r="FF45" i="28"/>
  <c r="EX47" i="28"/>
  <c r="EZ47" i="28"/>
  <c r="EV47" i="28"/>
  <c r="EY47" i="28"/>
  <c r="EU47" i="28"/>
  <c r="FP47" i="28"/>
  <c r="FL47" i="28"/>
  <c r="FN47" i="28"/>
  <c r="FK47" i="28"/>
  <c r="FO47" i="28"/>
  <c r="AU48" i="28"/>
  <c r="AW48" i="28"/>
  <c r="AS48" i="28"/>
  <c r="AR48" i="28"/>
  <c r="AV48" i="28"/>
  <c r="BM48" i="28"/>
  <c r="BI48" i="28"/>
  <c r="BK48" i="28"/>
  <c r="BL48" i="28"/>
  <c r="BH48" i="28"/>
  <c r="DI48" i="28"/>
  <c r="DK48" i="28"/>
  <c r="DG48" i="28"/>
  <c r="DF48" i="28"/>
  <c r="DJ48" i="28"/>
  <c r="EA48" i="28"/>
  <c r="DW48" i="28"/>
  <c r="DY48" i="28"/>
  <c r="DZ48" i="28"/>
  <c r="DV48" i="28"/>
  <c r="FV48" i="28"/>
  <c r="FX48" i="28"/>
  <c r="FT48" i="28"/>
  <c r="FS48" i="28"/>
  <c r="FW48" i="28"/>
  <c r="GO48" i="28"/>
  <c r="GK48" i="28"/>
  <c r="GM48" i="28"/>
  <c r="GN48" i="28"/>
  <c r="GJ48" i="28"/>
  <c r="AM49" i="28"/>
  <c r="AO49" i="28"/>
  <c r="AK49" i="28"/>
  <c r="AJ49" i="28"/>
  <c r="AN49" i="28"/>
  <c r="BE49" i="28"/>
  <c r="BA49" i="28"/>
  <c r="BC49" i="28"/>
  <c r="BD49" i="28"/>
  <c r="AZ49" i="28"/>
  <c r="CZ49" i="28"/>
  <c r="DB49" i="28"/>
  <c r="CX49" i="28"/>
  <c r="CW49" i="28"/>
  <c r="DA49" i="28"/>
  <c r="DS49" i="28"/>
  <c r="DO49" i="28"/>
  <c r="DQ49" i="28"/>
  <c r="DR49" i="28"/>
  <c r="DN49" i="28"/>
  <c r="FN49" i="28"/>
  <c r="FP49" i="28"/>
  <c r="FL49" i="28"/>
  <c r="FK49" i="28"/>
  <c r="FO49" i="28"/>
  <c r="GF49" i="28"/>
  <c r="GB49" i="28"/>
  <c r="GD49" i="28"/>
  <c r="GE49" i="28"/>
  <c r="GA49" i="28"/>
  <c r="AD50" i="28"/>
  <c r="AF50" i="28"/>
  <c r="AB50" i="28"/>
  <c r="AA50" i="28"/>
  <c r="AE50" i="28"/>
  <c r="AW50" i="28"/>
  <c r="AS50" i="28"/>
  <c r="AU50" i="28"/>
  <c r="AV50" i="28"/>
  <c r="AR50" i="28"/>
  <c r="CR50" i="28"/>
  <c r="CT50" i="28"/>
  <c r="CP50" i="28"/>
  <c r="CO50" i="28"/>
  <c r="CS50" i="28"/>
  <c r="DK50" i="28"/>
  <c r="DG50" i="28"/>
  <c r="DI50" i="28"/>
  <c r="DJ50" i="28"/>
  <c r="DF50" i="28"/>
  <c r="FF50" i="28"/>
  <c r="FH50" i="28"/>
  <c r="FD50" i="28"/>
  <c r="FC50" i="28"/>
  <c r="FG50" i="28"/>
  <c r="FX50" i="28"/>
  <c r="FT50" i="28"/>
  <c r="FV50" i="28"/>
  <c r="FW50" i="28"/>
  <c r="FS50" i="28"/>
  <c r="DR51" i="28"/>
  <c r="DN51" i="28"/>
  <c r="DT51" i="28"/>
  <c r="DO51" i="28"/>
  <c r="DQ51" i="28"/>
  <c r="DS51" i="28"/>
  <c r="CG39" i="28"/>
  <c r="EU39" i="28"/>
  <c r="DF40" i="28"/>
  <c r="EL40" i="28"/>
  <c r="FS40" i="28"/>
  <c r="GZ40" i="28"/>
  <c r="BM41" i="28"/>
  <c r="CS41" i="28"/>
  <c r="CO41" i="28"/>
  <c r="FG41" i="28"/>
  <c r="FC41" i="28"/>
  <c r="GO41" i="28"/>
  <c r="HT41" i="28"/>
  <c r="HP41" i="28"/>
  <c r="BE42" i="28"/>
  <c r="DS42" i="28"/>
  <c r="GF42" i="28"/>
  <c r="HH42" i="28"/>
  <c r="DR46" i="28"/>
  <c r="DN46" i="28"/>
  <c r="DQ46" i="28"/>
  <c r="DT46" i="28"/>
  <c r="DO46" i="28"/>
  <c r="EU46" i="28"/>
  <c r="DJ47" i="28"/>
  <c r="DF47" i="28"/>
  <c r="DI47" i="28"/>
  <c r="DL47" i="28"/>
  <c r="DG47" i="28"/>
  <c r="EH47" i="28"/>
  <c r="GW47" i="28"/>
  <c r="N48" i="28"/>
  <c r="P48" i="28"/>
  <c r="L48" i="28"/>
  <c r="O48" i="28"/>
  <c r="K48" i="28"/>
  <c r="AF48" i="28"/>
  <c r="AB48" i="28"/>
  <c r="AD48" i="28"/>
  <c r="AA48" i="28"/>
  <c r="AE48" i="28"/>
  <c r="CT48" i="28"/>
  <c r="CP48" i="28"/>
  <c r="CR48" i="28"/>
  <c r="CO48" i="28"/>
  <c r="CS48" i="28"/>
  <c r="EO48" i="28"/>
  <c r="EQ48" i="28"/>
  <c r="EM48" i="28"/>
  <c r="EP48" i="28"/>
  <c r="EL48" i="28"/>
  <c r="FH48" i="28"/>
  <c r="FD48" i="28"/>
  <c r="FF48" i="28"/>
  <c r="FC48" i="28"/>
  <c r="FG48" i="28"/>
  <c r="HC48" i="28"/>
  <c r="HE48" i="28"/>
  <c r="HA48" i="28"/>
  <c r="HD48" i="28"/>
  <c r="GZ48" i="28"/>
  <c r="HU48" i="28"/>
  <c r="HQ48" i="28"/>
  <c r="HS48" i="28"/>
  <c r="HP48" i="28"/>
  <c r="HT48" i="28"/>
  <c r="F49" i="28"/>
  <c r="H49" i="28"/>
  <c r="D49" i="28"/>
  <c r="G49" i="28"/>
  <c r="C49" i="28"/>
  <c r="X49" i="28"/>
  <c r="T49" i="28"/>
  <c r="V49" i="28"/>
  <c r="S49" i="28"/>
  <c r="W49" i="28"/>
  <c r="BT49" i="28"/>
  <c r="BV49" i="28"/>
  <c r="BR49" i="28"/>
  <c r="BU49" i="28"/>
  <c r="BQ49" i="28"/>
  <c r="CL49" i="28"/>
  <c r="CH49" i="28"/>
  <c r="CJ49" i="28"/>
  <c r="CG49" i="28"/>
  <c r="CK49" i="28"/>
  <c r="EG49" i="28"/>
  <c r="EI49" i="28"/>
  <c r="EE49" i="28"/>
  <c r="EH49" i="28"/>
  <c r="ED49" i="28"/>
  <c r="EZ49" i="28"/>
  <c r="EV49" i="28"/>
  <c r="EX49" i="28"/>
  <c r="EU49" i="28"/>
  <c r="EY49" i="28"/>
  <c r="GU49" i="28"/>
  <c r="GW49" i="28"/>
  <c r="GS49" i="28"/>
  <c r="GV49" i="28"/>
  <c r="GR49" i="28"/>
  <c r="HM49" i="28"/>
  <c r="HI49" i="28"/>
  <c r="HK49" i="28"/>
  <c r="HH49" i="28"/>
  <c r="HL49" i="28"/>
  <c r="P50" i="28"/>
  <c r="L50" i="28"/>
  <c r="N50" i="28"/>
  <c r="K50" i="28"/>
  <c r="O50" i="28"/>
  <c r="BK50" i="28"/>
  <c r="BM50" i="28"/>
  <c r="BI50" i="28"/>
  <c r="BL50" i="28"/>
  <c r="BH50" i="28"/>
  <c r="CD50" i="28"/>
  <c r="BZ50" i="28"/>
  <c r="CB50" i="28"/>
  <c r="BY50" i="28"/>
  <c r="CC50" i="28"/>
  <c r="DY50" i="28"/>
  <c r="EA50" i="28"/>
  <c r="DW50" i="28"/>
  <c r="DZ50" i="28"/>
  <c r="DV50" i="28"/>
  <c r="EQ50" i="28"/>
  <c r="EM50" i="28"/>
  <c r="EO50" i="28"/>
  <c r="EL50" i="28"/>
  <c r="EP50" i="28"/>
  <c r="BY43" i="28"/>
  <c r="CC43" i="28"/>
  <c r="DF43" i="28"/>
  <c r="DJ43" i="28"/>
  <c r="EL43" i="28"/>
  <c r="EP43" i="28"/>
  <c r="FS43" i="28"/>
  <c r="FW43" i="28"/>
  <c r="GZ43" i="28"/>
  <c r="HD43" i="28"/>
  <c r="BQ44" i="28"/>
  <c r="BU44" i="28"/>
  <c r="ED44" i="28"/>
  <c r="EH44" i="28"/>
  <c r="GR44" i="28"/>
  <c r="GV44" i="28"/>
  <c r="AO45" i="28"/>
  <c r="CG45" i="28"/>
  <c r="CL45" i="28"/>
  <c r="DB45" i="28"/>
  <c r="CX45" i="28"/>
  <c r="EU45" i="28"/>
  <c r="EZ45" i="28"/>
  <c r="FP45" i="28"/>
  <c r="FL45" i="28"/>
  <c r="HH45" i="28"/>
  <c r="HM45" i="28"/>
  <c r="AF46" i="28"/>
  <c r="AB46" i="28"/>
  <c r="BY46" i="28"/>
  <c r="CD46" i="28"/>
  <c r="CT46" i="28"/>
  <c r="CP46" i="28"/>
  <c r="EL46" i="28"/>
  <c r="EQ46" i="28"/>
  <c r="FH46" i="28"/>
  <c r="FD46" i="28"/>
  <c r="HU46" i="28"/>
  <c r="HQ46" i="28"/>
  <c r="X47" i="28"/>
  <c r="T47" i="28"/>
  <c r="CL47" i="28"/>
  <c r="CH47" i="28"/>
  <c r="GN50" i="28"/>
  <c r="GJ50" i="28"/>
  <c r="GP50" i="28"/>
  <c r="GK50" i="28"/>
  <c r="GM50" i="28"/>
  <c r="EY51" i="28"/>
  <c r="EU51" i="28"/>
  <c r="EX51" i="28"/>
  <c r="FA51" i="28"/>
  <c r="EV51" i="28"/>
  <c r="GE51" i="28"/>
  <c r="GA51" i="28"/>
  <c r="GG51" i="28"/>
  <c r="GB51" i="28"/>
  <c r="GD51" i="28"/>
  <c r="BC52" i="28"/>
  <c r="BE52" i="28"/>
  <c r="BA52" i="28"/>
  <c r="AZ52" i="28"/>
  <c r="BD52" i="28"/>
  <c r="BV52" i="28"/>
  <c r="BR52" i="28"/>
  <c r="BT52" i="28"/>
  <c r="BU52" i="28"/>
  <c r="BQ52" i="28"/>
  <c r="DQ52" i="28"/>
  <c r="DS52" i="28"/>
  <c r="DO52" i="28"/>
  <c r="DN52" i="28"/>
  <c r="DR52" i="28"/>
  <c r="EI52" i="28"/>
  <c r="EE52" i="28"/>
  <c r="EG52" i="28"/>
  <c r="EH52" i="28"/>
  <c r="ED52" i="28"/>
  <c r="GD52" i="28"/>
  <c r="GF52" i="28"/>
  <c r="GB52" i="28"/>
  <c r="GA52" i="28"/>
  <c r="GE52" i="28"/>
  <c r="GW52" i="28"/>
  <c r="GS52" i="28"/>
  <c r="GU52" i="28"/>
  <c r="GV52" i="28"/>
  <c r="GR52" i="28"/>
  <c r="AU53" i="28"/>
  <c r="AW53" i="28"/>
  <c r="AS53" i="28"/>
  <c r="AR53" i="28"/>
  <c r="AV53" i="28"/>
  <c r="BM53" i="28"/>
  <c r="BI53" i="28"/>
  <c r="BK53" i="28"/>
  <c r="BL53" i="28"/>
  <c r="BH53" i="28"/>
  <c r="DI53" i="28"/>
  <c r="DK53" i="28"/>
  <c r="DG53" i="28"/>
  <c r="DF53" i="28"/>
  <c r="DJ53" i="28"/>
  <c r="EA53" i="28"/>
  <c r="DW53" i="28"/>
  <c r="DY53" i="28"/>
  <c r="DZ53" i="28"/>
  <c r="DV53" i="28"/>
  <c r="HD53" i="28"/>
  <c r="GZ53" i="28"/>
  <c r="HF53" i="28"/>
  <c r="HA53" i="28"/>
  <c r="HC53" i="28"/>
  <c r="HE53" i="28"/>
  <c r="BR45" i="28"/>
  <c r="GW45" i="28"/>
  <c r="EA46" i="28"/>
  <c r="DW46" i="28"/>
  <c r="W51" i="28"/>
  <c r="S51" i="28"/>
  <c r="V51" i="28"/>
  <c r="Y51" i="28"/>
  <c r="T51" i="28"/>
  <c r="BD51" i="28"/>
  <c r="AZ51" i="28"/>
  <c r="BF51" i="28"/>
  <c r="BA51" i="28"/>
  <c r="BC51" i="28"/>
  <c r="V52" i="28"/>
  <c r="X52" i="28"/>
  <c r="T52" i="28"/>
  <c r="W52" i="28"/>
  <c r="S52" i="28"/>
  <c r="AO52" i="28"/>
  <c r="AK52" i="28"/>
  <c r="AM52" i="28"/>
  <c r="AJ52" i="28"/>
  <c r="AN52" i="28"/>
  <c r="CJ52" i="28"/>
  <c r="CL52" i="28"/>
  <c r="CH52" i="28"/>
  <c r="CK52" i="28"/>
  <c r="CG52" i="28"/>
  <c r="DB52" i="28"/>
  <c r="CX52" i="28"/>
  <c r="CZ52" i="28"/>
  <c r="CW52" i="28"/>
  <c r="DA52" i="28"/>
  <c r="EX52" i="28"/>
  <c r="EZ52" i="28"/>
  <c r="EV52" i="28"/>
  <c r="EY52" i="28"/>
  <c r="EU52" i="28"/>
  <c r="FP52" i="28"/>
  <c r="FL52" i="28"/>
  <c r="FN52" i="28"/>
  <c r="FK52" i="28"/>
  <c r="FO52" i="28"/>
  <c r="HK52" i="28"/>
  <c r="HM52" i="28"/>
  <c r="HI52" i="28"/>
  <c r="HL52" i="28"/>
  <c r="HH52" i="28"/>
  <c r="N53" i="28"/>
  <c r="P53" i="28"/>
  <c r="L53" i="28"/>
  <c r="O53" i="28"/>
  <c r="K53" i="28"/>
  <c r="AF53" i="28"/>
  <c r="AB53" i="28"/>
  <c r="AD53" i="28"/>
  <c r="AA53" i="28"/>
  <c r="AE53" i="28"/>
  <c r="CB53" i="28"/>
  <c r="CD53" i="28"/>
  <c r="BZ53" i="28"/>
  <c r="CC53" i="28"/>
  <c r="BY53" i="28"/>
  <c r="CT53" i="28"/>
  <c r="CP53" i="28"/>
  <c r="CR53" i="28"/>
  <c r="CO53" i="28"/>
  <c r="CS53" i="28"/>
  <c r="EL47" i="28"/>
  <c r="EP47" i="28"/>
  <c r="FS47" i="28"/>
  <c r="FW47" i="28"/>
  <c r="GZ47" i="28"/>
  <c r="HD47" i="28"/>
  <c r="BU48" i="28"/>
  <c r="DA48" i="28"/>
  <c r="ED48" i="28"/>
  <c r="EH48" i="28"/>
  <c r="GR48" i="28"/>
  <c r="GV48" i="28"/>
  <c r="AA49" i="28"/>
  <c r="AE49" i="28"/>
  <c r="BH49" i="28"/>
  <c r="BL49" i="28"/>
  <c r="CO49" i="28"/>
  <c r="CS49" i="28"/>
  <c r="DV49" i="28"/>
  <c r="DZ49" i="28"/>
  <c r="FC49" i="28"/>
  <c r="FG49" i="28"/>
  <c r="GJ49" i="28"/>
  <c r="GN49" i="28"/>
  <c r="HP49" i="28"/>
  <c r="HT49" i="28"/>
  <c r="S50" i="28"/>
  <c r="W50" i="28"/>
  <c r="AZ50" i="28"/>
  <c r="BD50" i="28"/>
  <c r="CG50" i="28"/>
  <c r="CK50" i="28"/>
  <c r="DN50" i="28"/>
  <c r="DR50" i="28"/>
  <c r="EU50" i="28"/>
  <c r="EY50" i="28"/>
  <c r="GA50" i="28"/>
  <c r="GF50" i="28"/>
  <c r="GW50" i="28"/>
  <c r="GS50" i="28"/>
  <c r="AR51" i="28"/>
  <c r="AW51" i="28"/>
  <c r="BM51" i="28"/>
  <c r="BI51" i="28"/>
  <c r="DF51" i="28"/>
  <c r="DK51" i="28"/>
  <c r="EA51" i="28"/>
  <c r="DW51" i="28"/>
  <c r="FS51" i="28"/>
  <c r="FX51" i="28"/>
  <c r="GO51" i="28"/>
  <c r="GK51" i="28"/>
  <c r="EP53" i="28"/>
  <c r="EL53" i="28"/>
  <c r="ER53" i="28"/>
  <c r="EM53" i="28"/>
  <c r="EO53" i="28"/>
  <c r="AW54" i="28"/>
  <c r="AS54" i="28"/>
  <c r="AU54" i="28"/>
  <c r="AV54" i="28"/>
  <c r="AR54" i="28"/>
  <c r="BK54" i="28"/>
  <c r="BM54" i="28"/>
  <c r="BI54" i="28"/>
  <c r="BH54" i="28"/>
  <c r="BL54" i="28"/>
  <c r="DK54" i="28"/>
  <c r="DG54" i="28"/>
  <c r="DI54" i="28"/>
  <c r="DJ54" i="28"/>
  <c r="DF54" i="28"/>
  <c r="DY54" i="28"/>
  <c r="EA54" i="28"/>
  <c r="DW54" i="28"/>
  <c r="DV54" i="28"/>
  <c r="DZ54" i="28"/>
  <c r="GD54" i="28"/>
  <c r="GG54" i="28"/>
  <c r="GB54" i="28"/>
  <c r="GE54" i="28"/>
  <c r="GF54" i="28"/>
  <c r="GA54" i="28"/>
  <c r="AF51" i="28"/>
  <c r="AB51" i="28"/>
  <c r="CT51" i="28"/>
  <c r="CP51" i="28"/>
  <c r="FH51" i="28"/>
  <c r="FD51" i="28"/>
  <c r="HU51" i="28"/>
  <c r="HQ51" i="28"/>
  <c r="P54" i="28"/>
  <c r="L54" i="28"/>
  <c r="N54" i="28"/>
  <c r="K54" i="28"/>
  <c r="O54" i="28"/>
  <c r="AD54" i="28"/>
  <c r="AF54" i="28"/>
  <c r="AB54" i="28"/>
  <c r="AE54" i="28"/>
  <c r="AA54" i="28"/>
  <c r="CD54" i="28"/>
  <c r="BZ54" i="28"/>
  <c r="CB54" i="28"/>
  <c r="BY54" i="28"/>
  <c r="CC54" i="28"/>
  <c r="CR54" i="28"/>
  <c r="CT54" i="28"/>
  <c r="CP54" i="28"/>
  <c r="CS54" i="28"/>
  <c r="CO54" i="28"/>
  <c r="EQ54" i="28"/>
  <c r="EM54" i="28"/>
  <c r="EO54" i="28"/>
  <c r="EL54" i="28"/>
  <c r="EP54" i="28"/>
  <c r="FF54" i="28"/>
  <c r="FH54" i="28"/>
  <c r="FD54" i="28"/>
  <c r="FG54" i="28"/>
  <c r="FC54" i="28"/>
  <c r="K52" i="28"/>
  <c r="O52" i="28"/>
  <c r="AR52" i="28"/>
  <c r="AV52" i="28"/>
  <c r="BY52" i="28"/>
  <c r="CC52" i="28"/>
  <c r="DF52" i="28"/>
  <c r="DJ52" i="28"/>
  <c r="EL52" i="28"/>
  <c r="EP52" i="28"/>
  <c r="FS52" i="28"/>
  <c r="FW52" i="28"/>
  <c r="GZ52" i="28"/>
  <c r="HD52" i="28"/>
  <c r="C53" i="28"/>
  <c r="G53" i="28"/>
  <c r="AJ53" i="28"/>
  <c r="AN53" i="28"/>
  <c r="BQ53" i="28"/>
  <c r="BU53" i="28"/>
  <c r="CW53" i="28"/>
  <c r="DA53" i="28"/>
  <c r="ED53" i="28"/>
  <c r="EI53" i="28"/>
  <c r="EZ53" i="28"/>
  <c r="EV53" i="28"/>
  <c r="GR53" i="28"/>
  <c r="GW53" i="28"/>
  <c r="HM53" i="28"/>
  <c r="HI53" i="28"/>
  <c r="FP54" i="28"/>
  <c r="FL54" i="28"/>
  <c r="FQ54" i="28"/>
  <c r="FK54" i="28"/>
  <c r="FN54" i="28"/>
  <c r="HK54" i="28"/>
  <c r="HL54" i="28"/>
  <c r="HN54" i="28"/>
  <c r="HI54" i="28"/>
  <c r="CT55" i="28"/>
  <c r="CP55" i="28"/>
  <c r="CR55" i="28"/>
  <c r="CU55" i="28"/>
  <c r="CO55" i="28"/>
  <c r="CS55" i="28"/>
  <c r="FV55" i="28"/>
  <c r="FW55" i="28"/>
  <c r="FY55" i="28"/>
  <c r="FT55" i="28"/>
  <c r="FS55" i="28"/>
  <c r="FX55" i="28"/>
  <c r="HU55" i="28"/>
  <c r="HQ55" i="28"/>
  <c r="HS55" i="28"/>
  <c r="HV55" i="28"/>
  <c r="HP55" i="28"/>
  <c r="HT55" i="28"/>
  <c r="AM56" i="28"/>
  <c r="AN56" i="28"/>
  <c r="AP56" i="28"/>
  <c r="AK56" i="28"/>
  <c r="AO56" i="28"/>
  <c r="AJ56" i="28"/>
  <c r="CL56" i="28"/>
  <c r="CH56" i="28"/>
  <c r="CJ56" i="28"/>
  <c r="CM56" i="28"/>
  <c r="CG56" i="28"/>
  <c r="CK56" i="28"/>
  <c r="FN56" i="28"/>
  <c r="FO56" i="28"/>
  <c r="FQ56" i="28"/>
  <c r="FL56" i="28"/>
  <c r="FK56" i="28"/>
  <c r="FP56" i="28"/>
  <c r="HM56" i="28"/>
  <c r="HI56" i="28"/>
  <c r="HK56" i="28"/>
  <c r="HN56" i="28"/>
  <c r="HH56" i="28"/>
  <c r="HL56" i="28"/>
  <c r="GF53" i="28"/>
  <c r="GB53" i="28"/>
  <c r="EO55" i="28"/>
  <c r="ER55" i="28"/>
  <c r="EM55" i="28"/>
  <c r="EP55" i="28"/>
  <c r="EL55" i="28"/>
  <c r="EQ55" i="28"/>
  <c r="F56" i="28"/>
  <c r="I56" i="28"/>
  <c r="D56" i="28"/>
  <c r="G56" i="28"/>
  <c r="H56" i="28"/>
  <c r="C56" i="28"/>
  <c r="EG56" i="28"/>
  <c r="EJ56" i="28"/>
  <c r="EE56" i="28"/>
  <c r="EH56" i="28"/>
  <c r="ED56" i="28"/>
  <c r="EI56" i="28"/>
  <c r="I54" i="28"/>
  <c r="AP54" i="28"/>
  <c r="BW54" i="28"/>
  <c r="DC54" i="28"/>
  <c r="EJ54" i="28"/>
  <c r="GN54" i="28"/>
  <c r="GJ54" i="28"/>
  <c r="P55" i="28"/>
  <c r="L55" i="28"/>
  <c r="N55" i="28"/>
  <c r="AD55" i="28"/>
  <c r="AF55" i="28"/>
  <c r="AB55" i="28"/>
  <c r="CB55" i="28"/>
  <c r="CE55" i="28"/>
  <c r="BZ55" i="28"/>
  <c r="CC55" i="28"/>
  <c r="DI55" i="28"/>
  <c r="DJ55" i="28"/>
  <c r="DL55" i="28"/>
  <c r="DG55" i="28"/>
  <c r="X56" i="28"/>
  <c r="T56" i="28"/>
  <c r="V56" i="28"/>
  <c r="Y56" i="28"/>
  <c r="S56" i="28"/>
  <c r="BT56" i="28"/>
  <c r="BW56" i="28"/>
  <c r="BR56" i="28"/>
  <c r="BU56" i="28"/>
  <c r="CZ56" i="28"/>
  <c r="DA56" i="28"/>
  <c r="DC56" i="28"/>
  <c r="CX56" i="28"/>
  <c r="C54" i="28"/>
  <c r="AJ54" i="28"/>
  <c r="BQ54" i="28"/>
  <c r="CW54" i="28"/>
  <c r="ED54" i="28"/>
  <c r="GO54" i="28"/>
  <c r="HT54" i="28"/>
  <c r="HP54" i="28"/>
  <c r="Q55" i="28"/>
  <c r="AG55" i="28"/>
  <c r="AW55" i="28"/>
  <c r="AS55" i="28"/>
  <c r="AU55" i="28"/>
  <c r="BK55" i="28"/>
  <c r="BM55" i="28"/>
  <c r="BI55" i="28"/>
  <c r="EA55" i="28"/>
  <c r="DW55" i="28"/>
  <c r="EB55" i="28"/>
  <c r="DV55" i="28"/>
  <c r="DY55" i="28"/>
  <c r="FH55" i="28"/>
  <c r="FD55" i="28"/>
  <c r="FF55" i="28"/>
  <c r="FI55" i="28"/>
  <c r="FC55" i="28"/>
  <c r="HC55" i="28"/>
  <c r="HF55" i="28"/>
  <c r="HA55" i="28"/>
  <c r="HD55" i="28"/>
  <c r="DS56" i="28"/>
  <c r="DO56" i="28"/>
  <c r="DT56" i="28"/>
  <c r="DN56" i="28"/>
  <c r="DQ56" i="28"/>
  <c r="EZ56" i="28"/>
  <c r="EV56" i="28"/>
  <c r="EX56" i="28"/>
  <c r="FA56" i="28"/>
  <c r="EU56" i="28"/>
  <c r="GU56" i="28"/>
  <c r="GX56" i="28"/>
  <c r="GS56" i="28"/>
  <c r="GV56" i="28"/>
  <c r="S55" i="28"/>
  <c r="W55" i="28"/>
  <c r="AZ55" i="28"/>
  <c r="BD55" i="28"/>
  <c r="CK55" i="28"/>
  <c r="CG55" i="28"/>
  <c r="EY55" i="28"/>
  <c r="EU55" i="28"/>
  <c r="HL55" i="28"/>
  <c r="HH55" i="28"/>
  <c r="O56" i="28"/>
  <c r="K56" i="28"/>
  <c r="CC56" i="28"/>
  <c r="BY56" i="28"/>
  <c r="EP56" i="28"/>
  <c r="EL56" i="28"/>
  <c r="HD56" i="28"/>
  <c r="GZ56" i="28"/>
  <c r="DR55" i="28"/>
  <c r="DN55" i="28"/>
  <c r="GE55" i="28"/>
  <c r="GA55" i="28"/>
  <c r="AV56" i="28"/>
  <c r="AR56" i="28"/>
  <c r="DJ56" i="28"/>
  <c r="DF56" i="28"/>
  <c r="FW56" i="28"/>
  <c r="FS56" i="28"/>
  <c r="CJ9" i="28"/>
  <c r="CK9" i="28" s="1"/>
  <c r="FQ24" i="28"/>
  <c r="FL24" i="28"/>
  <c r="FK24" i="28"/>
  <c r="FN18" i="28"/>
  <c r="FO18" i="28" s="1"/>
  <c r="DT31" i="28"/>
  <c r="DO31" i="28"/>
  <c r="DN31" i="28"/>
  <c r="BF34" i="28"/>
  <c r="BA34" i="28"/>
  <c r="AZ34" i="28"/>
  <c r="CP33" i="28"/>
  <c r="CO33" i="28" s="1"/>
  <c r="EB29" i="28"/>
  <c r="BI8" i="28"/>
  <c r="BH8" i="28"/>
  <c r="FN14" i="28"/>
  <c r="FO14" i="28" s="1"/>
  <c r="CP13" i="28"/>
  <c r="CO13" i="28" s="1"/>
  <c r="FL12" i="28"/>
  <c r="FK12" i="28" s="1"/>
  <c r="CP15" i="28"/>
  <c r="CO15" i="28" s="1"/>
  <c r="CM35" i="28"/>
  <c r="Y33" i="28"/>
  <c r="Y34" i="28"/>
  <c r="CR34" i="28"/>
  <c r="CS34" i="28"/>
  <c r="CU35" i="28"/>
  <c r="CP34" i="28"/>
  <c r="CO34" i="28"/>
  <c r="EV15" i="28"/>
  <c r="EU15" i="28" s="1"/>
  <c r="Q35" i="28"/>
  <c r="CR31" i="28"/>
  <c r="CS31" i="28" s="1"/>
  <c r="AG32" i="28"/>
  <c r="I35" i="28"/>
  <c r="I36" i="28"/>
  <c r="DG33" i="28"/>
  <c r="DF33" i="28"/>
  <c r="DI33" i="28"/>
  <c r="DJ33" i="28"/>
  <c r="DL34" i="28"/>
  <c r="CP28" i="28"/>
  <c r="CO28" i="28" s="1"/>
  <c r="CR28" i="28"/>
  <c r="CS28" i="28" s="1"/>
  <c r="AP36" i="28"/>
  <c r="BN33" i="28"/>
  <c r="FL13" i="28"/>
  <c r="FK13" i="28" s="1"/>
  <c r="CR19" i="28"/>
  <c r="CS19" i="28" s="1"/>
  <c r="CE36" i="28"/>
  <c r="CE37" i="28"/>
  <c r="CS33" i="28"/>
  <c r="FL10" i="28"/>
  <c r="FK10" i="28" s="1"/>
  <c r="FN10" i="28"/>
  <c r="FO10" i="28" s="1"/>
  <c r="EV16" i="28"/>
  <c r="EU16" i="28" s="1"/>
  <c r="CP23" i="28"/>
  <c r="CO23" i="28" s="1"/>
  <c r="EV19" i="28"/>
  <c r="EU19" i="28" s="1"/>
  <c r="EX19" i="28"/>
  <c r="EY19" i="28" s="1"/>
  <c r="EV22" i="28"/>
  <c r="EU22" i="28" s="1"/>
  <c r="EX22" i="28"/>
  <c r="EY22" i="28" s="1"/>
  <c r="BW37" i="28"/>
  <c r="FI25" i="28"/>
  <c r="FI26" i="28"/>
  <c r="CR27" i="28"/>
  <c r="CS27" i="28" s="1"/>
  <c r="EV26" i="28"/>
  <c r="EU26" i="28" s="1"/>
  <c r="EV23" i="28"/>
  <c r="EU23" i="28" s="1"/>
  <c r="EX23" i="28"/>
  <c r="EY23" i="28" s="1"/>
  <c r="FL20" i="28"/>
  <c r="FK20" i="28" s="1"/>
  <c r="EV8" i="28"/>
  <c r="EU8" i="28" s="1"/>
  <c r="CR14" i="28"/>
  <c r="CS14" i="28" s="1"/>
  <c r="CP14" i="28"/>
  <c r="CO14" i="28" s="1"/>
  <c r="CR22" i="28"/>
  <c r="CS22" i="28" s="1"/>
  <c r="CP22" i="28"/>
  <c r="CO22" i="28" s="1"/>
  <c r="FA27" i="28"/>
  <c r="EX21" i="28"/>
  <c r="EY21" i="28" s="1"/>
  <c r="CP18" i="28"/>
  <c r="CO18" i="28" s="1"/>
  <c r="CR18" i="28"/>
  <c r="CS18" i="28" s="1"/>
  <c r="FN17" i="28"/>
  <c r="FO17" i="28" s="1"/>
  <c r="FL17" i="28"/>
  <c r="FK17" i="28" s="1"/>
  <c r="EX13" i="28"/>
  <c r="EY13" i="28" s="1"/>
  <c r="EV13" i="28"/>
  <c r="EU13" i="28" s="1"/>
  <c r="FN11" i="28"/>
  <c r="FO11" i="28" s="1"/>
  <c r="FL11" i="28"/>
  <c r="FK11" i="28" s="1"/>
  <c r="FN24" i="28"/>
  <c r="FO24" i="28"/>
  <c r="BC34" i="28"/>
  <c r="BD34" i="28"/>
  <c r="BF35" i="28"/>
  <c r="BF36" i="28"/>
  <c r="FY23" i="28"/>
  <c r="FY24" i="28"/>
  <c r="DT32" i="28"/>
  <c r="DO32" i="28"/>
  <c r="DN32" i="28"/>
  <c r="DQ31" i="28"/>
  <c r="DR31" i="28"/>
  <c r="DY29" i="28"/>
  <c r="DZ29" i="28"/>
  <c r="EB30" i="28"/>
  <c r="N35" i="28"/>
  <c r="O35" i="28"/>
  <c r="L35" i="28"/>
  <c r="K35" i="28"/>
  <c r="FD26" i="28"/>
  <c r="FC26" i="28"/>
  <c r="FF26" i="28"/>
  <c r="FG26" i="28"/>
  <c r="FI27" i="28"/>
  <c r="F36" i="28"/>
  <c r="G36" i="28"/>
  <c r="D36" i="28"/>
  <c r="C36" i="28"/>
  <c r="AX36" i="28"/>
  <c r="AS35" i="28"/>
  <c r="BA36" i="28"/>
  <c r="AZ36" i="28"/>
  <c r="BC36" i="28"/>
  <c r="BD36" i="28"/>
  <c r="DG34" i="28"/>
  <c r="DF34" i="28"/>
  <c r="DI34" i="28"/>
  <c r="DJ34" i="28"/>
  <c r="D35" i="28"/>
  <c r="C35" i="28"/>
  <c r="F35" i="28"/>
  <c r="G35" i="28"/>
  <c r="V34" i="28"/>
  <c r="W34" i="28"/>
  <c r="T34" i="28"/>
  <c r="S34" i="28"/>
  <c r="CB37" i="28"/>
  <c r="CC37" i="28"/>
  <c r="CE38" i="28"/>
  <c r="BZ37" i="28"/>
  <c r="BY37" i="28"/>
  <c r="BN34" i="28"/>
  <c r="BI33" i="28"/>
  <c r="BH33" i="28"/>
  <c r="BK33" i="28"/>
  <c r="BL33" i="28"/>
  <c r="FF25" i="28"/>
  <c r="FG25" i="28"/>
  <c r="FD25" i="28"/>
  <c r="FC25" i="28"/>
  <c r="BT37" i="28"/>
  <c r="BZ36" i="28"/>
  <c r="BY36" i="28"/>
  <c r="CB36" i="28"/>
  <c r="CC36" i="28"/>
  <c r="AK36" i="28"/>
  <c r="AJ36" i="28"/>
  <c r="AM36" i="28"/>
  <c r="AN36" i="28"/>
  <c r="AP37" i="28"/>
  <c r="BW38" i="28"/>
  <c r="V33" i="28"/>
  <c r="W33" i="28"/>
  <c r="T33" i="28"/>
  <c r="S33" i="28"/>
  <c r="CJ35" i="28"/>
  <c r="CK35" i="28"/>
  <c r="CH35" i="28"/>
  <c r="CG35" i="28"/>
  <c r="EV27" i="28"/>
  <c r="EU27" i="28"/>
  <c r="EX27" i="28"/>
  <c r="EY27" i="28"/>
  <c r="FN25" i="28"/>
  <c r="FL25" i="28"/>
  <c r="BA35" i="28"/>
  <c r="AZ35" i="28"/>
  <c r="BC35" i="28"/>
  <c r="BD35" i="28"/>
  <c r="AD32" i="28"/>
  <c r="AE32" i="28"/>
  <c r="AB32" i="28"/>
  <c r="AA32" i="28"/>
  <c r="AG33" i="28"/>
  <c r="K34" i="28"/>
  <c r="O34" i="28"/>
  <c r="CP35" i="28"/>
  <c r="CO35" i="28"/>
  <c r="CU36" i="28"/>
  <c r="CR35" i="28"/>
  <c r="CS35" i="28"/>
  <c r="FA28" i="28"/>
  <c r="DQ32" i="28"/>
  <c r="DR32" i="28"/>
  <c r="FS23" i="28"/>
  <c r="FV23" i="28"/>
  <c r="FW23" i="28"/>
  <c r="DY30" i="28"/>
  <c r="DZ30" i="28"/>
  <c r="DW30" i="28"/>
  <c r="DV30" i="28"/>
  <c r="AK37" i="28"/>
  <c r="AJ37" i="28"/>
  <c r="AM37" i="28"/>
  <c r="AN37" i="28"/>
  <c r="AP38" i="28"/>
  <c r="BK34" i="28"/>
  <c r="BL34" i="28"/>
  <c r="BI34" i="28"/>
  <c r="BH34" i="28"/>
  <c r="BN35" i="28"/>
  <c r="D37" i="28"/>
  <c r="F37" i="28"/>
  <c r="I38" i="28"/>
  <c r="FA29" i="28"/>
  <c r="FV24" i="28"/>
  <c r="FW24" i="28"/>
  <c r="FT24" i="28"/>
  <c r="FS24" i="28"/>
  <c r="BF38" i="28"/>
  <c r="FO26" i="28"/>
  <c r="BZ38" i="28"/>
  <c r="BY38" i="28"/>
  <c r="CB38" i="28"/>
  <c r="CC38" i="28"/>
  <c r="FI28" i="28"/>
  <c r="FD27" i="28"/>
  <c r="FC27" i="28"/>
  <c r="FF27" i="28"/>
  <c r="FG27" i="28"/>
  <c r="Q37" i="28"/>
  <c r="DL36" i="28"/>
  <c r="DF35" i="28"/>
  <c r="DR33" i="28"/>
  <c r="CM37" i="28"/>
  <c r="CK36" i="28"/>
  <c r="AS36" i="28"/>
  <c r="AR36" i="28"/>
  <c r="AU36" i="28"/>
  <c r="AV36" i="28"/>
  <c r="AX37" i="28"/>
  <c r="CP36" i="28"/>
  <c r="CO36" i="28"/>
  <c r="CR36" i="28"/>
  <c r="CS36" i="28"/>
  <c r="CU37" i="28"/>
  <c r="AB33" i="28"/>
  <c r="AA33" i="28"/>
  <c r="AD33" i="28"/>
  <c r="AE33" i="28"/>
  <c r="AG34" i="28"/>
  <c r="BR38" i="28"/>
  <c r="BQ38" i="28"/>
  <c r="BT38" i="28"/>
  <c r="BU38" i="28"/>
  <c r="AG35" i="28"/>
  <c r="BT39" i="28"/>
  <c r="BW40" i="28"/>
  <c r="Y37" i="28"/>
  <c r="S36" i="28"/>
  <c r="N37" i="28"/>
  <c r="O37" i="28"/>
  <c r="Q38" i="28"/>
  <c r="L37" i="28"/>
  <c r="K37" i="28"/>
  <c r="EV29" i="28"/>
  <c r="EU29" i="28"/>
  <c r="EX29" i="28"/>
  <c r="EY29" i="28"/>
  <c r="FA30" i="28"/>
  <c r="AJ38" i="28"/>
  <c r="AP39" i="28"/>
  <c r="AS37" i="28"/>
  <c r="AR37" i="28"/>
  <c r="AU37" i="28"/>
  <c r="AV37" i="28"/>
  <c r="CH37" i="28"/>
  <c r="CG37" i="28"/>
  <c r="CJ37" i="28"/>
  <c r="CK37" i="28"/>
  <c r="FF28" i="28"/>
  <c r="FG28" i="28"/>
  <c r="FD28" i="28"/>
  <c r="FC28" i="28"/>
  <c r="BI35" i="28"/>
  <c r="BH35" i="28"/>
  <c r="BK35" i="28"/>
  <c r="BL35" i="28"/>
  <c r="BN36" i="28"/>
  <c r="CP37" i="28"/>
  <c r="CO37" i="28"/>
  <c r="CR37" i="28"/>
  <c r="CS37" i="28"/>
  <c r="DG36" i="28"/>
  <c r="DF36" i="28"/>
  <c r="DI36" i="28"/>
  <c r="DJ36" i="28"/>
  <c r="BZ39" i="28"/>
  <c r="BY39" i="28"/>
  <c r="CB39" i="28"/>
  <c r="BC38" i="28"/>
  <c r="BD38" i="28"/>
  <c r="BA38" i="28"/>
  <c r="AZ38" i="28"/>
  <c r="D38" i="28"/>
  <c r="C38" i="28"/>
  <c r="F38" i="28"/>
  <c r="G38" i="28"/>
  <c r="BI36" i="28"/>
  <c r="BH36" i="28"/>
  <c r="BK36" i="28"/>
  <c r="BL36" i="28"/>
  <c r="BN37" i="28"/>
  <c r="I40" i="28"/>
  <c r="BF40" i="28"/>
  <c r="AM39" i="28"/>
  <c r="AN39" i="28"/>
  <c r="AK39" i="28"/>
  <c r="AJ39" i="28"/>
  <c r="BR40" i="28"/>
  <c r="BQ40" i="28"/>
  <c r="BT40" i="28"/>
  <c r="BU40" i="28"/>
  <c r="AB35" i="28"/>
  <c r="AA35" i="28"/>
  <c r="AD35" i="28"/>
  <c r="AE35" i="28"/>
  <c r="EX30" i="28"/>
  <c r="EY30" i="28"/>
  <c r="EV30" i="28"/>
  <c r="EU30" i="28"/>
  <c r="L38" i="28"/>
  <c r="K38" i="28"/>
  <c r="N38" i="28"/>
  <c r="O38" i="28"/>
  <c r="Q39" i="28"/>
  <c r="T37" i="28"/>
  <c r="S37" i="28"/>
  <c r="V37" i="28"/>
  <c r="W37" i="28"/>
  <c r="AU38" i="28"/>
  <c r="AX39" i="28"/>
  <c r="AS39" i="28"/>
  <c r="AR39" i="28"/>
  <c r="AU39" i="28"/>
  <c r="AV39" i="28"/>
  <c r="AX40" i="28"/>
  <c r="BN38" i="28"/>
  <c r="BK37" i="28"/>
  <c r="BL37" i="28"/>
  <c r="BI37" i="28"/>
  <c r="BH37" i="28"/>
  <c r="L39" i="28"/>
  <c r="K39" i="28"/>
  <c r="Q40" i="28"/>
  <c r="N39" i="28"/>
  <c r="O39" i="28"/>
  <c r="F40" i="28"/>
  <c r="G40" i="28"/>
  <c r="D40" i="28"/>
  <c r="C40" i="28"/>
  <c r="AK40" i="28"/>
  <c r="AP41" i="28"/>
  <c r="Y39" i="28"/>
  <c r="AB36" i="28"/>
  <c r="AE36" i="28"/>
  <c r="AG37" i="28"/>
  <c r="BA40" i="28"/>
  <c r="AZ40" i="28"/>
  <c r="BC40" i="28"/>
  <c r="BD40" i="28"/>
  <c r="AZ41" i="28"/>
  <c r="BF42" i="28"/>
  <c r="L40" i="28"/>
  <c r="K40" i="28"/>
  <c r="N40" i="28"/>
  <c r="O40" i="28"/>
  <c r="Q41" i="28"/>
  <c r="BH38" i="28"/>
  <c r="BK38" i="28"/>
  <c r="BL38" i="28"/>
  <c r="BN39" i="28"/>
  <c r="AK41" i="28"/>
  <c r="AJ41" i="28"/>
  <c r="AM41" i="28"/>
  <c r="AN41" i="28"/>
  <c r="G41" i="28"/>
  <c r="C41" i="28"/>
  <c r="I42" i="28"/>
  <c r="AS40" i="28"/>
  <c r="AR40" i="28"/>
  <c r="AU40" i="28"/>
  <c r="AV40" i="28"/>
  <c r="AX41" i="28"/>
  <c r="AB37" i="28"/>
  <c r="AA37" i="28"/>
  <c r="AG38" i="28"/>
  <c r="AD37" i="28"/>
  <c r="AE37" i="28"/>
  <c r="V39" i="28"/>
  <c r="W39" i="28"/>
  <c r="T39" i="28"/>
  <c r="S39" i="28"/>
  <c r="Y40" i="28"/>
  <c r="AU41" i="28"/>
  <c r="AV41" i="28"/>
  <c r="AS41" i="28"/>
  <c r="AR41" i="28"/>
  <c r="AX42" i="28"/>
  <c r="L41" i="28"/>
  <c r="K41" i="28"/>
  <c r="N41" i="28"/>
  <c r="O41" i="28"/>
  <c r="Q42" i="28"/>
  <c r="Y41" i="28"/>
  <c r="W40" i="28"/>
  <c r="AB38" i="28"/>
  <c r="AA38" i="28"/>
  <c r="AD38" i="28"/>
  <c r="AE38" i="28"/>
  <c r="AG39" i="28"/>
  <c r="AK42" i="28"/>
  <c r="AP43" i="28"/>
  <c r="D42" i="28"/>
  <c r="C42" i="28"/>
  <c r="F42" i="28"/>
  <c r="G42" i="28"/>
  <c r="BA42" i="28"/>
  <c r="AZ42" i="28"/>
  <c r="BC42" i="28"/>
  <c r="BD42" i="28"/>
  <c r="BK39" i="28"/>
  <c r="BL39" i="28"/>
  <c r="BI39" i="28"/>
  <c r="BH39" i="28"/>
  <c r="BN40" i="28"/>
  <c r="AD39" i="28"/>
  <c r="AE39" i="28"/>
  <c r="AB39" i="28"/>
  <c r="AA39" i="28"/>
  <c r="AG40" i="28"/>
  <c r="V41" i="28"/>
  <c r="W41" i="28"/>
  <c r="T41" i="28"/>
  <c r="S41" i="28"/>
  <c r="BK40" i="28"/>
  <c r="BL40" i="28"/>
  <c r="BI40" i="28"/>
  <c r="BH40" i="28"/>
  <c r="BN41" i="28"/>
  <c r="AK43" i="28"/>
  <c r="AJ43" i="28"/>
  <c r="AM43" i="28"/>
  <c r="AN43" i="28"/>
  <c r="AX43" i="28"/>
  <c r="AU42" i="28"/>
  <c r="AV42" i="28"/>
  <c r="AS42" i="28"/>
  <c r="AR42" i="28"/>
  <c r="C43" i="28"/>
  <c r="I44" i="28"/>
  <c r="N42" i="28"/>
  <c r="O42" i="28"/>
  <c r="L42" i="28"/>
  <c r="K42" i="28"/>
  <c r="Q43" i="28"/>
  <c r="AD40" i="28"/>
  <c r="AE40" i="28"/>
  <c r="AB40" i="28"/>
  <c r="AA40" i="28"/>
  <c r="AG41" i="28"/>
  <c r="F44" i="28"/>
  <c r="G44" i="28"/>
  <c r="D44" i="28"/>
  <c r="C44" i="28"/>
  <c r="W42" i="28"/>
  <c r="Y43" i="28"/>
  <c r="L43" i="28"/>
  <c r="K43" i="28"/>
  <c r="N43" i="28"/>
  <c r="O43" i="28"/>
  <c r="Q44" i="28"/>
  <c r="AS43" i="28"/>
  <c r="AR43" i="28"/>
  <c r="AU43" i="28"/>
  <c r="AV43" i="28"/>
  <c r="BK41" i="28"/>
  <c r="BL41" i="28"/>
  <c r="BI41" i="28"/>
  <c r="BH41" i="28"/>
  <c r="G45" i="28"/>
  <c r="I46" i="28"/>
  <c r="D45" i="28"/>
  <c r="T43" i="28"/>
  <c r="S43" i="28"/>
  <c r="V43" i="28"/>
  <c r="W43" i="28"/>
  <c r="N44" i="28"/>
  <c r="O44" i="28"/>
  <c r="Q45" i="28"/>
  <c r="L44" i="28"/>
  <c r="K44" i="28"/>
  <c r="AD41" i="28"/>
  <c r="AE41" i="28"/>
  <c r="AB41" i="28"/>
  <c r="AA41" i="28"/>
  <c r="AG42" i="28"/>
  <c r="AB42" i="28"/>
  <c r="AA42" i="28"/>
  <c r="AG43" i="28"/>
  <c r="AD42" i="28"/>
  <c r="AE42" i="28"/>
  <c r="L45" i="28"/>
  <c r="K45" i="28"/>
  <c r="N45" i="28"/>
  <c r="O45" i="28"/>
  <c r="Q46" i="28"/>
  <c r="Y45" i="28"/>
  <c r="F46" i="28"/>
  <c r="G46" i="28"/>
  <c r="D46" i="28"/>
  <c r="C46" i="28"/>
  <c r="L46" i="28"/>
  <c r="K46" i="28"/>
  <c r="N46" i="28"/>
  <c r="O46" i="28"/>
  <c r="Q47" i="28"/>
  <c r="I48" i="28"/>
  <c r="AB43" i="28"/>
  <c r="AA43" i="28"/>
  <c r="AD43" i="28"/>
  <c r="AE43" i="28"/>
  <c r="AG44" i="28"/>
  <c r="T45" i="28"/>
  <c r="S45" i="28"/>
  <c r="V45" i="28"/>
  <c r="W45" i="28"/>
  <c r="V46" i="28"/>
  <c r="N47" i="28"/>
  <c r="O47" i="28"/>
  <c r="L47" i="28"/>
  <c r="K47" i="28"/>
  <c r="AB44" i="28"/>
  <c r="AA44" i="28"/>
  <c r="AG45" i="28"/>
  <c r="AD44" i="28"/>
  <c r="AE44" i="28"/>
  <c r="F48" i="28"/>
  <c r="G48" i="28"/>
  <c r="D48" i="28"/>
  <c r="C48" i="28"/>
  <c r="AD45" i="28"/>
  <c r="AE45" i="28"/>
  <c r="AB45" i="28"/>
  <c r="AA45" i="28"/>
  <c r="BF10" i="9"/>
  <c r="X10" i="9"/>
  <c r="BO6" i="9"/>
  <c r="BN6" i="9"/>
  <c r="BM6" i="9"/>
  <c r="BL6" i="9"/>
  <c r="BK6" i="9"/>
  <c r="BJ6" i="9"/>
  <c r="AC41" i="9"/>
  <c r="AB41" i="9"/>
  <c r="AA41" i="9"/>
  <c r="Z41" i="9"/>
  <c r="AD41" i="9" s="1"/>
  <c r="AF41" i="9" s="1"/>
  <c r="AC40" i="9"/>
  <c r="AB40" i="9"/>
  <c r="AA40" i="9"/>
  <c r="Z40" i="9"/>
  <c r="AD40" i="9" s="1"/>
  <c r="AF40" i="9" s="1"/>
  <c r="AC39" i="9"/>
  <c r="AB39" i="9"/>
  <c r="AA39" i="9"/>
  <c r="Z39" i="9"/>
  <c r="AD39" i="9" s="1"/>
  <c r="AC38" i="9"/>
  <c r="AB38" i="9"/>
  <c r="AA38" i="9"/>
  <c r="Z38" i="9"/>
  <c r="AD38" i="9" s="1"/>
  <c r="AF38" i="9" s="1"/>
  <c r="AC37" i="9"/>
  <c r="AB37" i="9"/>
  <c r="AA37" i="9"/>
  <c r="Z37" i="9"/>
  <c r="AD37" i="9" s="1"/>
  <c r="AC36" i="9"/>
  <c r="AB36" i="9"/>
  <c r="AA36" i="9"/>
  <c r="Z36" i="9"/>
  <c r="AD36" i="9" s="1"/>
  <c r="AJ36" i="9" s="1"/>
  <c r="BG36" i="9" s="1"/>
  <c r="AC35" i="9"/>
  <c r="AB35" i="9"/>
  <c r="AA35" i="9"/>
  <c r="Z35" i="9"/>
  <c r="AD35" i="9" s="1"/>
  <c r="AC34" i="9"/>
  <c r="AB34" i="9"/>
  <c r="AA34" i="9"/>
  <c r="Z34" i="9"/>
  <c r="AD34" i="9" s="1"/>
  <c r="AF34" i="9" s="1"/>
  <c r="AC33" i="9"/>
  <c r="AB33" i="9"/>
  <c r="AA33" i="9"/>
  <c r="Z33" i="9"/>
  <c r="AD33" i="9" s="1"/>
  <c r="AC32" i="9"/>
  <c r="AB32" i="9"/>
  <c r="AA32" i="9"/>
  <c r="Z32" i="9"/>
  <c r="AD32" i="9" s="1"/>
  <c r="AC31" i="9"/>
  <c r="AB31" i="9"/>
  <c r="AA31" i="9"/>
  <c r="Z31" i="9"/>
  <c r="AD31" i="9" s="1"/>
  <c r="AC30" i="9"/>
  <c r="AB30" i="9"/>
  <c r="AA30" i="9"/>
  <c r="Z30" i="9"/>
  <c r="AD30" i="9" s="1"/>
  <c r="AC29" i="9"/>
  <c r="AB29" i="9"/>
  <c r="AA29" i="9"/>
  <c r="Z29" i="9"/>
  <c r="AD29" i="9" s="1"/>
  <c r="AF29" i="9" s="1"/>
  <c r="AC28" i="9"/>
  <c r="AB28" i="9"/>
  <c r="AA28" i="9"/>
  <c r="Z28" i="9"/>
  <c r="AD28" i="9" s="1"/>
  <c r="AF28" i="9" s="1"/>
  <c r="AC27" i="9"/>
  <c r="AB27" i="9"/>
  <c r="AA27" i="9"/>
  <c r="Z27" i="9"/>
  <c r="AD27" i="9" s="1"/>
  <c r="AC26" i="9"/>
  <c r="AB26" i="9"/>
  <c r="AA26" i="9"/>
  <c r="Z26" i="9"/>
  <c r="AD26" i="9" s="1"/>
  <c r="AC25" i="9"/>
  <c r="AB25" i="9"/>
  <c r="AA25" i="9"/>
  <c r="Z25" i="9"/>
  <c r="AD25" i="9" s="1"/>
  <c r="AC24" i="9"/>
  <c r="AB24" i="9"/>
  <c r="AA24" i="9"/>
  <c r="Z24" i="9"/>
  <c r="AD24" i="9" s="1"/>
  <c r="AC23" i="9"/>
  <c r="AB23" i="9"/>
  <c r="AA23" i="9"/>
  <c r="Z23" i="9"/>
  <c r="AD23" i="9" s="1"/>
  <c r="AC22" i="9"/>
  <c r="AB22" i="9"/>
  <c r="AA22" i="9"/>
  <c r="Z22" i="9"/>
  <c r="AD22" i="9" s="1"/>
  <c r="AF22" i="9" s="1"/>
  <c r="AC21" i="9"/>
  <c r="AB21" i="9"/>
  <c r="AA21" i="9"/>
  <c r="Z21" i="9"/>
  <c r="AD21" i="9" s="1"/>
  <c r="AC20" i="9"/>
  <c r="AB20" i="9"/>
  <c r="AA20" i="9"/>
  <c r="Z20" i="9"/>
  <c r="AD20" i="9" s="1"/>
  <c r="AC19" i="9"/>
  <c r="AB19" i="9"/>
  <c r="AA19" i="9"/>
  <c r="Z19" i="9"/>
  <c r="AD19" i="9" s="1"/>
  <c r="AF19" i="9" s="1"/>
  <c r="AC18" i="9"/>
  <c r="AB18" i="9"/>
  <c r="AA18" i="9"/>
  <c r="Z18" i="9"/>
  <c r="AD18" i="9" s="1"/>
  <c r="AF18" i="9" s="1"/>
  <c r="AC17" i="9"/>
  <c r="AB17" i="9"/>
  <c r="AA17" i="9"/>
  <c r="Z17" i="9"/>
  <c r="AD17" i="9" s="1"/>
  <c r="AF17" i="9" s="1"/>
  <c r="AC16" i="9"/>
  <c r="AB16" i="9"/>
  <c r="AA16" i="9"/>
  <c r="Z16" i="9"/>
  <c r="AD16" i="9" s="1"/>
  <c r="AC15" i="9"/>
  <c r="AB15" i="9"/>
  <c r="AA15" i="9"/>
  <c r="Z15" i="9"/>
  <c r="AD15" i="9" s="1"/>
  <c r="AC14" i="9"/>
  <c r="AB14" i="9"/>
  <c r="AA14" i="9"/>
  <c r="Z14" i="9"/>
  <c r="AD14" i="9" s="1"/>
  <c r="AF14" i="9" s="1"/>
  <c r="AC13" i="9"/>
  <c r="AB13" i="9"/>
  <c r="AA13" i="9"/>
  <c r="Z13" i="9"/>
  <c r="AD13" i="9" s="1"/>
  <c r="AF13" i="9" s="1"/>
  <c r="AC12" i="9"/>
  <c r="AB12" i="9"/>
  <c r="AA12" i="9"/>
  <c r="Z12" i="9"/>
  <c r="AD12" i="9" s="1"/>
  <c r="AC11" i="9"/>
  <c r="AB11" i="9"/>
  <c r="AA11" i="9"/>
  <c r="Z11" i="9"/>
  <c r="AD11" i="9" s="1"/>
  <c r="AA10" i="9"/>
  <c r="T6" i="9"/>
  <c r="U6" i="9"/>
  <c r="O172" i="9"/>
  <c r="O173" i="9"/>
  <c r="O174" i="9"/>
  <c r="O175" i="9"/>
  <c r="AD14" i="21"/>
  <c r="AC14" i="21"/>
  <c r="AB14" i="21"/>
  <c r="AA14" i="21"/>
  <c r="Z14" i="21"/>
  <c r="Y14" i="21"/>
  <c r="X14" i="21"/>
  <c r="W14" i="21"/>
  <c r="V14" i="21"/>
  <c r="U14" i="21"/>
  <c r="T14" i="21"/>
  <c r="S14" i="21"/>
  <c r="R14" i="21"/>
  <c r="Q14" i="21"/>
  <c r="P14" i="21"/>
  <c r="O14" i="21"/>
  <c r="N14" i="21"/>
  <c r="M14" i="21"/>
  <c r="L14" i="21"/>
  <c r="K14" i="21"/>
  <c r="J14" i="21"/>
  <c r="I14" i="21"/>
  <c r="H14" i="21"/>
  <c r="G14" i="21"/>
  <c r="F14" i="21"/>
  <c r="E14" i="21"/>
  <c r="D14" i="21"/>
  <c r="C14" i="21"/>
  <c r="AD13" i="21"/>
  <c r="AC13" i="21"/>
  <c r="AB13" i="21"/>
  <c r="AA13" i="21"/>
  <c r="Z13" i="21"/>
  <c r="Y13" i="21"/>
  <c r="X13" i="21"/>
  <c r="W13" i="21"/>
  <c r="V13" i="21"/>
  <c r="U13" i="21"/>
  <c r="T13" i="21"/>
  <c r="S13" i="21"/>
  <c r="R13" i="21"/>
  <c r="Q13" i="21"/>
  <c r="P13" i="21"/>
  <c r="O13" i="21"/>
  <c r="N13" i="21"/>
  <c r="M13" i="21"/>
  <c r="L13" i="21"/>
  <c r="K13" i="21"/>
  <c r="J13" i="21"/>
  <c r="I13" i="21"/>
  <c r="H13" i="21"/>
  <c r="G13" i="21"/>
  <c r="F13" i="21"/>
  <c r="E13" i="21"/>
  <c r="D13" i="21"/>
  <c r="C13" i="21"/>
  <c r="AD12" i="21"/>
  <c r="AC12" i="21"/>
  <c r="AB12" i="21"/>
  <c r="AA12" i="21"/>
  <c r="Z12" i="21"/>
  <c r="Y12" i="21"/>
  <c r="X12" i="21"/>
  <c r="W12" i="21"/>
  <c r="V12" i="21"/>
  <c r="U12" i="21"/>
  <c r="T12" i="21"/>
  <c r="S12" i="21"/>
  <c r="R12" i="21"/>
  <c r="Q12" i="21"/>
  <c r="P12" i="21"/>
  <c r="O12" i="21"/>
  <c r="N12" i="21"/>
  <c r="M12" i="21"/>
  <c r="L12" i="21"/>
  <c r="K12" i="21"/>
  <c r="J12" i="21"/>
  <c r="AH36" i="9" s="1"/>
  <c r="AI36" i="9" s="1"/>
  <c r="I12" i="21"/>
  <c r="H12" i="21"/>
  <c r="G12" i="21"/>
  <c r="F12" i="21"/>
  <c r="E12" i="21"/>
  <c r="D12" i="21"/>
  <c r="C12" i="21"/>
  <c r="AD11" i="21"/>
  <c r="AC11" i="21"/>
  <c r="AB11" i="21"/>
  <c r="AA11" i="21"/>
  <c r="Z11" i="21"/>
  <c r="Y11" i="21"/>
  <c r="X11" i="21"/>
  <c r="W11" i="21"/>
  <c r="V11" i="21"/>
  <c r="U11" i="21"/>
  <c r="T11" i="21"/>
  <c r="S11" i="21"/>
  <c r="R11" i="21"/>
  <c r="Q11" i="21"/>
  <c r="P11" i="21"/>
  <c r="O11" i="21"/>
  <c r="N11" i="21"/>
  <c r="M11" i="21"/>
  <c r="L11" i="21"/>
  <c r="K11" i="21"/>
  <c r="J11" i="21"/>
  <c r="I11" i="21"/>
  <c r="H11" i="21"/>
  <c r="G11" i="21"/>
  <c r="F11" i="21"/>
  <c r="E11" i="21"/>
  <c r="D11" i="21"/>
  <c r="C11" i="21"/>
  <c r="AD10" i="21"/>
  <c r="AC10" i="21"/>
  <c r="AB10" i="21"/>
  <c r="AA10" i="21"/>
  <c r="Z10" i="21"/>
  <c r="Y10" i="21"/>
  <c r="X10" i="21"/>
  <c r="W10" i="21"/>
  <c r="V10" i="21"/>
  <c r="U10" i="21"/>
  <c r="T10" i="21"/>
  <c r="S10" i="21"/>
  <c r="R10" i="21"/>
  <c r="Q10" i="21"/>
  <c r="P10" i="21"/>
  <c r="O10" i="21"/>
  <c r="N10" i="21"/>
  <c r="M10" i="21"/>
  <c r="L10" i="21"/>
  <c r="K10" i="21"/>
  <c r="J10" i="21"/>
  <c r="I10" i="21"/>
  <c r="H10" i="21"/>
  <c r="G10" i="21"/>
  <c r="F10" i="21"/>
  <c r="E10" i="21"/>
  <c r="D10" i="21"/>
  <c r="C10" i="21"/>
  <c r="AD9" i="21"/>
  <c r="AD20" i="21" s="1"/>
  <c r="AC9" i="21"/>
  <c r="AC20" i="21" s="1"/>
  <c r="AB9" i="21"/>
  <c r="AB20" i="21" s="1"/>
  <c r="AA9" i="21"/>
  <c r="AA20" i="21" s="1"/>
  <c r="Z9" i="21"/>
  <c r="Z20" i="21" s="1"/>
  <c r="Y9" i="21"/>
  <c r="Y20" i="21" s="1"/>
  <c r="X9" i="21"/>
  <c r="X20" i="21" s="1"/>
  <c r="W9" i="21"/>
  <c r="W20" i="21" s="1"/>
  <c r="V9" i="21"/>
  <c r="V20" i="21" s="1"/>
  <c r="U9" i="21"/>
  <c r="U20" i="21" s="1"/>
  <c r="T9" i="21"/>
  <c r="T20" i="21" s="1"/>
  <c r="S9" i="21"/>
  <c r="S20" i="21" s="1"/>
  <c r="R9" i="21"/>
  <c r="R20" i="21" s="1"/>
  <c r="Q9" i="21"/>
  <c r="Q20" i="21" s="1"/>
  <c r="P9" i="21"/>
  <c r="P20" i="21" s="1"/>
  <c r="O9" i="21"/>
  <c r="O20" i="21" s="1"/>
  <c r="N9" i="21"/>
  <c r="N20" i="21" s="1"/>
  <c r="M9" i="21"/>
  <c r="M20" i="21" s="1"/>
  <c r="L9" i="21"/>
  <c r="L20" i="21" s="1"/>
  <c r="K9" i="21"/>
  <c r="K20" i="21" s="1"/>
  <c r="J9" i="21"/>
  <c r="J20" i="21" s="1"/>
  <c r="I9" i="21"/>
  <c r="I20" i="21" s="1"/>
  <c r="H9" i="21"/>
  <c r="H20" i="21" s="1"/>
  <c r="G9" i="21"/>
  <c r="G20" i="21" s="1"/>
  <c r="F9" i="21"/>
  <c r="F20" i="21" s="1"/>
  <c r="E9" i="21"/>
  <c r="E20" i="21" s="1"/>
  <c r="D9" i="21"/>
  <c r="D20" i="21" s="1"/>
  <c r="C9" i="21"/>
  <c r="C20" i="21" s="1"/>
  <c r="AD8" i="21"/>
  <c r="AD19" i="21" s="1"/>
  <c r="AC8" i="21"/>
  <c r="AC19" i="21" s="1"/>
  <c r="AB8" i="21"/>
  <c r="AB19" i="21" s="1"/>
  <c r="AA8" i="21"/>
  <c r="AA19" i="21" s="1"/>
  <c r="Z8" i="21"/>
  <c r="Z19" i="21" s="1"/>
  <c r="Y8" i="21"/>
  <c r="Y19" i="21" s="1"/>
  <c r="X8" i="21"/>
  <c r="X19" i="21" s="1"/>
  <c r="W8" i="21"/>
  <c r="W19" i="21" s="1"/>
  <c r="V8" i="21"/>
  <c r="V19" i="21" s="1"/>
  <c r="U8" i="21"/>
  <c r="U19" i="21" s="1"/>
  <c r="T8" i="21"/>
  <c r="T19" i="21" s="1"/>
  <c r="S8" i="21"/>
  <c r="S19" i="21" s="1"/>
  <c r="R8" i="21"/>
  <c r="R19" i="21" s="1"/>
  <c r="R21" i="21" s="1"/>
  <c r="Q8" i="21"/>
  <c r="Q19" i="21" s="1"/>
  <c r="P8" i="21"/>
  <c r="P19" i="21" s="1"/>
  <c r="O8" i="21"/>
  <c r="O19" i="21" s="1"/>
  <c r="N8" i="21"/>
  <c r="N19" i="21" s="1"/>
  <c r="M8" i="21"/>
  <c r="M19" i="21" s="1"/>
  <c r="L8" i="21"/>
  <c r="L19" i="21" s="1"/>
  <c r="K8" i="21"/>
  <c r="K19" i="21" s="1"/>
  <c r="J8" i="21"/>
  <c r="J19" i="21" s="1"/>
  <c r="J21" i="21" s="1"/>
  <c r="I8" i="21"/>
  <c r="I19" i="21" s="1"/>
  <c r="H8" i="21"/>
  <c r="H19" i="21" s="1"/>
  <c r="G8" i="21"/>
  <c r="G19" i="21" s="1"/>
  <c r="F8" i="21"/>
  <c r="F19" i="21" s="1"/>
  <c r="E8" i="21"/>
  <c r="E19" i="21" s="1"/>
  <c r="D8" i="21"/>
  <c r="D19" i="21" s="1"/>
  <c r="C8" i="21"/>
  <c r="C19" i="21" s="1"/>
  <c r="AD7" i="21"/>
  <c r="AC7" i="21"/>
  <c r="AB7" i="21"/>
  <c r="AA7" i="21"/>
  <c r="Z7" i="21"/>
  <c r="Y7" i="21"/>
  <c r="X7" i="21"/>
  <c r="W7" i="21"/>
  <c r="V7" i="21"/>
  <c r="U7" i="21"/>
  <c r="T7" i="21"/>
  <c r="S7" i="21"/>
  <c r="R7" i="21"/>
  <c r="Q7" i="21"/>
  <c r="P7" i="21"/>
  <c r="O7" i="21"/>
  <c r="N7" i="21"/>
  <c r="M7" i="21"/>
  <c r="L7" i="21"/>
  <c r="K7" i="21"/>
  <c r="J7" i="21"/>
  <c r="I7" i="21"/>
  <c r="H7" i="21"/>
  <c r="G7" i="21"/>
  <c r="F7" i="21"/>
  <c r="E7" i="21"/>
  <c r="D7" i="21"/>
  <c r="C7" i="21"/>
  <c r="AD6" i="21"/>
  <c r="AC6" i="21"/>
  <c r="AB6" i="21"/>
  <c r="AA6" i="21"/>
  <c r="Z6" i="21"/>
  <c r="Y6" i="21"/>
  <c r="X6" i="21"/>
  <c r="W6" i="21"/>
  <c r="V6" i="21"/>
  <c r="U6" i="21"/>
  <c r="T6" i="21"/>
  <c r="S6" i="21"/>
  <c r="R6" i="21"/>
  <c r="Q6" i="21"/>
  <c r="P6" i="21"/>
  <c r="O6" i="21"/>
  <c r="N6" i="21"/>
  <c r="M6" i="21"/>
  <c r="L6" i="21"/>
  <c r="K6" i="21"/>
  <c r="J6" i="21"/>
  <c r="I6" i="21"/>
  <c r="H6" i="21"/>
  <c r="G6" i="21"/>
  <c r="F6" i="21"/>
  <c r="E6" i="21"/>
  <c r="D6" i="21"/>
  <c r="C6" i="21"/>
  <c r="B14" i="21"/>
  <c r="B13" i="21"/>
  <c r="B12" i="21"/>
  <c r="B11" i="21"/>
  <c r="B10" i="21"/>
  <c r="B9" i="21"/>
  <c r="B8" i="21"/>
  <c r="B7" i="21"/>
  <c r="B6" i="21"/>
  <c r="B5" i="21"/>
  <c r="B4" i="21"/>
  <c r="Y209" i="9"/>
  <c r="X209" i="9"/>
  <c r="Q209" i="9"/>
  <c r="O209" i="9"/>
  <c r="N209" i="9"/>
  <c r="M209" i="9"/>
  <c r="L209" i="9"/>
  <c r="K209" i="9"/>
  <c r="Y208" i="9"/>
  <c r="X208" i="9"/>
  <c r="Q208" i="9"/>
  <c r="O208" i="9"/>
  <c r="N208" i="9"/>
  <c r="M208" i="9"/>
  <c r="L208" i="9"/>
  <c r="K208" i="9"/>
  <c r="Y207" i="9"/>
  <c r="X207" i="9"/>
  <c r="Q207" i="9"/>
  <c r="O207" i="9"/>
  <c r="N207" i="9"/>
  <c r="M207" i="9"/>
  <c r="L207" i="9"/>
  <c r="K207" i="9"/>
  <c r="Y206" i="9"/>
  <c r="X206" i="9"/>
  <c r="Q206" i="9"/>
  <c r="O206" i="9"/>
  <c r="N206" i="9"/>
  <c r="M206" i="9"/>
  <c r="L206" i="9"/>
  <c r="K206" i="9"/>
  <c r="Y205" i="9"/>
  <c r="X205" i="9"/>
  <c r="Q205" i="9"/>
  <c r="O205" i="9"/>
  <c r="N205" i="9"/>
  <c r="M205" i="9"/>
  <c r="L205" i="9"/>
  <c r="K205" i="9"/>
  <c r="Y204" i="9"/>
  <c r="X204" i="9"/>
  <c r="Q204" i="9"/>
  <c r="O204" i="9"/>
  <c r="N204" i="9"/>
  <c r="M204" i="9"/>
  <c r="L204" i="9"/>
  <c r="K204" i="9"/>
  <c r="Y203" i="9"/>
  <c r="X203" i="9"/>
  <c r="Q203" i="9"/>
  <c r="O203" i="9"/>
  <c r="N203" i="9"/>
  <c r="M203" i="9"/>
  <c r="L203" i="9"/>
  <c r="K203" i="9"/>
  <c r="Y202" i="9"/>
  <c r="X202" i="9"/>
  <c r="Q202" i="9"/>
  <c r="O202" i="9"/>
  <c r="N202" i="9"/>
  <c r="M202" i="9"/>
  <c r="L202" i="9"/>
  <c r="K202" i="9"/>
  <c r="Y201" i="9"/>
  <c r="X201" i="9"/>
  <c r="Q201" i="9"/>
  <c r="O201" i="9"/>
  <c r="N201" i="9"/>
  <c r="M201" i="9"/>
  <c r="L201" i="9"/>
  <c r="K201" i="9"/>
  <c r="Y200" i="9"/>
  <c r="X200" i="9"/>
  <c r="Q200" i="9"/>
  <c r="O200" i="9"/>
  <c r="N200" i="9"/>
  <c r="M200" i="9"/>
  <c r="L200" i="9"/>
  <c r="K200" i="9"/>
  <c r="Y199" i="9"/>
  <c r="X199" i="9"/>
  <c r="Q199" i="9"/>
  <c r="O199" i="9"/>
  <c r="N199" i="9"/>
  <c r="M199" i="9"/>
  <c r="L199" i="9"/>
  <c r="K199" i="9"/>
  <c r="Y198" i="9"/>
  <c r="X198" i="9"/>
  <c r="Q198" i="9"/>
  <c r="O198" i="9"/>
  <c r="N198" i="9"/>
  <c r="M198" i="9"/>
  <c r="L198" i="9"/>
  <c r="K198" i="9"/>
  <c r="Y197" i="9"/>
  <c r="X197" i="9"/>
  <c r="Q197" i="9"/>
  <c r="O197" i="9"/>
  <c r="N197" i="9"/>
  <c r="M197" i="9"/>
  <c r="L197" i="9"/>
  <c r="K197" i="9"/>
  <c r="Z10" i="9"/>
  <c r="AD10" i="9" s="1"/>
  <c r="AD4" i="21"/>
  <c r="AC4" i="21"/>
  <c r="AB4" i="21"/>
  <c r="AA4" i="21"/>
  <c r="Z4" i="21"/>
  <c r="Y4" i="21"/>
  <c r="X4" i="21"/>
  <c r="W4" i="21"/>
  <c r="V4" i="21"/>
  <c r="U4" i="21"/>
  <c r="T4" i="21"/>
  <c r="S4" i="21"/>
  <c r="R4" i="21"/>
  <c r="Q4" i="21"/>
  <c r="P4" i="21"/>
  <c r="O4" i="21"/>
  <c r="N4" i="21"/>
  <c r="M4" i="21"/>
  <c r="L4" i="21"/>
  <c r="K4" i="21"/>
  <c r="J4" i="21"/>
  <c r="I4" i="21"/>
  <c r="H4" i="21"/>
  <c r="G4" i="21"/>
  <c r="F4" i="21"/>
  <c r="E4" i="21"/>
  <c r="D4" i="21"/>
  <c r="C4" i="21"/>
  <c r="AD5" i="21"/>
  <c r="AC5" i="21"/>
  <c r="AB5" i="21"/>
  <c r="AA5" i="21"/>
  <c r="Z5" i="21"/>
  <c r="Y5" i="21"/>
  <c r="X5" i="21"/>
  <c r="W5" i="21"/>
  <c r="V5" i="21"/>
  <c r="U5" i="21"/>
  <c r="T5" i="21"/>
  <c r="S5" i="21"/>
  <c r="R5" i="21"/>
  <c r="Q5" i="21"/>
  <c r="P5" i="21"/>
  <c r="O5" i="21"/>
  <c r="N5" i="21"/>
  <c r="M5" i="21"/>
  <c r="L5" i="21"/>
  <c r="K5" i="21"/>
  <c r="J5" i="21"/>
  <c r="I5" i="21"/>
  <c r="H5" i="21"/>
  <c r="G5" i="21"/>
  <c r="F5" i="21"/>
  <c r="E5" i="21"/>
  <c r="D5" i="21"/>
  <c r="C5" i="21"/>
  <c r="Y196" i="9"/>
  <c r="X196" i="9"/>
  <c r="Y195" i="9"/>
  <c r="X195" i="9"/>
  <c r="Y194" i="9"/>
  <c r="X194" i="9"/>
  <c r="Y193" i="9"/>
  <c r="X193" i="9"/>
  <c r="Y192" i="9"/>
  <c r="X192" i="9"/>
  <c r="Y191" i="9"/>
  <c r="X191" i="9"/>
  <c r="Y190" i="9"/>
  <c r="X190" i="9"/>
  <c r="Y189" i="9"/>
  <c r="X189" i="9"/>
  <c r="Y188" i="9"/>
  <c r="X188" i="9"/>
  <c r="Y187" i="9"/>
  <c r="X187" i="9"/>
  <c r="Y186" i="9"/>
  <c r="X186" i="9"/>
  <c r="Y185" i="9"/>
  <c r="X185" i="9"/>
  <c r="Y184" i="9"/>
  <c r="X184" i="9"/>
  <c r="Y183" i="9"/>
  <c r="X183" i="9"/>
  <c r="Y182" i="9"/>
  <c r="X182" i="9"/>
  <c r="Y181" i="9"/>
  <c r="X181" i="9"/>
  <c r="Y180" i="9"/>
  <c r="X180" i="9"/>
  <c r="Y179" i="9"/>
  <c r="X179" i="9"/>
  <c r="Y178" i="9"/>
  <c r="X178" i="9"/>
  <c r="Y177" i="9"/>
  <c r="X177" i="9"/>
  <c r="Y176" i="9"/>
  <c r="X176" i="9"/>
  <c r="Y175" i="9"/>
  <c r="X175" i="9"/>
  <c r="Y174" i="9"/>
  <c r="X174" i="9"/>
  <c r="Y173" i="9"/>
  <c r="X173" i="9"/>
  <c r="Y172" i="9"/>
  <c r="X172" i="9"/>
  <c r="Y171" i="9"/>
  <c r="X171" i="9"/>
  <c r="Y170" i="9"/>
  <c r="X170" i="9"/>
  <c r="Y169" i="9"/>
  <c r="X169" i="9"/>
  <c r="Y168" i="9"/>
  <c r="X168" i="9"/>
  <c r="Y167" i="9"/>
  <c r="X167" i="9"/>
  <c r="Y166" i="9"/>
  <c r="X166" i="9"/>
  <c r="Y165" i="9"/>
  <c r="X165" i="9"/>
  <c r="Y164" i="9"/>
  <c r="X164" i="9"/>
  <c r="Y163" i="9"/>
  <c r="X163" i="9"/>
  <c r="Y162" i="9"/>
  <c r="X162" i="9"/>
  <c r="Y161" i="9"/>
  <c r="X161" i="9"/>
  <c r="Y160" i="9"/>
  <c r="X160" i="9"/>
  <c r="Y159" i="9"/>
  <c r="X159" i="9"/>
  <c r="Y158" i="9"/>
  <c r="X158" i="9"/>
  <c r="Y157" i="9"/>
  <c r="X157" i="9"/>
  <c r="Y156" i="9"/>
  <c r="X156" i="9"/>
  <c r="Y155" i="9"/>
  <c r="X155" i="9"/>
  <c r="Y154" i="9"/>
  <c r="X154" i="9"/>
  <c r="Y153" i="9"/>
  <c r="X153" i="9"/>
  <c r="Y152" i="9"/>
  <c r="X152" i="9"/>
  <c r="Y151" i="9"/>
  <c r="X151" i="9"/>
  <c r="Y150" i="9"/>
  <c r="X150" i="9"/>
  <c r="Y149" i="9"/>
  <c r="X149" i="9"/>
  <c r="Y148" i="9"/>
  <c r="X148" i="9"/>
  <c r="Y147" i="9"/>
  <c r="X147" i="9"/>
  <c r="Y146" i="9"/>
  <c r="X146" i="9"/>
  <c r="Y145" i="9"/>
  <c r="X145" i="9"/>
  <c r="Y144" i="9"/>
  <c r="X144" i="9"/>
  <c r="Y143" i="9"/>
  <c r="X143" i="9"/>
  <c r="Y142" i="9"/>
  <c r="X142" i="9"/>
  <c r="Y141" i="9"/>
  <c r="X141" i="9"/>
  <c r="Y140" i="9"/>
  <c r="X140" i="9"/>
  <c r="Y139" i="9"/>
  <c r="X139" i="9"/>
  <c r="Y138" i="9"/>
  <c r="X138" i="9"/>
  <c r="Y137" i="9"/>
  <c r="X137" i="9"/>
  <c r="Y136" i="9"/>
  <c r="X136" i="9"/>
  <c r="Y135" i="9"/>
  <c r="X135" i="9"/>
  <c r="Y134" i="9"/>
  <c r="X134" i="9"/>
  <c r="Y133" i="9"/>
  <c r="X133" i="9"/>
  <c r="Y132" i="9"/>
  <c r="X132" i="9"/>
  <c r="Y131" i="9"/>
  <c r="X131" i="9"/>
  <c r="Y130" i="9"/>
  <c r="X130" i="9"/>
  <c r="Y129" i="9"/>
  <c r="X129" i="9"/>
  <c r="Y128" i="9"/>
  <c r="X128" i="9"/>
  <c r="Y127" i="9"/>
  <c r="X127" i="9"/>
  <c r="Y126" i="9"/>
  <c r="X126" i="9"/>
  <c r="Y125" i="9"/>
  <c r="X125" i="9"/>
  <c r="Y124" i="9"/>
  <c r="X124" i="9"/>
  <c r="Y123" i="9"/>
  <c r="X123" i="9"/>
  <c r="Y122" i="9"/>
  <c r="X122" i="9"/>
  <c r="Y121" i="9"/>
  <c r="X121" i="9"/>
  <c r="Y120" i="9"/>
  <c r="X120" i="9"/>
  <c r="Y119" i="9"/>
  <c r="X119" i="9"/>
  <c r="Y118" i="9"/>
  <c r="X118" i="9"/>
  <c r="Y117" i="9"/>
  <c r="X117" i="9"/>
  <c r="Y116" i="9"/>
  <c r="X116" i="9"/>
  <c r="Y115" i="9"/>
  <c r="X115" i="9"/>
  <c r="Y114" i="9"/>
  <c r="X114" i="9"/>
  <c r="Y113" i="9"/>
  <c r="X113" i="9"/>
  <c r="Y112" i="9"/>
  <c r="X112" i="9"/>
  <c r="Y111" i="9"/>
  <c r="X111" i="9"/>
  <c r="Y110" i="9"/>
  <c r="X110" i="9"/>
  <c r="Y109" i="9"/>
  <c r="X109" i="9"/>
  <c r="Y108" i="9"/>
  <c r="X108" i="9"/>
  <c r="Y107" i="9"/>
  <c r="X107" i="9"/>
  <c r="Y106" i="9"/>
  <c r="X106" i="9"/>
  <c r="Y105" i="9"/>
  <c r="X105" i="9"/>
  <c r="Y104" i="9"/>
  <c r="X104" i="9"/>
  <c r="Y103" i="9"/>
  <c r="X103" i="9"/>
  <c r="X102" i="9"/>
  <c r="X101" i="9"/>
  <c r="X100" i="9"/>
  <c r="X99" i="9"/>
  <c r="X98" i="9"/>
  <c r="X97" i="9"/>
  <c r="X96" i="9"/>
  <c r="X95" i="9"/>
  <c r="X94" i="9"/>
  <c r="X93" i="9"/>
  <c r="X92" i="9"/>
  <c r="X91" i="9"/>
  <c r="X90" i="9"/>
  <c r="X89" i="9"/>
  <c r="X88" i="9"/>
  <c r="X87" i="9"/>
  <c r="X86" i="9"/>
  <c r="X85" i="9"/>
  <c r="X84" i="9"/>
  <c r="X83" i="9"/>
  <c r="X82" i="9"/>
  <c r="X81" i="9"/>
  <c r="X80" i="9"/>
  <c r="X79" i="9"/>
  <c r="X78" i="9"/>
  <c r="X77" i="9"/>
  <c r="X76" i="9"/>
  <c r="X75" i="9"/>
  <c r="X74" i="9"/>
  <c r="X73" i="9"/>
  <c r="X72" i="9"/>
  <c r="X71" i="9"/>
  <c r="X70" i="9"/>
  <c r="X69" i="9"/>
  <c r="X68" i="9"/>
  <c r="X67" i="9"/>
  <c r="X66" i="9"/>
  <c r="X65" i="9"/>
  <c r="X64" i="9"/>
  <c r="X63" i="9"/>
  <c r="X62" i="9"/>
  <c r="X61" i="9"/>
  <c r="X60" i="9"/>
  <c r="X59" i="9"/>
  <c r="X58" i="9"/>
  <c r="X57" i="9"/>
  <c r="X56" i="9"/>
  <c r="X55" i="9"/>
  <c r="X54" i="9"/>
  <c r="X53" i="9"/>
  <c r="X52" i="9"/>
  <c r="X51" i="9"/>
  <c r="X50" i="9"/>
  <c r="X49" i="9"/>
  <c r="X48" i="9"/>
  <c r="X47" i="9"/>
  <c r="X46" i="9"/>
  <c r="X45" i="9"/>
  <c r="X44" i="9"/>
  <c r="X43" i="9"/>
  <c r="X42" i="9"/>
  <c r="X41" i="9"/>
  <c r="X40" i="9"/>
  <c r="X39" i="9"/>
  <c r="X38" i="9"/>
  <c r="X37" i="9"/>
  <c r="X36" i="9"/>
  <c r="X35" i="9"/>
  <c r="X34" i="9"/>
  <c r="X33" i="9"/>
  <c r="X32" i="9"/>
  <c r="X31" i="9"/>
  <c r="X30" i="9"/>
  <c r="X29" i="9"/>
  <c r="X28" i="9"/>
  <c r="X27" i="9"/>
  <c r="X26" i="9"/>
  <c r="X25" i="9"/>
  <c r="X24" i="9"/>
  <c r="X23" i="9"/>
  <c r="X22" i="9"/>
  <c r="X21" i="9"/>
  <c r="X20" i="9"/>
  <c r="X19" i="9"/>
  <c r="X18" i="9"/>
  <c r="X17" i="9"/>
  <c r="X16" i="9"/>
  <c r="X15" i="9"/>
  <c r="X14" i="9"/>
  <c r="X13" i="9"/>
  <c r="X12" i="9"/>
  <c r="X11" i="9"/>
  <c r="Q196" i="9"/>
  <c r="Q195" i="9"/>
  <c r="Q194" i="9"/>
  <c r="Q193" i="9"/>
  <c r="Q192" i="9"/>
  <c r="Q191" i="9"/>
  <c r="Q190" i="9"/>
  <c r="Q189" i="9"/>
  <c r="Q188" i="9"/>
  <c r="Q187" i="9"/>
  <c r="Q186" i="9"/>
  <c r="Q185" i="9"/>
  <c r="Q184" i="9"/>
  <c r="Q183" i="9"/>
  <c r="Q182" i="9"/>
  <c r="Q181" i="9"/>
  <c r="Q180" i="9"/>
  <c r="Q179" i="9"/>
  <c r="Q178" i="9"/>
  <c r="Q177" i="9"/>
  <c r="Q176" i="9"/>
  <c r="Q175" i="9"/>
  <c r="Q174" i="9"/>
  <c r="Q173" i="9"/>
  <c r="Q172" i="9"/>
  <c r="Q171" i="9"/>
  <c r="Q170" i="9"/>
  <c r="Q169" i="9"/>
  <c r="Q168" i="9"/>
  <c r="Q167" i="9"/>
  <c r="Q166" i="9"/>
  <c r="Q165" i="9"/>
  <c r="Q164" i="9"/>
  <c r="Q163" i="9"/>
  <c r="Q162" i="9"/>
  <c r="Q161" i="9"/>
  <c r="Q160" i="9"/>
  <c r="Q159" i="9"/>
  <c r="Q158" i="9"/>
  <c r="Q157" i="9"/>
  <c r="Q156" i="9"/>
  <c r="Q155" i="9"/>
  <c r="Q154" i="9"/>
  <c r="Q153" i="9"/>
  <c r="Q152" i="9"/>
  <c r="Q151" i="9"/>
  <c r="Q150" i="9"/>
  <c r="Q149" i="9"/>
  <c r="Q148" i="9"/>
  <c r="Q147" i="9"/>
  <c r="Q146" i="9"/>
  <c r="Q145" i="9"/>
  <c r="Q144" i="9"/>
  <c r="Q143" i="9"/>
  <c r="Q142" i="9"/>
  <c r="Q141" i="9"/>
  <c r="Q140" i="9"/>
  <c r="Q139" i="9"/>
  <c r="Q138" i="9"/>
  <c r="Q137" i="9"/>
  <c r="Q136" i="9"/>
  <c r="Q135" i="9"/>
  <c r="Q134" i="9"/>
  <c r="Q133" i="9"/>
  <c r="Q132" i="9"/>
  <c r="Q131" i="9"/>
  <c r="Q130" i="9"/>
  <c r="Q129" i="9"/>
  <c r="Q128" i="9"/>
  <c r="Q127" i="9"/>
  <c r="Q126" i="9"/>
  <c r="Q125" i="9"/>
  <c r="Q124" i="9"/>
  <c r="Q123" i="9"/>
  <c r="Q122" i="9"/>
  <c r="Q121" i="9"/>
  <c r="Q120" i="9"/>
  <c r="Q119" i="9"/>
  <c r="Q118" i="9"/>
  <c r="Q117" i="9"/>
  <c r="Q116" i="9"/>
  <c r="Q115" i="9"/>
  <c r="Q114" i="9"/>
  <c r="Q113" i="9"/>
  <c r="Q112" i="9"/>
  <c r="Q111" i="9"/>
  <c r="Q110" i="9"/>
  <c r="Q109" i="9"/>
  <c r="Q108" i="9"/>
  <c r="Q107" i="9"/>
  <c r="Q106" i="9"/>
  <c r="Q105" i="9"/>
  <c r="Q104" i="9"/>
  <c r="Q103" i="9"/>
  <c r="Q102" i="9"/>
  <c r="Q101" i="9"/>
  <c r="Q100" i="9"/>
  <c r="Q99" i="9"/>
  <c r="Q98" i="9"/>
  <c r="Q97" i="9"/>
  <c r="Q96" i="9"/>
  <c r="Q95" i="9"/>
  <c r="Q94" i="9"/>
  <c r="Q93" i="9"/>
  <c r="Q92" i="9"/>
  <c r="Q91" i="9"/>
  <c r="Q90" i="9"/>
  <c r="Q89" i="9"/>
  <c r="Q88" i="9"/>
  <c r="Q87" i="9"/>
  <c r="Q86" i="9"/>
  <c r="Q85" i="9"/>
  <c r="Q84" i="9"/>
  <c r="Q83" i="9"/>
  <c r="Q82" i="9"/>
  <c r="Q81" i="9"/>
  <c r="Q80" i="9"/>
  <c r="Q79" i="9"/>
  <c r="Q78" i="9"/>
  <c r="Q77" i="9"/>
  <c r="Q76" i="9"/>
  <c r="Q75" i="9"/>
  <c r="Q74" i="9"/>
  <c r="Q73" i="9"/>
  <c r="Q72" i="9"/>
  <c r="Q71" i="9"/>
  <c r="Q70" i="9"/>
  <c r="Q69" i="9"/>
  <c r="Q68" i="9"/>
  <c r="Q67" i="9"/>
  <c r="Q66" i="9"/>
  <c r="Q65" i="9"/>
  <c r="Q64" i="9"/>
  <c r="Q63" i="9"/>
  <c r="Q62" i="9"/>
  <c r="Q61" i="9"/>
  <c r="Q60" i="9"/>
  <c r="Q59" i="9"/>
  <c r="Q58" i="9"/>
  <c r="Q57" i="9"/>
  <c r="Q56" i="9"/>
  <c r="Q55" i="9"/>
  <c r="Q54" i="9"/>
  <c r="Q53" i="9"/>
  <c r="Q52" i="9"/>
  <c r="Q51" i="9"/>
  <c r="Q50" i="9"/>
  <c r="Q49" i="9"/>
  <c r="Q48" i="9"/>
  <c r="Q47" i="9"/>
  <c r="Q46" i="9"/>
  <c r="Q45" i="9"/>
  <c r="Y45" i="9" s="1"/>
  <c r="Q44" i="9"/>
  <c r="Y44" i="9" s="1"/>
  <c r="Q43" i="9"/>
  <c r="Y43" i="9" s="1"/>
  <c r="Q42" i="9"/>
  <c r="Q41" i="9"/>
  <c r="Y41" i="9" s="1"/>
  <c r="Q40" i="9"/>
  <c r="Y40" i="9" s="1"/>
  <c r="Q39" i="9"/>
  <c r="Y39" i="9" s="1"/>
  <c r="Q38" i="9"/>
  <c r="Q37" i="9"/>
  <c r="Y37" i="9" s="1"/>
  <c r="Q36" i="9"/>
  <c r="Q35" i="9"/>
  <c r="Y35" i="9" s="1"/>
  <c r="Q34" i="9"/>
  <c r="Y34" i="9" s="1"/>
  <c r="Q33" i="9"/>
  <c r="Q32" i="9"/>
  <c r="Q31" i="9"/>
  <c r="Y31" i="9" s="1"/>
  <c r="Q30" i="9"/>
  <c r="Q29" i="9"/>
  <c r="Y29" i="9" s="1"/>
  <c r="Q28" i="9"/>
  <c r="Q27" i="9"/>
  <c r="Y27" i="9" s="1"/>
  <c r="Q26" i="9"/>
  <c r="Q25" i="9"/>
  <c r="Y25" i="9" s="1"/>
  <c r="Q24" i="9"/>
  <c r="Y24" i="9" s="1"/>
  <c r="Q23" i="9"/>
  <c r="Y23" i="9" s="1"/>
  <c r="Q22" i="9"/>
  <c r="Y22" i="9" s="1"/>
  <c r="Q21" i="9"/>
  <c r="Y21" i="9" s="1"/>
  <c r="Q20" i="9"/>
  <c r="Q19" i="9"/>
  <c r="Q18" i="9"/>
  <c r="Q17" i="9"/>
  <c r="Y17" i="9" s="1"/>
  <c r="Q16" i="9"/>
  <c r="Y16" i="9" s="1"/>
  <c r="Q15" i="9"/>
  <c r="Y15" i="9" s="1"/>
  <c r="Q14" i="9"/>
  <c r="Y14" i="9" s="1"/>
  <c r="Q13" i="9"/>
  <c r="Q12" i="9"/>
  <c r="Y12" i="9" s="1"/>
  <c r="Q11" i="9"/>
  <c r="Y11" i="9" s="1"/>
  <c r="N196" i="9"/>
  <c r="M196" i="9"/>
  <c r="L196" i="9"/>
  <c r="K196" i="9"/>
  <c r="N195" i="9"/>
  <c r="M195" i="9"/>
  <c r="L195" i="9"/>
  <c r="K195" i="9"/>
  <c r="N194" i="9"/>
  <c r="M194" i="9"/>
  <c r="L194" i="9"/>
  <c r="K194" i="9"/>
  <c r="N193" i="9"/>
  <c r="M193" i="9"/>
  <c r="L193" i="9"/>
  <c r="K193" i="9"/>
  <c r="N192" i="9"/>
  <c r="M192" i="9"/>
  <c r="L192" i="9"/>
  <c r="K192" i="9"/>
  <c r="N191" i="9"/>
  <c r="M191" i="9"/>
  <c r="L191" i="9"/>
  <c r="K191" i="9"/>
  <c r="N190" i="9"/>
  <c r="M190" i="9"/>
  <c r="L190" i="9"/>
  <c r="K190" i="9"/>
  <c r="N189" i="9"/>
  <c r="M189" i="9"/>
  <c r="L189" i="9"/>
  <c r="K189" i="9"/>
  <c r="N188" i="9"/>
  <c r="M188" i="9"/>
  <c r="L188" i="9"/>
  <c r="K188" i="9"/>
  <c r="N187" i="9"/>
  <c r="M187" i="9"/>
  <c r="L187" i="9"/>
  <c r="K187" i="9"/>
  <c r="N186" i="9"/>
  <c r="M186" i="9"/>
  <c r="L186" i="9"/>
  <c r="K186" i="9"/>
  <c r="N185" i="9"/>
  <c r="M185" i="9"/>
  <c r="L185" i="9"/>
  <c r="K185" i="9"/>
  <c r="N184" i="9"/>
  <c r="M184" i="9"/>
  <c r="L184" i="9"/>
  <c r="K184" i="9"/>
  <c r="N183" i="9"/>
  <c r="M183" i="9"/>
  <c r="L183" i="9"/>
  <c r="K183" i="9"/>
  <c r="N182" i="9"/>
  <c r="M182" i="9"/>
  <c r="L182" i="9"/>
  <c r="K182" i="9"/>
  <c r="N181" i="9"/>
  <c r="M181" i="9"/>
  <c r="L181" i="9"/>
  <c r="K181" i="9"/>
  <c r="N180" i="9"/>
  <c r="M180" i="9"/>
  <c r="L180" i="9"/>
  <c r="K180" i="9"/>
  <c r="N179" i="9"/>
  <c r="M179" i="9"/>
  <c r="L179" i="9"/>
  <c r="K179" i="9"/>
  <c r="N178" i="9"/>
  <c r="M178" i="9"/>
  <c r="L178" i="9"/>
  <c r="K178" i="9"/>
  <c r="N177" i="9"/>
  <c r="M177" i="9"/>
  <c r="L177" i="9"/>
  <c r="K177" i="9"/>
  <c r="N176" i="9"/>
  <c r="M176" i="9"/>
  <c r="L176" i="9"/>
  <c r="K176" i="9"/>
  <c r="N175" i="9"/>
  <c r="M175" i="9"/>
  <c r="L175" i="9"/>
  <c r="K175" i="9"/>
  <c r="N174" i="9"/>
  <c r="M174" i="9"/>
  <c r="L174" i="9"/>
  <c r="K174" i="9"/>
  <c r="N173" i="9"/>
  <c r="M173" i="9"/>
  <c r="L173" i="9"/>
  <c r="K173" i="9"/>
  <c r="N172" i="9"/>
  <c r="M172" i="9"/>
  <c r="L172" i="9"/>
  <c r="K172" i="9"/>
  <c r="N171" i="9"/>
  <c r="M171" i="9"/>
  <c r="L171" i="9"/>
  <c r="K171" i="9"/>
  <c r="N170" i="9"/>
  <c r="M170" i="9"/>
  <c r="L170" i="9"/>
  <c r="K170" i="9"/>
  <c r="N169" i="9"/>
  <c r="M169" i="9"/>
  <c r="L169" i="9"/>
  <c r="K169" i="9"/>
  <c r="N168" i="9"/>
  <c r="M168" i="9"/>
  <c r="L168" i="9"/>
  <c r="K168" i="9"/>
  <c r="N167" i="9"/>
  <c r="M167" i="9"/>
  <c r="L167" i="9"/>
  <c r="K167" i="9"/>
  <c r="N166" i="9"/>
  <c r="M166" i="9"/>
  <c r="L166" i="9"/>
  <c r="K166" i="9"/>
  <c r="N165" i="9"/>
  <c r="M165" i="9"/>
  <c r="L165" i="9"/>
  <c r="K165" i="9"/>
  <c r="N164" i="9"/>
  <c r="M164" i="9"/>
  <c r="L164" i="9"/>
  <c r="K164" i="9"/>
  <c r="N163" i="9"/>
  <c r="M163" i="9"/>
  <c r="L163" i="9"/>
  <c r="K163" i="9"/>
  <c r="N162" i="9"/>
  <c r="M162" i="9"/>
  <c r="L162" i="9"/>
  <c r="K162" i="9"/>
  <c r="N161" i="9"/>
  <c r="M161" i="9"/>
  <c r="L161" i="9"/>
  <c r="K161" i="9"/>
  <c r="N160" i="9"/>
  <c r="M160" i="9"/>
  <c r="L160" i="9"/>
  <c r="K160" i="9"/>
  <c r="N159" i="9"/>
  <c r="M159" i="9"/>
  <c r="L159" i="9"/>
  <c r="K159" i="9"/>
  <c r="N158" i="9"/>
  <c r="M158" i="9"/>
  <c r="L158" i="9"/>
  <c r="K158" i="9"/>
  <c r="N157" i="9"/>
  <c r="M157" i="9"/>
  <c r="L157" i="9"/>
  <c r="K157" i="9"/>
  <c r="N156" i="9"/>
  <c r="M156" i="9"/>
  <c r="L156" i="9"/>
  <c r="K156" i="9"/>
  <c r="N155" i="9"/>
  <c r="M155" i="9"/>
  <c r="L155" i="9"/>
  <c r="K155" i="9"/>
  <c r="N154" i="9"/>
  <c r="M154" i="9"/>
  <c r="L154" i="9"/>
  <c r="K154" i="9"/>
  <c r="N153" i="9"/>
  <c r="M153" i="9"/>
  <c r="L153" i="9"/>
  <c r="K153" i="9"/>
  <c r="N152" i="9"/>
  <c r="M152" i="9"/>
  <c r="L152" i="9"/>
  <c r="K152" i="9"/>
  <c r="N151" i="9"/>
  <c r="M151" i="9"/>
  <c r="L151" i="9"/>
  <c r="K151" i="9"/>
  <c r="N150" i="9"/>
  <c r="M150" i="9"/>
  <c r="L150" i="9"/>
  <c r="K150" i="9"/>
  <c r="N149" i="9"/>
  <c r="M149" i="9"/>
  <c r="L149" i="9"/>
  <c r="K149" i="9"/>
  <c r="N148" i="9"/>
  <c r="M148" i="9"/>
  <c r="L148" i="9"/>
  <c r="K148" i="9"/>
  <c r="N147" i="9"/>
  <c r="M147" i="9"/>
  <c r="L147" i="9"/>
  <c r="K147" i="9"/>
  <c r="N146" i="9"/>
  <c r="M146" i="9"/>
  <c r="L146" i="9"/>
  <c r="K146" i="9"/>
  <c r="N145" i="9"/>
  <c r="M145" i="9"/>
  <c r="L145" i="9"/>
  <c r="K145" i="9"/>
  <c r="N144" i="9"/>
  <c r="M144" i="9"/>
  <c r="L144" i="9"/>
  <c r="K144" i="9"/>
  <c r="N143" i="9"/>
  <c r="M143" i="9"/>
  <c r="L143" i="9"/>
  <c r="K143" i="9"/>
  <c r="N142" i="9"/>
  <c r="M142" i="9"/>
  <c r="L142" i="9"/>
  <c r="K142" i="9"/>
  <c r="N141" i="9"/>
  <c r="M141" i="9"/>
  <c r="L141" i="9"/>
  <c r="K141" i="9"/>
  <c r="N140" i="9"/>
  <c r="M140" i="9"/>
  <c r="L140" i="9"/>
  <c r="K140" i="9"/>
  <c r="N139" i="9"/>
  <c r="M139" i="9"/>
  <c r="L139" i="9"/>
  <c r="K139" i="9"/>
  <c r="N138" i="9"/>
  <c r="M138" i="9"/>
  <c r="L138" i="9"/>
  <c r="K138" i="9"/>
  <c r="N137" i="9"/>
  <c r="M137" i="9"/>
  <c r="L137" i="9"/>
  <c r="K137" i="9"/>
  <c r="N136" i="9"/>
  <c r="M136" i="9"/>
  <c r="L136" i="9"/>
  <c r="K136" i="9"/>
  <c r="N135" i="9"/>
  <c r="M135" i="9"/>
  <c r="L135" i="9"/>
  <c r="K135" i="9"/>
  <c r="N134" i="9"/>
  <c r="M134" i="9"/>
  <c r="L134" i="9"/>
  <c r="K134" i="9"/>
  <c r="N133" i="9"/>
  <c r="M133" i="9"/>
  <c r="L133" i="9"/>
  <c r="K133" i="9"/>
  <c r="N132" i="9"/>
  <c r="M132" i="9"/>
  <c r="L132" i="9"/>
  <c r="K132" i="9"/>
  <c r="N131" i="9"/>
  <c r="M131" i="9"/>
  <c r="L131" i="9"/>
  <c r="K131" i="9"/>
  <c r="N130" i="9"/>
  <c r="M130" i="9"/>
  <c r="L130" i="9"/>
  <c r="K130" i="9"/>
  <c r="N129" i="9"/>
  <c r="M129" i="9"/>
  <c r="L129" i="9"/>
  <c r="K129" i="9"/>
  <c r="N128" i="9"/>
  <c r="M128" i="9"/>
  <c r="L128" i="9"/>
  <c r="K128" i="9"/>
  <c r="N127" i="9"/>
  <c r="M127" i="9"/>
  <c r="L127" i="9"/>
  <c r="K127" i="9"/>
  <c r="N126" i="9"/>
  <c r="M126" i="9"/>
  <c r="L126" i="9"/>
  <c r="K126" i="9"/>
  <c r="N125" i="9"/>
  <c r="M125" i="9"/>
  <c r="L125" i="9"/>
  <c r="K125" i="9"/>
  <c r="N124" i="9"/>
  <c r="M124" i="9"/>
  <c r="L124" i="9"/>
  <c r="K124" i="9"/>
  <c r="N123" i="9"/>
  <c r="M123" i="9"/>
  <c r="L123" i="9"/>
  <c r="K123" i="9"/>
  <c r="N122" i="9"/>
  <c r="M122" i="9"/>
  <c r="L122" i="9"/>
  <c r="K122" i="9"/>
  <c r="N121" i="9"/>
  <c r="M121" i="9"/>
  <c r="L121" i="9"/>
  <c r="K121" i="9"/>
  <c r="N120" i="9"/>
  <c r="M120" i="9"/>
  <c r="L120" i="9"/>
  <c r="K120" i="9"/>
  <c r="N119" i="9"/>
  <c r="M119" i="9"/>
  <c r="L119" i="9"/>
  <c r="K119" i="9"/>
  <c r="N118" i="9"/>
  <c r="M118" i="9"/>
  <c r="L118" i="9"/>
  <c r="K118" i="9"/>
  <c r="N117" i="9"/>
  <c r="M117" i="9"/>
  <c r="L117" i="9"/>
  <c r="K117" i="9"/>
  <c r="N116" i="9"/>
  <c r="M116" i="9"/>
  <c r="L116" i="9"/>
  <c r="K116" i="9"/>
  <c r="N115" i="9"/>
  <c r="M115" i="9"/>
  <c r="L115" i="9"/>
  <c r="K115" i="9"/>
  <c r="N114" i="9"/>
  <c r="M114" i="9"/>
  <c r="L114" i="9"/>
  <c r="K114" i="9"/>
  <c r="N113" i="9"/>
  <c r="M113" i="9"/>
  <c r="L113" i="9"/>
  <c r="K113" i="9"/>
  <c r="N112" i="9"/>
  <c r="M112" i="9"/>
  <c r="L112" i="9"/>
  <c r="K112" i="9"/>
  <c r="N111" i="9"/>
  <c r="M111" i="9"/>
  <c r="L111" i="9"/>
  <c r="K111" i="9"/>
  <c r="N110" i="9"/>
  <c r="M110" i="9"/>
  <c r="L110" i="9"/>
  <c r="K110" i="9"/>
  <c r="N109" i="9"/>
  <c r="M109" i="9"/>
  <c r="L109" i="9"/>
  <c r="K109" i="9"/>
  <c r="N108" i="9"/>
  <c r="M108" i="9"/>
  <c r="L108" i="9"/>
  <c r="K108" i="9"/>
  <c r="N107" i="9"/>
  <c r="M107" i="9"/>
  <c r="L107" i="9"/>
  <c r="K107" i="9"/>
  <c r="N106" i="9"/>
  <c r="M106" i="9"/>
  <c r="L106" i="9"/>
  <c r="K106" i="9"/>
  <c r="N105" i="9"/>
  <c r="M105" i="9"/>
  <c r="L105" i="9"/>
  <c r="K105" i="9"/>
  <c r="N104" i="9"/>
  <c r="M104" i="9"/>
  <c r="L104" i="9"/>
  <c r="K104" i="9"/>
  <c r="N103" i="9"/>
  <c r="M103" i="9"/>
  <c r="L103" i="9"/>
  <c r="K103" i="9"/>
  <c r="N102" i="9"/>
  <c r="M102" i="9"/>
  <c r="L102" i="9"/>
  <c r="K102" i="9"/>
  <c r="N101" i="9"/>
  <c r="M101" i="9"/>
  <c r="L101" i="9"/>
  <c r="K101" i="9"/>
  <c r="N100" i="9"/>
  <c r="M100" i="9"/>
  <c r="L100" i="9"/>
  <c r="K100" i="9"/>
  <c r="N99" i="9"/>
  <c r="M99" i="9"/>
  <c r="L99" i="9"/>
  <c r="K99" i="9"/>
  <c r="N98" i="9"/>
  <c r="M98" i="9"/>
  <c r="L98" i="9"/>
  <c r="K98" i="9"/>
  <c r="N97" i="9"/>
  <c r="M97" i="9"/>
  <c r="L97" i="9"/>
  <c r="K97" i="9"/>
  <c r="N96" i="9"/>
  <c r="M96" i="9"/>
  <c r="L96" i="9"/>
  <c r="K96" i="9"/>
  <c r="N95" i="9"/>
  <c r="M95" i="9"/>
  <c r="L95" i="9"/>
  <c r="K95" i="9"/>
  <c r="N94" i="9"/>
  <c r="M94" i="9"/>
  <c r="L94" i="9"/>
  <c r="K94" i="9"/>
  <c r="N93" i="9"/>
  <c r="M93" i="9"/>
  <c r="L93" i="9"/>
  <c r="K93" i="9"/>
  <c r="N92" i="9"/>
  <c r="M92" i="9"/>
  <c r="L92" i="9"/>
  <c r="K92" i="9"/>
  <c r="N91" i="9"/>
  <c r="M91" i="9"/>
  <c r="L91" i="9"/>
  <c r="K91" i="9"/>
  <c r="N90" i="9"/>
  <c r="M90" i="9"/>
  <c r="L90" i="9"/>
  <c r="K90" i="9"/>
  <c r="N89" i="9"/>
  <c r="M89" i="9"/>
  <c r="L89" i="9"/>
  <c r="K89" i="9"/>
  <c r="N88" i="9"/>
  <c r="M88" i="9"/>
  <c r="L88" i="9"/>
  <c r="K88" i="9"/>
  <c r="N87" i="9"/>
  <c r="M87" i="9"/>
  <c r="L87" i="9"/>
  <c r="K87" i="9"/>
  <c r="N86" i="9"/>
  <c r="M86" i="9"/>
  <c r="L86" i="9"/>
  <c r="K86" i="9"/>
  <c r="N85" i="9"/>
  <c r="M85" i="9"/>
  <c r="L85" i="9"/>
  <c r="K85" i="9"/>
  <c r="N84" i="9"/>
  <c r="M84" i="9"/>
  <c r="L84" i="9"/>
  <c r="K84" i="9"/>
  <c r="N83" i="9"/>
  <c r="M83" i="9"/>
  <c r="L83" i="9"/>
  <c r="K83" i="9"/>
  <c r="N82" i="9"/>
  <c r="M82" i="9"/>
  <c r="L82" i="9"/>
  <c r="K82" i="9"/>
  <c r="N81" i="9"/>
  <c r="M81" i="9"/>
  <c r="L81" i="9"/>
  <c r="K81" i="9"/>
  <c r="N80" i="9"/>
  <c r="M80" i="9"/>
  <c r="L80" i="9"/>
  <c r="K80" i="9"/>
  <c r="N79" i="9"/>
  <c r="M79" i="9"/>
  <c r="L79" i="9"/>
  <c r="K79" i="9"/>
  <c r="N78" i="9"/>
  <c r="M78" i="9"/>
  <c r="L78" i="9"/>
  <c r="K78" i="9"/>
  <c r="N77" i="9"/>
  <c r="M77" i="9"/>
  <c r="L77" i="9"/>
  <c r="K77" i="9"/>
  <c r="N76" i="9"/>
  <c r="M76" i="9"/>
  <c r="L76" i="9"/>
  <c r="K76" i="9"/>
  <c r="N75" i="9"/>
  <c r="M75" i="9"/>
  <c r="L75" i="9"/>
  <c r="K75" i="9"/>
  <c r="N74" i="9"/>
  <c r="M74" i="9"/>
  <c r="L74" i="9"/>
  <c r="K74" i="9"/>
  <c r="N73" i="9"/>
  <c r="M73" i="9"/>
  <c r="L73" i="9"/>
  <c r="K73" i="9"/>
  <c r="N72" i="9"/>
  <c r="M72" i="9"/>
  <c r="L72" i="9"/>
  <c r="K72" i="9"/>
  <c r="N71" i="9"/>
  <c r="M71" i="9"/>
  <c r="L71" i="9"/>
  <c r="K71" i="9"/>
  <c r="N70" i="9"/>
  <c r="M70" i="9"/>
  <c r="L70" i="9"/>
  <c r="K70" i="9"/>
  <c r="N69" i="9"/>
  <c r="M69" i="9"/>
  <c r="L69" i="9"/>
  <c r="K69" i="9"/>
  <c r="N68" i="9"/>
  <c r="M68" i="9"/>
  <c r="L68" i="9"/>
  <c r="K68" i="9"/>
  <c r="N67" i="9"/>
  <c r="M67" i="9"/>
  <c r="L67" i="9"/>
  <c r="K67" i="9"/>
  <c r="N66" i="9"/>
  <c r="M66" i="9"/>
  <c r="L66" i="9"/>
  <c r="K66" i="9"/>
  <c r="N65" i="9"/>
  <c r="M65" i="9"/>
  <c r="L65" i="9"/>
  <c r="K65" i="9"/>
  <c r="N64" i="9"/>
  <c r="M64" i="9"/>
  <c r="L64" i="9"/>
  <c r="K64" i="9"/>
  <c r="N63" i="9"/>
  <c r="M63" i="9"/>
  <c r="L63" i="9"/>
  <c r="K63" i="9"/>
  <c r="N62" i="9"/>
  <c r="M62" i="9"/>
  <c r="L62" i="9"/>
  <c r="K62" i="9"/>
  <c r="N61" i="9"/>
  <c r="M61" i="9"/>
  <c r="L61" i="9"/>
  <c r="K61" i="9"/>
  <c r="N60" i="9"/>
  <c r="M60" i="9"/>
  <c r="L60" i="9"/>
  <c r="K60" i="9"/>
  <c r="N59" i="9"/>
  <c r="M59" i="9"/>
  <c r="L59" i="9"/>
  <c r="K59" i="9"/>
  <c r="N58" i="9"/>
  <c r="M58" i="9"/>
  <c r="L58" i="9"/>
  <c r="K58" i="9"/>
  <c r="N57" i="9"/>
  <c r="M57" i="9"/>
  <c r="L57" i="9"/>
  <c r="K57" i="9"/>
  <c r="N56" i="9"/>
  <c r="M56" i="9"/>
  <c r="L56" i="9"/>
  <c r="K56" i="9"/>
  <c r="N55" i="9"/>
  <c r="M55" i="9"/>
  <c r="L55" i="9"/>
  <c r="K55" i="9"/>
  <c r="N54" i="9"/>
  <c r="M54" i="9"/>
  <c r="L54" i="9"/>
  <c r="K54" i="9"/>
  <c r="N53" i="9"/>
  <c r="M53" i="9"/>
  <c r="L53" i="9"/>
  <c r="K53" i="9"/>
  <c r="N52" i="9"/>
  <c r="M52" i="9"/>
  <c r="L52" i="9"/>
  <c r="K52" i="9"/>
  <c r="N51" i="9"/>
  <c r="M51" i="9"/>
  <c r="L51" i="9"/>
  <c r="K51" i="9"/>
  <c r="N50" i="9"/>
  <c r="M50" i="9"/>
  <c r="L50" i="9"/>
  <c r="K50" i="9"/>
  <c r="N49" i="9"/>
  <c r="M49" i="9"/>
  <c r="L49" i="9"/>
  <c r="K49" i="9"/>
  <c r="N48" i="9"/>
  <c r="M48" i="9"/>
  <c r="L48" i="9"/>
  <c r="K48" i="9"/>
  <c r="N47" i="9"/>
  <c r="M47" i="9"/>
  <c r="L47" i="9"/>
  <c r="K47" i="9"/>
  <c r="N46" i="9"/>
  <c r="M46" i="9"/>
  <c r="L46" i="9"/>
  <c r="K46" i="9"/>
  <c r="N45" i="9"/>
  <c r="M45" i="9"/>
  <c r="L45" i="9"/>
  <c r="K45" i="9"/>
  <c r="N44" i="9"/>
  <c r="M44" i="9"/>
  <c r="L44" i="9"/>
  <c r="K44" i="9"/>
  <c r="N43" i="9"/>
  <c r="M43" i="9"/>
  <c r="L43" i="9"/>
  <c r="K43" i="9"/>
  <c r="N42" i="9"/>
  <c r="M42" i="9"/>
  <c r="L42" i="9"/>
  <c r="K42" i="9"/>
  <c r="N41" i="9"/>
  <c r="M41" i="9"/>
  <c r="L41" i="9"/>
  <c r="K41" i="9"/>
  <c r="N40" i="9"/>
  <c r="M40" i="9"/>
  <c r="L40" i="9"/>
  <c r="K40" i="9"/>
  <c r="N39" i="9"/>
  <c r="M39" i="9"/>
  <c r="L39" i="9"/>
  <c r="K39" i="9"/>
  <c r="N38" i="9"/>
  <c r="M38" i="9"/>
  <c r="L38" i="9"/>
  <c r="K38" i="9"/>
  <c r="N37" i="9"/>
  <c r="M37" i="9"/>
  <c r="L37" i="9"/>
  <c r="K37" i="9"/>
  <c r="N36" i="9"/>
  <c r="M36" i="9"/>
  <c r="L36" i="9"/>
  <c r="K36" i="9"/>
  <c r="N35" i="9"/>
  <c r="M35" i="9"/>
  <c r="L35" i="9"/>
  <c r="K35" i="9"/>
  <c r="N34" i="9"/>
  <c r="M34" i="9"/>
  <c r="L34" i="9"/>
  <c r="K34" i="9"/>
  <c r="N33" i="9"/>
  <c r="M33" i="9"/>
  <c r="L33" i="9"/>
  <c r="K33" i="9"/>
  <c r="N32" i="9"/>
  <c r="M32" i="9"/>
  <c r="L32" i="9"/>
  <c r="K32" i="9"/>
  <c r="N31" i="9"/>
  <c r="M31" i="9"/>
  <c r="L31" i="9"/>
  <c r="K31" i="9"/>
  <c r="N30" i="9"/>
  <c r="M30" i="9"/>
  <c r="L30" i="9"/>
  <c r="K30" i="9"/>
  <c r="N29" i="9"/>
  <c r="M29" i="9"/>
  <c r="L29" i="9"/>
  <c r="K29" i="9"/>
  <c r="N28" i="9"/>
  <c r="M28" i="9"/>
  <c r="L28" i="9"/>
  <c r="K28" i="9"/>
  <c r="N27" i="9"/>
  <c r="M27" i="9"/>
  <c r="L27" i="9"/>
  <c r="K27" i="9"/>
  <c r="N26" i="9"/>
  <c r="M26" i="9"/>
  <c r="L26" i="9"/>
  <c r="K26" i="9"/>
  <c r="N25" i="9"/>
  <c r="M25" i="9"/>
  <c r="L25" i="9"/>
  <c r="K25" i="9"/>
  <c r="N24" i="9"/>
  <c r="M24" i="9"/>
  <c r="L24" i="9"/>
  <c r="K24" i="9"/>
  <c r="N23" i="9"/>
  <c r="M23" i="9"/>
  <c r="L23" i="9"/>
  <c r="K23" i="9"/>
  <c r="N22" i="9"/>
  <c r="M22" i="9"/>
  <c r="L22" i="9"/>
  <c r="K22" i="9"/>
  <c r="N21" i="9"/>
  <c r="M21" i="9"/>
  <c r="L21" i="9"/>
  <c r="K21" i="9"/>
  <c r="N20" i="9"/>
  <c r="M20" i="9"/>
  <c r="L20" i="9"/>
  <c r="K20" i="9"/>
  <c r="N19" i="9"/>
  <c r="M19" i="9"/>
  <c r="L19" i="9"/>
  <c r="K19" i="9"/>
  <c r="N18" i="9"/>
  <c r="M18" i="9"/>
  <c r="L18" i="9"/>
  <c r="K18" i="9"/>
  <c r="N17" i="9"/>
  <c r="M17" i="9"/>
  <c r="L17" i="9"/>
  <c r="K17" i="9"/>
  <c r="N16" i="9"/>
  <c r="M16" i="9"/>
  <c r="L16" i="9"/>
  <c r="K16" i="9"/>
  <c r="N15" i="9"/>
  <c r="M15" i="9"/>
  <c r="L15" i="9"/>
  <c r="K15" i="9"/>
  <c r="N14" i="9"/>
  <c r="M14" i="9"/>
  <c r="L14" i="9"/>
  <c r="K14" i="9"/>
  <c r="N13" i="9"/>
  <c r="M13" i="9"/>
  <c r="L13" i="9"/>
  <c r="K13" i="9"/>
  <c r="N12" i="9"/>
  <c r="M12" i="9"/>
  <c r="L12" i="9"/>
  <c r="K12" i="9"/>
  <c r="K11" i="9"/>
  <c r="L11" i="9"/>
  <c r="M11" i="9"/>
  <c r="N11" i="9"/>
  <c r="O176" i="9"/>
  <c r="O177" i="9"/>
  <c r="O178" i="9"/>
  <c r="O179" i="9"/>
  <c r="O180" i="9"/>
  <c r="O181" i="9"/>
  <c r="O182" i="9"/>
  <c r="O183" i="9"/>
  <c r="O184" i="9"/>
  <c r="O185" i="9"/>
  <c r="O186" i="9"/>
  <c r="O187" i="9"/>
  <c r="O188" i="9"/>
  <c r="O189" i="9"/>
  <c r="O190" i="9"/>
  <c r="O191" i="9"/>
  <c r="O192" i="9"/>
  <c r="O193" i="9"/>
  <c r="O194" i="9"/>
  <c r="O195" i="9"/>
  <c r="O196" i="9"/>
  <c r="Q10" i="9"/>
  <c r="N10" i="9"/>
  <c r="M10" i="9"/>
  <c r="L10" i="9"/>
  <c r="K10" i="9"/>
  <c r="AC10" i="9"/>
  <c r="AB10" i="9"/>
  <c r="W6" i="9"/>
  <c r="V6" i="9"/>
  <c r="S6" i="9"/>
  <c r="R6" i="9"/>
  <c r="C6" i="9"/>
  <c r="Y46" i="9"/>
  <c r="Y47" i="9"/>
  <c r="Y48" i="9"/>
  <c r="Y49" i="9"/>
  <c r="Y50" i="9"/>
  <c r="Y51" i="9"/>
  <c r="Y52" i="9"/>
  <c r="Y53" i="9"/>
  <c r="Y54" i="9"/>
  <c r="Y55" i="9"/>
  <c r="Y56" i="9"/>
  <c r="Y57" i="9"/>
  <c r="Y58" i="9"/>
  <c r="Y59" i="9"/>
  <c r="Y60" i="9"/>
  <c r="Y61" i="9"/>
  <c r="Y62" i="9"/>
  <c r="Y63" i="9"/>
  <c r="Y64" i="9"/>
  <c r="Y65" i="9"/>
  <c r="Y66" i="9"/>
  <c r="Y67" i="9"/>
  <c r="Y68" i="9"/>
  <c r="Y69" i="9"/>
  <c r="Y70" i="9"/>
  <c r="Y71" i="9"/>
  <c r="Y72" i="9"/>
  <c r="Y73" i="9"/>
  <c r="Y74" i="9"/>
  <c r="Y75" i="9"/>
  <c r="Y76" i="9"/>
  <c r="Y77" i="9"/>
  <c r="Y78" i="9"/>
  <c r="Y79" i="9"/>
  <c r="Y80" i="9"/>
  <c r="Y81" i="9"/>
  <c r="Y82" i="9"/>
  <c r="Y83" i="9"/>
  <c r="Y84" i="9"/>
  <c r="Y85" i="9"/>
  <c r="Y86" i="9"/>
  <c r="Y87" i="9"/>
  <c r="Y88" i="9"/>
  <c r="Y89" i="9"/>
  <c r="Y90" i="9"/>
  <c r="Y91" i="9"/>
  <c r="Y92" i="9"/>
  <c r="Y93" i="9"/>
  <c r="Y94" i="9"/>
  <c r="Y95" i="9"/>
  <c r="Y96" i="9"/>
  <c r="Y97" i="9"/>
  <c r="Y98" i="9"/>
  <c r="Y99" i="9"/>
  <c r="Y100" i="9"/>
  <c r="Y101" i="9"/>
  <c r="Y102" i="9"/>
  <c r="Y19" i="9"/>
  <c r="Y26" i="9"/>
  <c r="Y20" i="9"/>
  <c r="Y36" i="9"/>
  <c r="P6" i="9"/>
  <c r="Y28" i="9"/>
  <c r="Y13" i="9"/>
  <c r="Y33" i="9"/>
  <c r="Y18" i="9"/>
  <c r="Y32" i="9"/>
  <c r="Y38" i="9"/>
  <c r="Y30" i="9"/>
  <c r="FU6" i="28"/>
  <c r="FC6" i="28"/>
  <c r="BQ95" i="9"/>
  <c r="AW95" i="9"/>
  <c r="BI95" i="9"/>
  <c r="BQ103" i="9"/>
  <c r="AX103" i="9"/>
  <c r="BC103" i="9"/>
  <c r="BR103" i="9"/>
  <c r="BQ111" i="9"/>
  <c r="AX111" i="9"/>
  <c r="BC111" i="9"/>
  <c r="BR111" i="9"/>
  <c r="BB119" i="9"/>
  <c r="AW47" i="9"/>
  <c r="AX55" i="9"/>
  <c r="BB63" i="9"/>
  <c r="BI63" i="9"/>
  <c r="BB79" i="9"/>
  <c r="BI79" i="9"/>
  <c r="AX95" i="9"/>
  <c r="BP95" i="9"/>
  <c r="AY103" i="9"/>
  <c r="AY111" i="9"/>
  <c r="BQ119" i="9"/>
  <c r="AX119" i="9"/>
  <c r="BC119" i="9"/>
  <c r="BD199" i="9"/>
  <c r="BP135" i="9"/>
  <c r="BD135" i="9"/>
  <c r="AZ143" i="9"/>
  <c r="BQ191" i="9"/>
  <c r="AZ191" i="9"/>
  <c r="BB199" i="9"/>
  <c r="AV199" i="9"/>
  <c r="BQ199" i="9"/>
  <c r="BB207" i="9"/>
  <c r="AV207" i="9"/>
  <c r="BQ207" i="9"/>
  <c r="BB55" i="9"/>
  <c r="BQ71" i="9"/>
  <c r="AW71" i="9"/>
  <c r="BQ87" i="9"/>
  <c r="AW87" i="9"/>
  <c r="BP127" i="9"/>
  <c r="BQ127" i="9"/>
  <c r="BD143" i="9"/>
  <c r="BP143" i="9"/>
  <c r="BD151" i="9"/>
  <c r="BP151" i="9"/>
  <c r="AY191" i="9"/>
  <c r="AZ199" i="9"/>
  <c r="BD207" i="9"/>
  <c r="BP207" i="9"/>
  <c r="BP120" i="9"/>
  <c r="AV120" i="9"/>
  <c r="BP128" i="9"/>
  <c r="AV128" i="9"/>
  <c r="BQ128" i="9"/>
  <c r="BR128" i="9"/>
  <c r="BB128" i="9"/>
  <c r="AW128" i="9"/>
  <c r="BI136" i="9"/>
  <c r="AZ136" i="9"/>
  <c r="BP136" i="9"/>
  <c r="AV136" i="9"/>
  <c r="BQ136" i="9"/>
  <c r="AV140" i="9"/>
  <c r="BP144" i="9"/>
  <c r="AV144" i="9"/>
  <c r="BQ144" i="9"/>
  <c r="BR144" i="9"/>
  <c r="BB144" i="9"/>
  <c r="AW144" i="9"/>
  <c r="BP152" i="9"/>
  <c r="AV152" i="9"/>
  <c r="BQ152" i="9"/>
  <c r="BR152" i="9"/>
  <c r="BB152" i="9"/>
  <c r="AW152" i="9"/>
  <c r="BI160" i="9"/>
  <c r="BB160" i="9"/>
  <c r="BI168" i="9"/>
  <c r="AX168" i="9"/>
  <c r="BQ168" i="9"/>
  <c r="AY168" i="9"/>
  <c r="BB176" i="9"/>
  <c r="AW176" i="9"/>
  <c r="BC176" i="9"/>
  <c r="AX176" i="9"/>
  <c r="BQ184" i="9"/>
  <c r="BB184" i="9"/>
  <c r="AW184" i="9"/>
  <c r="BP192" i="9"/>
  <c r="AZ192" i="9"/>
  <c r="BR192" i="9"/>
  <c r="AV192" i="9"/>
  <c r="BQ192" i="9"/>
  <c r="BR200" i="9"/>
  <c r="AV200" i="9"/>
  <c r="BQ200" i="9"/>
  <c r="BB200" i="9"/>
  <c r="AW200" i="9"/>
  <c r="BR208" i="9"/>
  <c r="AV208" i="9"/>
  <c r="BQ208" i="9"/>
  <c r="BB208" i="9"/>
  <c r="AW208" i="9"/>
  <c r="AX207" i="9"/>
  <c r="BR207" i="9"/>
  <c r="AV46" i="9"/>
  <c r="BC46" i="9"/>
  <c r="AV54" i="9"/>
  <c r="BC54" i="9"/>
  <c r="BI62" i="9"/>
  <c r="AW62" i="9"/>
  <c r="BP62" i="9"/>
  <c r="BB62" i="9"/>
  <c r="AX62" i="9"/>
  <c r="AV62" i="9"/>
  <c r="BC62" i="9"/>
  <c r="BI70" i="9"/>
  <c r="AW70" i="9"/>
  <c r="BP70" i="9"/>
  <c r="BB70" i="9"/>
  <c r="AX70" i="9"/>
  <c r="AY46" i="9"/>
  <c r="BD46" i="9"/>
  <c r="BQ46" i="9"/>
  <c r="BD54" i="9"/>
  <c r="BQ54" i="9"/>
  <c r="AV56" i="9"/>
  <c r="BC56" i="9"/>
  <c r="BI64" i="9"/>
  <c r="AW64" i="9"/>
  <c r="BP64" i="9"/>
  <c r="BB64" i="9"/>
  <c r="AX64" i="9"/>
  <c r="BC64" i="9"/>
  <c r="AY70" i="9"/>
  <c r="BQ70" i="9"/>
  <c r="AV72" i="9"/>
  <c r="BC72" i="9"/>
  <c r="AY78" i="9"/>
  <c r="BI80" i="9"/>
  <c r="AW80" i="9"/>
  <c r="BP80" i="9"/>
  <c r="BB80" i="9"/>
  <c r="AX80" i="9"/>
  <c r="BI94" i="9"/>
  <c r="AW94" i="9"/>
  <c r="BD94" i="9"/>
  <c r="AZ94" i="9"/>
  <c r="AV94" i="9"/>
  <c r="BP94" i="9"/>
  <c r="BB94" i="9"/>
  <c r="AX94" i="9"/>
  <c r="BR94" i="9"/>
  <c r="BI159" i="9"/>
  <c r="AW159" i="9"/>
  <c r="BP159" i="9"/>
  <c r="BB159" i="9"/>
  <c r="AX159" i="9"/>
  <c r="BR159" i="9"/>
  <c r="AZ159" i="9"/>
  <c r="BC159" i="9"/>
  <c r="BQ159" i="9"/>
  <c r="BD159" i="9"/>
  <c r="AV159" i="9"/>
  <c r="AZ48" i="9"/>
  <c r="AY50" i="9"/>
  <c r="BD50" i="9"/>
  <c r="AZ56" i="9"/>
  <c r="AY58" i="9"/>
  <c r="BD58" i="9"/>
  <c r="AZ64" i="9"/>
  <c r="BR64" i="9"/>
  <c r="AY66" i="9"/>
  <c r="BD66" i="9"/>
  <c r="AZ72" i="9"/>
  <c r="AY74" i="9"/>
  <c r="BD74" i="9"/>
  <c r="AZ80" i="9"/>
  <c r="BR80" i="9"/>
  <c r="BC86" i="9"/>
  <c r="BI90" i="9"/>
  <c r="AW90" i="9"/>
  <c r="BR90" i="9"/>
  <c r="BP90" i="9"/>
  <c r="BB90" i="9"/>
  <c r="AX90" i="9"/>
  <c r="BD90" i="9"/>
  <c r="AZ90" i="9"/>
  <c r="AV90" i="9"/>
  <c r="AY90" i="9"/>
  <c r="BC94" i="9"/>
  <c r="BQ94" i="9"/>
  <c r="BI98" i="9"/>
  <c r="AW98" i="9"/>
  <c r="BR98" i="9"/>
  <c r="BP98" i="9"/>
  <c r="BB98" i="9"/>
  <c r="AX98" i="9"/>
  <c r="BD98" i="9"/>
  <c r="AZ98" i="9"/>
  <c r="AV98" i="9"/>
  <c r="AY98" i="9"/>
  <c r="BP169" i="9"/>
  <c r="BB169" i="9"/>
  <c r="AX169" i="9"/>
  <c r="BD169" i="9"/>
  <c r="AY169" i="9"/>
  <c r="BR169" i="9"/>
  <c r="BC169" i="9"/>
  <c r="AW169" i="9"/>
  <c r="BI169" i="9"/>
  <c r="AZ169" i="9"/>
  <c r="AV169" i="9"/>
  <c r="BQ169" i="9"/>
  <c r="BI46" i="9"/>
  <c r="AW46" i="9"/>
  <c r="BP46" i="9"/>
  <c r="BB46" i="9"/>
  <c r="AX46" i="9"/>
  <c r="BI54" i="9"/>
  <c r="AW54" i="9"/>
  <c r="BP54" i="9"/>
  <c r="BB54" i="9"/>
  <c r="AX54" i="9"/>
  <c r="AV70" i="9"/>
  <c r="BC70" i="9"/>
  <c r="BI78" i="9"/>
  <c r="AW78" i="9"/>
  <c r="AX78" i="9"/>
  <c r="BI48" i="9"/>
  <c r="AW48" i="9"/>
  <c r="BP48" i="9"/>
  <c r="BB48" i="9"/>
  <c r="AX48" i="9"/>
  <c r="AV48" i="9"/>
  <c r="BC48" i="9"/>
  <c r="AY54" i="9"/>
  <c r="BI56" i="9"/>
  <c r="AW56" i="9"/>
  <c r="BP56" i="9"/>
  <c r="BB56" i="9"/>
  <c r="AX56" i="9"/>
  <c r="AY62" i="9"/>
  <c r="BD62" i="9"/>
  <c r="BQ62" i="9"/>
  <c r="AV64" i="9"/>
  <c r="BD70" i="9"/>
  <c r="BI72" i="9"/>
  <c r="AW72" i="9"/>
  <c r="BP72" i="9"/>
  <c r="BB72" i="9"/>
  <c r="AX72" i="9"/>
  <c r="BQ78" i="9"/>
  <c r="AV80" i="9"/>
  <c r="BC80" i="9"/>
  <c r="BI86" i="9"/>
  <c r="AW86" i="9"/>
  <c r="BP86" i="9"/>
  <c r="BB86" i="9"/>
  <c r="AX86" i="9"/>
  <c r="BR86" i="9"/>
  <c r="BD86" i="9"/>
  <c r="AZ86" i="9"/>
  <c r="AV86" i="9"/>
  <c r="AY86" i="9"/>
  <c r="AY94" i="9"/>
  <c r="AZ46" i="9"/>
  <c r="BR46" i="9"/>
  <c r="AY48" i="9"/>
  <c r="BD48" i="9"/>
  <c r="BQ48" i="9"/>
  <c r="BI50" i="9"/>
  <c r="AW50" i="9"/>
  <c r="BP50" i="9"/>
  <c r="BB50" i="9"/>
  <c r="AX50" i="9"/>
  <c r="AV50" i="9"/>
  <c r="BC50" i="9"/>
  <c r="AZ54" i="9"/>
  <c r="BR54" i="9"/>
  <c r="AY56" i="9"/>
  <c r="BD56" i="9"/>
  <c r="BQ56" i="9"/>
  <c r="BI58" i="9"/>
  <c r="AW58" i="9"/>
  <c r="BP58" i="9"/>
  <c r="BB58" i="9"/>
  <c r="AX58" i="9"/>
  <c r="AV58" i="9"/>
  <c r="BC58" i="9"/>
  <c r="AZ62" i="9"/>
  <c r="BR62" i="9"/>
  <c r="AY64" i="9"/>
  <c r="BD64" i="9"/>
  <c r="BQ64" i="9"/>
  <c r="BI66" i="9"/>
  <c r="AW66" i="9"/>
  <c r="BP66" i="9"/>
  <c r="BB66" i="9"/>
  <c r="AX66" i="9"/>
  <c r="AV66" i="9"/>
  <c r="BC66" i="9"/>
  <c r="AZ70" i="9"/>
  <c r="BR70" i="9"/>
  <c r="AY72" i="9"/>
  <c r="BD72" i="9"/>
  <c r="BQ72" i="9"/>
  <c r="BI74" i="9"/>
  <c r="AW74" i="9"/>
  <c r="BP74" i="9"/>
  <c r="BB74" i="9"/>
  <c r="AX74" i="9"/>
  <c r="AV74" i="9"/>
  <c r="BC74" i="9"/>
  <c r="AY80" i="9"/>
  <c r="BD80" i="9"/>
  <c r="BQ80" i="9"/>
  <c r="BI82" i="9"/>
  <c r="AW82" i="9"/>
  <c r="BR82" i="9"/>
  <c r="BP82" i="9"/>
  <c r="BB82" i="9"/>
  <c r="AX82" i="9"/>
  <c r="BD82" i="9"/>
  <c r="AZ82" i="9"/>
  <c r="AV82" i="9"/>
  <c r="BI88" i="9"/>
  <c r="AW88" i="9"/>
  <c r="BP88" i="9"/>
  <c r="BB88" i="9"/>
  <c r="AX88" i="9"/>
  <c r="BR88" i="9"/>
  <c r="BD88" i="9"/>
  <c r="AZ88" i="9"/>
  <c r="AV88" i="9"/>
  <c r="AY88" i="9"/>
  <c r="BI96" i="9"/>
  <c r="AW96" i="9"/>
  <c r="BP96" i="9"/>
  <c r="BB96" i="9"/>
  <c r="AX96" i="9"/>
  <c r="BR96" i="9"/>
  <c r="BD96" i="9"/>
  <c r="AZ96" i="9"/>
  <c r="AV96" i="9"/>
  <c r="AY96" i="9"/>
  <c r="BI137" i="9"/>
  <c r="AW137" i="9"/>
  <c r="BQ137" i="9"/>
  <c r="AV137" i="9"/>
  <c r="BR137" i="9"/>
  <c r="BB137" i="9"/>
  <c r="AX137" i="9"/>
  <c r="AZ137" i="9"/>
  <c r="BP137" i="9"/>
  <c r="BD137" i="9"/>
  <c r="AY137" i="9"/>
  <c r="BI153" i="9"/>
  <c r="AW153" i="9"/>
  <c r="BQ153" i="9"/>
  <c r="AV153" i="9"/>
  <c r="BR153" i="9"/>
  <c r="BB153" i="9"/>
  <c r="AX153" i="9"/>
  <c r="AZ153" i="9"/>
  <c r="BP153" i="9"/>
  <c r="BD153" i="9"/>
  <c r="AY153" i="9"/>
  <c r="BI101" i="9"/>
  <c r="AW101" i="9"/>
  <c r="AZ101" i="9"/>
  <c r="BI109" i="9"/>
  <c r="AW109" i="9"/>
  <c r="AZ109" i="9"/>
  <c r="BD117" i="9"/>
  <c r="BI135" i="9"/>
  <c r="AW135" i="9"/>
  <c r="BR135" i="9"/>
  <c r="BB135" i="9"/>
  <c r="AX135" i="9"/>
  <c r="BC135" i="9"/>
  <c r="AY135" i="9"/>
  <c r="BI151" i="9"/>
  <c r="AW151" i="9"/>
  <c r="BR151" i="9"/>
  <c r="BB151" i="9"/>
  <c r="AX151" i="9"/>
  <c r="BC151" i="9"/>
  <c r="AY151" i="9"/>
  <c r="AV151" i="9"/>
  <c r="BQ151" i="9"/>
  <c r="BI161" i="9"/>
  <c r="AW161" i="9"/>
  <c r="BP161" i="9"/>
  <c r="BB161" i="9"/>
  <c r="AX161" i="9"/>
  <c r="BQ161" i="9"/>
  <c r="BD161" i="9"/>
  <c r="AY161" i="9"/>
  <c r="BR161" i="9"/>
  <c r="AZ161" i="9"/>
  <c r="AV161" i="9"/>
  <c r="BP175" i="9"/>
  <c r="BB175" i="9"/>
  <c r="AX175" i="9"/>
  <c r="BD175" i="9"/>
  <c r="AY175" i="9"/>
  <c r="BR175" i="9"/>
  <c r="BC175" i="9"/>
  <c r="AW175" i="9"/>
  <c r="BI175" i="9"/>
  <c r="AZ175" i="9"/>
  <c r="AV175" i="9"/>
  <c r="AV47" i="9"/>
  <c r="AV49" i="9"/>
  <c r="AZ49" i="9"/>
  <c r="BD49" i="9"/>
  <c r="BR49" i="9"/>
  <c r="AV53" i="9"/>
  <c r="AZ53" i="9"/>
  <c r="AV55" i="9"/>
  <c r="AZ55" i="9"/>
  <c r="BD55" i="9"/>
  <c r="BR55" i="9"/>
  <c r="AV57" i="9"/>
  <c r="AZ57" i="9"/>
  <c r="BD57" i="9"/>
  <c r="BR57" i="9"/>
  <c r="AV61" i="9"/>
  <c r="AZ61" i="9"/>
  <c r="BD61" i="9"/>
  <c r="BR61" i="9"/>
  <c r="AV63" i="9"/>
  <c r="AZ63" i="9"/>
  <c r="BD63" i="9"/>
  <c r="BR63" i="9"/>
  <c r="AV65" i="9"/>
  <c r="AZ65" i="9"/>
  <c r="BD65" i="9"/>
  <c r="BR65" i="9"/>
  <c r="AV69" i="9"/>
  <c r="AZ69" i="9"/>
  <c r="BD69" i="9"/>
  <c r="BR69" i="9"/>
  <c r="AV71" i="9"/>
  <c r="AZ71" i="9"/>
  <c r="BD71" i="9"/>
  <c r="BR71" i="9"/>
  <c r="AV73" i="9"/>
  <c r="AZ73" i="9"/>
  <c r="BD73" i="9"/>
  <c r="BR73" i="9"/>
  <c r="AV77" i="9"/>
  <c r="AZ77" i="9"/>
  <c r="BD77" i="9"/>
  <c r="BR77" i="9"/>
  <c r="AV79" i="9"/>
  <c r="AZ79" i="9"/>
  <c r="BD79" i="9"/>
  <c r="BR79" i="9"/>
  <c r="AV81" i="9"/>
  <c r="AZ81" i="9"/>
  <c r="BD81" i="9"/>
  <c r="BR81" i="9"/>
  <c r="AV85" i="9"/>
  <c r="AZ85" i="9"/>
  <c r="BD85" i="9"/>
  <c r="BR85" i="9"/>
  <c r="AV87" i="9"/>
  <c r="AZ87" i="9"/>
  <c r="BD87" i="9"/>
  <c r="BR87" i="9"/>
  <c r="AV89" i="9"/>
  <c r="AZ89" i="9"/>
  <c r="BD89" i="9"/>
  <c r="BR89" i="9"/>
  <c r="AV93" i="9"/>
  <c r="AZ93" i="9"/>
  <c r="BD93" i="9"/>
  <c r="BR93" i="9"/>
  <c r="AV95" i="9"/>
  <c r="AZ95" i="9"/>
  <c r="BD95" i="9"/>
  <c r="BR95" i="9"/>
  <c r="AV97" i="9"/>
  <c r="AZ97" i="9"/>
  <c r="BD97" i="9"/>
  <c r="BR97" i="9"/>
  <c r="AX101" i="9"/>
  <c r="BB101" i="9"/>
  <c r="BR101" i="9"/>
  <c r="AV103" i="9"/>
  <c r="BI105" i="9"/>
  <c r="AW105" i="9"/>
  <c r="AZ105" i="9"/>
  <c r="BD105" i="9"/>
  <c r="BP105" i="9"/>
  <c r="AX109" i="9"/>
  <c r="BB109" i="9"/>
  <c r="BR109" i="9"/>
  <c r="AV111" i="9"/>
  <c r="BI113" i="9"/>
  <c r="AW113" i="9"/>
  <c r="AZ113" i="9"/>
  <c r="BD113" i="9"/>
  <c r="BP113" i="9"/>
  <c r="AX117" i="9"/>
  <c r="BB117" i="9"/>
  <c r="AV119" i="9"/>
  <c r="BR121" i="9"/>
  <c r="BD121" i="9"/>
  <c r="AZ121" i="9"/>
  <c r="AV121" i="9"/>
  <c r="BI121" i="9"/>
  <c r="AW121" i="9"/>
  <c r="BB121" i="9"/>
  <c r="AY125" i="9"/>
  <c r="AX127" i="9"/>
  <c r="BC127" i="9"/>
  <c r="BR129" i="9"/>
  <c r="BD129" i="9"/>
  <c r="AZ129" i="9"/>
  <c r="AV129" i="9"/>
  <c r="BI129" i="9"/>
  <c r="AW129" i="9"/>
  <c r="BB129" i="9"/>
  <c r="BI143" i="9"/>
  <c r="AW143" i="9"/>
  <c r="BR143" i="9"/>
  <c r="BB143" i="9"/>
  <c r="AX143" i="9"/>
  <c r="BC143" i="9"/>
  <c r="AY143" i="9"/>
  <c r="AV143" i="9"/>
  <c r="BQ143" i="9"/>
  <c r="AY145" i="9"/>
  <c r="BD145" i="9"/>
  <c r="BC161" i="9"/>
  <c r="BI167" i="9"/>
  <c r="AW167" i="9"/>
  <c r="BR167" i="9"/>
  <c r="BD167" i="9"/>
  <c r="AZ167" i="9"/>
  <c r="AV167" i="9"/>
  <c r="BP167" i="9"/>
  <c r="BB167" i="9"/>
  <c r="AX167" i="9"/>
  <c r="BQ167" i="9"/>
  <c r="BC167" i="9"/>
  <c r="BD101" i="9"/>
  <c r="BP101" i="9"/>
  <c r="BD109" i="9"/>
  <c r="BP109" i="9"/>
  <c r="BI117" i="9"/>
  <c r="AW117" i="9"/>
  <c r="AZ117" i="9"/>
  <c r="BP117" i="9"/>
  <c r="BR125" i="9"/>
  <c r="BD125" i="9"/>
  <c r="AZ125" i="9"/>
  <c r="AV125" i="9"/>
  <c r="BI125" i="9"/>
  <c r="AW125" i="9"/>
  <c r="BB125" i="9"/>
  <c r="AV135" i="9"/>
  <c r="BQ135" i="9"/>
  <c r="BP177" i="9"/>
  <c r="BB177" i="9"/>
  <c r="AX177" i="9"/>
  <c r="BD177" i="9"/>
  <c r="AY177" i="9"/>
  <c r="BR177" i="9"/>
  <c r="BC177" i="9"/>
  <c r="AW177" i="9"/>
  <c r="BI177" i="9"/>
  <c r="AZ177" i="9"/>
  <c r="AY49" i="9"/>
  <c r="BC49" i="9"/>
  <c r="AY55" i="9"/>
  <c r="BC55" i="9"/>
  <c r="AY57" i="9"/>
  <c r="BC57" i="9"/>
  <c r="AY61" i="9"/>
  <c r="BC61" i="9"/>
  <c r="AY63" i="9"/>
  <c r="BC63" i="9"/>
  <c r="AY65" i="9"/>
  <c r="BC65" i="9"/>
  <c r="AY69" i="9"/>
  <c r="BC69" i="9"/>
  <c r="AY71" i="9"/>
  <c r="BC71" i="9"/>
  <c r="AY73" i="9"/>
  <c r="BC73" i="9"/>
  <c r="AY77" i="9"/>
  <c r="BC77" i="9"/>
  <c r="AY79" i="9"/>
  <c r="BC79" i="9"/>
  <c r="AY81" i="9"/>
  <c r="BC81" i="9"/>
  <c r="AY85" i="9"/>
  <c r="BC85" i="9"/>
  <c r="AY87" i="9"/>
  <c r="BC87" i="9"/>
  <c r="AY89" i="9"/>
  <c r="BC89" i="9"/>
  <c r="AY93" i="9"/>
  <c r="BC93" i="9"/>
  <c r="AY95" i="9"/>
  <c r="BC95" i="9"/>
  <c r="AY97" i="9"/>
  <c r="BC97" i="9"/>
  <c r="AV101" i="9"/>
  <c r="BQ101" i="9"/>
  <c r="BI103" i="9"/>
  <c r="AW103" i="9"/>
  <c r="AZ103" i="9"/>
  <c r="BD103" i="9"/>
  <c r="BP103" i="9"/>
  <c r="AV109" i="9"/>
  <c r="BQ109" i="9"/>
  <c r="BI111" i="9"/>
  <c r="AW111" i="9"/>
  <c r="AZ111" i="9"/>
  <c r="BD111" i="9"/>
  <c r="BP111" i="9"/>
  <c r="AV117" i="9"/>
  <c r="BQ117" i="9"/>
  <c r="BI119" i="9"/>
  <c r="AW119" i="9"/>
  <c r="AZ119" i="9"/>
  <c r="BD119" i="9"/>
  <c r="BP119" i="9"/>
  <c r="AX125" i="9"/>
  <c r="BC125" i="9"/>
  <c r="BP125" i="9"/>
  <c r="BR127" i="9"/>
  <c r="BD127" i="9"/>
  <c r="AZ127" i="9"/>
  <c r="AV127" i="9"/>
  <c r="BI127" i="9"/>
  <c r="AW127" i="9"/>
  <c r="BB127" i="9"/>
  <c r="AZ135" i="9"/>
  <c r="BI145" i="9"/>
  <c r="AW145" i="9"/>
  <c r="BQ145" i="9"/>
  <c r="AV145" i="9"/>
  <c r="BR145" i="9"/>
  <c r="BB145" i="9"/>
  <c r="AX145" i="9"/>
  <c r="BC145" i="9"/>
  <c r="AZ151" i="9"/>
  <c r="BP173" i="9"/>
  <c r="BB173" i="9"/>
  <c r="AX173" i="9"/>
  <c r="BD173" i="9"/>
  <c r="AY173" i="9"/>
  <c r="BR173" i="9"/>
  <c r="BC173" i="9"/>
  <c r="AW173" i="9"/>
  <c r="BI173" i="9"/>
  <c r="AZ173" i="9"/>
  <c r="AV173" i="9"/>
  <c r="BP183" i="9"/>
  <c r="BB183" i="9"/>
  <c r="AX183" i="9"/>
  <c r="BD183" i="9"/>
  <c r="AY183" i="9"/>
  <c r="BR183" i="9"/>
  <c r="BC183" i="9"/>
  <c r="AW183" i="9"/>
  <c r="BI183" i="9"/>
  <c r="AZ183" i="9"/>
  <c r="AV183" i="9"/>
  <c r="BI185" i="9"/>
  <c r="BQ185" i="9"/>
  <c r="BB185" i="9"/>
  <c r="AX185" i="9"/>
  <c r="BD185" i="9"/>
  <c r="AY185" i="9"/>
  <c r="BC185" i="9"/>
  <c r="AW185" i="9"/>
  <c r="BP185" i="9"/>
  <c r="AZ185" i="9"/>
  <c r="BR185" i="9"/>
  <c r="BI189" i="9"/>
  <c r="AW189" i="9"/>
  <c r="BC189" i="9"/>
  <c r="AY189" i="9"/>
  <c r="BQ189" i="9"/>
  <c r="AZ189" i="9"/>
  <c r="BP189" i="9"/>
  <c r="BD189" i="9"/>
  <c r="AX189" i="9"/>
  <c r="BR189" i="9"/>
  <c r="BB189" i="9"/>
  <c r="AY102" i="9"/>
  <c r="BC102" i="9"/>
  <c r="AY104" i="9"/>
  <c r="BC104" i="9"/>
  <c r="AY106" i="9"/>
  <c r="BC106" i="9"/>
  <c r="AY110" i="9"/>
  <c r="BC110" i="9"/>
  <c r="AY112" i="9"/>
  <c r="BC112" i="9"/>
  <c r="AY114" i="9"/>
  <c r="BC114" i="9"/>
  <c r="AY118" i="9"/>
  <c r="BC118" i="9"/>
  <c r="AY120" i="9"/>
  <c r="BC120" i="9"/>
  <c r="AY122" i="9"/>
  <c r="BC122" i="9"/>
  <c r="AY126" i="9"/>
  <c r="BC126" i="9"/>
  <c r="AY128" i="9"/>
  <c r="BC128" i="9"/>
  <c r="AY130" i="9"/>
  <c r="BC130" i="9"/>
  <c r="BI133" i="9"/>
  <c r="AW133" i="9"/>
  <c r="AZ133" i="9"/>
  <c r="BD133" i="9"/>
  <c r="BP133" i="9"/>
  <c r="BI141" i="9"/>
  <c r="AW141" i="9"/>
  <c r="AZ141" i="9"/>
  <c r="BD141" i="9"/>
  <c r="BP141" i="9"/>
  <c r="BI149" i="9"/>
  <c r="AW149" i="9"/>
  <c r="AZ149" i="9"/>
  <c r="BD149" i="9"/>
  <c r="BP149" i="9"/>
  <c r="BI157" i="9"/>
  <c r="AW157" i="9"/>
  <c r="BP157" i="9"/>
  <c r="BB157" i="9"/>
  <c r="AX157" i="9"/>
  <c r="AV157" i="9"/>
  <c r="BC157" i="9"/>
  <c r="BI165" i="9"/>
  <c r="AW165" i="9"/>
  <c r="BP165" i="9"/>
  <c r="BB165" i="9"/>
  <c r="AX165" i="9"/>
  <c r="AV165" i="9"/>
  <c r="BC165" i="9"/>
  <c r="BP181" i="9"/>
  <c r="BB181" i="9"/>
  <c r="AX181" i="9"/>
  <c r="BD181" i="9"/>
  <c r="AY181" i="9"/>
  <c r="BR181" i="9"/>
  <c r="BC181" i="9"/>
  <c r="AW181" i="9"/>
  <c r="BI181" i="9"/>
  <c r="AZ181" i="9"/>
  <c r="BQ181" i="9"/>
  <c r="AV158" i="9"/>
  <c r="AZ158" i="9"/>
  <c r="BD158" i="9"/>
  <c r="BR158" i="9"/>
  <c r="AV160" i="9"/>
  <c r="AZ160" i="9"/>
  <c r="BD160" i="9"/>
  <c r="BR160" i="9"/>
  <c r="AV162" i="9"/>
  <c r="AZ162" i="9"/>
  <c r="BD162" i="9"/>
  <c r="BR162" i="9"/>
  <c r="AV166" i="9"/>
  <c r="AZ166" i="9"/>
  <c r="BD166" i="9"/>
  <c r="BR166" i="9"/>
  <c r="AW168" i="9"/>
  <c r="BB168" i="9"/>
  <c r="AW170" i="9"/>
  <c r="BB170" i="9"/>
  <c r="BB172" i="9"/>
  <c r="BQ193" i="9"/>
  <c r="BI193" i="9"/>
  <c r="AW193" i="9"/>
  <c r="BR193" i="9"/>
  <c r="AV193" i="9"/>
  <c r="AY134" i="9"/>
  <c r="BC134" i="9"/>
  <c r="AY136" i="9"/>
  <c r="BC136" i="9"/>
  <c r="AY138" i="9"/>
  <c r="BC138" i="9"/>
  <c r="AY142" i="9"/>
  <c r="BC142" i="9"/>
  <c r="AY144" i="9"/>
  <c r="BC144" i="9"/>
  <c r="AY146" i="9"/>
  <c r="BC146" i="9"/>
  <c r="AY150" i="9"/>
  <c r="BC150" i="9"/>
  <c r="AY152" i="9"/>
  <c r="BC152" i="9"/>
  <c r="AY154" i="9"/>
  <c r="BC154" i="9"/>
  <c r="AY158" i="9"/>
  <c r="BC158" i="9"/>
  <c r="AY160" i="9"/>
  <c r="BC160" i="9"/>
  <c r="AY162" i="9"/>
  <c r="BC162" i="9"/>
  <c r="AY166" i="9"/>
  <c r="BC166" i="9"/>
  <c r="BR168" i="9"/>
  <c r="BD168" i="9"/>
  <c r="AZ168" i="9"/>
  <c r="AV168" i="9"/>
  <c r="BP168" i="9"/>
  <c r="BR170" i="9"/>
  <c r="BD170" i="9"/>
  <c r="AZ170" i="9"/>
  <c r="AV170" i="9"/>
  <c r="BP170" i="9"/>
  <c r="BR174" i="9"/>
  <c r="BD174" i="9"/>
  <c r="AZ174" i="9"/>
  <c r="AV174" i="9"/>
  <c r="BP174" i="9"/>
  <c r="BR176" i="9"/>
  <c r="BD176" i="9"/>
  <c r="AZ176" i="9"/>
  <c r="AV176" i="9"/>
  <c r="BP176" i="9"/>
  <c r="BR178" i="9"/>
  <c r="BD178" i="9"/>
  <c r="AZ178" i="9"/>
  <c r="AV178" i="9"/>
  <c r="BP178" i="9"/>
  <c r="BR182" i="9"/>
  <c r="BD182" i="9"/>
  <c r="AZ182" i="9"/>
  <c r="AV182" i="9"/>
  <c r="BP182" i="9"/>
  <c r="BR184" i="9"/>
  <c r="BD184" i="9"/>
  <c r="AZ184" i="9"/>
  <c r="AV184" i="9"/>
  <c r="BP184" i="9"/>
  <c r="BI191" i="9"/>
  <c r="AW191" i="9"/>
  <c r="BR191" i="9"/>
  <c r="BB191" i="9"/>
  <c r="AX191" i="9"/>
  <c r="AZ193" i="9"/>
  <c r="BD193" i="9"/>
  <c r="BP193" i="9"/>
  <c r="AY186" i="9"/>
  <c r="BC186" i="9"/>
  <c r="AY190" i="9"/>
  <c r="BC190" i="9"/>
  <c r="AY192" i="9"/>
  <c r="BC192" i="9"/>
  <c r="AY194" i="9"/>
  <c r="BC194" i="9"/>
  <c r="AW197" i="9"/>
  <c r="BI197" i="9"/>
  <c r="AY198" i="9"/>
  <c r="BC198" i="9"/>
  <c r="AW199" i="9"/>
  <c r="BI199" i="9"/>
  <c r="AY200" i="9"/>
  <c r="BC200" i="9"/>
  <c r="AW201" i="9"/>
  <c r="BI201" i="9"/>
  <c r="AY202" i="9"/>
  <c r="BC202" i="9"/>
  <c r="AW205" i="9"/>
  <c r="BI205" i="9"/>
  <c r="AY206" i="9"/>
  <c r="BC206" i="9"/>
  <c r="AW207" i="9"/>
  <c r="BI207" i="9"/>
  <c r="AY208" i="9"/>
  <c r="BC208" i="9"/>
  <c r="AW209" i="9"/>
  <c r="BI209" i="9"/>
  <c r="AY197" i="9"/>
  <c r="BC197" i="9"/>
  <c r="AY199" i="9"/>
  <c r="BC199" i="9"/>
  <c r="AY201" i="9"/>
  <c r="BC201" i="9"/>
  <c r="AY205" i="9"/>
  <c r="BC205" i="9"/>
  <c r="AY207" i="9"/>
  <c r="BC207" i="9"/>
  <c r="AY209" i="9"/>
  <c r="BC209" i="9"/>
  <c r="DX6" i="28"/>
  <c r="AJ20" i="9"/>
  <c r="AJ40" i="9"/>
  <c r="AJ26" i="9"/>
  <c r="BG26" i="9" s="1"/>
  <c r="Y42" i="9"/>
  <c r="BR78" i="9"/>
  <c r="BD78" i="9"/>
  <c r="BC78" i="9"/>
  <c r="BB78" i="9"/>
  <c r="AH78" i="9"/>
  <c r="AL78" i="9"/>
  <c r="BH78" i="9"/>
  <c r="AZ78" i="9"/>
  <c r="AV78" i="9"/>
  <c r="BP78" i="9"/>
  <c r="CY6" i="28"/>
  <c r="AT6" i="28"/>
  <c r="BB6" i="28"/>
  <c r="HB6" i="28"/>
  <c r="CQ6" i="28"/>
  <c r="GL6" i="28"/>
  <c r="EW6" i="28"/>
  <c r="GB6" i="28"/>
  <c r="GC6" i="28"/>
  <c r="U6" i="28"/>
  <c r="HJ6" i="28"/>
  <c r="FL6" i="28"/>
  <c r="BA6" i="28"/>
  <c r="CA6" i="28"/>
  <c r="FM6" i="28"/>
  <c r="GT6" i="28"/>
  <c r="FD6" i="28"/>
  <c r="BC6" i="28"/>
  <c r="BK6" i="28"/>
  <c r="K6" i="28"/>
  <c r="HS6" i="28"/>
  <c r="EG6" i="28"/>
  <c r="AZ6" i="28"/>
  <c r="HP6" i="28"/>
  <c r="CG6" i="28"/>
  <c r="HT6" i="28"/>
  <c r="FK6" i="28"/>
  <c r="S6" i="28"/>
  <c r="BY6" i="28"/>
  <c r="GZ6" i="28"/>
  <c r="GR6" i="28"/>
  <c r="CW6" i="28"/>
  <c r="DN6" i="28"/>
  <c r="AA6" i="28"/>
  <c r="M6" i="28"/>
  <c r="EF6" i="28"/>
  <c r="CI6" i="28"/>
  <c r="EN6" i="28"/>
  <c r="AC6" i="28"/>
  <c r="DP6" i="28"/>
  <c r="DH6" i="28"/>
  <c r="F6" i="28"/>
  <c r="HK6" i="28"/>
  <c r="BT6" i="28"/>
  <c r="DY6" i="28"/>
  <c r="GM6" i="28"/>
  <c r="CZ6" i="28"/>
  <c r="GU6" i="28"/>
  <c r="CR6" i="28"/>
  <c r="FF6" i="28"/>
  <c r="GD6" i="28"/>
  <c r="N6" i="28"/>
  <c r="HC6" i="28"/>
  <c r="AU6" i="28"/>
  <c r="AL6" i="28"/>
  <c r="CJ6" i="28"/>
  <c r="E6" i="28"/>
  <c r="BJ6" i="28"/>
  <c r="FE6" i="28"/>
  <c r="HR6" i="28"/>
  <c r="AM6" i="28"/>
  <c r="AD6" i="28"/>
  <c r="DQ6" i="28"/>
  <c r="FV6" i="28"/>
  <c r="DI6" i="28"/>
  <c r="EO6" i="28"/>
  <c r="FN6" i="28"/>
  <c r="EX6" i="28"/>
  <c r="FT6" i="28"/>
  <c r="BR6" i="28"/>
  <c r="FO6" i="28"/>
  <c r="DA6" i="28"/>
  <c r="AE6" i="28"/>
  <c r="GV6" i="28"/>
  <c r="W6" i="28"/>
  <c r="CK6" i="28"/>
  <c r="CS6" i="28"/>
  <c r="FW6" i="28"/>
  <c r="DJ6" i="28"/>
  <c r="AV6" i="28"/>
  <c r="GN6" i="28"/>
  <c r="EY6" i="28"/>
  <c r="HL6" i="28"/>
  <c r="EP6" i="28"/>
  <c r="DZ6" i="28"/>
  <c r="BU6" i="28"/>
  <c r="EH6" i="28"/>
  <c r="FG6" i="28"/>
  <c r="G6" i="28"/>
  <c r="O6" i="28"/>
  <c r="DR6" i="28"/>
  <c r="GE6" i="28"/>
  <c r="BL6" i="28"/>
  <c r="HD6" i="28"/>
  <c r="CP6" i="28"/>
  <c r="HQ6" i="28"/>
  <c r="DO6" i="28"/>
  <c r="EE6" i="28"/>
  <c r="EM6" i="28"/>
  <c r="HA6" i="28"/>
  <c r="DW6" i="28"/>
  <c r="T6" i="28"/>
  <c r="EV6" i="28"/>
  <c r="AK6" i="28"/>
  <c r="AS6" i="28"/>
  <c r="DG6" i="28"/>
  <c r="BI6" i="28"/>
  <c r="GK6" i="28"/>
  <c r="CH6" i="28"/>
  <c r="HI6" i="28"/>
  <c r="D6" i="28"/>
  <c r="CX6" i="28"/>
  <c r="GS6" i="28"/>
  <c r="L6" i="28"/>
  <c r="BZ6" i="28"/>
  <c r="GA6" i="28"/>
  <c r="BH6" i="28"/>
  <c r="EU6" i="28"/>
  <c r="CO6" i="28"/>
  <c r="HH6" i="28"/>
  <c r="AR6" i="28"/>
  <c r="FS6" i="28"/>
  <c r="AJ6" i="28"/>
  <c r="C6" i="28"/>
  <c r="BQ6" i="28"/>
  <c r="EL6" i="28"/>
  <c r="GJ6" i="28"/>
  <c r="ED6" i="28"/>
  <c r="DF6" i="28"/>
  <c r="BB61" i="9" l="1"/>
  <c r="BB69" i="9"/>
  <c r="AW85" i="9"/>
  <c r="AV133" i="9"/>
  <c r="BR133" i="9"/>
  <c r="AV141" i="9"/>
  <c r="BR141" i="9"/>
  <c r="BC149" i="9"/>
  <c r="AY157" i="9"/>
  <c r="BB77" i="9"/>
  <c r="AX85" i="9"/>
  <c r="BP93" i="9"/>
  <c r="AX133" i="9"/>
  <c r="AX141" i="9"/>
  <c r="BP116" i="9"/>
  <c r="BR140" i="9"/>
  <c r="AJ34" i="9"/>
  <c r="BG34" i="9" s="1"/>
  <c r="BC60" i="9"/>
  <c r="BQ61" i="9"/>
  <c r="BQ69" i="9"/>
  <c r="BP77" i="9"/>
  <c r="AY117" i="9"/>
  <c r="BB133" i="9"/>
  <c r="BB141" i="9"/>
  <c r="AX149" i="9"/>
  <c r="AJ22" i="9"/>
  <c r="BG22" i="9" s="1"/>
  <c r="AV204" i="9"/>
  <c r="AW61" i="9"/>
  <c r="AW69" i="9"/>
  <c r="BQ77" i="9"/>
  <c r="BI85" i="9"/>
  <c r="BC133" i="9"/>
  <c r="BC141" i="9"/>
  <c r="AY149" i="9"/>
  <c r="AV186" i="9"/>
  <c r="BI148" i="9"/>
  <c r="AW77" i="9"/>
  <c r="BP85" i="9"/>
  <c r="AN40" i="9"/>
  <c r="BD180" i="9"/>
  <c r="AN22" i="9"/>
  <c r="AV154" i="9"/>
  <c r="BD186" i="9"/>
  <c r="AX194" i="9"/>
  <c r="BP179" i="9"/>
  <c r="AZ107" i="9"/>
  <c r="BC123" i="9"/>
  <c r="CK44" i="28"/>
  <c r="CM44" i="28"/>
  <c r="CH44" i="28"/>
  <c r="CL44" i="28"/>
  <c r="CJ44" i="28"/>
  <c r="CG44" i="28"/>
  <c r="AZ47" i="28"/>
  <c r="BF47" i="28"/>
  <c r="BD47" i="28"/>
  <c r="BC47" i="28"/>
  <c r="BE47" i="28"/>
  <c r="BA47" i="28"/>
  <c r="M21" i="21"/>
  <c r="AC21" i="21"/>
  <c r="F21" i="21"/>
  <c r="N21" i="21"/>
  <c r="V21" i="21"/>
  <c r="AD21" i="21"/>
  <c r="GE8" i="28"/>
  <c r="GF8" i="28"/>
  <c r="CW12" i="28"/>
  <c r="DC12" i="28"/>
  <c r="CZ12" i="28"/>
  <c r="DB12" i="28"/>
  <c r="DA12" i="28"/>
  <c r="DC14" i="28"/>
  <c r="DB14" i="28"/>
  <c r="CZ14" i="28"/>
  <c r="CX14" i="28"/>
  <c r="DA26" i="28"/>
  <c r="CX26" i="28"/>
  <c r="CZ26" i="28"/>
  <c r="DB26" i="28"/>
  <c r="FP29" i="28"/>
  <c r="FL29" i="28"/>
  <c r="FN29" i="28"/>
  <c r="FQ29" i="28"/>
  <c r="FO29" i="28"/>
  <c r="GG30" i="28"/>
  <c r="GA30" i="28"/>
  <c r="GF30" i="28"/>
  <c r="GD30" i="28"/>
  <c r="DV31" i="28"/>
  <c r="EA31" i="28"/>
  <c r="GO32" i="28"/>
  <c r="GN32" i="28"/>
  <c r="GJ32" i="28"/>
  <c r="GM32" i="28"/>
  <c r="FN33" i="28"/>
  <c r="FQ33" i="28"/>
  <c r="FP33" i="28"/>
  <c r="FK33" i="28"/>
  <c r="FL33" i="28"/>
  <c r="DS34" i="28"/>
  <c r="DR34" i="28"/>
  <c r="GE34" i="28"/>
  <c r="GA34" i="28"/>
  <c r="GB34" i="28"/>
  <c r="FV35" i="28"/>
  <c r="FS35" i="28"/>
  <c r="FW35" i="28"/>
  <c r="P36" i="28"/>
  <c r="K36" i="28"/>
  <c r="FA36" i="28"/>
  <c r="EZ36" i="28"/>
  <c r="EX36" i="28"/>
  <c r="EU36" i="28"/>
  <c r="HN36" i="28"/>
  <c r="HM36" i="28"/>
  <c r="HK36" i="28"/>
  <c r="BE37" i="28"/>
  <c r="BF37" i="28"/>
  <c r="BA37" i="28"/>
  <c r="GD37" i="28"/>
  <c r="GG37" i="28"/>
  <c r="GB37" i="28"/>
  <c r="GF37" i="28"/>
  <c r="X38" i="28"/>
  <c r="T38" i="28"/>
  <c r="HN38" i="28"/>
  <c r="HL38" i="28"/>
  <c r="HM38" i="28"/>
  <c r="BE39" i="28"/>
  <c r="BF39" i="28"/>
  <c r="GE39" i="28"/>
  <c r="GD39" i="28"/>
  <c r="GB39" i="28"/>
  <c r="GG39" i="28"/>
  <c r="CM40" i="28"/>
  <c r="CK40" i="28"/>
  <c r="CG40" i="28"/>
  <c r="CL40" i="28"/>
  <c r="CJ40" i="28"/>
  <c r="EU40" i="28"/>
  <c r="FA40" i="28"/>
  <c r="EY40" i="28"/>
  <c r="EZ40" i="28"/>
  <c r="EX40" i="28"/>
  <c r="BC41" i="28"/>
  <c r="BF41" i="28"/>
  <c r="GB41" i="28"/>
  <c r="GE41" i="28"/>
  <c r="GA41" i="28"/>
  <c r="HI42" i="28"/>
  <c r="HN42" i="28"/>
  <c r="HK42" i="28"/>
  <c r="HM42" i="28"/>
  <c r="X44" i="28"/>
  <c r="Y44" i="28"/>
  <c r="FA44" i="28"/>
  <c r="EU44" i="28"/>
  <c r="HM44" i="28"/>
  <c r="HK44" i="28"/>
  <c r="HI44" i="28"/>
  <c r="HN44" i="28"/>
  <c r="HL44" i="28"/>
  <c r="HH44" i="28"/>
  <c r="X46" i="28"/>
  <c r="S46" i="28"/>
  <c r="CH48" i="28"/>
  <c r="CM48" i="28"/>
  <c r="K21" i="21"/>
  <c r="AA21" i="21"/>
  <c r="T46" i="28"/>
  <c r="D43" i="28"/>
  <c r="AJ42" i="28"/>
  <c r="D41" i="28"/>
  <c r="AD36" i="28"/>
  <c r="AA34" i="28"/>
  <c r="W35" i="28"/>
  <c r="DQ33" i="28"/>
  <c r="N34" i="28"/>
  <c r="FO25" i="28"/>
  <c r="BU37" i="28"/>
  <c r="CW48" i="28"/>
  <c r="ED47" i="28"/>
  <c r="HL42" i="28"/>
  <c r="GA39" i="28"/>
  <c r="DN37" i="28"/>
  <c r="HM46" i="28"/>
  <c r="H41" i="28"/>
  <c r="H45" i="28"/>
  <c r="DV35" i="28"/>
  <c r="EZ28" i="28"/>
  <c r="HH38" i="28"/>
  <c r="CL36" i="28"/>
  <c r="GD41" i="28"/>
  <c r="HM22" i="28"/>
  <c r="GD8" i="28"/>
  <c r="DA14" i="28"/>
  <c r="CX27" i="28"/>
  <c r="FP48" i="28"/>
  <c r="CD39" i="28"/>
  <c r="CE39" i="28"/>
  <c r="CC39" i="28"/>
  <c r="EB42" i="28"/>
  <c r="DV42" i="28"/>
  <c r="EA42" i="28"/>
  <c r="EJ36" i="28"/>
  <c r="EH36" i="28"/>
  <c r="EI36" i="28"/>
  <c r="EU32" i="28"/>
  <c r="EY32" i="28"/>
  <c r="FA32" i="28"/>
  <c r="EV32" i="28"/>
  <c r="GF35" i="28"/>
  <c r="GA35" i="28"/>
  <c r="GG35" i="28"/>
  <c r="GD35" i="28"/>
  <c r="GE35" i="28"/>
  <c r="GB35" i="28"/>
  <c r="CP30" i="28"/>
  <c r="CO30" i="28" s="1"/>
  <c r="HF29" i="28"/>
  <c r="HD29" i="28"/>
  <c r="GZ29" i="28"/>
  <c r="HC29" i="28"/>
  <c r="HK10" i="28"/>
  <c r="HL10" i="28"/>
  <c r="HM10" i="28"/>
  <c r="HN10" i="28"/>
  <c r="HH18" i="28"/>
  <c r="HN18" i="28"/>
  <c r="HM18" i="28"/>
  <c r="HL18" i="28"/>
  <c r="HI18" i="28"/>
  <c r="FP26" i="28"/>
  <c r="FQ26" i="28"/>
  <c r="FN26" i="28"/>
  <c r="FK26" i="28"/>
  <c r="DC29" i="28"/>
  <c r="CZ29" i="28"/>
  <c r="CX29" i="28"/>
  <c r="DB29" i="28"/>
  <c r="CW29" i="28"/>
  <c r="DA29" i="28"/>
  <c r="HD31" i="28"/>
  <c r="GZ31" i="28"/>
  <c r="HF31" i="28"/>
  <c r="HE31" i="28"/>
  <c r="HC31" i="28"/>
  <c r="EH34" i="28"/>
  <c r="ED34" i="28"/>
  <c r="EJ34" i="28"/>
  <c r="EG34" i="28"/>
  <c r="EE34" i="28"/>
  <c r="GK35" i="28"/>
  <c r="GN35" i="28"/>
  <c r="GP35" i="28"/>
  <c r="GJ35" i="28"/>
  <c r="GO35" i="28"/>
  <c r="EG37" i="28"/>
  <c r="EJ37" i="28"/>
  <c r="EI37" i="28"/>
  <c r="F39" i="28"/>
  <c r="C39" i="28"/>
  <c r="CW40" i="28"/>
  <c r="DC40" i="28"/>
  <c r="DB40" i="28"/>
  <c r="DA40" i="28"/>
  <c r="CX40" i="28"/>
  <c r="GS41" i="28"/>
  <c r="GU41" i="28"/>
  <c r="GR41" i="28"/>
  <c r="DB44" i="28"/>
  <c r="DC44" i="28"/>
  <c r="CZ44" i="28"/>
  <c r="GU45" i="28"/>
  <c r="GX45" i="28"/>
  <c r="GV45" i="28"/>
  <c r="GR45" i="28"/>
  <c r="FL46" i="28"/>
  <c r="FO46" i="28"/>
  <c r="FQ46" i="28"/>
  <c r="FN46" i="28"/>
  <c r="FK46" i="28"/>
  <c r="FP46" i="28"/>
  <c r="AO48" i="28"/>
  <c r="AP48" i="28"/>
  <c r="AM48" i="28"/>
  <c r="AK48" i="28"/>
  <c r="G21" i="21"/>
  <c r="W21" i="21"/>
  <c r="S44" i="28"/>
  <c r="F45" i="28"/>
  <c r="I45" i="28"/>
  <c r="I43" i="28"/>
  <c r="AN42" i="28"/>
  <c r="V40" i="28"/>
  <c r="F41" i="28"/>
  <c r="S38" i="28"/>
  <c r="AE34" i="28"/>
  <c r="CJ36" i="28"/>
  <c r="EY28" i="28"/>
  <c r="DW32" i="28"/>
  <c r="L34" i="28"/>
  <c r="DW31" i="28"/>
  <c r="CR12" i="28"/>
  <c r="CS12" i="28" s="1"/>
  <c r="AN48" i="28"/>
  <c r="EG47" i="28"/>
  <c r="HN46" i="28"/>
  <c r="FT35" i="28"/>
  <c r="EV40" i="28"/>
  <c r="BU41" i="28"/>
  <c r="HK38" i="28"/>
  <c r="CW14" i="28"/>
  <c r="EH37" i="28"/>
  <c r="GF39" i="28"/>
  <c r="CX44" i="28"/>
  <c r="DC48" i="28"/>
  <c r="GP32" i="28"/>
  <c r="DY36" i="28"/>
  <c r="EA36" i="28"/>
  <c r="EB36" i="28"/>
  <c r="DW36" i="28"/>
  <c r="DZ36" i="28"/>
  <c r="EB44" i="28"/>
  <c r="DV44" i="28"/>
  <c r="EV35" i="28"/>
  <c r="FA35" i="28"/>
  <c r="EY35" i="28"/>
  <c r="EX35" i="28"/>
  <c r="FQ31" i="28"/>
  <c r="FO31" i="28"/>
  <c r="FL31" i="28"/>
  <c r="FN31" i="28"/>
  <c r="FP31" i="28"/>
  <c r="GG38" i="28"/>
  <c r="GA38" i="28"/>
  <c r="GF38" i="28"/>
  <c r="HN32" i="28"/>
  <c r="HM32" i="28"/>
  <c r="HL12" i="28"/>
  <c r="HI12" i="28"/>
  <c r="HN12" i="28"/>
  <c r="HM12" i="28"/>
  <c r="HN20" i="28"/>
  <c r="HL20" i="28"/>
  <c r="HK20" i="28"/>
  <c r="HI20" i="28"/>
  <c r="HH20" i="28"/>
  <c r="HF27" i="28"/>
  <c r="HD27" i="28"/>
  <c r="GZ27" i="28"/>
  <c r="HE27" i="28"/>
  <c r="GX30" i="28"/>
  <c r="GR30" i="28"/>
  <c r="GV30" i="28"/>
  <c r="GS30" i="28"/>
  <c r="DS33" i="28"/>
  <c r="DN33" i="28"/>
  <c r="AV35" i="28"/>
  <c r="AR35" i="28"/>
  <c r="DC36" i="28"/>
  <c r="CZ36" i="28"/>
  <c r="CX36" i="28"/>
  <c r="FK42" i="28"/>
  <c r="FP42" i="28"/>
  <c r="FN42" i="28"/>
  <c r="FL42" i="28"/>
  <c r="FO42" i="28"/>
  <c r="AO44" i="28"/>
  <c r="AK44" i="28"/>
  <c r="EJ45" i="28"/>
  <c r="EH45" i="28"/>
  <c r="ED45" i="28"/>
  <c r="EG45" i="28"/>
  <c r="EE45" i="28"/>
  <c r="BW47" i="28"/>
  <c r="BR47" i="28"/>
  <c r="BT47" i="28"/>
  <c r="Y46" i="28"/>
  <c r="T44" i="28"/>
  <c r="CG38" i="28"/>
  <c r="BD39" i="28"/>
  <c r="CG36" i="28"/>
  <c r="DI35" i="28"/>
  <c r="BD37" i="28"/>
  <c r="EX28" i="28"/>
  <c r="AU35" i="28"/>
  <c r="EB31" i="28"/>
  <c r="AJ48" i="28"/>
  <c r="BV47" i="28"/>
  <c r="DA44" i="28"/>
  <c r="HH46" i="28"/>
  <c r="GV43" i="28"/>
  <c r="FX35" i="28"/>
  <c r="HD32" i="28"/>
  <c r="BW41" i="28"/>
  <c r="HH36" i="28"/>
  <c r="EY36" i="28"/>
  <c r="HK32" i="28"/>
  <c r="HA31" i="28"/>
  <c r="GU30" i="28"/>
  <c r="HA27" i="28"/>
  <c r="AO38" i="28"/>
  <c r="HK18" i="28"/>
  <c r="HI10" i="28"/>
  <c r="GB8" i="28"/>
  <c r="ED37" i="28"/>
  <c r="FY35" i="28"/>
  <c r="HN47" i="28"/>
  <c r="HL47" i="28"/>
  <c r="HN14" i="28"/>
  <c r="HL14" i="28"/>
  <c r="HI14" i="28"/>
  <c r="HK14" i="28"/>
  <c r="GR24" i="28"/>
  <c r="GS24" i="28"/>
  <c r="GU24" i="28"/>
  <c r="GV24" i="28"/>
  <c r="FO28" i="28"/>
  <c r="FQ28" i="28"/>
  <c r="FK28" i="28"/>
  <c r="FP28" i="28"/>
  <c r="FN28" i="28"/>
  <c r="ER31" i="28"/>
  <c r="EL31" i="28"/>
  <c r="EP31" i="28"/>
  <c r="EQ31" i="28"/>
  <c r="EO31" i="28"/>
  <c r="GA33" i="28"/>
  <c r="GD33" i="28"/>
  <c r="DZ35" i="28"/>
  <c r="EB35" i="28"/>
  <c r="DY35" i="28"/>
  <c r="EA35" i="28"/>
  <c r="H37" i="28"/>
  <c r="G37" i="28"/>
  <c r="FQ38" i="28"/>
  <c r="FL38" i="28"/>
  <c r="FN38" i="28"/>
  <c r="FK38" i="28"/>
  <c r="AO40" i="28"/>
  <c r="AP40" i="28"/>
  <c r="AJ40" i="28"/>
  <c r="EH41" i="28"/>
  <c r="ED41" i="28"/>
  <c r="EE41" i="28"/>
  <c r="FQ44" i="28"/>
  <c r="FN44" i="28"/>
  <c r="FK44" i="28"/>
  <c r="AJ46" i="28"/>
  <c r="AK46" i="28"/>
  <c r="AP46" i="28"/>
  <c r="AN46" i="28"/>
  <c r="AM46" i="28"/>
  <c r="H47" i="28"/>
  <c r="D47" i="28"/>
  <c r="FN48" i="28"/>
  <c r="FL48" i="28"/>
  <c r="FQ48" i="28"/>
  <c r="G47" i="28"/>
  <c r="C21" i="21"/>
  <c r="S21" i="21"/>
  <c r="F47" i="28"/>
  <c r="I47" i="28"/>
  <c r="W44" i="28"/>
  <c r="AJ44" i="28"/>
  <c r="T40" i="28"/>
  <c r="CH38" i="28"/>
  <c r="I39" i="28"/>
  <c r="DQ34" i="28"/>
  <c r="DY32" i="28"/>
  <c r="BC37" i="28"/>
  <c r="DZ31" i="28"/>
  <c r="DL35" i="28"/>
  <c r="EX14" i="28"/>
  <c r="EY14" i="28" s="1"/>
  <c r="FQ25" i="28"/>
  <c r="FK48" i="28"/>
  <c r="BQ47" i="28"/>
  <c r="CW44" i="28"/>
  <c r="HI47" i="28"/>
  <c r="GE37" i="28"/>
  <c r="HL46" i="28"/>
  <c r="GU43" i="28"/>
  <c r="AW35" i="28"/>
  <c r="FK29" i="28"/>
  <c r="HL36" i="28"/>
  <c r="EV36" i="28"/>
  <c r="GB30" i="28"/>
  <c r="FP38" i="28"/>
  <c r="HH12" i="28"/>
  <c r="ED39" i="28"/>
  <c r="EJ30" i="28"/>
  <c r="EZ35" i="28"/>
  <c r="HH16" i="28"/>
  <c r="HI16" i="28"/>
  <c r="HI22" i="28"/>
  <c r="HH22" i="28"/>
  <c r="HK22" i="28"/>
  <c r="GF25" i="28"/>
  <c r="GG25" i="28"/>
  <c r="GD25" i="28"/>
  <c r="GE25" i="28"/>
  <c r="GB25" i="28"/>
  <c r="GA25" i="28"/>
  <c r="HC32" i="28"/>
  <c r="HA32" i="28"/>
  <c r="HF32" i="28"/>
  <c r="HE32" i="28"/>
  <c r="GS34" i="28"/>
  <c r="GU34" i="28"/>
  <c r="GW34" i="28"/>
  <c r="GV34" i="28"/>
  <c r="GX34" i="28"/>
  <c r="FQ36" i="28"/>
  <c r="FO36" i="28"/>
  <c r="FK36" i="28"/>
  <c r="FN36" i="28"/>
  <c r="GX37" i="28"/>
  <c r="GU37" i="28"/>
  <c r="GR37" i="28"/>
  <c r="GW37" i="28"/>
  <c r="GV37" i="28"/>
  <c r="BV39" i="28"/>
  <c r="BW39" i="28"/>
  <c r="BU39" i="28"/>
  <c r="FQ40" i="28"/>
  <c r="FO40" i="28"/>
  <c r="FK40" i="28"/>
  <c r="AO42" i="28"/>
  <c r="AP42" i="28"/>
  <c r="EJ43" i="28"/>
  <c r="EE43" i="28"/>
  <c r="EJ47" i="28"/>
  <c r="EE47" i="28"/>
  <c r="V44" i="28"/>
  <c r="AN44" i="28"/>
  <c r="G43" i="28"/>
  <c r="AN40" i="28"/>
  <c r="AG36" i="28"/>
  <c r="D39" i="28"/>
  <c r="DN34" i="28"/>
  <c r="AN38" i="28"/>
  <c r="BQ39" i="28"/>
  <c r="DT34" i="28"/>
  <c r="L36" i="28"/>
  <c r="AZ37" i="28"/>
  <c r="EV28" i="28"/>
  <c r="DY31" i="28"/>
  <c r="CM36" i="28"/>
  <c r="AX35" i="28"/>
  <c r="Q34" i="28"/>
  <c r="HM47" i="28"/>
  <c r="GA37" i="28"/>
  <c r="DR41" i="28"/>
  <c r="FP40" i="28"/>
  <c r="GF34" i="28"/>
  <c r="HI36" i="28"/>
  <c r="H39" i="28"/>
  <c r="DA36" i="28"/>
  <c r="GG8" i="28"/>
  <c r="HM16" i="28"/>
  <c r="FP25" i="28"/>
  <c r="HN22" i="28"/>
  <c r="HN16" i="28"/>
  <c r="EY44" i="28"/>
  <c r="AX44" i="28"/>
  <c r="AS44" i="28"/>
  <c r="HT8" i="28"/>
  <c r="HS8" i="28"/>
  <c r="HV8" i="28"/>
  <c r="HQ8" i="28"/>
  <c r="HP8" i="28"/>
  <c r="GZ23" i="28"/>
  <c r="HF23" i="28"/>
  <c r="HD23" i="28"/>
  <c r="HE23" i="28"/>
  <c r="HC23" i="28"/>
  <c r="DB27" i="28"/>
  <c r="DA27" i="28"/>
  <c r="CZ27" i="28"/>
  <c r="DC27" i="28"/>
  <c r="ED30" i="28"/>
  <c r="EH30" i="28"/>
  <c r="EG30" i="28"/>
  <c r="EI30" i="28"/>
  <c r="ER32" i="28"/>
  <c r="EQ32" i="28"/>
  <c r="EO32" i="28"/>
  <c r="EM32" i="28"/>
  <c r="EP32" i="28"/>
  <c r="AF34" i="28"/>
  <c r="AB34" i="28"/>
  <c r="BV37" i="28"/>
  <c r="BQ37" i="28"/>
  <c r="DC38" i="28"/>
  <c r="DB38" i="28"/>
  <c r="CZ38" i="28"/>
  <c r="CW38" i="28"/>
  <c r="GU39" i="28"/>
  <c r="GR39" i="28"/>
  <c r="GX39" i="28"/>
  <c r="GS39" i="28"/>
  <c r="GW39" i="28"/>
  <c r="GV39" i="28"/>
  <c r="BV41" i="28"/>
  <c r="BT41" i="28"/>
  <c r="BQ41" i="28"/>
  <c r="DB42" i="28"/>
  <c r="DA42" i="28"/>
  <c r="CW42" i="28"/>
  <c r="CZ42" i="28"/>
  <c r="CX42" i="28"/>
  <c r="GX43" i="28"/>
  <c r="GS43" i="28"/>
  <c r="GR43" i="28"/>
  <c r="BT45" i="28"/>
  <c r="BQ45" i="28"/>
  <c r="BU45" i="28"/>
  <c r="BW45" i="28"/>
  <c r="BV45" i="28"/>
  <c r="CZ46" i="28"/>
  <c r="CW46" i="28"/>
  <c r="DC46" i="28"/>
  <c r="CX46" i="28"/>
  <c r="DB46" i="28"/>
  <c r="DA46" i="28"/>
  <c r="GX47" i="28"/>
  <c r="GS47" i="28"/>
  <c r="GR47" i="28"/>
  <c r="O21" i="21"/>
  <c r="W46" i="28"/>
  <c r="C47" i="28"/>
  <c r="AM44" i="28"/>
  <c r="F43" i="28"/>
  <c r="AM40" i="28"/>
  <c r="G39" i="28"/>
  <c r="DO34" i="28"/>
  <c r="AM38" i="28"/>
  <c r="BR39" i="28"/>
  <c r="DO33" i="28"/>
  <c r="O36" i="28"/>
  <c r="I37" i="28"/>
  <c r="GS45" i="28"/>
  <c r="GU47" i="28"/>
  <c r="HK47" i="28"/>
  <c r="ED43" i="28"/>
  <c r="DO41" i="28"/>
  <c r="FN40" i="28"/>
  <c r="CH40" i="28"/>
  <c r="HA29" i="28"/>
  <c r="DA38" i="28"/>
  <c r="FL36" i="28"/>
  <c r="CW36" i="28"/>
  <c r="GF41" i="28"/>
  <c r="CW26" i="28"/>
  <c r="HH14" i="28"/>
  <c r="GA8" i="28"/>
  <c r="HK16" i="28"/>
  <c r="HH10" i="28"/>
  <c r="BU47" i="28"/>
  <c r="FP44" i="28"/>
  <c r="X48" i="28"/>
  <c r="HU8" i="28"/>
  <c r="BV48" i="28"/>
  <c r="BW48" i="28"/>
  <c r="BR48" i="28"/>
  <c r="BT48" i="28"/>
  <c r="BQ48" i="28"/>
  <c r="EA34" i="28"/>
  <c r="DY34" i="28"/>
  <c r="EB34" i="28"/>
  <c r="ER33" i="28"/>
  <c r="EP33" i="28"/>
  <c r="HA25" i="28"/>
  <c r="HF25" i="28"/>
  <c r="HV40" i="28"/>
  <c r="HS40" i="28"/>
  <c r="HQ40" i="28"/>
  <c r="I18" i="18"/>
  <c r="BB8" i="28"/>
  <c r="Q19" i="18"/>
  <c r="DP9" i="28"/>
  <c r="DR44" i="28"/>
  <c r="DN44" i="28"/>
  <c r="DS44" i="28"/>
  <c r="DT44" i="28"/>
  <c r="DO44" i="28"/>
  <c r="EO35" i="28"/>
  <c r="EL35" i="28"/>
  <c r="ER35" i="28"/>
  <c r="HN21" i="28"/>
  <c r="HI21" i="28"/>
  <c r="HM21" i="28"/>
  <c r="HU32" i="28"/>
  <c r="HP32" i="28"/>
  <c r="HV32" i="28"/>
  <c r="HS32" i="28"/>
  <c r="HQ32" i="28"/>
  <c r="C17" i="18"/>
  <c r="E7" i="28"/>
  <c r="K17" i="18"/>
  <c r="BS7" i="28"/>
  <c r="S17" i="18"/>
  <c r="S18" i="18" s="1"/>
  <c r="EF7" i="28"/>
  <c r="AA18" i="18"/>
  <c r="GT8" i="28"/>
  <c r="AX46" i="28"/>
  <c r="AV46" i="28"/>
  <c r="DG42" i="28"/>
  <c r="DF42" i="28"/>
  <c r="EE44" i="28"/>
  <c r="EG44" i="28"/>
  <c r="EJ44" i="28"/>
  <c r="FD30" i="28"/>
  <c r="FH30" i="28"/>
  <c r="FF30" i="28"/>
  <c r="FG40" i="28"/>
  <c r="FC40" i="28"/>
  <c r="FH40" i="28"/>
  <c r="FF40" i="28"/>
  <c r="FP21" i="28"/>
  <c r="FQ21" i="28" s="1"/>
  <c r="HN35" i="28"/>
  <c r="HL35" i="28"/>
  <c r="HI35" i="28"/>
  <c r="BR42" i="28"/>
  <c r="BV42" i="28"/>
  <c r="CW24" i="28"/>
  <c r="CZ24" i="28"/>
  <c r="ED46" i="28"/>
  <c r="EG46" i="28"/>
  <c r="EI46" i="28"/>
  <c r="EE46" i="28"/>
  <c r="EH46" i="28"/>
  <c r="EJ46" i="28"/>
  <c r="GA13" i="28"/>
  <c r="GF13" i="28"/>
  <c r="GG13" i="28"/>
  <c r="GD21" i="28"/>
  <c r="GE21" i="28"/>
  <c r="GG21" i="28"/>
  <c r="GB21" i="28"/>
  <c r="GP38" i="28"/>
  <c r="GN38" i="28"/>
  <c r="GJ38" i="28"/>
  <c r="GO38" i="28"/>
  <c r="GU44" i="28"/>
  <c r="GS44" i="28"/>
  <c r="GW44" i="28"/>
  <c r="HK21" i="28"/>
  <c r="GM38" i="28"/>
  <c r="CX11" i="28"/>
  <c r="DB11" i="28"/>
  <c r="GW31" i="28"/>
  <c r="GU31" i="28"/>
  <c r="GV31" i="28"/>
  <c r="GX31" i="28"/>
  <c r="GS31" i="28"/>
  <c r="HK11" i="28"/>
  <c r="HI11" i="28"/>
  <c r="BM43" i="28"/>
  <c r="BI43" i="28"/>
  <c r="BK43" i="28"/>
  <c r="CR43" i="28"/>
  <c r="CP43" i="28"/>
  <c r="CO43" i="28"/>
  <c r="FK45" i="28"/>
  <c r="FN45" i="28"/>
  <c r="FQ45" i="28"/>
  <c r="GD48" i="28"/>
  <c r="GA48" i="28"/>
  <c r="GO40" i="28"/>
  <c r="GK40" i="28"/>
  <c r="GP40" i="28"/>
  <c r="BR123" i="9"/>
  <c r="BC51" i="9"/>
  <c r="BP163" i="9"/>
  <c r="AY51" i="9"/>
  <c r="BB123" i="9"/>
  <c r="AV100" i="9"/>
  <c r="AX131" i="9"/>
  <c r="AX68" i="9"/>
  <c r="BB187" i="9"/>
  <c r="BR116" i="9"/>
  <c r="BD154" i="9"/>
  <c r="AX186" i="9"/>
  <c r="AX188" i="9"/>
  <c r="AZ202" i="9"/>
  <c r="BC196" i="9"/>
  <c r="BP147" i="9"/>
  <c r="BC108" i="9"/>
  <c r="BR51" i="9"/>
  <c r="BI100" i="9"/>
  <c r="AZ131" i="9"/>
  <c r="BB68" i="9"/>
  <c r="AY100" i="9"/>
  <c r="BD115" i="9"/>
  <c r="BR147" i="9"/>
  <c r="BQ51" i="9"/>
  <c r="BP194" i="9"/>
  <c r="BI204" i="9"/>
  <c r="BB209" i="9"/>
  <c r="AW107" i="9"/>
  <c r="BC155" i="9"/>
  <c r="AX51" i="9"/>
  <c r="BD187" i="9"/>
  <c r="AW139" i="9"/>
  <c r="BC116" i="9"/>
  <c r="BD51" i="9"/>
  <c r="BQ100" i="9"/>
  <c r="AW52" i="9"/>
  <c r="AX92" i="9"/>
  <c r="AY187" i="9"/>
  <c r="AW51" i="9"/>
  <c r="AY132" i="9"/>
  <c r="AZ51" i="9"/>
  <c r="AV84" i="9"/>
  <c r="BP76" i="9"/>
  <c r="AW92" i="9"/>
  <c r="BB51" i="9"/>
  <c r="AW116" i="9"/>
  <c r="BC204" i="9"/>
  <c r="BC132" i="9"/>
  <c r="AZ84" i="9"/>
  <c r="AW196" i="9"/>
  <c r="AX116" i="9"/>
  <c r="AX164" i="9"/>
  <c r="BQ209" i="9"/>
  <c r="BI179" i="9"/>
  <c r="AY115" i="9"/>
  <c r="BQ204" i="9"/>
  <c r="AX132" i="9"/>
  <c r="BQ91" i="9"/>
  <c r="AZ52" i="9"/>
  <c r="AH28" i="9"/>
  <c r="AI28" i="9" s="1"/>
  <c r="BR163" i="9"/>
  <c r="AX83" i="9"/>
  <c r="AU83" i="9"/>
  <c r="AT83" i="9"/>
  <c r="AV171" i="9"/>
  <c r="AU171" i="9"/>
  <c r="AT171" i="9"/>
  <c r="BQ171" i="9"/>
  <c r="BI52" i="9"/>
  <c r="BB155" i="9"/>
  <c r="AI181" i="9"/>
  <c r="AF181" i="9"/>
  <c r="AI189" i="9"/>
  <c r="AF189" i="9"/>
  <c r="AI197" i="9"/>
  <c r="AF197" i="9"/>
  <c r="BR60" i="9"/>
  <c r="AT60" i="9"/>
  <c r="AU60" i="9"/>
  <c r="AT76" i="9"/>
  <c r="AU76" i="9"/>
  <c r="AT92" i="9"/>
  <c r="AU92" i="9"/>
  <c r="AT108" i="9"/>
  <c r="AU108" i="9"/>
  <c r="AT124" i="9"/>
  <c r="AU124" i="9"/>
  <c r="AT140" i="9"/>
  <c r="AU140" i="9"/>
  <c r="AT156" i="9"/>
  <c r="AU156" i="9"/>
  <c r="AT172" i="9"/>
  <c r="AU172" i="9"/>
  <c r="AY180" i="9"/>
  <c r="AT180" i="9"/>
  <c r="AU180" i="9"/>
  <c r="AT196" i="9"/>
  <c r="AU196" i="9"/>
  <c r="AY204" i="9"/>
  <c r="AY196" i="9"/>
  <c r="AW187" i="9"/>
  <c r="BR180" i="9"/>
  <c r="BP172" i="9"/>
  <c r="BR164" i="9"/>
  <c r="BR156" i="9"/>
  <c r="BC179" i="9"/>
  <c r="AZ171" i="9"/>
  <c r="BB171" i="9"/>
  <c r="BI163" i="9"/>
  <c r="AZ147" i="9"/>
  <c r="BQ132" i="9"/>
  <c r="AY124" i="9"/>
  <c r="AY116" i="9"/>
  <c r="AY108" i="9"/>
  <c r="BR99" i="9"/>
  <c r="BR91" i="9"/>
  <c r="BR83" i="9"/>
  <c r="BR75" i="9"/>
  <c r="BR59" i="9"/>
  <c r="BQ115" i="9"/>
  <c r="BR100" i="9"/>
  <c r="BQ84" i="9"/>
  <c r="BD100" i="9"/>
  <c r="AY92" i="9"/>
  <c r="BD84" i="9"/>
  <c r="BP131" i="9"/>
  <c r="BR131" i="9"/>
  <c r="BI76" i="9"/>
  <c r="BP68" i="9"/>
  <c r="AV60" i="9"/>
  <c r="BB92" i="9"/>
  <c r="BR204" i="9"/>
  <c r="BQ196" i="9"/>
  <c r="AW188" i="9"/>
  <c r="BP156" i="9"/>
  <c r="AZ140" i="9"/>
  <c r="BI132" i="9"/>
  <c r="BQ195" i="9"/>
  <c r="AY139" i="9"/>
  <c r="BB83" i="9"/>
  <c r="AW59" i="9"/>
  <c r="AK50" i="9"/>
  <c r="AF50" i="9"/>
  <c r="AK58" i="9"/>
  <c r="AF58" i="9"/>
  <c r="AK66" i="9"/>
  <c r="AF66" i="9"/>
  <c r="AK74" i="9"/>
  <c r="AF74" i="9"/>
  <c r="BD52" i="9"/>
  <c r="AY68" i="9"/>
  <c r="BQ75" i="9"/>
  <c r="BR76" i="9"/>
  <c r="AW83" i="9"/>
  <c r="BB108" i="9"/>
  <c r="AZ116" i="9"/>
  <c r="BB147" i="9"/>
  <c r="BP196" i="9"/>
  <c r="BP204" i="9"/>
  <c r="AT46" i="9"/>
  <c r="AU46" i="9"/>
  <c r="AT54" i="9"/>
  <c r="AU54" i="9"/>
  <c r="AT61" i="9"/>
  <c r="AU61" i="9"/>
  <c r="AT69" i="9"/>
  <c r="AU69" i="9"/>
  <c r="AT77" i="9"/>
  <c r="AU77" i="9"/>
  <c r="AT85" i="9"/>
  <c r="AU85" i="9"/>
  <c r="AT93" i="9"/>
  <c r="AU93" i="9"/>
  <c r="AT101" i="9"/>
  <c r="AU101" i="9"/>
  <c r="AT109" i="9"/>
  <c r="AU109" i="9"/>
  <c r="AT117" i="9"/>
  <c r="AU117" i="9"/>
  <c r="AT125" i="9"/>
  <c r="AU125" i="9"/>
  <c r="AT133" i="9"/>
  <c r="AU133" i="9"/>
  <c r="AT141" i="9"/>
  <c r="AU141" i="9"/>
  <c r="AT149" i="9"/>
  <c r="AU149" i="9"/>
  <c r="AT157" i="9"/>
  <c r="AU157" i="9"/>
  <c r="AT165" i="9"/>
  <c r="AU165" i="9"/>
  <c r="AT173" i="9"/>
  <c r="AU173" i="9"/>
  <c r="AV181" i="9"/>
  <c r="AT181" i="9"/>
  <c r="AU181" i="9"/>
  <c r="AV189" i="9"/>
  <c r="AT189" i="9"/>
  <c r="AU189" i="9"/>
  <c r="BP197" i="9"/>
  <c r="AT197" i="9"/>
  <c r="AU197" i="9"/>
  <c r="AX205" i="9"/>
  <c r="AT205" i="9"/>
  <c r="AU205" i="9"/>
  <c r="BP67" i="9"/>
  <c r="AU67" i="9"/>
  <c r="AT67" i="9"/>
  <c r="BP107" i="9"/>
  <c r="AU107" i="9"/>
  <c r="AT107" i="9"/>
  <c r="AU123" i="9"/>
  <c r="AT123" i="9"/>
  <c r="AU163" i="9"/>
  <c r="AT163" i="9"/>
  <c r="AU203" i="9"/>
  <c r="AT203" i="9"/>
  <c r="AW163" i="9"/>
  <c r="AV139" i="9"/>
  <c r="BI107" i="9"/>
  <c r="AG53" i="9"/>
  <c r="AF53" i="9"/>
  <c r="AI173" i="9"/>
  <c r="AF173" i="9"/>
  <c r="BQ83" i="9"/>
  <c r="BI203" i="9"/>
  <c r="BI195" i="9"/>
  <c r="BC188" i="9"/>
  <c r="BI187" i="9"/>
  <c r="AV172" i="9"/>
  <c r="BC164" i="9"/>
  <c r="BC156" i="9"/>
  <c r="BC148" i="9"/>
  <c r="BC140" i="9"/>
  <c r="BD164" i="9"/>
  <c r="BD156" i="9"/>
  <c r="BI171" i="9"/>
  <c r="BP171" i="9"/>
  <c r="BP155" i="9"/>
  <c r="AW147" i="9"/>
  <c r="AV147" i="9"/>
  <c r="BD99" i="9"/>
  <c r="BD83" i="9"/>
  <c r="BD75" i="9"/>
  <c r="BD67" i="9"/>
  <c r="BD59" i="9"/>
  <c r="AX115" i="9"/>
  <c r="BC107" i="9"/>
  <c r="BC100" i="9"/>
  <c r="BC84" i="9"/>
  <c r="AW123" i="9"/>
  <c r="AX100" i="9"/>
  <c r="AY84" i="9"/>
  <c r="AW84" i="9"/>
  <c r="AY131" i="9"/>
  <c r="AW68" i="9"/>
  <c r="AX60" i="9"/>
  <c r="BC52" i="9"/>
  <c r="BP92" i="9"/>
  <c r="AV196" i="9"/>
  <c r="BB188" i="9"/>
  <c r="AW180" i="9"/>
  <c r="BQ156" i="9"/>
  <c r="BP140" i="9"/>
  <c r="AW132" i="9"/>
  <c r="AX124" i="9"/>
  <c r="AV195" i="9"/>
  <c r="AZ163" i="9"/>
  <c r="BC187" i="9"/>
  <c r="BI99" i="9"/>
  <c r="BQ59" i="9"/>
  <c r="AK47" i="9"/>
  <c r="AF47" i="9"/>
  <c r="AK55" i="9"/>
  <c r="AF55" i="9"/>
  <c r="AK63" i="9"/>
  <c r="AF63" i="9"/>
  <c r="AI175" i="9"/>
  <c r="AF175" i="9"/>
  <c r="AI183" i="9"/>
  <c r="AF183" i="9"/>
  <c r="AI199" i="9"/>
  <c r="AF199" i="9"/>
  <c r="AI207" i="9"/>
  <c r="AF207" i="9"/>
  <c r="BP59" i="9"/>
  <c r="AW75" i="9"/>
  <c r="BD108" i="9"/>
  <c r="AX180" i="9"/>
  <c r="BD188" i="9"/>
  <c r="BP47" i="9"/>
  <c r="AT47" i="9"/>
  <c r="AU47" i="9"/>
  <c r="AT62" i="9"/>
  <c r="AU62" i="9"/>
  <c r="AT70" i="9"/>
  <c r="AU70" i="9"/>
  <c r="AT78" i="9"/>
  <c r="AU78" i="9"/>
  <c r="AT86" i="9"/>
  <c r="AU86" i="9"/>
  <c r="AT94" i="9"/>
  <c r="AU94" i="9"/>
  <c r="AT102" i="9"/>
  <c r="AU102" i="9"/>
  <c r="AT110" i="9"/>
  <c r="AU110" i="9"/>
  <c r="AT118" i="9"/>
  <c r="AU118" i="9"/>
  <c r="AT126" i="9"/>
  <c r="AU126" i="9"/>
  <c r="AT134" i="9"/>
  <c r="AU134" i="9"/>
  <c r="BR142" i="9"/>
  <c r="AT142" i="9"/>
  <c r="AU142" i="9"/>
  <c r="AW150" i="9"/>
  <c r="AT150" i="9"/>
  <c r="AU150" i="9"/>
  <c r="BP158" i="9"/>
  <c r="AT158" i="9"/>
  <c r="AU158" i="9"/>
  <c r="AT166" i="9"/>
  <c r="AU166" i="9"/>
  <c r="AT174" i="9"/>
  <c r="AU174" i="9"/>
  <c r="AW182" i="9"/>
  <c r="AT182" i="9"/>
  <c r="AU182" i="9"/>
  <c r="AT190" i="9"/>
  <c r="AU190" i="9"/>
  <c r="AT198" i="9"/>
  <c r="AU198" i="9"/>
  <c r="AT206" i="9"/>
  <c r="AU206" i="9"/>
  <c r="AU91" i="9"/>
  <c r="AT91" i="9"/>
  <c r="BB139" i="9"/>
  <c r="AU139" i="9"/>
  <c r="AT139" i="9"/>
  <c r="AV179" i="9"/>
  <c r="AU179" i="9"/>
  <c r="AT179" i="9"/>
  <c r="BI139" i="9"/>
  <c r="AY123" i="9"/>
  <c r="AX203" i="9"/>
  <c r="AY188" i="9"/>
  <c r="AY164" i="9"/>
  <c r="AY148" i="9"/>
  <c r="AY179" i="9"/>
  <c r="BD155" i="9"/>
  <c r="BI147" i="9"/>
  <c r="BD163" i="9"/>
  <c r="BC53" i="9"/>
  <c r="AZ99" i="9"/>
  <c r="AZ91" i="9"/>
  <c r="AZ83" i="9"/>
  <c r="AZ67" i="9"/>
  <c r="AZ59" i="9"/>
  <c r="BQ107" i="9"/>
  <c r="BI123" i="9"/>
  <c r="BB100" i="9"/>
  <c r="BR84" i="9"/>
  <c r="BI84" i="9"/>
  <c r="BQ131" i="9"/>
  <c r="BC76" i="9"/>
  <c r="BI68" i="9"/>
  <c r="BB60" i="9"/>
  <c r="AV52" i="9"/>
  <c r="AV92" i="9"/>
  <c r="BP203" i="9"/>
  <c r="BR196" i="9"/>
  <c r="BR188" i="9"/>
  <c r="BB180" i="9"/>
  <c r="AW156" i="9"/>
  <c r="BQ148" i="9"/>
  <c r="BB132" i="9"/>
  <c r="BD124" i="9"/>
  <c r="BQ203" i="9"/>
  <c r="BB195" i="9"/>
  <c r="AX139" i="9"/>
  <c r="AX155" i="9"/>
  <c r="BB99" i="9"/>
  <c r="AI52" i="9"/>
  <c r="AF52" i="9"/>
  <c r="AI60" i="9"/>
  <c r="AF60" i="9"/>
  <c r="AI68" i="9"/>
  <c r="AF68" i="9"/>
  <c r="AI76" i="9"/>
  <c r="AF76" i="9"/>
  <c r="AZ60" i="9"/>
  <c r="BQ108" i="9"/>
  <c r="BB116" i="9"/>
  <c r="BP164" i="9"/>
  <c r="AX204" i="9"/>
  <c r="AU48" i="9"/>
  <c r="AT48" i="9"/>
  <c r="AT55" i="9"/>
  <c r="AU55" i="9"/>
  <c r="AX63" i="9"/>
  <c r="AT63" i="9"/>
  <c r="AU63" i="9"/>
  <c r="BP71" i="9"/>
  <c r="AT71" i="9"/>
  <c r="AU71" i="9"/>
  <c r="AX79" i="9"/>
  <c r="AT79" i="9"/>
  <c r="AU79" i="9"/>
  <c r="BI87" i="9"/>
  <c r="AT87" i="9"/>
  <c r="AU87" i="9"/>
  <c r="BB95" i="9"/>
  <c r="AT95" i="9"/>
  <c r="AU95" i="9"/>
  <c r="BB103" i="9"/>
  <c r="AT103" i="9"/>
  <c r="AU103" i="9"/>
  <c r="BB111" i="9"/>
  <c r="AT111" i="9"/>
  <c r="AU111" i="9"/>
  <c r="BR119" i="9"/>
  <c r="AT119" i="9"/>
  <c r="AU119" i="9"/>
  <c r="AT127" i="9"/>
  <c r="AU127" i="9"/>
  <c r="AT135" i="9"/>
  <c r="AU135" i="9"/>
  <c r="AT143" i="9"/>
  <c r="AU143" i="9"/>
  <c r="AT151" i="9"/>
  <c r="AU151" i="9"/>
  <c r="AY159" i="9"/>
  <c r="AT159" i="9"/>
  <c r="AU159" i="9"/>
  <c r="AY167" i="9"/>
  <c r="AT167" i="9"/>
  <c r="AU167" i="9"/>
  <c r="BQ175" i="9"/>
  <c r="AT175" i="9"/>
  <c r="AU175" i="9"/>
  <c r="BQ183" i="9"/>
  <c r="AT183" i="9"/>
  <c r="AU183" i="9"/>
  <c r="AV191" i="9"/>
  <c r="AT191" i="9"/>
  <c r="AU191" i="9"/>
  <c r="AX199" i="9"/>
  <c r="AT199" i="9"/>
  <c r="AU199" i="9"/>
  <c r="AT52" i="9"/>
  <c r="AU52" i="9"/>
  <c r="BB75" i="9"/>
  <c r="AU75" i="9"/>
  <c r="AT75" i="9"/>
  <c r="BP115" i="9"/>
  <c r="AU115" i="9"/>
  <c r="AT115" i="9"/>
  <c r="AU147" i="9"/>
  <c r="AT147" i="9"/>
  <c r="AU187" i="9"/>
  <c r="AT187" i="9"/>
  <c r="BD147" i="9"/>
  <c r="AV107" i="9"/>
  <c r="BD131" i="9"/>
  <c r="AG61" i="9"/>
  <c r="AF61" i="9"/>
  <c r="BI67" i="9"/>
  <c r="AW195" i="9"/>
  <c r="AY156" i="9"/>
  <c r="AZ164" i="9"/>
  <c r="AW171" i="9"/>
  <c r="BC203" i="9"/>
  <c r="BC195" i="9"/>
  <c r="BD172" i="9"/>
  <c r="AV164" i="9"/>
  <c r="AV156" i="9"/>
  <c r="BD179" i="9"/>
  <c r="BC171" i="9"/>
  <c r="AV163" i="9"/>
  <c r="AZ155" i="9"/>
  <c r="BP139" i="9"/>
  <c r="AY163" i="9"/>
  <c r="AV155" i="9"/>
  <c r="AY53" i="9"/>
  <c r="AV99" i="9"/>
  <c r="AV91" i="9"/>
  <c r="AV83" i="9"/>
  <c r="AV75" i="9"/>
  <c r="AV67" i="9"/>
  <c r="BR115" i="9"/>
  <c r="AX107" i="9"/>
  <c r="AV123" i="9"/>
  <c r="BP100" i="9"/>
  <c r="AX84" i="9"/>
  <c r="AV76" i="9"/>
  <c r="BP60" i="9"/>
  <c r="AX52" i="9"/>
  <c r="AZ92" i="9"/>
  <c r="BD203" i="9"/>
  <c r="BQ188" i="9"/>
  <c r="BQ180" i="9"/>
  <c r="BI156" i="9"/>
  <c r="AV148" i="9"/>
  <c r="AW124" i="9"/>
  <c r="AV203" i="9"/>
  <c r="BQ147" i="9"/>
  <c r="BC139" i="9"/>
  <c r="BP75" i="9"/>
  <c r="AG49" i="9"/>
  <c r="AF49" i="9"/>
  <c r="AG57" i="9"/>
  <c r="AF57" i="9"/>
  <c r="AG65" i="9"/>
  <c r="AF65" i="9"/>
  <c r="AI177" i="9"/>
  <c r="AF177" i="9"/>
  <c r="AI185" i="9"/>
  <c r="AF185" i="9"/>
  <c r="AI201" i="9"/>
  <c r="AF201" i="9"/>
  <c r="AI209" i="9"/>
  <c r="AF209" i="9"/>
  <c r="BR52" i="9"/>
  <c r="BQ67" i="9"/>
  <c r="BP83" i="9"/>
  <c r="AV108" i="9"/>
  <c r="BI108" i="9"/>
  <c r="BD116" i="9"/>
  <c r="BC180" i="9"/>
  <c r="BI188" i="9"/>
  <c r="AZ204" i="9"/>
  <c r="BI49" i="9"/>
  <c r="AU49" i="9"/>
  <c r="AT49" i="9"/>
  <c r="AU56" i="9"/>
  <c r="AT56" i="9"/>
  <c r="AU64" i="9"/>
  <c r="AT64" i="9"/>
  <c r="AU72" i="9"/>
  <c r="AT72" i="9"/>
  <c r="AU80" i="9"/>
  <c r="AT80" i="9"/>
  <c r="BQ88" i="9"/>
  <c r="AU88" i="9"/>
  <c r="AT88" i="9"/>
  <c r="AU96" i="9"/>
  <c r="AT96" i="9"/>
  <c r="AU104" i="9"/>
  <c r="AT104" i="9"/>
  <c r="AU112" i="9"/>
  <c r="AT112" i="9"/>
  <c r="AU120" i="9"/>
  <c r="AT120" i="9"/>
  <c r="AZ128" i="9"/>
  <c r="AU128" i="9"/>
  <c r="AT128" i="9"/>
  <c r="AU136" i="9"/>
  <c r="AT136" i="9"/>
  <c r="AU144" i="9"/>
  <c r="AT144" i="9"/>
  <c r="AU152" i="9"/>
  <c r="AT152" i="9"/>
  <c r="BP160" i="9"/>
  <c r="AU160" i="9"/>
  <c r="AT160" i="9"/>
  <c r="AU168" i="9"/>
  <c r="AT168" i="9"/>
  <c r="AU176" i="9"/>
  <c r="AT176" i="9"/>
  <c r="AX184" i="9"/>
  <c r="AU184" i="9"/>
  <c r="AT184" i="9"/>
  <c r="AU192" i="9"/>
  <c r="AT192" i="9"/>
  <c r="AU200" i="9"/>
  <c r="AT200" i="9"/>
  <c r="AT207" i="9"/>
  <c r="AU207" i="9"/>
  <c r="AG48" i="9"/>
  <c r="AF48" i="9"/>
  <c r="BI59" i="9"/>
  <c r="AU59" i="9"/>
  <c r="AT59" i="9"/>
  <c r="AU99" i="9"/>
  <c r="AT99" i="9"/>
  <c r="BB131" i="9"/>
  <c r="AU131" i="9"/>
  <c r="AT131" i="9"/>
  <c r="AY155" i="9"/>
  <c r="AU155" i="9"/>
  <c r="AT155" i="9"/>
  <c r="AU195" i="9"/>
  <c r="AT195" i="9"/>
  <c r="AX171" i="9"/>
  <c r="BC131" i="9"/>
  <c r="BB59" i="9"/>
  <c r="AW203" i="9"/>
  <c r="AY140" i="9"/>
  <c r="AZ156" i="9"/>
  <c r="AY203" i="9"/>
  <c r="AY195" i="9"/>
  <c r="BP180" i="9"/>
  <c r="BR172" i="9"/>
  <c r="BQ179" i="9"/>
  <c r="AX179" i="9"/>
  <c r="BR171" i="9"/>
  <c r="AX163" i="9"/>
  <c r="AW155" i="9"/>
  <c r="BD139" i="9"/>
  <c r="BC99" i="9"/>
  <c r="BC91" i="9"/>
  <c r="BC83" i="9"/>
  <c r="BC75" i="9"/>
  <c r="BC67" i="9"/>
  <c r="BC59" i="9"/>
  <c r="BR53" i="9"/>
  <c r="AZ115" i="9"/>
  <c r="AW115" i="9"/>
  <c r="BB107" i="9"/>
  <c r="BQ92" i="9"/>
  <c r="AX123" i="9"/>
  <c r="AZ123" i="9"/>
  <c r="BI131" i="9"/>
  <c r="AX76" i="9"/>
  <c r="AW60" i="9"/>
  <c r="BB52" i="9"/>
  <c r="BD92" i="9"/>
  <c r="AZ195" i="9"/>
  <c r="BB124" i="9"/>
  <c r="AX195" i="9"/>
  <c r="AX67" i="9"/>
  <c r="BB203" i="9"/>
  <c r="AX147" i="9"/>
  <c r="BR139" i="9"/>
  <c r="AX75" i="9"/>
  <c r="BH46" i="9"/>
  <c r="AF46" i="9"/>
  <c r="AG54" i="9"/>
  <c r="AF54" i="9"/>
  <c r="AG62" i="9"/>
  <c r="AF62" i="9"/>
  <c r="AG70" i="9"/>
  <c r="AF70" i="9"/>
  <c r="BD60" i="9"/>
  <c r="AW67" i="9"/>
  <c r="BI75" i="9"/>
  <c r="AW99" i="9"/>
  <c r="AW108" i="9"/>
  <c r="BP108" i="9"/>
  <c r="AX140" i="9"/>
  <c r="AU50" i="9"/>
  <c r="AT50" i="9"/>
  <c r="AU57" i="9"/>
  <c r="AT57" i="9"/>
  <c r="AU65" i="9"/>
  <c r="AT65" i="9"/>
  <c r="AU73" i="9"/>
  <c r="AT73" i="9"/>
  <c r="AU81" i="9"/>
  <c r="AT81" i="9"/>
  <c r="AU89" i="9"/>
  <c r="AT89" i="9"/>
  <c r="AU97" i="9"/>
  <c r="AT97" i="9"/>
  <c r="AU105" i="9"/>
  <c r="AT105" i="9"/>
  <c r="AU113" i="9"/>
  <c r="AT113" i="9"/>
  <c r="AU121" i="9"/>
  <c r="AT121" i="9"/>
  <c r="AU129" i="9"/>
  <c r="AT129" i="9"/>
  <c r="AU137" i="9"/>
  <c r="AT137" i="9"/>
  <c r="AU145" i="9"/>
  <c r="AT145" i="9"/>
  <c r="AU153" i="9"/>
  <c r="AT153" i="9"/>
  <c r="AU161" i="9"/>
  <c r="AT161" i="9"/>
  <c r="AU169" i="9"/>
  <c r="AT169" i="9"/>
  <c r="AU177" i="9"/>
  <c r="AT177" i="9"/>
  <c r="AV185" i="9"/>
  <c r="AU185" i="9"/>
  <c r="AT185" i="9"/>
  <c r="AX193" i="9"/>
  <c r="AU193" i="9"/>
  <c r="AT193" i="9"/>
  <c r="AU201" i="9"/>
  <c r="AT201" i="9"/>
  <c r="AU208" i="9"/>
  <c r="AT208" i="9"/>
  <c r="AW179" i="9"/>
  <c r="BC115" i="9"/>
  <c r="BD107" i="9"/>
  <c r="AI205" i="9"/>
  <c r="AF205" i="9"/>
  <c r="BI53" i="9"/>
  <c r="AT53" i="9"/>
  <c r="AU53" i="9"/>
  <c r="AT68" i="9"/>
  <c r="AU68" i="9"/>
  <c r="AT84" i="9"/>
  <c r="AU84" i="9"/>
  <c r="AT100" i="9"/>
  <c r="AU100" i="9"/>
  <c r="AT116" i="9"/>
  <c r="AU116" i="9"/>
  <c r="BR132" i="9"/>
  <c r="AT132" i="9"/>
  <c r="AU132" i="9"/>
  <c r="AT148" i="9"/>
  <c r="AU148" i="9"/>
  <c r="AU164" i="9"/>
  <c r="AT164" i="9"/>
  <c r="AT188" i="9"/>
  <c r="AU188" i="9"/>
  <c r="AT204" i="9"/>
  <c r="AU204" i="9"/>
  <c r="AZ172" i="9"/>
  <c r="BC163" i="9"/>
  <c r="BP187" i="9"/>
  <c r="AV180" i="9"/>
  <c r="AZ179" i="9"/>
  <c r="BB179" i="9"/>
  <c r="AY171" i="9"/>
  <c r="BB163" i="9"/>
  <c r="BI155" i="9"/>
  <c r="AZ139" i="9"/>
  <c r="BD132" i="9"/>
  <c r="AY99" i="9"/>
  <c r="AY91" i="9"/>
  <c r="AY83" i="9"/>
  <c r="AY75" i="9"/>
  <c r="AY67" i="9"/>
  <c r="AY59" i="9"/>
  <c r="BD53" i="9"/>
  <c r="AV115" i="9"/>
  <c r="BI115" i="9"/>
  <c r="BR107" i="9"/>
  <c r="BC92" i="9"/>
  <c r="BP123" i="9"/>
  <c r="BD123" i="9"/>
  <c r="AW100" i="9"/>
  <c r="BP84" i="9"/>
  <c r="AV131" i="9"/>
  <c r="BB76" i="9"/>
  <c r="AV68" i="9"/>
  <c r="BI60" i="9"/>
  <c r="BP52" i="9"/>
  <c r="BR92" i="9"/>
  <c r="BR155" i="9"/>
  <c r="BB204" i="9"/>
  <c r="BP188" i="9"/>
  <c r="AZ148" i="9"/>
  <c r="BQ140" i="9"/>
  <c r="BR124" i="9"/>
  <c r="AV187" i="9"/>
  <c r="BC147" i="9"/>
  <c r="AW91" i="9"/>
  <c r="BB67" i="9"/>
  <c r="AK51" i="9"/>
  <c r="AF51" i="9"/>
  <c r="AK59" i="9"/>
  <c r="AF59" i="9"/>
  <c r="AI179" i="9"/>
  <c r="AF179" i="9"/>
  <c r="AI195" i="9"/>
  <c r="AF195" i="9"/>
  <c r="AI203" i="9"/>
  <c r="AF203" i="9"/>
  <c r="AY52" i="9"/>
  <c r="AX59" i="9"/>
  <c r="AY76" i="9"/>
  <c r="AX108" i="9"/>
  <c r="BR108" i="9"/>
  <c r="AV116" i="9"/>
  <c r="BI116" i="9"/>
  <c r="AZ124" i="9"/>
  <c r="BI180" i="9"/>
  <c r="AZ196" i="9"/>
  <c r="BD204" i="9"/>
  <c r="BP51" i="9"/>
  <c r="AU51" i="9"/>
  <c r="AT51" i="9"/>
  <c r="AZ58" i="9"/>
  <c r="AU58" i="9"/>
  <c r="AT58" i="9"/>
  <c r="BR66" i="9"/>
  <c r="AU66" i="9"/>
  <c r="AT66" i="9"/>
  <c r="AU74" i="9"/>
  <c r="AT74" i="9"/>
  <c r="AU82" i="9"/>
  <c r="AT82" i="9"/>
  <c r="BQ90" i="9"/>
  <c r="AU90" i="9"/>
  <c r="AT90" i="9"/>
  <c r="AU98" i="9"/>
  <c r="AT98" i="9"/>
  <c r="AU106" i="9"/>
  <c r="AT106" i="9"/>
  <c r="AU114" i="9"/>
  <c r="AT114" i="9"/>
  <c r="AU122" i="9"/>
  <c r="AT122" i="9"/>
  <c r="AW130" i="9"/>
  <c r="AU130" i="9"/>
  <c r="AT130" i="9"/>
  <c r="AV138" i="9"/>
  <c r="AU138" i="9"/>
  <c r="AT138" i="9"/>
  <c r="AU146" i="9"/>
  <c r="AT146" i="9"/>
  <c r="AU154" i="9"/>
  <c r="AT154" i="9"/>
  <c r="AU162" i="9"/>
  <c r="AT162" i="9"/>
  <c r="AU170" i="9"/>
  <c r="AT170" i="9"/>
  <c r="AX178" i="9"/>
  <c r="AU178" i="9"/>
  <c r="AT178" i="9"/>
  <c r="AU186" i="9"/>
  <c r="AT186" i="9"/>
  <c r="AU194" i="9"/>
  <c r="AT194" i="9"/>
  <c r="AU202" i="9"/>
  <c r="AT202" i="9"/>
  <c r="AU209" i="9"/>
  <c r="AT209" i="9"/>
  <c r="AJ13" i="9"/>
  <c r="W36" i="28"/>
  <c r="FO23" i="28"/>
  <c r="BK46" i="28"/>
  <c r="BH46" i="28"/>
  <c r="BL46" i="28"/>
  <c r="BM46" i="28"/>
  <c r="BN46" i="28"/>
  <c r="BI46" i="28"/>
  <c r="BW43" i="28"/>
  <c r="BV43" i="28"/>
  <c r="BR43" i="28"/>
  <c r="BU43" i="28"/>
  <c r="CE48" i="28"/>
  <c r="CB48" i="28"/>
  <c r="CD48" i="28"/>
  <c r="BZ48" i="28"/>
  <c r="BY48" i="28"/>
  <c r="CL41" i="28"/>
  <c r="CJ41" i="28"/>
  <c r="CK41" i="28"/>
  <c r="CM41" i="28"/>
  <c r="CH41" i="28"/>
  <c r="CW22" i="28"/>
  <c r="CX22" i="28"/>
  <c r="DB33" i="28"/>
  <c r="CW33" i="28"/>
  <c r="DA33" i="28"/>
  <c r="DC33" i="28"/>
  <c r="FQ43" i="28"/>
  <c r="FP43" i="28"/>
  <c r="FL43" i="28"/>
  <c r="FK43" i="28"/>
  <c r="GF11" i="28"/>
  <c r="GD11" i="28"/>
  <c r="GG11" i="28"/>
  <c r="GB11" i="28"/>
  <c r="GE11" i="28"/>
  <c r="GA11" i="28"/>
  <c r="GG19" i="28"/>
  <c r="GD19" i="28"/>
  <c r="GF19" i="28"/>
  <c r="GB19" i="28"/>
  <c r="GE19" i="28"/>
  <c r="GM30" i="28"/>
  <c r="GO30" i="28"/>
  <c r="GP30" i="28"/>
  <c r="GJ30" i="28"/>
  <c r="GN30" i="28"/>
  <c r="GJ46" i="28"/>
  <c r="GN46" i="28"/>
  <c r="GP46" i="28"/>
  <c r="GM46" i="28"/>
  <c r="GO46" i="28"/>
  <c r="GX28" i="28"/>
  <c r="GV28" i="28"/>
  <c r="GR28" i="28"/>
  <c r="GS28" i="28"/>
  <c r="GV40" i="28"/>
  <c r="GR40" i="28"/>
  <c r="GX40" i="28"/>
  <c r="GW40" i="28"/>
  <c r="HV29" i="28"/>
  <c r="HT29" i="28"/>
  <c r="HP29" i="28"/>
  <c r="HS29" i="28"/>
  <c r="DA10" i="28"/>
  <c r="CX10" i="28"/>
  <c r="CW10" i="28"/>
  <c r="CW16" i="28"/>
  <c r="DC16" i="28"/>
  <c r="DB16" i="28"/>
  <c r="CX16" i="28"/>
  <c r="CZ16" i="28"/>
  <c r="DA16" i="28"/>
  <c r="DC18" i="28"/>
  <c r="DA18" i="28"/>
  <c r="CZ18" i="28"/>
  <c r="CX18" i="28"/>
  <c r="DC20" i="28"/>
  <c r="DB20" i="28"/>
  <c r="CX20" i="28"/>
  <c r="CZ20" i="28"/>
  <c r="DA20" i="28"/>
  <c r="CW20" i="28"/>
  <c r="GP23" i="28"/>
  <c r="GN23" i="28"/>
  <c r="GJ23" i="28"/>
  <c r="GO23" i="28"/>
  <c r="GE24" i="28"/>
  <c r="GF24" i="28"/>
  <c r="GB24" i="28"/>
  <c r="GA24" i="28"/>
  <c r="HH26" i="28"/>
  <c r="HM26" i="28"/>
  <c r="HK26" i="28"/>
  <c r="HL26" i="28"/>
  <c r="HN26" i="28"/>
  <c r="HI26" i="28"/>
  <c r="GP27" i="28"/>
  <c r="GM27" i="28"/>
  <c r="GO27" i="28"/>
  <c r="GN27" i="28"/>
  <c r="GK27" i="28"/>
  <c r="HN28" i="28"/>
  <c r="HM28" i="28"/>
  <c r="HI28" i="28"/>
  <c r="HH28" i="28"/>
  <c r="HL28" i="28"/>
  <c r="DA30" i="28"/>
  <c r="CX30" i="28"/>
  <c r="CW30" i="28"/>
  <c r="DC30" i="28"/>
  <c r="GN31" i="28"/>
  <c r="GO31" i="28"/>
  <c r="GK31" i="28"/>
  <c r="GJ31" i="28"/>
  <c r="GP31" i="28"/>
  <c r="FA38" i="28"/>
  <c r="EX38" i="28"/>
  <c r="EV38" i="28"/>
  <c r="DS39" i="28"/>
  <c r="DO39" i="28"/>
  <c r="DQ39" i="28"/>
  <c r="DT39" i="28"/>
  <c r="DR39" i="28"/>
  <c r="HN40" i="28"/>
  <c r="HI40" i="28"/>
  <c r="HK40" i="28"/>
  <c r="HH40" i="28"/>
  <c r="CL42" i="28"/>
  <c r="CM42" i="28"/>
  <c r="CJ42" i="28"/>
  <c r="CK42" i="28"/>
  <c r="CG42" i="28"/>
  <c r="FA42" i="28"/>
  <c r="EZ42" i="28"/>
  <c r="EV42" i="28"/>
  <c r="EU42" i="28"/>
  <c r="BF43" i="28"/>
  <c r="AZ43" i="28"/>
  <c r="BD43" i="28"/>
  <c r="BC43" i="28"/>
  <c r="DT43" i="28"/>
  <c r="DS43" i="28"/>
  <c r="DO43" i="28"/>
  <c r="DN43" i="28"/>
  <c r="DR43" i="28"/>
  <c r="GG43" i="28"/>
  <c r="GD43" i="28"/>
  <c r="GF43" i="28"/>
  <c r="GB43" i="28"/>
  <c r="GE43" i="28"/>
  <c r="BC45" i="28"/>
  <c r="BA45" i="28"/>
  <c r="BF45" i="28"/>
  <c r="BD45" i="28"/>
  <c r="BE45" i="28"/>
  <c r="DS45" i="28"/>
  <c r="DT45" i="28"/>
  <c r="DO45" i="28"/>
  <c r="CL46" i="28"/>
  <c r="CK46" i="28"/>
  <c r="CM46" i="28"/>
  <c r="EZ46" i="28"/>
  <c r="FA46" i="28"/>
  <c r="EV46" i="28"/>
  <c r="EX46" i="28"/>
  <c r="DQ47" i="28"/>
  <c r="DN47" i="28"/>
  <c r="DT47" i="28"/>
  <c r="DS47" i="28"/>
  <c r="DR47" i="28"/>
  <c r="DO47" i="28"/>
  <c r="GG47" i="28"/>
  <c r="GA47" i="28"/>
  <c r="GE47" i="28"/>
  <c r="GD47" i="28"/>
  <c r="HL48" i="28"/>
  <c r="HN48" i="28"/>
  <c r="HH48" i="28"/>
  <c r="HI48" i="28"/>
  <c r="Q21" i="21"/>
  <c r="AH23" i="9"/>
  <c r="AI23" i="9" s="1"/>
  <c r="AV38" i="28"/>
  <c r="BC39" i="28"/>
  <c r="V36" i="28"/>
  <c r="V35" i="28"/>
  <c r="EB32" i="28"/>
  <c r="FN23" i="28"/>
  <c r="EX20" i="28"/>
  <c r="EY20" i="28" s="1"/>
  <c r="GK46" i="28"/>
  <c r="EY46" i="28"/>
  <c r="DQ43" i="28"/>
  <c r="GU28" i="28"/>
  <c r="DA22" i="28"/>
  <c r="DB18" i="28"/>
  <c r="EZ25" i="28"/>
  <c r="FA25" i="28" s="1"/>
  <c r="EY25" i="28"/>
  <c r="FH42" i="28"/>
  <c r="FD42" i="28"/>
  <c r="FI42" i="28"/>
  <c r="FC42" i="28"/>
  <c r="FG42" i="28"/>
  <c r="FO34" i="28"/>
  <c r="FQ34" i="28"/>
  <c r="FL34" i="28"/>
  <c r="FN34" i="28"/>
  <c r="FP34" i="28"/>
  <c r="HN13" i="28"/>
  <c r="HK13" i="28"/>
  <c r="HI13" i="28"/>
  <c r="HM13" i="28"/>
  <c r="HL13" i="28"/>
  <c r="AR38" i="28"/>
  <c r="T36" i="28"/>
  <c r="EV9" i="28"/>
  <c r="EU9" i="28" s="1"/>
  <c r="DN39" i="28"/>
  <c r="CJ46" i="28"/>
  <c r="GA43" i="28"/>
  <c r="BT43" i="28"/>
  <c r="FO43" i="28"/>
  <c r="BE41" i="28"/>
  <c r="EU38" i="28"/>
  <c r="X36" i="28"/>
  <c r="HQ29" i="28"/>
  <c r="DB22" i="28"/>
  <c r="GG24" i="28"/>
  <c r="FN8" i="28"/>
  <c r="FO8" i="28" s="1"/>
  <c r="FL8" i="28"/>
  <c r="FK8" i="28" s="1"/>
  <c r="DQ45" i="28"/>
  <c r="FK34" i="28"/>
  <c r="GK30" i="28"/>
  <c r="ER37" i="28"/>
  <c r="EP37" i="28"/>
  <c r="EM37" i="28"/>
  <c r="I21" i="21"/>
  <c r="Y21" i="21"/>
  <c r="AS38" i="28"/>
  <c r="AX38" i="28"/>
  <c r="FK23" i="28"/>
  <c r="CP21" i="28"/>
  <c r="CO21" i="28" s="1"/>
  <c r="CC48" i="28"/>
  <c r="GB47" i="28"/>
  <c r="CH46" i="28"/>
  <c r="BA43" i="28"/>
  <c r="FN43" i="28"/>
  <c r="EZ38" i="28"/>
  <c r="HU29" i="28"/>
  <c r="CZ22" i="28"/>
  <c r="EZ10" i="28"/>
  <c r="FA10" i="28" s="1"/>
  <c r="AZ45" i="28"/>
  <c r="GJ27" i="28"/>
  <c r="W48" i="28"/>
  <c r="S48" i="28"/>
  <c r="V48" i="28"/>
  <c r="T48" i="28"/>
  <c r="AN45" i="28"/>
  <c r="AP45" i="28"/>
  <c r="AK45" i="28"/>
  <c r="EY48" i="28"/>
  <c r="EU48" i="28"/>
  <c r="EX48" i="28"/>
  <c r="EV48" i="28"/>
  <c r="EZ48" i="28"/>
  <c r="HM39" i="28"/>
  <c r="HL39" i="28"/>
  <c r="HK39" i="28"/>
  <c r="HI39" i="28"/>
  <c r="HH39" i="28"/>
  <c r="HT11" i="28"/>
  <c r="HP11" i="28"/>
  <c r="HV11" i="28"/>
  <c r="HS11" i="28"/>
  <c r="HQ11" i="28"/>
  <c r="FC34" i="28"/>
  <c r="FG34" i="28"/>
  <c r="FH34" i="28"/>
  <c r="FD34" i="28"/>
  <c r="FF34" i="28"/>
  <c r="HN23" i="28"/>
  <c r="HK23" i="28"/>
  <c r="HI23" i="28"/>
  <c r="HM23" i="28"/>
  <c r="V42" i="28"/>
  <c r="BI38" i="28"/>
  <c r="BA41" i="28"/>
  <c r="W38" i="28"/>
  <c r="Y38" i="28"/>
  <c r="CK38" i="28"/>
  <c r="DG35" i="28"/>
  <c r="N36" i="28"/>
  <c r="FT23" i="28"/>
  <c r="Y35" i="28"/>
  <c r="Q36" i="28"/>
  <c r="FL23" i="28"/>
  <c r="GF47" i="28"/>
  <c r="CG46" i="28"/>
  <c r="BE43" i="28"/>
  <c r="HM40" i="28"/>
  <c r="GM31" i="28"/>
  <c r="HH23" i="28"/>
  <c r="FF42" i="28"/>
  <c r="FL19" i="28"/>
  <c r="FK19" i="28" s="1"/>
  <c r="FN19" i="28"/>
  <c r="FO19" i="28" s="1"/>
  <c r="GK23" i="28"/>
  <c r="EV12" i="28"/>
  <c r="EU12" i="28" s="1"/>
  <c r="EX12" i="28"/>
  <c r="EY12" i="28" s="1"/>
  <c r="DB10" i="28"/>
  <c r="DF46" i="28"/>
  <c r="DI46" i="28"/>
  <c r="DJ46" i="28"/>
  <c r="DL46" i="28"/>
  <c r="DG46" i="28"/>
  <c r="DK46" i="28"/>
  <c r="DT37" i="28"/>
  <c r="DO37" i="28"/>
  <c r="DQ37" i="28"/>
  <c r="DR37" i="28"/>
  <c r="DW29" i="28"/>
  <c r="DV29" i="28"/>
  <c r="ER41" i="28"/>
  <c r="EO41" i="28"/>
  <c r="EQ41" i="28"/>
  <c r="EM41" i="28"/>
  <c r="EL41" i="28"/>
  <c r="HF33" i="28"/>
  <c r="HD33" i="28"/>
  <c r="HC33" i="28"/>
  <c r="GZ33" i="28"/>
  <c r="HE33" i="28"/>
  <c r="FP15" i="28"/>
  <c r="FQ15" i="28" s="1"/>
  <c r="E21" i="21"/>
  <c r="U21" i="21"/>
  <c r="Z21" i="21"/>
  <c r="S42" i="28"/>
  <c r="BD41" i="28"/>
  <c r="V38" i="28"/>
  <c r="CJ38" i="28"/>
  <c r="AZ39" i="28"/>
  <c r="S35" i="28"/>
  <c r="EX25" i="28"/>
  <c r="GS40" i="28"/>
  <c r="DB30" i="28"/>
  <c r="GA19" i="28"/>
  <c r="FP16" i="28"/>
  <c r="FQ16" i="28" s="1"/>
  <c r="GM23" i="28"/>
  <c r="DN45" i="28"/>
  <c r="FP23" i="28"/>
  <c r="HL40" i="28"/>
  <c r="CG41" i="28"/>
  <c r="CT8" i="28"/>
  <c r="CU8" i="28" s="1"/>
  <c r="CT9" i="28"/>
  <c r="CU9" i="28" s="1"/>
  <c r="CT16" i="28"/>
  <c r="CU16" i="28" s="1"/>
  <c r="CT17" i="28"/>
  <c r="CU17" i="28" s="1"/>
  <c r="CT24" i="28"/>
  <c r="CU24" i="28" s="1"/>
  <c r="CT25" i="28"/>
  <c r="CU25" i="28" s="1"/>
  <c r="CP39" i="28"/>
  <c r="CR39" i="28"/>
  <c r="CO39" i="28"/>
  <c r="CS39" i="28"/>
  <c r="CS47" i="28"/>
  <c r="CR47" i="28"/>
  <c r="CU47" i="28"/>
  <c r="CT47" i="28"/>
  <c r="CP47" i="28"/>
  <c r="CO47" i="28"/>
  <c r="DB17" i="28"/>
  <c r="DC17" i="28"/>
  <c r="CZ17" i="28"/>
  <c r="CW17" i="28"/>
  <c r="DA17" i="28"/>
  <c r="CX17" i="28"/>
  <c r="CW47" i="28"/>
  <c r="DB47" i="28"/>
  <c r="CZ47" i="28"/>
  <c r="DA47" i="28"/>
  <c r="CX47" i="28"/>
  <c r="DC47" i="28"/>
  <c r="EJ33" i="28"/>
  <c r="EI33" i="28"/>
  <c r="EG33" i="28"/>
  <c r="EE33" i="28"/>
  <c r="ED33" i="28"/>
  <c r="EH42" i="28"/>
  <c r="ED42" i="28"/>
  <c r="EI42" i="28"/>
  <c r="EG42" i="28"/>
  <c r="GG29" i="28"/>
  <c r="GE29" i="28"/>
  <c r="GB29" i="28"/>
  <c r="GA29" i="28"/>
  <c r="GD29" i="28"/>
  <c r="GB45" i="28"/>
  <c r="GF45" i="28"/>
  <c r="GA45" i="28"/>
  <c r="GG45" i="28"/>
  <c r="GD45" i="28"/>
  <c r="GE45" i="28"/>
  <c r="EZ17" i="28"/>
  <c r="FA17" i="28" s="1"/>
  <c r="EV17" i="28" s="1"/>
  <c r="EU17" i="28" s="1"/>
  <c r="EZ18" i="28"/>
  <c r="FA18" i="28" s="1"/>
  <c r="AH10" i="9"/>
  <c r="AI10" i="9" s="1"/>
  <c r="T42" i="28"/>
  <c r="Y42" i="28"/>
  <c r="BA39" i="28"/>
  <c r="CM38" i="28"/>
  <c r="DZ32" i="28"/>
  <c r="T35" i="28"/>
  <c r="DJ35" i="28"/>
  <c r="DV32" i="28"/>
  <c r="EU25" i="28"/>
  <c r="GU40" i="28"/>
  <c r="CZ30" i="28"/>
  <c r="CH42" i="28"/>
  <c r="EX42" i="28"/>
  <c r="HK48" i="28"/>
  <c r="CZ33" i="28"/>
  <c r="DQ40" i="28"/>
  <c r="DN40" i="28"/>
  <c r="DT40" i="28"/>
  <c r="EB33" i="28"/>
  <c r="DZ33" i="28"/>
  <c r="DV33" i="28"/>
  <c r="EA33" i="28"/>
  <c r="DW33" i="28"/>
  <c r="DY33" i="28"/>
  <c r="EB41" i="28"/>
  <c r="EA41" i="28"/>
  <c r="DW41" i="28"/>
  <c r="DV41" i="28"/>
  <c r="HP15" i="28"/>
  <c r="HT15" i="28"/>
  <c r="HU15" i="28"/>
  <c r="ER28" i="28"/>
  <c r="EQ28" i="28"/>
  <c r="EM28" i="28"/>
  <c r="EL28" i="28"/>
  <c r="EP28" i="28"/>
  <c r="HF28" i="28"/>
  <c r="HC28" i="28"/>
  <c r="HA28" i="28"/>
  <c r="GZ28" i="28"/>
  <c r="FC33" i="28"/>
  <c r="FH33" i="28"/>
  <c r="FI33" i="28"/>
  <c r="FD33" i="28"/>
  <c r="FF33" i="28"/>
  <c r="HC38" i="28"/>
  <c r="HE38" i="28"/>
  <c r="HA38" i="28"/>
  <c r="GZ38" i="28"/>
  <c r="BZ40" i="28"/>
  <c r="CD40" i="28"/>
  <c r="CC40" i="28"/>
  <c r="BY40" i="28"/>
  <c r="CE40" i="28"/>
  <c r="EQ42" i="28"/>
  <c r="EL42" i="28"/>
  <c r="EO42" i="28"/>
  <c r="ER42" i="28"/>
  <c r="HD42" i="28"/>
  <c r="HF42" i="28"/>
  <c r="HA42" i="28"/>
  <c r="HE42" i="28"/>
  <c r="GZ42" i="28"/>
  <c r="FV43" i="28"/>
  <c r="FY43" i="28"/>
  <c r="FX43" i="28"/>
  <c r="FT43" i="28"/>
  <c r="HA46" i="28"/>
  <c r="HF46" i="28"/>
  <c r="HD46" i="28"/>
  <c r="HC46" i="28"/>
  <c r="GZ46" i="28"/>
  <c r="HE46" i="28"/>
  <c r="EJ29" i="28"/>
  <c r="GK43" i="28"/>
  <c r="BW42" i="28"/>
  <c r="HV47" i="28"/>
  <c r="BQ42" i="28"/>
  <c r="CJ48" i="28"/>
  <c r="DT48" i="28"/>
  <c r="FU7" i="28"/>
  <c r="CZ48" i="28"/>
  <c r="CX48" i="28"/>
  <c r="FQ32" i="28"/>
  <c r="FK32" i="28"/>
  <c r="FT38" i="28"/>
  <c r="FX38" i="28"/>
  <c r="FY38" i="28"/>
  <c r="FV38" i="28"/>
  <c r="GF10" i="28"/>
  <c r="GD10" i="28"/>
  <c r="GB33" i="28"/>
  <c r="GF33" i="28"/>
  <c r="GG33" i="28"/>
  <c r="HE24" i="28"/>
  <c r="HF24" i="28"/>
  <c r="BM45" i="28"/>
  <c r="HT39" i="28"/>
  <c r="GP43" i="28"/>
  <c r="GD31" i="28"/>
  <c r="EP40" i="28"/>
  <c r="HD40" i="28"/>
  <c r="DH7" i="28"/>
  <c r="DC23" i="28"/>
  <c r="CW23" i="28"/>
  <c r="DS41" i="28"/>
  <c r="DN41" i="28"/>
  <c r="FY28" i="28"/>
  <c r="FX28" i="28"/>
  <c r="FV28" i="28"/>
  <c r="FX42" i="28"/>
  <c r="FS42" i="28"/>
  <c r="GP33" i="28"/>
  <c r="GJ33" i="28"/>
  <c r="HK27" i="28"/>
  <c r="HI27" i="28"/>
  <c r="HT34" i="28"/>
  <c r="HQ34" i="28"/>
  <c r="HS34" i="28"/>
  <c r="D17" i="18"/>
  <c r="M7" i="28"/>
  <c r="L17" i="18"/>
  <c r="CA7" i="28"/>
  <c r="T17" i="18"/>
  <c r="EN8" i="28" s="1"/>
  <c r="EN7" i="28"/>
  <c r="AB17" i="18"/>
  <c r="HB7" i="28"/>
  <c r="DC9" i="28"/>
  <c r="CX9" i="28"/>
  <c r="HQ10" i="28"/>
  <c r="HV10" i="28"/>
  <c r="HT12" i="28"/>
  <c r="HV12" i="28"/>
  <c r="HS12" i="28"/>
  <c r="HQ12" i="28"/>
  <c r="HU14" i="28"/>
  <c r="HQ14" i="28"/>
  <c r="HV16" i="28"/>
  <c r="HP16" i="28"/>
  <c r="HU18" i="28"/>
  <c r="HS18" i="28"/>
  <c r="HQ18" i="28"/>
  <c r="HT20" i="28"/>
  <c r="HQ20" i="28"/>
  <c r="HP20" i="28"/>
  <c r="HV20" i="28"/>
  <c r="HU20" i="28"/>
  <c r="HQ22" i="28"/>
  <c r="HV22" i="28"/>
  <c r="HU22" i="28"/>
  <c r="FV26" i="28"/>
  <c r="FY26" i="28"/>
  <c r="FT26" i="28"/>
  <c r="FW26" i="28"/>
  <c r="EV44" i="28"/>
  <c r="GJ43" i="28"/>
  <c r="EX44" i="28"/>
  <c r="CL48" i="28"/>
  <c r="BU42" i="28"/>
  <c r="HE26" i="28"/>
  <c r="FV30" i="28"/>
  <c r="CO38" i="28"/>
  <c r="GF31" i="28"/>
  <c r="FT30" i="28"/>
  <c r="DK40" i="28"/>
  <c r="DI40" i="28"/>
  <c r="GO8" i="28"/>
  <c r="GP8" i="28" s="1"/>
  <c r="HD39" i="28"/>
  <c r="HF39" i="28"/>
  <c r="HN9" i="28"/>
  <c r="HH9" i="28"/>
  <c r="GN43" i="28"/>
  <c r="EZ44" i="28"/>
  <c r="DQ48" i="28"/>
  <c r="DS48" i="28"/>
  <c r="CG48" i="28"/>
  <c r="BT42" i="28"/>
  <c r="HP13" i="28"/>
  <c r="AT7" i="28"/>
  <c r="HI45" i="28"/>
  <c r="HK45" i="28"/>
  <c r="HN45" i="28"/>
  <c r="HV24" i="28"/>
  <c r="HP24" i="28"/>
  <c r="HS24" i="28"/>
  <c r="HU24" i="28"/>
  <c r="CK48" i="28"/>
  <c r="HU13" i="28"/>
  <c r="AA46" i="28"/>
  <c r="AG46" i="28"/>
  <c r="DB13" i="28"/>
  <c r="DC13" i="28"/>
  <c r="DS35" i="28"/>
  <c r="DT35" i="28"/>
  <c r="DN35" i="28"/>
  <c r="EF8" i="28"/>
  <c r="EM34" i="28"/>
  <c r="EL34" i="28"/>
  <c r="EO34" i="28"/>
  <c r="ER34" i="28"/>
  <c r="EQ34" i="28"/>
  <c r="FW46" i="28"/>
  <c r="FS46" i="28"/>
  <c r="FT46" i="28"/>
  <c r="GD42" i="28"/>
  <c r="GG42" i="28"/>
  <c r="GB42" i="28"/>
  <c r="GU23" i="28"/>
  <c r="GR23" i="28"/>
  <c r="GS23" i="28"/>
  <c r="GV23" i="28"/>
  <c r="HH32" i="28"/>
  <c r="HL32" i="28"/>
  <c r="AR46" i="28"/>
  <c r="AS46" i="28"/>
  <c r="AW46" i="28"/>
  <c r="CR38" i="28"/>
  <c r="CS38" i="28"/>
  <c r="CT38" i="28"/>
  <c r="CP38" i="28"/>
  <c r="CR46" i="28"/>
  <c r="CU46" i="28"/>
  <c r="CS46" i="28"/>
  <c r="DZ38" i="28"/>
  <c r="EA38" i="28"/>
  <c r="DV38" i="28"/>
  <c r="DW38" i="28"/>
  <c r="EB46" i="28"/>
  <c r="DY46" i="28"/>
  <c r="DV46" i="28"/>
  <c r="EI29" i="28"/>
  <c r="EE29" i="28"/>
  <c r="EH39" i="28"/>
  <c r="EI39" i="28"/>
  <c r="EE39" i="28"/>
  <c r="EG39" i="28"/>
  <c r="EX33" i="28"/>
  <c r="EZ33" i="28"/>
  <c r="EV33" i="28"/>
  <c r="GD27" i="28"/>
  <c r="GF27" i="28"/>
  <c r="GM36" i="28"/>
  <c r="GO36" i="28"/>
  <c r="GP36" i="28"/>
  <c r="P18" i="18"/>
  <c r="DH8" i="28"/>
  <c r="GD23" i="28"/>
  <c r="GG23" i="28"/>
  <c r="GF23" i="28"/>
  <c r="HP25" i="28"/>
  <c r="HU25" i="28"/>
  <c r="HF26" i="28"/>
  <c r="HC26" i="28"/>
  <c r="HA26" i="28"/>
  <c r="GZ26" i="28"/>
  <c r="FG29" i="28"/>
  <c r="FI29" i="28"/>
  <c r="FC29" i="28"/>
  <c r="FX30" i="28"/>
  <c r="FY30" i="28"/>
  <c r="FW30" i="28"/>
  <c r="HV33" i="28"/>
  <c r="HT33" i="28"/>
  <c r="EM36" i="28"/>
  <c r="EL36" i="28"/>
  <c r="EQ36" i="28"/>
  <c r="ER36" i="28"/>
  <c r="EP36" i="28"/>
  <c r="HA36" i="28"/>
  <c r="HD36" i="28"/>
  <c r="HE36" i="28"/>
  <c r="EQ38" i="28"/>
  <c r="ER38" i="28"/>
  <c r="EM38" i="28"/>
  <c r="EM40" i="28"/>
  <c r="EQ40" i="28"/>
  <c r="CB46" i="28"/>
  <c r="CE46" i="28"/>
  <c r="BZ46" i="28"/>
  <c r="EM46" i="28"/>
  <c r="ER46" i="28"/>
  <c r="EO46" i="28"/>
  <c r="GE30" i="28"/>
  <c r="GD34" i="28"/>
  <c r="GG34" i="28"/>
  <c r="DP8" i="28"/>
  <c r="HQ30" i="28"/>
  <c r="BB7" i="28"/>
  <c r="DP7" i="28"/>
  <c r="HK33" i="28"/>
  <c r="HV30" i="28"/>
  <c r="GK32" i="28"/>
  <c r="HN33" i="28"/>
  <c r="AH21" i="9"/>
  <c r="AI21" i="9" s="1"/>
  <c r="AF21" i="9"/>
  <c r="AN23" i="9"/>
  <c r="AF23" i="9"/>
  <c r="AN27" i="9"/>
  <c r="AQ27" i="9" s="1"/>
  <c r="AF27" i="9"/>
  <c r="AN31" i="9"/>
  <c r="AF31" i="9"/>
  <c r="AN33" i="9"/>
  <c r="AQ33" i="9" s="1"/>
  <c r="AF33" i="9"/>
  <c r="AN37" i="9"/>
  <c r="AF37" i="9"/>
  <c r="AQ40" i="9"/>
  <c r="AR40" i="9" s="1"/>
  <c r="AN43" i="9"/>
  <c r="AF43" i="9"/>
  <c r="BD42" i="9"/>
  <c r="AU42" i="9"/>
  <c r="AT42" i="9"/>
  <c r="AN11" i="9"/>
  <c r="AQ11" i="9" s="1"/>
  <c r="AF11" i="9"/>
  <c r="AJ15" i="9"/>
  <c r="BG15" i="9" s="1"/>
  <c r="AF15" i="9"/>
  <c r="AJ25" i="9"/>
  <c r="BG25" i="9" s="1"/>
  <c r="AF25" i="9"/>
  <c r="AH35" i="9"/>
  <c r="AI35" i="9" s="1"/>
  <c r="AF35" i="9"/>
  <c r="AN39" i="9"/>
  <c r="AQ39" i="9" s="1"/>
  <c r="AF39" i="9"/>
  <c r="AJ12" i="9"/>
  <c r="AF12" i="9"/>
  <c r="AJ16" i="9"/>
  <c r="BG16" i="9" s="1"/>
  <c r="AF16" i="9"/>
  <c r="AH20" i="9"/>
  <c r="AI20" i="9" s="1"/>
  <c r="AF20" i="9"/>
  <c r="AH24" i="9"/>
  <c r="AI24" i="9" s="1"/>
  <c r="AF24" i="9"/>
  <c r="AN26" i="9"/>
  <c r="AQ26" i="9" s="1"/>
  <c r="AF26" i="9"/>
  <c r="AN30" i="9"/>
  <c r="AF30" i="9"/>
  <c r="AN32" i="9"/>
  <c r="AQ32" i="9" s="1"/>
  <c r="AF32" i="9"/>
  <c r="AN36" i="9"/>
  <c r="AF36" i="9"/>
  <c r="AG36" i="9" s="1"/>
  <c r="AH29" i="9"/>
  <c r="AI29" i="9" s="1"/>
  <c r="AG29" i="9" s="1"/>
  <c r="AN44" i="9"/>
  <c r="AF44" i="9"/>
  <c r="AJ37" i="9"/>
  <c r="BG37" i="9" s="1"/>
  <c r="AH25" i="9"/>
  <c r="AI25" i="9" s="1"/>
  <c r="AN41" i="9"/>
  <c r="AQ41" i="9" s="1"/>
  <c r="AN10" i="9"/>
  <c r="AQ10" i="9" s="1"/>
  <c r="AF10" i="9"/>
  <c r="AJ21" i="9"/>
  <c r="AJ43" i="9"/>
  <c r="BG43" i="9" s="1"/>
  <c r="AJ10" i="9"/>
  <c r="BG10" i="9" s="1"/>
  <c r="BQ68" i="9"/>
  <c r="BR68" i="9"/>
  <c r="BR74" i="9"/>
  <c r="BQ74" i="9"/>
  <c r="BQ76" i="9"/>
  <c r="BD76" i="9"/>
  <c r="AZ76" i="9"/>
  <c r="BQ86" i="9"/>
  <c r="AN12" i="9"/>
  <c r="AQ12" i="9" s="1"/>
  <c r="AN15" i="9"/>
  <c r="BC88" i="9"/>
  <c r="BC90" i="9"/>
  <c r="BP91" i="9"/>
  <c r="BI91" i="9"/>
  <c r="BB91" i="9"/>
  <c r="AX91" i="9"/>
  <c r="BI93" i="9"/>
  <c r="BB93" i="9"/>
  <c r="AX93" i="9"/>
  <c r="BQ93" i="9"/>
  <c r="BP97" i="9"/>
  <c r="AW97" i="9"/>
  <c r="AX99" i="9"/>
  <c r="BP99" i="9"/>
  <c r="BR105" i="9"/>
  <c r="BB105" i="9"/>
  <c r="AY105" i="9"/>
  <c r="AV105" i="9"/>
  <c r="BR113" i="9"/>
  <c r="BQ113" i="9"/>
  <c r="BC113" i="9"/>
  <c r="AX113" i="9"/>
  <c r="BP121" i="9"/>
  <c r="BQ121" i="9"/>
  <c r="BI124" i="9"/>
  <c r="BP124" i="9"/>
  <c r="BQ124" i="9"/>
  <c r="BI126" i="9"/>
  <c r="BD126" i="9"/>
  <c r="AZ126" i="9"/>
  <c r="BQ126" i="9"/>
  <c r="AV134" i="9"/>
  <c r="BP134" i="9"/>
  <c r="BB134" i="9"/>
  <c r="AX134" i="9"/>
  <c r="BP146" i="9"/>
  <c r="BB146" i="9"/>
  <c r="AZ146" i="9"/>
  <c r="BB148" i="9"/>
  <c r="AX148" i="9"/>
  <c r="BI152" i="9"/>
  <c r="BD152" i="9"/>
  <c r="AZ152" i="9"/>
  <c r="BP154" i="9"/>
  <c r="BB154" i="9"/>
  <c r="AZ154" i="9"/>
  <c r="AW154" i="9"/>
  <c r="BQ154" i="9"/>
  <c r="BB156" i="9"/>
  <c r="BP162" i="9"/>
  <c r="BQ162" i="9"/>
  <c r="BI164" i="9"/>
  <c r="AW164" i="9"/>
  <c r="BQ164" i="9"/>
  <c r="BI166" i="9"/>
  <c r="BB166" i="9"/>
  <c r="AX166" i="9"/>
  <c r="BQ166" i="9"/>
  <c r="BP126" i="9"/>
  <c r="BB126" i="9"/>
  <c r="BI128" i="9"/>
  <c r="BD128" i="9"/>
  <c r="AX128" i="9"/>
  <c r="BR130" i="9"/>
  <c r="BI130" i="9"/>
  <c r="BD130" i="9"/>
  <c r="AX130" i="9"/>
  <c r="AV130" i="9"/>
  <c r="BR136" i="9"/>
  <c r="BD136" i="9"/>
  <c r="AX136" i="9"/>
  <c r="BI140" i="9"/>
  <c r="BD140" i="9"/>
  <c r="AW140" i="9"/>
  <c r="BP142" i="9"/>
  <c r="BB142" i="9"/>
  <c r="AX142" i="9"/>
  <c r="AV142" i="9"/>
  <c r="BI144" i="9"/>
  <c r="BD144" i="9"/>
  <c r="AZ144" i="9"/>
  <c r="BR146" i="9"/>
  <c r="BI146" i="9"/>
  <c r="BD146" i="9"/>
  <c r="AX146" i="9"/>
  <c r="AV146" i="9"/>
  <c r="BR148" i="9"/>
  <c r="BD148" i="9"/>
  <c r="AW148" i="9"/>
  <c r="BP150" i="9"/>
  <c r="BB150" i="9"/>
  <c r="AX150" i="9"/>
  <c r="AV150" i="9"/>
  <c r="BQ187" i="9"/>
  <c r="BR187" i="9"/>
  <c r="BR201" i="9"/>
  <c r="BB201" i="9"/>
  <c r="AZ201" i="9"/>
  <c r="BR203" i="9"/>
  <c r="AZ203" i="9"/>
  <c r="AX208" i="9"/>
  <c r="BI208" i="9"/>
  <c r="BD208" i="9"/>
  <c r="AH14" i="9"/>
  <c r="AI14" i="9" s="1"/>
  <c r="AG14" i="9" s="1"/>
  <c r="AH30" i="9"/>
  <c r="AI30" i="9" s="1"/>
  <c r="AN13" i="9"/>
  <c r="AJ28" i="9"/>
  <c r="AN35" i="9"/>
  <c r="AQ35" i="9" s="1"/>
  <c r="AN28" i="9"/>
  <c r="AX47" i="9"/>
  <c r="BB47" i="9"/>
  <c r="BI47" i="9"/>
  <c r="BQ49" i="9"/>
  <c r="AX49" i="9"/>
  <c r="BB49" i="9"/>
  <c r="BI51" i="9"/>
  <c r="BQ53" i="9"/>
  <c r="AX53" i="9"/>
  <c r="BB53" i="9"/>
  <c r="BR56" i="9"/>
  <c r="AY60" i="9"/>
  <c r="BQ66" i="9"/>
  <c r="AZ68" i="9"/>
  <c r="BD68" i="9"/>
  <c r="AV113" i="9"/>
  <c r="AY113" i="9"/>
  <c r="BB113" i="9"/>
  <c r="BR117" i="9"/>
  <c r="AY119" i="9"/>
  <c r="AY121" i="9"/>
  <c r="BC121" i="9"/>
  <c r="AV124" i="9"/>
  <c r="AV126" i="9"/>
  <c r="AX126" i="9"/>
  <c r="BR126" i="9"/>
  <c r="BQ130" i="9"/>
  <c r="AZ130" i="9"/>
  <c r="BB130" i="9"/>
  <c r="BP130" i="9"/>
  <c r="AX138" i="9"/>
  <c r="BB138" i="9"/>
  <c r="BP138" i="9"/>
  <c r="BQ142" i="9"/>
  <c r="AZ142" i="9"/>
  <c r="BD142" i="9"/>
  <c r="BI142" i="9"/>
  <c r="AX144" i="9"/>
  <c r="AW146" i="9"/>
  <c r="BQ150" i="9"/>
  <c r="AZ150" i="9"/>
  <c r="BD150" i="9"/>
  <c r="BI150" i="9"/>
  <c r="AX187" i="9"/>
  <c r="BB193" i="9"/>
  <c r="BQ197" i="9"/>
  <c r="AV197" i="9"/>
  <c r="AV201" i="9"/>
  <c r="BR165" i="9"/>
  <c r="BC168" i="9"/>
  <c r="BI170" i="9"/>
  <c r="BC170" i="9"/>
  <c r="AX170" i="9"/>
  <c r="BQ172" i="9"/>
  <c r="BI174" i="9"/>
  <c r="BC174" i="9"/>
  <c r="AX174" i="9"/>
  <c r="BP186" i="9"/>
  <c r="BB186" i="9"/>
  <c r="AZ186" i="9"/>
  <c r="AW186" i="9"/>
  <c r="BQ186" i="9"/>
  <c r="Q6" i="9"/>
  <c r="AW42" i="9"/>
  <c r="AX42" i="9"/>
  <c r="BI42" i="9"/>
  <c r="AQ22" i="9"/>
  <c r="AR22" i="9" s="1"/>
  <c r="AN14" i="9"/>
  <c r="AJ14" i="9"/>
  <c r="BG14" i="9" s="1"/>
  <c r="AH16" i="9"/>
  <c r="AI16" i="9" s="1"/>
  <c r="AN16" i="9"/>
  <c r="AN17" i="9"/>
  <c r="AQ17" i="9" s="1"/>
  <c r="AH17" i="9"/>
  <c r="AI17" i="9" s="1"/>
  <c r="AG17" i="9" s="1"/>
  <c r="AN18" i="9"/>
  <c r="AN19" i="9"/>
  <c r="AN20" i="9"/>
  <c r="AN21" i="9"/>
  <c r="AH22" i="9"/>
  <c r="AI22" i="9" s="1"/>
  <c r="AJ24" i="9"/>
  <c r="BG24" i="9" s="1"/>
  <c r="AN24" i="9"/>
  <c r="AN25" i="9"/>
  <c r="AN29" i="9"/>
  <c r="AQ29" i="9" s="1"/>
  <c r="AJ29" i="9"/>
  <c r="BG29" i="9" s="1"/>
  <c r="AJ32" i="9"/>
  <c r="BG32" i="9" s="1"/>
  <c r="AH32" i="9"/>
  <c r="AI32" i="9" s="1"/>
  <c r="AJ33" i="9"/>
  <c r="BG33" i="9" s="1"/>
  <c r="AH33" i="9"/>
  <c r="AI33" i="9" s="1"/>
  <c r="AN34" i="9"/>
  <c r="AH34" i="9"/>
  <c r="AI34" i="9" s="1"/>
  <c r="AN38" i="9"/>
  <c r="AH40" i="9"/>
  <c r="AI40" i="9" s="1"/>
  <c r="AG40" i="9" s="1"/>
  <c r="AJ41" i="9"/>
  <c r="BG41" i="9" s="1"/>
  <c r="AH41" i="9"/>
  <c r="AI41" i="9" s="1"/>
  <c r="AG41" i="9" s="1"/>
  <c r="AG28" i="9"/>
  <c r="AH44" i="9"/>
  <c r="AI44" i="9" s="1"/>
  <c r="BC47" i="9"/>
  <c r="BD47" i="9"/>
  <c r="AZ42" i="9"/>
  <c r="AV42" i="9"/>
  <c r="BP42" i="9"/>
  <c r="AH43" i="9"/>
  <c r="AI43" i="9" s="1"/>
  <c r="AJ44" i="9"/>
  <c r="BG44" i="9" s="1"/>
  <c r="AY47" i="9"/>
  <c r="BR47" i="9"/>
  <c r="AZ47" i="9"/>
  <c r="BR42" i="9"/>
  <c r="BQ42" i="9"/>
  <c r="AY42" i="9"/>
  <c r="BC42" i="9"/>
  <c r="BB42" i="9"/>
  <c r="BQ47" i="9"/>
  <c r="CP8" i="28"/>
  <c r="CO8" i="28" s="1"/>
  <c r="CR8" i="28"/>
  <c r="CS8" i="28" s="1"/>
  <c r="CP24" i="28"/>
  <c r="CO24" i="28" s="1"/>
  <c r="CR24" i="28"/>
  <c r="CS24" i="28" s="1"/>
  <c r="CP11" i="28"/>
  <c r="CO11" i="28" s="1"/>
  <c r="CR11" i="28"/>
  <c r="CS11" i="28" s="1"/>
  <c r="M20" i="18"/>
  <c r="CI11" i="28" s="1"/>
  <c r="CI10" i="28"/>
  <c r="BE8" i="28"/>
  <c r="BF8" i="28" s="1"/>
  <c r="T19" i="18"/>
  <c r="EN9" i="28"/>
  <c r="CT26" i="28"/>
  <c r="CU26" i="28" s="1"/>
  <c r="CR26" i="28" s="1"/>
  <c r="CS26" i="28" s="1"/>
  <c r="P19" i="18"/>
  <c r="DH9" i="28"/>
  <c r="V18" i="18"/>
  <c r="FE8" i="28"/>
  <c r="X18" i="18"/>
  <c r="FU8" i="28"/>
  <c r="FX8" i="28" s="1"/>
  <c r="FY8" i="28" s="1"/>
  <c r="Z19" i="18"/>
  <c r="GL9" i="28"/>
  <c r="AB18" i="18"/>
  <c r="HB8" i="28"/>
  <c r="HE8" i="28" s="1"/>
  <c r="HF8" i="28" s="1"/>
  <c r="S19" i="18"/>
  <c r="EF9" i="28"/>
  <c r="FP9" i="28"/>
  <c r="FQ9" i="28" s="1"/>
  <c r="FL9" i="28" s="1"/>
  <c r="FK9" i="28" s="1"/>
  <c r="Y10" i="9"/>
  <c r="Y6" i="9" s="1"/>
  <c r="X6" i="9"/>
  <c r="D21" i="21"/>
  <c r="D22" i="21" s="1"/>
  <c r="E22" i="21" s="1"/>
  <c r="F22" i="21" s="1"/>
  <c r="G22" i="21" s="1"/>
  <c r="H22" i="21" s="1"/>
  <c r="H21" i="21"/>
  <c r="L21" i="21"/>
  <c r="P21" i="21"/>
  <c r="T21" i="21"/>
  <c r="X21" i="21"/>
  <c r="AB21" i="21"/>
  <c r="HC8" i="28"/>
  <c r="HD8" i="28" s="1"/>
  <c r="I19" i="18"/>
  <c r="BB9" i="28"/>
  <c r="EV11" i="28"/>
  <c r="EU11" i="28" s="1"/>
  <c r="EX11" i="28"/>
  <c r="EY11" i="28" s="1"/>
  <c r="CR25" i="28"/>
  <c r="CS25" i="28" s="1"/>
  <c r="CP25" i="28"/>
  <c r="CO25" i="28" s="1"/>
  <c r="H18" i="18"/>
  <c r="AT8" i="28"/>
  <c r="R18" i="18"/>
  <c r="DX8" i="28"/>
  <c r="Q52" i="28"/>
  <c r="L56" i="28"/>
  <c r="AA56" i="28"/>
  <c r="AG56" i="28"/>
  <c r="DV6" i="28"/>
  <c r="AN6" i="28"/>
  <c r="AB6" i="28"/>
  <c r="BS6" i="28"/>
  <c r="CL8" i="28"/>
  <c r="CM8" i="28" s="1"/>
  <c r="BH79" i="9"/>
  <c r="AK79" i="9"/>
  <c r="AG79" i="9"/>
  <c r="BH81" i="9"/>
  <c r="AK81" i="9"/>
  <c r="AG81" i="9"/>
  <c r="AI81" i="9"/>
  <c r="BH83" i="9"/>
  <c r="AI83" i="9"/>
  <c r="AK83" i="9"/>
  <c r="AG83" i="9"/>
  <c r="BH85" i="9"/>
  <c r="AK85" i="9"/>
  <c r="AG85" i="9"/>
  <c r="AI85" i="9"/>
  <c r="BH87" i="9"/>
  <c r="AI87" i="9"/>
  <c r="AK87" i="9"/>
  <c r="AG87" i="9"/>
  <c r="BH89" i="9"/>
  <c r="AK89" i="9"/>
  <c r="AG89" i="9"/>
  <c r="AI89" i="9"/>
  <c r="BH91" i="9"/>
  <c r="AI91" i="9"/>
  <c r="AK91" i="9"/>
  <c r="AG91" i="9"/>
  <c r="BH93" i="9"/>
  <c r="AK93" i="9"/>
  <c r="AG93" i="9"/>
  <c r="AI93" i="9"/>
  <c r="BH95" i="9"/>
  <c r="AI95" i="9"/>
  <c r="AK95" i="9"/>
  <c r="AG95" i="9"/>
  <c r="BH97" i="9"/>
  <c r="AK97" i="9"/>
  <c r="AG97" i="9"/>
  <c r="AI97" i="9"/>
  <c r="BH99" i="9"/>
  <c r="AK99" i="9"/>
  <c r="AG99" i="9"/>
  <c r="AI99" i="9"/>
  <c r="BH101" i="9"/>
  <c r="AI101" i="9"/>
  <c r="AK101" i="9"/>
  <c r="AG101" i="9"/>
  <c r="BH103" i="9"/>
  <c r="AK103" i="9"/>
  <c r="AG103" i="9"/>
  <c r="AI103" i="9"/>
  <c r="BH105" i="9"/>
  <c r="AI105" i="9"/>
  <c r="AG105" i="9"/>
  <c r="AK105" i="9"/>
  <c r="BH107" i="9"/>
  <c r="AK107" i="9"/>
  <c r="AG107" i="9"/>
  <c r="AI107" i="9"/>
  <c r="BH109" i="9"/>
  <c r="AI109" i="9"/>
  <c r="AK109" i="9"/>
  <c r="AG109" i="9"/>
  <c r="AL111" i="9"/>
  <c r="BH111" i="9"/>
  <c r="AK111" i="9"/>
  <c r="AG111" i="9"/>
  <c r="AI111" i="9"/>
  <c r="BH113" i="9"/>
  <c r="AI113" i="9"/>
  <c r="AG113" i="9"/>
  <c r="AK113" i="9"/>
  <c r="AL115" i="9"/>
  <c r="AK115" i="9"/>
  <c r="AG115" i="9"/>
  <c r="BH115" i="9"/>
  <c r="AI115" i="9"/>
  <c r="BH117" i="9"/>
  <c r="AI117" i="9"/>
  <c r="AK117" i="9"/>
  <c r="AG117" i="9"/>
  <c r="BH119" i="9"/>
  <c r="AK119" i="9"/>
  <c r="AG119" i="9"/>
  <c r="AI119" i="9"/>
  <c r="BH121" i="9"/>
  <c r="AI121" i="9"/>
  <c r="AG121" i="9"/>
  <c r="AK121" i="9"/>
  <c r="BH123" i="9"/>
  <c r="AK123" i="9"/>
  <c r="AG123" i="9"/>
  <c r="AI123" i="9"/>
  <c r="BH125" i="9"/>
  <c r="AI125" i="9"/>
  <c r="AK125" i="9"/>
  <c r="AG125" i="9"/>
  <c r="BH127" i="9"/>
  <c r="AK127" i="9"/>
  <c r="AG127" i="9"/>
  <c r="AI127" i="9"/>
  <c r="AL129" i="9"/>
  <c r="AI129" i="9"/>
  <c r="BH129" i="9"/>
  <c r="AG129" i="9"/>
  <c r="AK129" i="9"/>
  <c r="BH131" i="9"/>
  <c r="AK131" i="9"/>
  <c r="AG131" i="9"/>
  <c r="AI131" i="9"/>
  <c r="BH133" i="9"/>
  <c r="AI133" i="9"/>
  <c r="AK133" i="9"/>
  <c r="AG133" i="9"/>
  <c r="BH135" i="9"/>
  <c r="AK135" i="9"/>
  <c r="AG135" i="9"/>
  <c r="AI135" i="9"/>
  <c r="AL137" i="9"/>
  <c r="BH137" i="9"/>
  <c r="AI137" i="9"/>
  <c r="AG137" i="9"/>
  <c r="AK137" i="9"/>
  <c r="BH139" i="9"/>
  <c r="AK139" i="9"/>
  <c r="AG139" i="9"/>
  <c r="AI139" i="9"/>
  <c r="BH141" i="9"/>
  <c r="AI141" i="9"/>
  <c r="AK141" i="9"/>
  <c r="AG141" i="9"/>
  <c r="BH143" i="9"/>
  <c r="AK143" i="9"/>
  <c r="AG143" i="9"/>
  <c r="AI143" i="9"/>
  <c r="BH145" i="9"/>
  <c r="AI145" i="9"/>
  <c r="AG145" i="9"/>
  <c r="AK145" i="9"/>
  <c r="BH147" i="9"/>
  <c r="AK147" i="9"/>
  <c r="AG147" i="9"/>
  <c r="AI147" i="9"/>
  <c r="BH149" i="9"/>
  <c r="AI149" i="9"/>
  <c r="AK149" i="9"/>
  <c r="AG149" i="9"/>
  <c r="BH151" i="9"/>
  <c r="AK151" i="9"/>
  <c r="AG151" i="9"/>
  <c r="AI151" i="9"/>
  <c r="AL153" i="9"/>
  <c r="AI153" i="9"/>
  <c r="BH153" i="9"/>
  <c r="AG153" i="9"/>
  <c r="AK153" i="9"/>
  <c r="BH155" i="9"/>
  <c r="AK155" i="9"/>
  <c r="AG155" i="9"/>
  <c r="AI155" i="9"/>
  <c r="BH157" i="9"/>
  <c r="AI157" i="9"/>
  <c r="AK157" i="9"/>
  <c r="AG157" i="9"/>
  <c r="BH159" i="9"/>
  <c r="AK159" i="9"/>
  <c r="AG159" i="9"/>
  <c r="AI159" i="9"/>
  <c r="BH161" i="9"/>
  <c r="AI161" i="9"/>
  <c r="AK161" i="9"/>
  <c r="AG161" i="9"/>
  <c r="BH163" i="9"/>
  <c r="AK163" i="9"/>
  <c r="AG163" i="9"/>
  <c r="AI163" i="9"/>
  <c r="BH165" i="9"/>
  <c r="AI165" i="9"/>
  <c r="AK165" i="9"/>
  <c r="AG165" i="9"/>
  <c r="BH167" i="9"/>
  <c r="AK167" i="9"/>
  <c r="AG167" i="9"/>
  <c r="AI167" i="9"/>
  <c r="BH169" i="9"/>
  <c r="AI169" i="9"/>
  <c r="BH171" i="9"/>
  <c r="AI171" i="9"/>
  <c r="BH187" i="9"/>
  <c r="AI187" i="9"/>
  <c r="BH191" i="9"/>
  <c r="AI191" i="9"/>
  <c r="BH193" i="9"/>
  <c r="AI193" i="9"/>
  <c r="AI46" i="9"/>
  <c r="AF8" i="28"/>
  <c r="AG8" i="28" s="1"/>
  <c r="CT20" i="28"/>
  <c r="CU20" i="28" s="1"/>
  <c r="CT32" i="28"/>
  <c r="CU32" i="28" s="1"/>
  <c r="BH48" i="9"/>
  <c r="AK48" i="9"/>
  <c r="BH50" i="9"/>
  <c r="AI50" i="9"/>
  <c r="BH52" i="9"/>
  <c r="AK52" i="9"/>
  <c r="AG52" i="9"/>
  <c r="BH54" i="9"/>
  <c r="AI54" i="9"/>
  <c r="BH56" i="9"/>
  <c r="AK56" i="9"/>
  <c r="AG56" i="9"/>
  <c r="BH58" i="9"/>
  <c r="AI58" i="9"/>
  <c r="BH60" i="9"/>
  <c r="AK60" i="9"/>
  <c r="AG60" i="9"/>
  <c r="BH62" i="9"/>
  <c r="AI62" i="9"/>
  <c r="BH64" i="9"/>
  <c r="AK64" i="9"/>
  <c r="AG64" i="9"/>
  <c r="BH66" i="9"/>
  <c r="AI66" i="9"/>
  <c r="BH68" i="9"/>
  <c r="AK68" i="9"/>
  <c r="AG68" i="9"/>
  <c r="BH70" i="9"/>
  <c r="AI70" i="9"/>
  <c r="BH72" i="9"/>
  <c r="AK72" i="9"/>
  <c r="AG72" i="9"/>
  <c r="BH74" i="9"/>
  <c r="AI74" i="9"/>
  <c r="BH76" i="9"/>
  <c r="AK76" i="9"/>
  <c r="AG76" i="9"/>
  <c r="AG46" i="9"/>
  <c r="AK46" i="9"/>
  <c r="AI48" i="9"/>
  <c r="AG50" i="9"/>
  <c r="AK54" i="9"/>
  <c r="AI56" i="9"/>
  <c r="AG58" i="9"/>
  <c r="AK62" i="9"/>
  <c r="AI64" i="9"/>
  <c r="AG66" i="9"/>
  <c r="AK70" i="9"/>
  <c r="AI72" i="9"/>
  <c r="AG74" i="9"/>
  <c r="AI79" i="9"/>
  <c r="BQ165" i="9"/>
  <c r="BD165" i="9"/>
  <c r="AY165" i="9"/>
  <c r="AY170" i="9"/>
  <c r="BQ170" i="9"/>
  <c r="AY172" i="9"/>
  <c r="BI172" i="9"/>
  <c r="BC172" i="9"/>
  <c r="AX172" i="9"/>
  <c r="BB174" i="9"/>
  <c r="AY174" i="9"/>
  <c r="AW174" i="9"/>
  <c r="BI176" i="9"/>
  <c r="AY176" i="9"/>
  <c r="BI178" i="9"/>
  <c r="BC178" i="9"/>
  <c r="AY178" i="9"/>
  <c r="AW178" i="9"/>
  <c r="BP199" i="9"/>
  <c r="BR199" i="9"/>
  <c r="BP201" i="9"/>
  <c r="BD201" i="9"/>
  <c r="AX201" i="9"/>
  <c r="BQ201" i="9"/>
  <c r="BR205" i="9"/>
  <c r="BB205" i="9"/>
  <c r="BQ205" i="9"/>
  <c r="BI158" i="9"/>
  <c r="BB158" i="9"/>
  <c r="AX158" i="9"/>
  <c r="BQ158" i="9"/>
  <c r="AZ188" i="9"/>
  <c r="BP190" i="9"/>
  <c r="BB190" i="9"/>
  <c r="AZ190" i="9"/>
  <c r="AW190" i="9"/>
  <c r="BQ190" i="9"/>
  <c r="BI192" i="9"/>
  <c r="BD192" i="9"/>
  <c r="AW192" i="9"/>
  <c r="BR194" i="9"/>
  <c r="BI194" i="9"/>
  <c r="BD194" i="9"/>
  <c r="AZ194" i="9"/>
  <c r="AW194" i="9"/>
  <c r="BQ194" i="9"/>
  <c r="BI196" i="9"/>
  <c r="BD196" i="9"/>
  <c r="AX196" i="9"/>
  <c r="BP198" i="9"/>
  <c r="BB198" i="9"/>
  <c r="AZ198" i="9"/>
  <c r="AW198" i="9"/>
  <c r="BQ198" i="9"/>
  <c r="O6" i="9"/>
  <c r="AJ11" i="9"/>
  <c r="AH11" i="9"/>
  <c r="AI11" i="9" s="1"/>
  <c r="AH12" i="9"/>
  <c r="AI12" i="9" s="1"/>
  <c r="AH13" i="9"/>
  <c r="AI13" i="9" s="1"/>
  <c r="AG13" i="9" s="1"/>
  <c r="AH15" i="9"/>
  <c r="AI15" i="9" s="1"/>
  <c r="AJ17" i="9"/>
  <c r="AJ18" i="9"/>
  <c r="BG18" i="9" s="1"/>
  <c r="AH18" i="9"/>
  <c r="AI18" i="9" s="1"/>
  <c r="AG18" i="9" s="1"/>
  <c r="AH19" i="9"/>
  <c r="AI19" i="9" s="1"/>
  <c r="AG19" i="9" s="1"/>
  <c r="AJ19" i="9"/>
  <c r="AJ23" i="9"/>
  <c r="AH26" i="9"/>
  <c r="AI26" i="9" s="1"/>
  <c r="AH27" i="9"/>
  <c r="AI27" i="9" s="1"/>
  <c r="AJ27" i="9"/>
  <c r="BG27" i="9" s="1"/>
  <c r="AJ30" i="9"/>
  <c r="BG30" i="9" s="1"/>
  <c r="AH31" i="9"/>
  <c r="AI31" i="9" s="1"/>
  <c r="AJ31" i="9"/>
  <c r="AJ35" i="9"/>
  <c r="BG35" i="9" s="1"/>
  <c r="AH37" i="9"/>
  <c r="AI37" i="9" s="1"/>
  <c r="AH38" i="9"/>
  <c r="AI38" i="9" s="1"/>
  <c r="AG38" i="9" s="1"/>
  <c r="AJ38" i="9"/>
  <c r="AH39" i="9"/>
  <c r="AI39" i="9" s="1"/>
  <c r="AJ39" i="9"/>
  <c r="BG39" i="9" s="1"/>
  <c r="EX24" i="28"/>
  <c r="EY24" i="28" s="1"/>
  <c r="EV24" i="28"/>
  <c r="EU24" i="28" s="1"/>
  <c r="FN22" i="28"/>
  <c r="FO22" i="28" s="1"/>
  <c r="FL22" i="28"/>
  <c r="FK22" i="28" s="1"/>
  <c r="CP29" i="28"/>
  <c r="CO29" i="28" s="1"/>
  <c r="CR29" i="28"/>
  <c r="CS29" i="28" s="1"/>
  <c r="FN9" i="28"/>
  <c r="FO9" i="28" s="1"/>
  <c r="D18" i="18"/>
  <c r="M8" i="28"/>
  <c r="AC9" i="28"/>
  <c r="F19" i="18"/>
  <c r="AL8" i="28"/>
  <c r="G18" i="18"/>
  <c r="CR10" i="28"/>
  <c r="CS10" i="28" s="1"/>
  <c r="CP10" i="28"/>
  <c r="CO10" i="28" s="1"/>
  <c r="M21" i="18"/>
  <c r="U8" i="28"/>
  <c r="E18" i="18"/>
  <c r="J19" i="18"/>
  <c r="BJ9" i="28"/>
  <c r="AH45" i="9"/>
  <c r="AI45" i="9" s="1"/>
  <c r="CP26" i="28"/>
  <c r="CO26" i="28" s="1"/>
  <c r="AK78" i="9"/>
  <c r="AI78" i="9"/>
  <c r="AJ78" i="9"/>
  <c r="BG78" i="9" s="1"/>
  <c r="AG78" i="9"/>
  <c r="BH80" i="9"/>
  <c r="AL80" i="9"/>
  <c r="AJ80" i="9"/>
  <c r="BG80" i="9" s="1"/>
  <c r="AH80" i="9"/>
  <c r="AK80" i="9"/>
  <c r="AG80" i="9"/>
  <c r="AI80" i="9"/>
  <c r="BH82" i="9"/>
  <c r="AL82" i="9"/>
  <c r="AJ82" i="9"/>
  <c r="BG82" i="9" s="1"/>
  <c r="AH82" i="9"/>
  <c r="AK82" i="9"/>
  <c r="AG82" i="9"/>
  <c r="AI82" i="9"/>
  <c r="AL84" i="9"/>
  <c r="AJ84" i="9"/>
  <c r="BG84" i="9" s="1"/>
  <c r="AH84" i="9"/>
  <c r="BH84" i="9"/>
  <c r="AK84" i="9"/>
  <c r="AG84" i="9"/>
  <c r="AI84" i="9"/>
  <c r="BH86" i="9"/>
  <c r="AL86" i="9"/>
  <c r="AJ86" i="9"/>
  <c r="BG86" i="9" s="1"/>
  <c r="AH86" i="9"/>
  <c r="AK86" i="9"/>
  <c r="AG86" i="9"/>
  <c r="AI86" i="9"/>
  <c r="BH88" i="9"/>
  <c r="AL88" i="9"/>
  <c r="AJ88" i="9"/>
  <c r="BG88" i="9" s="1"/>
  <c r="AH88" i="9"/>
  <c r="AK88" i="9"/>
  <c r="AG88" i="9"/>
  <c r="AI88" i="9"/>
  <c r="BH90" i="9"/>
  <c r="AL90" i="9"/>
  <c r="AJ90" i="9"/>
  <c r="BG90" i="9" s="1"/>
  <c r="AH90" i="9"/>
  <c r="AK90" i="9"/>
  <c r="AG90" i="9"/>
  <c r="AI90" i="9"/>
  <c r="AL92" i="9"/>
  <c r="AJ92" i="9"/>
  <c r="BG92" i="9" s="1"/>
  <c r="AH92" i="9"/>
  <c r="AK92" i="9"/>
  <c r="AG92" i="9"/>
  <c r="BH92" i="9"/>
  <c r="AI92" i="9"/>
  <c r="AL94" i="9"/>
  <c r="AJ94" i="9"/>
  <c r="BG94" i="9" s="1"/>
  <c r="AH94" i="9"/>
  <c r="AK94" i="9"/>
  <c r="AG94" i="9"/>
  <c r="BH94" i="9"/>
  <c r="AI94" i="9"/>
  <c r="BH96" i="9"/>
  <c r="AL96" i="9"/>
  <c r="AJ96" i="9"/>
  <c r="BG96" i="9" s="1"/>
  <c r="AH96" i="9"/>
  <c r="AK96" i="9"/>
  <c r="AG96" i="9"/>
  <c r="AI96" i="9"/>
  <c r="BH98" i="9"/>
  <c r="AL98" i="9"/>
  <c r="AJ98" i="9"/>
  <c r="BG98" i="9" s="1"/>
  <c r="AH98" i="9"/>
  <c r="AK98" i="9"/>
  <c r="AG98" i="9"/>
  <c r="AI98" i="9"/>
  <c r="BH100" i="9"/>
  <c r="AL100" i="9"/>
  <c r="AJ100" i="9"/>
  <c r="BG100" i="9" s="1"/>
  <c r="AH100" i="9"/>
  <c r="AK100" i="9"/>
  <c r="AG100" i="9"/>
  <c r="AI100" i="9"/>
  <c r="AL102" i="9"/>
  <c r="AJ102" i="9"/>
  <c r="BG102" i="9" s="1"/>
  <c r="AH102" i="9"/>
  <c r="BH102" i="9"/>
  <c r="AK102" i="9"/>
  <c r="AG102" i="9"/>
  <c r="AI102" i="9"/>
  <c r="BH104" i="9"/>
  <c r="AL104" i="9"/>
  <c r="AJ104" i="9"/>
  <c r="BG104" i="9" s="1"/>
  <c r="AH104" i="9"/>
  <c r="AK104" i="9"/>
  <c r="AG104" i="9"/>
  <c r="AI104" i="9"/>
  <c r="AL106" i="9"/>
  <c r="AJ106" i="9"/>
  <c r="BG106" i="9" s="1"/>
  <c r="AH106" i="9"/>
  <c r="AK106" i="9"/>
  <c r="AG106" i="9"/>
  <c r="BH106" i="9"/>
  <c r="AI106" i="9"/>
  <c r="BH108" i="9"/>
  <c r="AL108" i="9"/>
  <c r="AJ108" i="9"/>
  <c r="BG108" i="9" s="1"/>
  <c r="AH108" i="9"/>
  <c r="AK108" i="9"/>
  <c r="AG108" i="9"/>
  <c r="AI108" i="9"/>
  <c r="BH110" i="9"/>
  <c r="AL110" i="9"/>
  <c r="AJ110" i="9"/>
  <c r="BG110" i="9" s="1"/>
  <c r="AH110" i="9"/>
  <c r="AK110" i="9"/>
  <c r="AG110" i="9"/>
  <c r="AI110" i="9"/>
  <c r="BH112" i="9"/>
  <c r="AL112" i="9"/>
  <c r="AJ112" i="9"/>
  <c r="BG112" i="9" s="1"/>
  <c r="AH112" i="9"/>
  <c r="AK112" i="9"/>
  <c r="AG112" i="9"/>
  <c r="AI112" i="9"/>
  <c r="BH114" i="9"/>
  <c r="AL114" i="9"/>
  <c r="AJ114" i="9"/>
  <c r="BG114" i="9" s="1"/>
  <c r="AH114" i="9"/>
  <c r="AK114" i="9"/>
  <c r="AG114" i="9"/>
  <c r="AI114" i="9"/>
  <c r="BH116" i="9"/>
  <c r="AL116" i="9"/>
  <c r="AJ116" i="9"/>
  <c r="BG116" i="9" s="1"/>
  <c r="AH116" i="9"/>
  <c r="AK116" i="9"/>
  <c r="AG116" i="9"/>
  <c r="AI116" i="9"/>
  <c r="BH118" i="9"/>
  <c r="AL118" i="9"/>
  <c r="AJ118" i="9"/>
  <c r="BG118" i="9" s="1"/>
  <c r="AH118" i="9"/>
  <c r="AK118" i="9"/>
  <c r="AG118" i="9"/>
  <c r="AI118" i="9"/>
  <c r="BH120" i="9"/>
  <c r="AL120" i="9"/>
  <c r="AJ120" i="9"/>
  <c r="BG120" i="9" s="1"/>
  <c r="AH120" i="9"/>
  <c r="AK120" i="9"/>
  <c r="AG120" i="9"/>
  <c r="AI120" i="9"/>
  <c r="AL122" i="9"/>
  <c r="AJ122" i="9"/>
  <c r="BG122" i="9" s="1"/>
  <c r="AH122" i="9"/>
  <c r="BH122" i="9"/>
  <c r="AK122" i="9"/>
  <c r="AG122" i="9"/>
  <c r="AI122" i="9"/>
  <c r="BH124" i="9"/>
  <c r="AL124" i="9"/>
  <c r="AJ124" i="9"/>
  <c r="BG124" i="9" s="1"/>
  <c r="AH124" i="9"/>
  <c r="AK124" i="9"/>
  <c r="AG124" i="9"/>
  <c r="AI124" i="9"/>
  <c r="BH126" i="9"/>
  <c r="AL126" i="9"/>
  <c r="AJ126" i="9"/>
  <c r="BG126" i="9" s="1"/>
  <c r="AH126" i="9"/>
  <c r="AK126" i="9"/>
  <c r="AG126" i="9"/>
  <c r="AI126" i="9"/>
  <c r="BH128" i="9"/>
  <c r="AL128" i="9"/>
  <c r="AJ128" i="9"/>
  <c r="BG128" i="9" s="1"/>
  <c r="AH128" i="9"/>
  <c r="AK128" i="9"/>
  <c r="AG128" i="9"/>
  <c r="AI128" i="9"/>
  <c r="AL130" i="9"/>
  <c r="AJ130" i="9"/>
  <c r="BG130" i="9" s="1"/>
  <c r="AH130" i="9"/>
  <c r="AK130" i="9"/>
  <c r="AG130" i="9"/>
  <c r="BH130" i="9"/>
  <c r="AI130" i="9"/>
  <c r="BH132" i="9"/>
  <c r="AL132" i="9"/>
  <c r="AJ132" i="9"/>
  <c r="BG132" i="9" s="1"/>
  <c r="AH132" i="9"/>
  <c r="AK132" i="9"/>
  <c r="AG132" i="9"/>
  <c r="AI132" i="9"/>
  <c r="BH134" i="9"/>
  <c r="AL134" i="9"/>
  <c r="AJ134" i="9"/>
  <c r="BG134" i="9" s="1"/>
  <c r="AH134" i="9"/>
  <c r="AK134" i="9"/>
  <c r="AG134" i="9"/>
  <c r="AI134" i="9"/>
  <c r="BH136" i="9"/>
  <c r="AL136" i="9"/>
  <c r="AJ136" i="9"/>
  <c r="BG136" i="9" s="1"/>
  <c r="AH136" i="9"/>
  <c r="AK136" i="9"/>
  <c r="AG136" i="9"/>
  <c r="AI136" i="9"/>
  <c r="AL138" i="9"/>
  <c r="AJ138" i="9"/>
  <c r="BG138" i="9" s="1"/>
  <c r="AH138" i="9"/>
  <c r="AK138" i="9"/>
  <c r="AG138" i="9"/>
  <c r="BH138" i="9"/>
  <c r="AI138" i="9"/>
  <c r="BH140" i="9"/>
  <c r="AL140" i="9"/>
  <c r="AJ140" i="9"/>
  <c r="BG140" i="9" s="1"/>
  <c r="AH140" i="9"/>
  <c r="AK140" i="9"/>
  <c r="AG140" i="9"/>
  <c r="AI140" i="9"/>
  <c r="BH142" i="9"/>
  <c r="AL142" i="9"/>
  <c r="AJ142" i="9"/>
  <c r="BG142" i="9" s="1"/>
  <c r="AH142" i="9"/>
  <c r="AK142" i="9"/>
  <c r="AG142" i="9"/>
  <c r="AI142" i="9"/>
  <c r="BH144" i="9"/>
  <c r="AL144" i="9"/>
  <c r="AJ144" i="9"/>
  <c r="BG144" i="9" s="1"/>
  <c r="AH144" i="9"/>
  <c r="AK144" i="9"/>
  <c r="AG144" i="9"/>
  <c r="AI144" i="9"/>
  <c r="BH146" i="9"/>
  <c r="AL146" i="9"/>
  <c r="AJ146" i="9"/>
  <c r="BG146" i="9" s="1"/>
  <c r="AH146" i="9"/>
  <c r="AK146" i="9"/>
  <c r="AG146" i="9"/>
  <c r="AI146" i="9"/>
  <c r="BH148" i="9"/>
  <c r="AL148" i="9"/>
  <c r="AJ148" i="9"/>
  <c r="BG148" i="9" s="1"/>
  <c r="AH148" i="9"/>
  <c r="AK148" i="9"/>
  <c r="AG148" i="9"/>
  <c r="AI148" i="9"/>
  <c r="BH150" i="9"/>
  <c r="AL150" i="9"/>
  <c r="AJ150" i="9"/>
  <c r="BG150" i="9" s="1"/>
  <c r="AH150" i="9"/>
  <c r="AK150" i="9"/>
  <c r="AG150" i="9"/>
  <c r="AI150" i="9"/>
  <c r="BH152" i="9"/>
  <c r="AL152" i="9"/>
  <c r="AJ152" i="9"/>
  <c r="BG152" i="9" s="1"/>
  <c r="AH152" i="9"/>
  <c r="AK152" i="9"/>
  <c r="AG152" i="9"/>
  <c r="AI152" i="9"/>
  <c r="BH154" i="9"/>
  <c r="AL154" i="9"/>
  <c r="AJ154" i="9"/>
  <c r="BG154" i="9" s="1"/>
  <c r="AH154" i="9"/>
  <c r="AK154" i="9"/>
  <c r="AG154" i="9"/>
  <c r="AI154" i="9"/>
  <c r="BH156" i="9"/>
  <c r="AL156" i="9"/>
  <c r="AJ156" i="9"/>
  <c r="BG156" i="9" s="1"/>
  <c r="AH156" i="9"/>
  <c r="AK156" i="9"/>
  <c r="AG156" i="9"/>
  <c r="AI156" i="9"/>
  <c r="AL158" i="9"/>
  <c r="AJ158" i="9"/>
  <c r="BG158" i="9" s="1"/>
  <c r="AH158" i="9"/>
  <c r="BH158" i="9"/>
  <c r="AK158" i="9"/>
  <c r="AG158" i="9"/>
  <c r="AI158" i="9"/>
  <c r="BH160" i="9"/>
  <c r="AL160" i="9"/>
  <c r="AJ160" i="9"/>
  <c r="BG160" i="9" s="1"/>
  <c r="AH160" i="9"/>
  <c r="AK160" i="9"/>
  <c r="AG160" i="9"/>
  <c r="AI160" i="9"/>
  <c r="BH162" i="9"/>
  <c r="AL162" i="9"/>
  <c r="AJ162" i="9"/>
  <c r="BG162" i="9" s="1"/>
  <c r="AH162" i="9"/>
  <c r="AK162" i="9"/>
  <c r="AG162" i="9"/>
  <c r="AI162" i="9"/>
  <c r="BH164" i="9"/>
  <c r="AL164" i="9"/>
  <c r="AJ164" i="9"/>
  <c r="BG164" i="9" s="1"/>
  <c r="AH164" i="9"/>
  <c r="AK164" i="9"/>
  <c r="AG164" i="9"/>
  <c r="AI164" i="9"/>
  <c r="AL166" i="9"/>
  <c r="AJ166" i="9"/>
  <c r="BG166" i="9" s="1"/>
  <c r="AH166" i="9"/>
  <c r="AK166" i="9"/>
  <c r="AG166" i="9"/>
  <c r="BH166" i="9"/>
  <c r="AI166" i="9"/>
  <c r="BH168" i="9"/>
  <c r="AL168" i="9"/>
  <c r="AJ168" i="9"/>
  <c r="BG168" i="9" s="1"/>
  <c r="AH168" i="9"/>
  <c r="AK168" i="9"/>
  <c r="AG168" i="9"/>
  <c r="AI168" i="9"/>
  <c r="BH170" i="9"/>
  <c r="AL170" i="9"/>
  <c r="AJ170" i="9"/>
  <c r="BG170" i="9" s="1"/>
  <c r="AH170" i="9"/>
  <c r="AK170" i="9"/>
  <c r="AG170" i="9"/>
  <c r="AI170" i="9"/>
  <c r="AL172" i="9"/>
  <c r="AJ172" i="9"/>
  <c r="BG172" i="9" s="1"/>
  <c r="AH172" i="9"/>
  <c r="AK172" i="9"/>
  <c r="AG172" i="9"/>
  <c r="AI172" i="9"/>
  <c r="BH172" i="9"/>
  <c r="BH174" i="9"/>
  <c r="AL174" i="9"/>
  <c r="AJ174" i="9"/>
  <c r="BG174" i="9" s="1"/>
  <c r="AH174" i="9"/>
  <c r="AK174" i="9"/>
  <c r="AG174" i="9"/>
  <c r="AI174" i="9"/>
  <c r="AL176" i="9"/>
  <c r="AJ176" i="9"/>
  <c r="BG176" i="9" s="1"/>
  <c r="AH176" i="9"/>
  <c r="BH176" i="9"/>
  <c r="AK176" i="9"/>
  <c r="AG176" i="9"/>
  <c r="AI176" i="9"/>
  <c r="AL178" i="9"/>
  <c r="AJ178" i="9"/>
  <c r="BG178" i="9" s="1"/>
  <c r="AH178" i="9"/>
  <c r="AK178" i="9"/>
  <c r="AG178" i="9"/>
  <c r="BH178" i="9"/>
  <c r="AI178" i="9"/>
  <c r="BH180" i="9"/>
  <c r="AL180" i="9"/>
  <c r="AJ180" i="9"/>
  <c r="BG180" i="9" s="1"/>
  <c r="AH180" i="9"/>
  <c r="AK180" i="9"/>
  <c r="AG180" i="9"/>
  <c r="AI180" i="9"/>
  <c r="BH182" i="9"/>
  <c r="AL182" i="9"/>
  <c r="AJ182" i="9"/>
  <c r="BG182" i="9" s="1"/>
  <c r="AH182" i="9"/>
  <c r="AK182" i="9"/>
  <c r="AG182" i="9"/>
  <c r="AI182" i="9"/>
  <c r="BH184" i="9"/>
  <c r="AL184" i="9"/>
  <c r="AJ184" i="9"/>
  <c r="BG184" i="9" s="1"/>
  <c r="AH184" i="9"/>
  <c r="AK184" i="9"/>
  <c r="AG184" i="9"/>
  <c r="AI184" i="9"/>
  <c r="BH186" i="9"/>
  <c r="AL186" i="9"/>
  <c r="AJ186" i="9"/>
  <c r="BG186" i="9" s="1"/>
  <c r="AH186" i="9"/>
  <c r="AK186" i="9"/>
  <c r="AG186" i="9"/>
  <c r="AI186" i="9"/>
  <c r="BH188" i="9"/>
  <c r="AL188" i="9"/>
  <c r="AJ188" i="9"/>
  <c r="BG188" i="9" s="1"/>
  <c r="AH188" i="9"/>
  <c r="AK188" i="9"/>
  <c r="AG188" i="9"/>
  <c r="AI188" i="9"/>
  <c r="BH190" i="9"/>
  <c r="AL190" i="9"/>
  <c r="AJ190" i="9"/>
  <c r="BG190" i="9" s="1"/>
  <c r="AH190" i="9"/>
  <c r="AK190" i="9"/>
  <c r="AG190" i="9"/>
  <c r="AI190" i="9"/>
  <c r="AL42" i="9"/>
  <c r="AJ42" i="9"/>
  <c r="BG42" i="9" s="1"/>
  <c r="AH42" i="9"/>
  <c r="AK42" i="9"/>
  <c r="AG42" i="9"/>
  <c r="AI42" i="9"/>
  <c r="BH42" i="9"/>
  <c r="AJ45" i="9"/>
  <c r="AN45" i="9"/>
  <c r="BH47" i="9"/>
  <c r="AL47" i="9"/>
  <c r="AJ47" i="9"/>
  <c r="BG47" i="9" s="1"/>
  <c r="AH47" i="9"/>
  <c r="AI47" i="9"/>
  <c r="BH49" i="9"/>
  <c r="AL49" i="9"/>
  <c r="AJ49" i="9"/>
  <c r="BG49" i="9" s="1"/>
  <c r="AH49" i="9"/>
  <c r="AI49" i="9"/>
  <c r="BH51" i="9"/>
  <c r="AL51" i="9"/>
  <c r="AJ51" i="9"/>
  <c r="BG51" i="9" s="1"/>
  <c r="AH51" i="9"/>
  <c r="AI51" i="9"/>
  <c r="BH53" i="9"/>
  <c r="AL53" i="9"/>
  <c r="AJ53" i="9"/>
  <c r="BG53" i="9" s="1"/>
  <c r="AH53" i="9"/>
  <c r="AI53" i="9"/>
  <c r="AL55" i="9"/>
  <c r="AJ55" i="9"/>
  <c r="BG55" i="9" s="1"/>
  <c r="AH55" i="9"/>
  <c r="BH55" i="9"/>
  <c r="AI55" i="9"/>
  <c r="AL57" i="9"/>
  <c r="AJ57" i="9"/>
  <c r="BG57" i="9" s="1"/>
  <c r="AH57" i="9"/>
  <c r="AI57" i="9"/>
  <c r="BH57" i="9"/>
  <c r="BH59" i="9"/>
  <c r="AL59" i="9"/>
  <c r="AJ59" i="9"/>
  <c r="BG59" i="9" s="1"/>
  <c r="AH59" i="9"/>
  <c r="AI59" i="9"/>
  <c r="BH61" i="9"/>
  <c r="AL61" i="9"/>
  <c r="AJ61" i="9"/>
  <c r="BG61" i="9" s="1"/>
  <c r="AH61" i="9"/>
  <c r="AI61" i="9"/>
  <c r="BH63" i="9"/>
  <c r="AL63" i="9"/>
  <c r="AJ63" i="9"/>
  <c r="BG63" i="9" s="1"/>
  <c r="AH63" i="9"/>
  <c r="AI63" i="9"/>
  <c r="AL65" i="9"/>
  <c r="AJ65" i="9"/>
  <c r="BG65" i="9" s="1"/>
  <c r="AH65" i="9"/>
  <c r="AI65" i="9"/>
  <c r="BH65" i="9"/>
  <c r="BH67" i="9"/>
  <c r="AL67" i="9"/>
  <c r="AJ67" i="9"/>
  <c r="BG67" i="9" s="1"/>
  <c r="AH67" i="9"/>
  <c r="AI67" i="9"/>
  <c r="AK67" i="9"/>
  <c r="AG67" i="9"/>
  <c r="AL69" i="9"/>
  <c r="AJ69" i="9"/>
  <c r="BG69" i="9" s="1"/>
  <c r="AH69" i="9"/>
  <c r="BH69" i="9"/>
  <c r="AI69" i="9"/>
  <c r="AK69" i="9"/>
  <c r="AG69" i="9"/>
  <c r="BH71" i="9"/>
  <c r="AL71" i="9"/>
  <c r="AJ71" i="9"/>
  <c r="BG71" i="9" s="1"/>
  <c r="AH71" i="9"/>
  <c r="AI71" i="9"/>
  <c r="AK71" i="9"/>
  <c r="AG71" i="9"/>
  <c r="BH73" i="9"/>
  <c r="AL73" i="9"/>
  <c r="AJ73" i="9"/>
  <c r="BG73" i="9" s="1"/>
  <c r="AH73" i="9"/>
  <c r="AI73" i="9"/>
  <c r="AK73" i="9"/>
  <c r="AG73" i="9"/>
  <c r="BH75" i="9"/>
  <c r="AL75" i="9"/>
  <c r="AJ75" i="9"/>
  <c r="BG75" i="9" s="1"/>
  <c r="AH75" i="9"/>
  <c r="AI75" i="9"/>
  <c r="AK75" i="9"/>
  <c r="AG75" i="9"/>
  <c r="BH77" i="9"/>
  <c r="AL77" i="9"/>
  <c r="AJ77" i="9"/>
  <c r="BG77" i="9" s="1"/>
  <c r="AH77" i="9"/>
  <c r="AI77" i="9"/>
  <c r="AK77" i="9"/>
  <c r="AG77" i="9"/>
  <c r="AG47" i="9"/>
  <c r="AK49" i="9"/>
  <c r="AG51" i="9"/>
  <c r="AK53" i="9"/>
  <c r="AG55" i="9"/>
  <c r="AK57" i="9"/>
  <c r="AG59" i="9"/>
  <c r="AK61" i="9"/>
  <c r="AG63" i="9"/>
  <c r="AK65" i="9"/>
  <c r="BH192" i="9"/>
  <c r="AL192" i="9"/>
  <c r="AJ192" i="9"/>
  <c r="BG192" i="9" s="1"/>
  <c r="AH192" i="9"/>
  <c r="AK192" i="9"/>
  <c r="AG192" i="9"/>
  <c r="BH194" i="9"/>
  <c r="AL194" i="9"/>
  <c r="AJ194" i="9"/>
  <c r="BG194" i="9" s="1"/>
  <c r="AH194" i="9"/>
  <c r="AK194" i="9"/>
  <c r="AG194" i="9"/>
  <c r="BH196" i="9"/>
  <c r="AL196" i="9"/>
  <c r="AJ196" i="9"/>
  <c r="BG196" i="9" s="1"/>
  <c r="AH196" i="9"/>
  <c r="AK196" i="9"/>
  <c r="AG196" i="9"/>
  <c r="BH198" i="9"/>
  <c r="AL198" i="9"/>
  <c r="AJ198" i="9"/>
  <c r="BG198" i="9" s="1"/>
  <c r="AH198" i="9"/>
  <c r="AK198" i="9"/>
  <c r="AG198" i="9"/>
  <c r="BH200" i="9"/>
  <c r="AL200" i="9"/>
  <c r="AJ200" i="9"/>
  <c r="BG200" i="9" s="1"/>
  <c r="AH200" i="9"/>
  <c r="AK200" i="9"/>
  <c r="AG200" i="9"/>
  <c r="BH202" i="9"/>
  <c r="AL202" i="9"/>
  <c r="AJ202" i="9"/>
  <c r="BG202" i="9" s="1"/>
  <c r="AH202" i="9"/>
  <c r="AK202" i="9"/>
  <c r="AG202" i="9"/>
  <c r="BH204" i="9"/>
  <c r="AL204" i="9"/>
  <c r="AJ204" i="9"/>
  <c r="BG204" i="9" s="1"/>
  <c r="AH204" i="9"/>
  <c r="AK204" i="9"/>
  <c r="AG204" i="9"/>
  <c r="BH206" i="9"/>
  <c r="AL206" i="9"/>
  <c r="AJ206" i="9"/>
  <c r="BG206" i="9" s="1"/>
  <c r="AH206" i="9"/>
  <c r="AK206" i="9"/>
  <c r="AG206" i="9"/>
  <c r="BH208" i="9"/>
  <c r="AL208" i="9"/>
  <c r="AJ208" i="9"/>
  <c r="BG208" i="9" s="1"/>
  <c r="AH208" i="9"/>
  <c r="AK208" i="9"/>
  <c r="AG208" i="9"/>
  <c r="AI192" i="9"/>
  <c r="AI194" i="9"/>
  <c r="AI196" i="9"/>
  <c r="AI198" i="9"/>
  <c r="AI200" i="9"/>
  <c r="AI202" i="9"/>
  <c r="AI204" i="9"/>
  <c r="AI206" i="9"/>
  <c r="AI208" i="9"/>
  <c r="AL169" i="9"/>
  <c r="AJ169" i="9"/>
  <c r="BG169" i="9" s="1"/>
  <c r="AH169" i="9"/>
  <c r="AL171" i="9"/>
  <c r="AJ171" i="9"/>
  <c r="BG171" i="9" s="1"/>
  <c r="AH171" i="9"/>
  <c r="BH173" i="9"/>
  <c r="AL173" i="9"/>
  <c r="AJ173" i="9"/>
  <c r="BG173" i="9" s="1"/>
  <c r="AH173" i="9"/>
  <c r="BH175" i="9"/>
  <c r="AL175" i="9"/>
  <c r="AJ175" i="9"/>
  <c r="BG175" i="9" s="1"/>
  <c r="AH175" i="9"/>
  <c r="BH177" i="9"/>
  <c r="AL177" i="9"/>
  <c r="AJ177" i="9"/>
  <c r="BG177" i="9" s="1"/>
  <c r="AH177" i="9"/>
  <c r="BH179" i="9"/>
  <c r="AL179" i="9"/>
  <c r="AJ179" i="9"/>
  <c r="BG179" i="9" s="1"/>
  <c r="AH179" i="9"/>
  <c r="BH181" i="9"/>
  <c r="AL181" i="9"/>
  <c r="AJ181" i="9"/>
  <c r="BG181" i="9" s="1"/>
  <c r="AH181" i="9"/>
  <c r="BH183" i="9"/>
  <c r="AL183" i="9"/>
  <c r="AJ183" i="9"/>
  <c r="BG183" i="9" s="1"/>
  <c r="AH183" i="9"/>
  <c r="AL185" i="9"/>
  <c r="AJ185" i="9"/>
  <c r="BG185" i="9" s="1"/>
  <c r="AH185" i="9"/>
  <c r="AL187" i="9"/>
  <c r="AJ187" i="9"/>
  <c r="BG187" i="9" s="1"/>
  <c r="AH187" i="9"/>
  <c r="BH189" i="9"/>
  <c r="AL189" i="9"/>
  <c r="AJ189" i="9"/>
  <c r="BG189" i="9" s="1"/>
  <c r="AH189" i="9"/>
  <c r="AL191" i="9"/>
  <c r="AJ191" i="9"/>
  <c r="BG191" i="9" s="1"/>
  <c r="AH191" i="9"/>
  <c r="AL193" i="9"/>
  <c r="AJ193" i="9"/>
  <c r="BG193" i="9" s="1"/>
  <c r="AH193" i="9"/>
  <c r="AL195" i="9"/>
  <c r="AJ195" i="9"/>
  <c r="BG195" i="9" s="1"/>
  <c r="AH195" i="9"/>
  <c r="BH197" i="9"/>
  <c r="AL197" i="9"/>
  <c r="AJ197" i="9"/>
  <c r="BG197" i="9" s="1"/>
  <c r="AH197" i="9"/>
  <c r="BH199" i="9"/>
  <c r="AL199" i="9"/>
  <c r="AJ199" i="9"/>
  <c r="BG199" i="9" s="1"/>
  <c r="AH199" i="9"/>
  <c r="BH201" i="9"/>
  <c r="AL201" i="9"/>
  <c r="AJ201" i="9"/>
  <c r="BG201" i="9" s="1"/>
  <c r="AH201" i="9"/>
  <c r="BH203" i="9"/>
  <c r="AL203" i="9"/>
  <c r="AJ203" i="9"/>
  <c r="BG203" i="9" s="1"/>
  <c r="AH203" i="9"/>
  <c r="BH205" i="9"/>
  <c r="AL205" i="9"/>
  <c r="AJ205" i="9"/>
  <c r="BG205" i="9" s="1"/>
  <c r="AH205" i="9"/>
  <c r="BH207" i="9"/>
  <c r="AL207" i="9"/>
  <c r="AJ207" i="9"/>
  <c r="BG207" i="9" s="1"/>
  <c r="AH207" i="9"/>
  <c r="AL209" i="9"/>
  <c r="AJ209" i="9"/>
  <c r="BG209" i="9" s="1"/>
  <c r="AH209" i="9"/>
  <c r="AH46" i="9"/>
  <c r="AJ46" i="9"/>
  <c r="BG46" i="9" s="1"/>
  <c r="AL46" i="9"/>
  <c r="AH48" i="9"/>
  <c r="AJ48" i="9"/>
  <c r="BG48" i="9" s="1"/>
  <c r="AL48" i="9"/>
  <c r="AH50" i="9"/>
  <c r="AJ50" i="9"/>
  <c r="BG50" i="9" s="1"/>
  <c r="AL50" i="9"/>
  <c r="AH52" i="9"/>
  <c r="AJ52" i="9"/>
  <c r="BG52" i="9" s="1"/>
  <c r="AL52" i="9"/>
  <c r="AH54" i="9"/>
  <c r="AJ54" i="9"/>
  <c r="BG54" i="9" s="1"/>
  <c r="AL54" i="9"/>
  <c r="AH56" i="9"/>
  <c r="AJ56" i="9"/>
  <c r="BG56" i="9" s="1"/>
  <c r="AL56" i="9"/>
  <c r="AH58" i="9"/>
  <c r="AJ58" i="9"/>
  <c r="BG58" i="9" s="1"/>
  <c r="AL58" i="9"/>
  <c r="AH60" i="9"/>
  <c r="AJ60" i="9"/>
  <c r="BG60" i="9" s="1"/>
  <c r="AL60" i="9"/>
  <c r="AH62" i="9"/>
  <c r="AJ62" i="9"/>
  <c r="BG62" i="9" s="1"/>
  <c r="AL62" i="9"/>
  <c r="AH64" i="9"/>
  <c r="AJ64" i="9"/>
  <c r="BG64" i="9" s="1"/>
  <c r="AL64" i="9"/>
  <c r="AH66" i="9"/>
  <c r="AJ66" i="9"/>
  <c r="BG66" i="9" s="1"/>
  <c r="AL66" i="9"/>
  <c r="AH68" i="9"/>
  <c r="AJ68" i="9"/>
  <c r="BG68" i="9" s="1"/>
  <c r="AL68" i="9"/>
  <c r="AH70" i="9"/>
  <c r="AJ70" i="9"/>
  <c r="BG70" i="9" s="1"/>
  <c r="AL70" i="9"/>
  <c r="AH72" i="9"/>
  <c r="AJ72" i="9"/>
  <c r="BG72" i="9" s="1"/>
  <c r="AL72" i="9"/>
  <c r="AH74" i="9"/>
  <c r="AJ74" i="9"/>
  <c r="BG74" i="9" s="1"/>
  <c r="AL74" i="9"/>
  <c r="AH76" i="9"/>
  <c r="AJ76" i="9"/>
  <c r="BG76" i="9" s="1"/>
  <c r="AL76" i="9"/>
  <c r="AH79" i="9"/>
  <c r="AJ79" i="9"/>
  <c r="BG79" i="9" s="1"/>
  <c r="AL79" i="9"/>
  <c r="AH81" i="9"/>
  <c r="AJ81" i="9"/>
  <c r="BG81" i="9" s="1"/>
  <c r="AL81" i="9"/>
  <c r="AH83" i="9"/>
  <c r="AJ83" i="9"/>
  <c r="BG83" i="9" s="1"/>
  <c r="AL83" i="9"/>
  <c r="AH85" i="9"/>
  <c r="AJ85" i="9"/>
  <c r="BG85" i="9" s="1"/>
  <c r="AL85" i="9"/>
  <c r="AH87" i="9"/>
  <c r="AJ87" i="9"/>
  <c r="BG87" i="9" s="1"/>
  <c r="AL87" i="9"/>
  <c r="AH89" i="9"/>
  <c r="AJ89" i="9"/>
  <c r="BG89" i="9" s="1"/>
  <c r="AL89" i="9"/>
  <c r="AH91" i="9"/>
  <c r="AJ91" i="9"/>
  <c r="BG91" i="9" s="1"/>
  <c r="AL91" i="9"/>
  <c r="AH93" i="9"/>
  <c r="AJ93" i="9"/>
  <c r="BG93" i="9" s="1"/>
  <c r="AL93" i="9"/>
  <c r="AH95" i="9"/>
  <c r="AJ95" i="9"/>
  <c r="BG95" i="9" s="1"/>
  <c r="AL95" i="9"/>
  <c r="AH97" i="9"/>
  <c r="AJ97" i="9"/>
  <c r="BG97" i="9" s="1"/>
  <c r="AL97" i="9"/>
  <c r="AH99" i="9"/>
  <c r="AJ99" i="9"/>
  <c r="BG99" i="9" s="1"/>
  <c r="AL99" i="9"/>
  <c r="AH101" i="9"/>
  <c r="AJ101" i="9"/>
  <c r="BG101" i="9" s="1"/>
  <c r="AL101" i="9"/>
  <c r="AH103" i="9"/>
  <c r="AJ103" i="9"/>
  <c r="BG103" i="9" s="1"/>
  <c r="AL103" i="9"/>
  <c r="AH105" i="9"/>
  <c r="AJ105" i="9"/>
  <c r="BG105" i="9" s="1"/>
  <c r="AL105" i="9"/>
  <c r="AH107" i="9"/>
  <c r="AJ107" i="9"/>
  <c r="BG107" i="9" s="1"/>
  <c r="AL107" i="9"/>
  <c r="AH109" i="9"/>
  <c r="AJ109" i="9"/>
  <c r="BG109" i="9" s="1"/>
  <c r="AL109" i="9"/>
  <c r="AH111" i="9"/>
  <c r="AJ111" i="9"/>
  <c r="BG111" i="9" s="1"/>
  <c r="AH113" i="9"/>
  <c r="AJ113" i="9"/>
  <c r="BG113" i="9" s="1"/>
  <c r="AL113" i="9"/>
  <c r="AH115" i="9"/>
  <c r="AJ115" i="9"/>
  <c r="BG115" i="9" s="1"/>
  <c r="AH117" i="9"/>
  <c r="AJ117" i="9"/>
  <c r="BG117" i="9" s="1"/>
  <c r="AL117" i="9"/>
  <c r="AH119" i="9"/>
  <c r="AJ119" i="9"/>
  <c r="BG119" i="9" s="1"/>
  <c r="AL119" i="9"/>
  <c r="AH121" i="9"/>
  <c r="AJ121" i="9"/>
  <c r="BG121" i="9" s="1"/>
  <c r="AL121" i="9"/>
  <c r="AH123" i="9"/>
  <c r="AJ123" i="9"/>
  <c r="BG123" i="9" s="1"/>
  <c r="AL123" i="9"/>
  <c r="AH125" i="9"/>
  <c r="AJ125" i="9"/>
  <c r="BG125" i="9" s="1"/>
  <c r="AL125" i="9"/>
  <c r="AH127" i="9"/>
  <c r="AJ127" i="9"/>
  <c r="BG127" i="9" s="1"/>
  <c r="AL127" i="9"/>
  <c r="AH129" i="9"/>
  <c r="AJ129" i="9"/>
  <c r="BG129" i="9" s="1"/>
  <c r="AH131" i="9"/>
  <c r="AJ131" i="9"/>
  <c r="BG131" i="9" s="1"/>
  <c r="AL131" i="9"/>
  <c r="AH133" i="9"/>
  <c r="AJ133" i="9"/>
  <c r="BG133" i="9" s="1"/>
  <c r="AL133" i="9"/>
  <c r="AH135" i="9"/>
  <c r="AJ135" i="9"/>
  <c r="BG135" i="9" s="1"/>
  <c r="AL135" i="9"/>
  <c r="AH137" i="9"/>
  <c r="AJ137" i="9"/>
  <c r="BG137" i="9" s="1"/>
  <c r="AH139" i="9"/>
  <c r="AJ139" i="9"/>
  <c r="BG139" i="9" s="1"/>
  <c r="AL139" i="9"/>
  <c r="AH141" i="9"/>
  <c r="AJ141" i="9"/>
  <c r="BG141" i="9" s="1"/>
  <c r="AL141" i="9"/>
  <c r="AH143" i="9"/>
  <c r="AJ143" i="9"/>
  <c r="BG143" i="9" s="1"/>
  <c r="AL143" i="9"/>
  <c r="AH145" i="9"/>
  <c r="AJ145" i="9"/>
  <c r="BG145" i="9" s="1"/>
  <c r="AL145" i="9"/>
  <c r="AH147" i="9"/>
  <c r="AJ147" i="9"/>
  <c r="BG147" i="9" s="1"/>
  <c r="AL147" i="9"/>
  <c r="AH149" i="9"/>
  <c r="AJ149" i="9"/>
  <c r="BG149" i="9" s="1"/>
  <c r="AL149" i="9"/>
  <c r="AH151" i="9"/>
  <c r="AJ151" i="9"/>
  <c r="BG151" i="9" s="1"/>
  <c r="AL151" i="9"/>
  <c r="AH153" i="9"/>
  <c r="AJ153" i="9"/>
  <c r="BG153" i="9" s="1"/>
  <c r="AH155" i="9"/>
  <c r="AJ155" i="9"/>
  <c r="BG155" i="9" s="1"/>
  <c r="AL155" i="9"/>
  <c r="AH157" i="9"/>
  <c r="AJ157" i="9"/>
  <c r="BG157" i="9" s="1"/>
  <c r="AL157" i="9"/>
  <c r="AH159" i="9"/>
  <c r="AJ159" i="9"/>
  <c r="BG159" i="9" s="1"/>
  <c r="AL159" i="9"/>
  <c r="AH161" i="9"/>
  <c r="AJ161" i="9"/>
  <c r="BG161" i="9" s="1"/>
  <c r="AL161" i="9"/>
  <c r="AH163" i="9"/>
  <c r="AJ163" i="9"/>
  <c r="BG163" i="9" s="1"/>
  <c r="AL163" i="9"/>
  <c r="AH165" i="9"/>
  <c r="AJ165" i="9"/>
  <c r="BG165" i="9" s="1"/>
  <c r="AL165" i="9"/>
  <c r="AH167" i="9"/>
  <c r="AJ167" i="9"/>
  <c r="BG167" i="9" s="1"/>
  <c r="AL167" i="9"/>
  <c r="AG169" i="9"/>
  <c r="AK169" i="9"/>
  <c r="AG171" i="9"/>
  <c r="AK171" i="9"/>
  <c r="AG173" i="9"/>
  <c r="AK173" i="9"/>
  <c r="AG175" i="9"/>
  <c r="AK175" i="9"/>
  <c r="AG177" i="9"/>
  <c r="AK177" i="9"/>
  <c r="AG179" i="9"/>
  <c r="AK179" i="9"/>
  <c r="AG181" i="9"/>
  <c r="AK181" i="9"/>
  <c r="AG183" i="9"/>
  <c r="AK183" i="9"/>
  <c r="AG185" i="9"/>
  <c r="AK185" i="9"/>
  <c r="AG187" i="9"/>
  <c r="AK187" i="9"/>
  <c r="AG189" i="9"/>
  <c r="AK189" i="9"/>
  <c r="AG191" i="9"/>
  <c r="AK191" i="9"/>
  <c r="AG193" i="9"/>
  <c r="AK193" i="9"/>
  <c r="AG195" i="9"/>
  <c r="AK195" i="9"/>
  <c r="AG197" i="9"/>
  <c r="AK197" i="9"/>
  <c r="AG199" i="9"/>
  <c r="AK199" i="9"/>
  <c r="AG201" i="9"/>
  <c r="AK201" i="9"/>
  <c r="AG203" i="9"/>
  <c r="AK203" i="9"/>
  <c r="AG205" i="9"/>
  <c r="AK205" i="9"/>
  <c r="AG207" i="9"/>
  <c r="AK207" i="9"/>
  <c r="AG209" i="9"/>
  <c r="AK209" i="9"/>
  <c r="BH185" i="9"/>
  <c r="BH195" i="9"/>
  <c r="BH209" i="9"/>
  <c r="BP129" i="9"/>
  <c r="BC129" i="9"/>
  <c r="AX129" i="9"/>
  <c r="BP132" i="9"/>
  <c r="AZ132" i="9"/>
  <c r="BR134" i="9"/>
  <c r="BI134" i="9"/>
  <c r="BD134" i="9"/>
  <c r="AZ134" i="9"/>
  <c r="AW134" i="9"/>
  <c r="BQ134" i="9"/>
  <c r="BB136" i="9"/>
  <c r="AW136" i="9"/>
  <c r="BR138" i="9"/>
  <c r="BI138" i="9"/>
  <c r="BD138" i="9"/>
  <c r="AZ138" i="9"/>
  <c r="AW138" i="9"/>
  <c r="BQ138" i="9"/>
  <c r="BR157" i="9"/>
  <c r="AZ157" i="9"/>
  <c r="AW160" i="9"/>
  <c r="BQ160" i="9"/>
  <c r="BI162" i="9"/>
  <c r="BB162" i="9"/>
  <c r="AW162" i="9"/>
  <c r="AV177" i="9"/>
  <c r="BQ177" i="9"/>
  <c r="BQ182" i="9"/>
  <c r="BB182" i="9"/>
  <c r="AX182" i="9"/>
  <c r="BC191" i="9"/>
  <c r="BP191" i="9"/>
  <c r="BD191" i="9"/>
  <c r="BC193" i="9"/>
  <c r="AY193" i="9"/>
  <c r="BP195" i="9"/>
  <c r="BD195" i="9"/>
  <c r="BR197" i="9"/>
  <c r="BB197" i="9"/>
  <c r="AX197" i="9"/>
  <c r="BD197" i="9"/>
  <c r="AZ197" i="9"/>
  <c r="BI200" i="9"/>
  <c r="BD200" i="9"/>
  <c r="AX200" i="9"/>
  <c r="BP202" i="9"/>
  <c r="BB202" i="9"/>
  <c r="AX202" i="9"/>
  <c r="AV202" i="9"/>
  <c r="BI202" i="9"/>
  <c r="AW202" i="9"/>
  <c r="BP205" i="9"/>
  <c r="BD205" i="9"/>
  <c r="AZ205" i="9"/>
  <c r="AV205" i="9"/>
  <c r="BP208" i="9"/>
  <c r="AZ208" i="9"/>
  <c r="AG23" i="9" l="1"/>
  <c r="AG37" i="9"/>
  <c r="AG44" i="9"/>
  <c r="FN21" i="28"/>
  <c r="FO21" i="28" s="1"/>
  <c r="FL21" i="28"/>
  <c r="FK21" i="28" s="1"/>
  <c r="FV8" i="28"/>
  <c r="FW8" i="28" s="1"/>
  <c r="K18" i="18"/>
  <c r="BS8" i="28"/>
  <c r="C18" i="18"/>
  <c r="E8" i="28"/>
  <c r="HA8" i="28"/>
  <c r="GZ8" i="28" s="1"/>
  <c r="GW8" i="28"/>
  <c r="GX8" i="28" s="1"/>
  <c r="BV8" i="28"/>
  <c r="BW8" i="28" s="1"/>
  <c r="AA19" i="18"/>
  <c r="GT9" i="28"/>
  <c r="Q20" i="18"/>
  <c r="DP10" i="28"/>
  <c r="AG24" i="9"/>
  <c r="AG35" i="9"/>
  <c r="AU35" i="9" s="1"/>
  <c r="BP40" i="9"/>
  <c r="BB40" i="9"/>
  <c r="BC40" i="9" s="1"/>
  <c r="AG16" i="9"/>
  <c r="AG39" i="9"/>
  <c r="AU39" i="9" s="1"/>
  <c r="AG33" i="9"/>
  <c r="AV33" i="9" s="1"/>
  <c r="AW33" i="9" s="1"/>
  <c r="AG20" i="9"/>
  <c r="AG21" i="9"/>
  <c r="AG25" i="9"/>
  <c r="AK25" i="9" s="1"/>
  <c r="AM25" i="9" s="1"/>
  <c r="AG27" i="9"/>
  <c r="AV27" i="9" s="1"/>
  <c r="AW27" i="9" s="1"/>
  <c r="AV41" i="9"/>
  <c r="AW41" i="9" s="1"/>
  <c r="AG10" i="9"/>
  <c r="AV10" i="9" s="1"/>
  <c r="AW10" i="9" s="1"/>
  <c r="FL15" i="28"/>
  <c r="FK15" i="28" s="1"/>
  <c r="FN15" i="28"/>
  <c r="FO15" i="28" s="1"/>
  <c r="DK8" i="28"/>
  <c r="DL8" i="28" s="1"/>
  <c r="DG8" i="28" s="1"/>
  <c r="DF8" i="28" s="1"/>
  <c r="EI8" i="28"/>
  <c r="EJ8" i="28" s="1"/>
  <c r="EQ8" i="28"/>
  <c r="EO8" i="28"/>
  <c r="EP8" i="28"/>
  <c r="ER8" i="28"/>
  <c r="EM8" i="28"/>
  <c r="EL8" i="28" s="1"/>
  <c r="CR17" i="28"/>
  <c r="CS17" i="28" s="1"/>
  <c r="CP17" i="28"/>
  <c r="CO17" i="28" s="1"/>
  <c r="L18" i="18"/>
  <c r="CA8" i="28"/>
  <c r="EX17" i="28"/>
  <c r="EY17" i="28" s="1"/>
  <c r="CP16" i="28"/>
  <c r="CO16" i="28" s="1"/>
  <c r="CR16" i="28"/>
  <c r="CS16" i="28" s="1"/>
  <c r="FL16" i="28"/>
  <c r="FK16" i="28" s="1"/>
  <c r="FN16" i="28"/>
  <c r="FO16" i="28" s="1"/>
  <c r="EV18" i="28"/>
  <c r="EU18" i="28" s="1"/>
  <c r="EX18" i="28"/>
  <c r="EY18" i="28" s="1"/>
  <c r="CR9" i="28"/>
  <c r="CS9" i="28" s="1"/>
  <c r="CP9" i="28"/>
  <c r="CO9" i="28" s="1"/>
  <c r="FT8" i="28"/>
  <c r="FS8" i="28" s="1"/>
  <c r="DS9" i="28"/>
  <c r="DT9" i="28" s="1"/>
  <c r="DS8" i="28"/>
  <c r="DT8" i="28" s="1"/>
  <c r="DQ8" i="28" s="1"/>
  <c r="DR8" i="28" s="1"/>
  <c r="DO8" i="28"/>
  <c r="DN8" i="28" s="1"/>
  <c r="EX10" i="28"/>
  <c r="EY10" i="28" s="1"/>
  <c r="EV10" i="28"/>
  <c r="EU10" i="28" s="1"/>
  <c r="GM8" i="28"/>
  <c r="GN8" i="28" s="1"/>
  <c r="GK8" i="28"/>
  <c r="GJ8" i="28" s="1"/>
  <c r="AG43" i="9"/>
  <c r="AG30" i="9"/>
  <c r="BP26" i="9"/>
  <c r="AY26" i="9"/>
  <c r="BB33" i="9"/>
  <c r="BC33" i="9" s="1"/>
  <c r="BP33" i="9"/>
  <c r="BD40" i="9"/>
  <c r="BG40" i="9" s="1"/>
  <c r="AG31" i="9"/>
  <c r="AZ26" i="9"/>
  <c r="AQ43" i="9"/>
  <c r="AR43" i="9" s="1"/>
  <c r="AQ21" i="9"/>
  <c r="AR21" i="9" s="1"/>
  <c r="AR26" i="9"/>
  <c r="AQ31" i="9"/>
  <c r="AR31" i="9" s="1"/>
  <c r="AG15" i="9"/>
  <c r="AQ38" i="9"/>
  <c r="AR38" i="9" s="1"/>
  <c r="AQ20" i="9"/>
  <c r="BB20" i="9" s="1"/>
  <c r="BC20" i="9" s="1"/>
  <c r="AQ14" i="9"/>
  <c r="AR14" i="9" s="1"/>
  <c r="AQ28" i="9"/>
  <c r="AR28" i="9" s="1"/>
  <c r="AQ15" i="9"/>
  <c r="BB15" i="9" s="1"/>
  <c r="BC15" i="9" s="1"/>
  <c r="AR10" i="9"/>
  <c r="AZ40" i="9"/>
  <c r="AR27" i="9"/>
  <c r="AQ19" i="9"/>
  <c r="AR19" i="9" s="1"/>
  <c r="AR35" i="9"/>
  <c r="AR41" i="9"/>
  <c r="AQ36" i="9"/>
  <c r="AR36" i="9" s="1"/>
  <c r="AR39" i="9"/>
  <c r="AR11" i="9"/>
  <c r="AU41" i="9"/>
  <c r="AU29" i="9"/>
  <c r="AG12" i="9"/>
  <c r="BA29" i="9"/>
  <c r="BE29" i="9" s="1"/>
  <c r="AR29" i="9"/>
  <c r="AQ18" i="9"/>
  <c r="AR18" i="9" s="1"/>
  <c r="AZ32" i="9"/>
  <c r="AR12" i="9"/>
  <c r="AQ37" i="9"/>
  <c r="AR37" i="9" s="1"/>
  <c r="AQ23" i="9"/>
  <c r="AR23" i="9" s="1"/>
  <c r="AQ16" i="9"/>
  <c r="AR16" i="9" s="1"/>
  <c r="AQ30" i="9"/>
  <c r="AR30" i="9" s="1"/>
  <c r="AQ44" i="9"/>
  <c r="BD44" i="9" s="1"/>
  <c r="AV29" i="9"/>
  <c r="AW29" i="9" s="1"/>
  <c r="AQ25" i="9"/>
  <c r="AR25" i="9" s="1"/>
  <c r="BD32" i="9"/>
  <c r="AR32" i="9"/>
  <c r="AZ10" i="9"/>
  <c r="AY10" i="9"/>
  <c r="AQ34" i="9"/>
  <c r="AR34" i="9" s="1"/>
  <c r="AQ24" i="9"/>
  <c r="AR24" i="9" s="1"/>
  <c r="AR17" i="9"/>
  <c r="AR33" i="9"/>
  <c r="BA41" i="9"/>
  <c r="BE41" i="9" s="1"/>
  <c r="AG32" i="9"/>
  <c r="AU32" i="9" s="1"/>
  <c r="AG22" i="9"/>
  <c r="AU22" i="9" s="1"/>
  <c r="BD26" i="9"/>
  <c r="BB26" i="9"/>
  <c r="BC26" i="9" s="1"/>
  <c r="AQ13" i="9"/>
  <c r="AR13" i="9" s="1"/>
  <c r="AY32" i="9"/>
  <c r="BB32" i="9"/>
  <c r="BC32" i="9" s="1"/>
  <c r="BP32" i="9"/>
  <c r="AG34" i="9"/>
  <c r="AZ41" i="9"/>
  <c r="BP41" i="9"/>
  <c r="BD41" i="9"/>
  <c r="AY41" i="9"/>
  <c r="BB41" i="9"/>
  <c r="BC41" i="9" s="1"/>
  <c r="BD22" i="9"/>
  <c r="BB22" i="9"/>
  <c r="BC22" i="9" s="1"/>
  <c r="BP22" i="9"/>
  <c r="AZ22" i="9"/>
  <c r="AY22" i="9"/>
  <c r="AZ33" i="9"/>
  <c r="BD33" i="9"/>
  <c r="AY33" i="9"/>
  <c r="BP11" i="9"/>
  <c r="BB11" i="9"/>
  <c r="BC11" i="9" s="1"/>
  <c r="AZ11" i="9"/>
  <c r="BD11" i="9"/>
  <c r="BG11" i="9" s="1"/>
  <c r="BB10" i="9"/>
  <c r="BC10" i="9" s="1"/>
  <c r="BD10" i="9"/>
  <c r="BP10" i="9"/>
  <c r="BB12" i="9"/>
  <c r="BC12" i="9" s="1"/>
  <c r="BD12" i="9"/>
  <c r="BG12" i="9" s="1"/>
  <c r="AZ12" i="9"/>
  <c r="BP12" i="9"/>
  <c r="EI9" i="28"/>
  <c r="EJ9" i="28" s="1"/>
  <c r="EE9" i="28" s="1"/>
  <c r="ED9" i="28" s="1"/>
  <c r="GO9" i="28"/>
  <c r="GP9" i="28" s="1"/>
  <c r="GK9" i="28" s="1"/>
  <c r="GJ9" i="28" s="1"/>
  <c r="DK9" i="28"/>
  <c r="DL9" i="28" s="1"/>
  <c r="DG9" i="28" s="1"/>
  <c r="DF9" i="28" s="1"/>
  <c r="T20" i="18"/>
  <c r="EN10" i="28"/>
  <c r="FH8" i="28"/>
  <c r="FI8" i="28" s="1"/>
  <c r="FD8" i="28" s="1"/>
  <c r="FC8" i="28" s="1"/>
  <c r="CL10" i="28"/>
  <c r="CM10" i="28" s="1"/>
  <c r="CH10" i="28" s="1"/>
  <c r="CG10" i="28" s="1"/>
  <c r="S20" i="18"/>
  <c r="EF10" i="28"/>
  <c r="AB19" i="18"/>
  <c r="HB9" i="28"/>
  <c r="Z20" i="18"/>
  <c r="GL10" i="28"/>
  <c r="X19" i="18"/>
  <c r="FU9" i="28"/>
  <c r="V19" i="18"/>
  <c r="FE9" i="28"/>
  <c r="P20" i="18"/>
  <c r="DH10" i="28"/>
  <c r="EQ9" i="28"/>
  <c r="ER9" i="28" s="1"/>
  <c r="BC8" i="28"/>
  <c r="BD8" i="28" s="1"/>
  <c r="BA8" i="28"/>
  <c r="AZ8" i="28" s="1"/>
  <c r="AK31" i="9"/>
  <c r="AM31" i="9" s="1"/>
  <c r="CP32" i="28"/>
  <c r="CO32" i="28" s="1"/>
  <c r="CR32" i="28"/>
  <c r="CS32" i="28" s="1"/>
  <c r="EA8" i="28"/>
  <c r="EB8" i="28" s="1"/>
  <c r="DY8" i="28" s="1"/>
  <c r="DZ8" i="28" s="1"/>
  <c r="AW8" i="28"/>
  <c r="AX8" i="28" s="1"/>
  <c r="BE9" i="28"/>
  <c r="BF9" i="28" s="1"/>
  <c r="AZ17" i="9"/>
  <c r="BB17" i="9"/>
  <c r="BC17" i="9" s="1"/>
  <c r="BD17" i="9"/>
  <c r="BG17" i="9" s="1"/>
  <c r="BP17" i="9"/>
  <c r="CR20" i="28"/>
  <c r="CS20" i="28" s="1"/>
  <c r="CP20" i="28"/>
  <c r="CO20" i="28" s="1"/>
  <c r="AB8" i="28"/>
  <c r="AA8" i="28" s="1"/>
  <c r="AD8" i="28"/>
  <c r="AE8" i="28" s="1"/>
  <c r="CH8" i="28"/>
  <c r="CG8" i="28" s="1"/>
  <c r="CJ8" i="28"/>
  <c r="CK8" i="28" s="1"/>
  <c r="R19" i="18"/>
  <c r="DX9" i="28"/>
  <c r="H19" i="18"/>
  <c r="AT9" i="28"/>
  <c r="I20" i="18"/>
  <c r="BB10" i="28"/>
  <c r="AZ39" i="9"/>
  <c r="BD39" i="9"/>
  <c r="AY39" i="9"/>
  <c r="BP39" i="9"/>
  <c r="BB39" i="9"/>
  <c r="BC39" i="9" s="1"/>
  <c r="BB29" i="9"/>
  <c r="BC29" i="9" s="1"/>
  <c r="BD29" i="9"/>
  <c r="BP29" i="9"/>
  <c r="AY29" i="9"/>
  <c r="AZ29" i="9"/>
  <c r="AK14" i="9"/>
  <c r="AK36" i="9"/>
  <c r="BA39" i="9"/>
  <c r="BE39" i="9" s="1"/>
  <c r="AG45" i="9"/>
  <c r="BB44" i="9"/>
  <c r="BC44" i="9" s="1"/>
  <c r="BM9" i="28"/>
  <c r="BN9" i="28" s="1"/>
  <c r="E19" i="18"/>
  <c r="U9" i="28"/>
  <c r="M22" i="18"/>
  <c r="CI12" i="28"/>
  <c r="G19" i="18"/>
  <c r="AL9" i="28"/>
  <c r="F20" i="18"/>
  <c r="AC10" i="28"/>
  <c r="P8" i="28"/>
  <c r="Q8" i="28" s="1"/>
  <c r="AZ35" i="9"/>
  <c r="BB35" i="9"/>
  <c r="BC35" i="9" s="1"/>
  <c r="BA35" i="9"/>
  <c r="BE35" i="9" s="1"/>
  <c r="AV35" i="9"/>
  <c r="AW35" i="9" s="1"/>
  <c r="AY35" i="9"/>
  <c r="BD35" i="9"/>
  <c r="BP35" i="9"/>
  <c r="I22" i="21"/>
  <c r="J22" i="21" s="1"/>
  <c r="K22" i="21" s="1"/>
  <c r="AQ45" i="9"/>
  <c r="BJ10" i="28"/>
  <c r="J20" i="18"/>
  <c r="X8" i="28"/>
  <c r="Y8" i="28" s="1"/>
  <c r="V8" i="28" s="1"/>
  <c r="W8" i="28" s="1"/>
  <c r="CL11" i="28"/>
  <c r="CM11" i="28" s="1"/>
  <c r="AO8" i="28"/>
  <c r="AP8" i="28" s="1"/>
  <c r="AK8" i="28" s="1"/>
  <c r="AJ8" i="28" s="1"/>
  <c r="AG9" i="28"/>
  <c r="AD9" i="28" s="1"/>
  <c r="AE9" i="28" s="1"/>
  <c r="AF9" i="28"/>
  <c r="D19" i="18"/>
  <c r="M9" i="28"/>
  <c r="BB27" i="9"/>
  <c r="BC27" i="9" s="1"/>
  <c r="AY27" i="9"/>
  <c r="BD27" i="9"/>
  <c r="AZ27" i="9"/>
  <c r="BP27" i="9"/>
  <c r="BA27" i="9"/>
  <c r="BE27" i="9" s="1"/>
  <c r="BH27" i="9" s="1"/>
  <c r="AG26" i="9"/>
  <c r="AU26" i="9" s="1"/>
  <c r="AG11" i="9"/>
  <c r="AV39" i="9" l="1"/>
  <c r="AW39" i="9" s="1"/>
  <c r="BA30" i="9"/>
  <c r="BE30" i="9" s="1"/>
  <c r="AU27" i="9"/>
  <c r="BA33" i="9"/>
  <c r="BE33" i="9" s="1"/>
  <c r="GU8" i="28"/>
  <c r="GV8" i="28" s="1"/>
  <c r="GS8" i="28"/>
  <c r="GR8" i="28" s="1"/>
  <c r="EG8" i="28"/>
  <c r="EH8" i="28" s="1"/>
  <c r="EE8" i="28"/>
  <c r="ED8" i="28" s="1"/>
  <c r="DS10" i="28"/>
  <c r="DT10" i="28" s="1"/>
  <c r="DQ10" i="28" s="1"/>
  <c r="DR10" i="28" s="1"/>
  <c r="DO10" i="28"/>
  <c r="Q21" i="18"/>
  <c r="DP11" i="28"/>
  <c r="DS11" i="28" s="1"/>
  <c r="DT11" i="28" s="1"/>
  <c r="DO11" i="28" s="1"/>
  <c r="DN11" i="28" s="1"/>
  <c r="H8" i="28"/>
  <c r="I8" i="28" s="1"/>
  <c r="D8" i="28" s="1"/>
  <c r="C8" i="28" s="1"/>
  <c r="AB9" i="28"/>
  <c r="AA9" i="28" s="1"/>
  <c r="DI9" i="28"/>
  <c r="DJ9" i="28" s="1"/>
  <c r="GW9" i="28"/>
  <c r="GX9" i="28" s="1"/>
  <c r="GS9" i="28"/>
  <c r="GR9" i="28" s="1"/>
  <c r="GU9" i="28"/>
  <c r="GV9" i="28" s="1"/>
  <c r="E9" i="28"/>
  <c r="H9" i="28" s="1"/>
  <c r="I9" i="28" s="1"/>
  <c r="C19" i="18"/>
  <c r="AA20" i="18"/>
  <c r="GT10" i="28"/>
  <c r="BT8" i="28"/>
  <c r="BU8" i="28" s="1"/>
  <c r="BR8" i="28"/>
  <c r="BQ8" i="28" s="1"/>
  <c r="FF8" i="28"/>
  <c r="FG8" i="28" s="1"/>
  <c r="K19" i="18"/>
  <c r="BS9" i="28"/>
  <c r="AV44" i="9"/>
  <c r="AW44" i="9" s="1"/>
  <c r="BA18" i="9"/>
  <c r="BE18" i="9" s="1"/>
  <c r="BP20" i="9"/>
  <c r="AU33" i="9"/>
  <c r="AZ44" i="9"/>
  <c r="BA44" i="9" s="1"/>
  <c r="BE44" i="9" s="1"/>
  <c r="AV37" i="9"/>
  <c r="AW37" i="9" s="1"/>
  <c r="BP44" i="9"/>
  <c r="BA10" i="9"/>
  <c r="BE10" i="9" s="1"/>
  <c r="AK27" i="9"/>
  <c r="AM27" i="9" s="1"/>
  <c r="AS27" i="9" s="1"/>
  <c r="AT27" i="9" s="1"/>
  <c r="AX27" i="9" s="1"/>
  <c r="AZ43" i="9"/>
  <c r="BA43" i="9" s="1"/>
  <c r="BE43" i="9" s="1"/>
  <c r="AV43" i="9"/>
  <c r="AW43" i="9" s="1"/>
  <c r="BQ27" i="9"/>
  <c r="BR27" i="9" s="1"/>
  <c r="BP18" i="9"/>
  <c r="AU10" i="9"/>
  <c r="AZ36" i="9"/>
  <c r="BA36" i="9" s="1"/>
  <c r="BE36" i="9" s="1"/>
  <c r="BH36" i="9" s="1"/>
  <c r="BI36" i="9" s="1"/>
  <c r="AV30" i="9"/>
  <c r="AW30" i="9" s="1"/>
  <c r="DI8" i="28"/>
  <c r="DJ8" i="28" s="1"/>
  <c r="AL25" i="9"/>
  <c r="DQ9" i="28"/>
  <c r="DR9" i="28" s="1"/>
  <c r="AK20" i="9" s="1"/>
  <c r="AL20" i="9" s="1"/>
  <c r="DO9" i="28"/>
  <c r="DN9" i="28" s="1"/>
  <c r="DQ11" i="28"/>
  <c r="DR11" i="28" s="1"/>
  <c r="CD8" i="28"/>
  <c r="CE8" i="28" s="1"/>
  <c r="CB8" i="28" s="1"/>
  <c r="CC8" i="28" s="1"/>
  <c r="BZ8" i="28"/>
  <c r="BY8" i="28" s="1"/>
  <c r="L19" i="18"/>
  <c r="CA9" i="28"/>
  <c r="BD21" i="9"/>
  <c r="BG21" i="9" s="1"/>
  <c r="AV18" i="9"/>
  <c r="AW18" i="9" s="1"/>
  <c r="BB25" i="9"/>
  <c r="BC25" i="9" s="1"/>
  <c r="AR15" i="9"/>
  <c r="BA15" i="9"/>
  <c r="BE15" i="9" s="1"/>
  <c r="AV15" i="9"/>
  <c r="AW15" i="9" s="1"/>
  <c r="AS25" i="9"/>
  <c r="AT25" i="9" s="1"/>
  <c r="AZ21" i="9"/>
  <c r="AZ18" i="9"/>
  <c r="AR20" i="9"/>
  <c r="BP24" i="9"/>
  <c r="AY24" i="9"/>
  <c r="BB24" i="9"/>
  <c r="BC24" i="9" s="1"/>
  <c r="AV25" i="9"/>
  <c r="AW25" i="9" s="1"/>
  <c r="BD20" i="9"/>
  <c r="BG20" i="9" s="1"/>
  <c r="AZ25" i="9"/>
  <c r="BA24" i="9"/>
  <c r="BE24" i="9" s="1"/>
  <c r="BB18" i="9"/>
  <c r="BC18" i="9" s="1"/>
  <c r="AZ19" i="9"/>
  <c r="BD19" i="9"/>
  <c r="BG19" i="9" s="1"/>
  <c r="BP19" i="9"/>
  <c r="BB19" i="9"/>
  <c r="BC19" i="9" s="1"/>
  <c r="BP31" i="9"/>
  <c r="AZ31" i="9"/>
  <c r="BD31" i="9"/>
  <c r="BG31" i="9" s="1"/>
  <c r="BB31" i="9"/>
  <c r="BC31" i="9" s="1"/>
  <c r="AU43" i="9"/>
  <c r="BD43" i="9"/>
  <c r="BB43" i="9"/>
  <c r="BC43" i="9" s="1"/>
  <c r="AY43" i="9"/>
  <c r="BP43" i="9"/>
  <c r="BP34" i="9"/>
  <c r="AU36" i="9"/>
  <c r="BD36" i="9"/>
  <c r="BB36" i="9"/>
  <c r="BC36" i="9" s="1"/>
  <c r="AY36" i="9"/>
  <c r="BP36" i="9"/>
  <c r="AV36" i="9"/>
  <c r="AW36" i="9" s="1"/>
  <c r="BD34" i="9"/>
  <c r="BB28" i="9"/>
  <c r="BC28" i="9" s="1"/>
  <c r="BP30" i="9"/>
  <c r="AU30" i="9"/>
  <c r="BD30" i="9"/>
  <c r="BB30" i="9"/>
  <c r="BC30" i="9" s="1"/>
  <c r="AY30" i="9"/>
  <c r="AZ30" i="9"/>
  <c r="AU15" i="9"/>
  <c r="AZ15" i="9"/>
  <c r="BD15" i="9"/>
  <c r="BP15" i="9"/>
  <c r="AY15" i="9"/>
  <c r="AZ20" i="9"/>
  <c r="AU44" i="9"/>
  <c r="AU37" i="9"/>
  <c r="AY37" i="9"/>
  <c r="BD37" i="9"/>
  <c r="BB37" i="9"/>
  <c r="BC37" i="9" s="1"/>
  <c r="BP37" i="9"/>
  <c r="AZ37" i="9"/>
  <c r="BA37" i="9" s="1"/>
  <c r="BE37" i="9" s="1"/>
  <c r="AZ14" i="9"/>
  <c r="AU14" i="9"/>
  <c r="BA14" i="9"/>
  <c r="BE14" i="9" s="1"/>
  <c r="BH14" i="9" s="1"/>
  <c r="BI14" i="9" s="1"/>
  <c r="BB14" i="9"/>
  <c r="BC14" i="9" s="1"/>
  <c r="BD14" i="9"/>
  <c r="BP14" i="9"/>
  <c r="AY14" i="9"/>
  <c r="AR44" i="9"/>
  <c r="AL31" i="9"/>
  <c r="AY44" i="9"/>
  <c r="AV14" i="9"/>
  <c r="AW14" i="9" s="1"/>
  <c r="AU24" i="9"/>
  <c r="BD24" i="9"/>
  <c r="AZ24" i="9"/>
  <c r="AV24" i="9"/>
  <c r="AW24" i="9" s="1"/>
  <c r="AU25" i="9"/>
  <c r="AY25" i="9"/>
  <c r="BP25" i="9"/>
  <c r="BA25" i="9"/>
  <c r="BE25" i="9" s="1"/>
  <c r="BH25" i="9" s="1"/>
  <c r="BD25" i="9"/>
  <c r="AR45" i="9"/>
  <c r="BB21" i="9"/>
  <c r="BC21" i="9" s="1"/>
  <c r="BP21" i="9"/>
  <c r="AU16" i="9"/>
  <c r="BP16" i="9"/>
  <c r="BB16" i="9"/>
  <c r="BC16" i="9" s="1"/>
  <c r="AZ16" i="9"/>
  <c r="BA16" i="9"/>
  <c r="BE16" i="9" s="1"/>
  <c r="BD16" i="9"/>
  <c r="AV16" i="9"/>
  <c r="AW16" i="9" s="1"/>
  <c r="AY16" i="9"/>
  <c r="AU18" i="9"/>
  <c r="AY18" i="9"/>
  <c r="BD18" i="9"/>
  <c r="BD28" i="9"/>
  <c r="BG28" i="9" s="1"/>
  <c r="AZ28" i="9"/>
  <c r="BP28" i="9"/>
  <c r="BD38" i="9"/>
  <c r="BG38" i="9" s="1"/>
  <c r="BB38" i="9"/>
  <c r="BC38" i="9" s="1"/>
  <c r="BP38" i="9"/>
  <c r="AZ38" i="9"/>
  <c r="AU34" i="9"/>
  <c r="AY34" i="9"/>
  <c r="AZ34" i="9"/>
  <c r="BB34" i="9"/>
  <c r="BC34" i="9" s="1"/>
  <c r="AZ23" i="9"/>
  <c r="AU23" i="9"/>
  <c r="BB23" i="9"/>
  <c r="BC23" i="9" s="1"/>
  <c r="BD23" i="9"/>
  <c r="BG23" i="9" s="1"/>
  <c r="BP23" i="9"/>
  <c r="AV32" i="9"/>
  <c r="AW32" i="9" s="1"/>
  <c r="BA32" i="9"/>
  <c r="BE32" i="9" s="1"/>
  <c r="BH32" i="9" s="1"/>
  <c r="BQ32" i="9" s="1"/>
  <c r="BR32" i="9" s="1"/>
  <c r="BA22" i="9"/>
  <c r="BE22" i="9" s="1"/>
  <c r="AV22" i="9"/>
  <c r="AW22" i="9" s="1"/>
  <c r="AK32" i="9"/>
  <c r="BD13" i="9"/>
  <c r="BG13" i="9" s="1"/>
  <c r="BB13" i="9"/>
  <c r="BC13" i="9" s="1"/>
  <c r="BP13" i="9"/>
  <c r="AZ13" i="9"/>
  <c r="BA34" i="9"/>
  <c r="BE34" i="9" s="1"/>
  <c r="AV34" i="9"/>
  <c r="AW34" i="9" s="1"/>
  <c r="CH11" i="28"/>
  <c r="CG11" i="28" s="1"/>
  <c r="CJ11" i="28"/>
  <c r="CK11" i="28" s="1"/>
  <c r="EO9" i="28"/>
  <c r="EP9" i="28" s="1"/>
  <c r="EM9" i="28"/>
  <c r="EL9" i="28" s="1"/>
  <c r="DW8" i="28"/>
  <c r="DV8" i="28" s="1"/>
  <c r="P21" i="18"/>
  <c r="DH11" i="28"/>
  <c r="V20" i="18"/>
  <c r="FE10" i="28"/>
  <c r="X20" i="18"/>
  <c r="FU10" i="28"/>
  <c r="Z21" i="18"/>
  <c r="GL11" i="28"/>
  <c r="AB20" i="18"/>
  <c r="HB10" i="28"/>
  <c r="S21" i="18"/>
  <c r="EF11" i="28"/>
  <c r="CJ10" i="28"/>
  <c r="T21" i="18"/>
  <c r="EN11" i="28"/>
  <c r="GM9" i="28"/>
  <c r="GN9" i="28" s="1"/>
  <c r="EG9" i="28"/>
  <c r="EH9" i="28" s="1"/>
  <c r="DK10" i="28"/>
  <c r="DL10" i="28" s="1"/>
  <c r="DI10" i="28" s="1"/>
  <c r="DJ10" i="28" s="1"/>
  <c r="FH9" i="28"/>
  <c r="FI9" i="28" s="1"/>
  <c r="FF9" i="28" s="1"/>
  <c r="FG9" i="28" s="1"/>
  <c r="FD9" i="28"/>
  <c r="FC9" i="28" s="1"/>
  <c r="FX9" i="28"/>
  <c r="FY9" i="28" s="1"/>
  <c r="FT9" i="28" s="1"/>
  <c r="FS9" i="28" s="1"/>
  <c r="GO10" i="28"/>
  <c r="GP10" i="28" s="1"/>
  <c r="HE9" i="28"/>
  <c r="HF9" i="28" s="1"/>
  <c r="EI10" i="28"/>
  <c r="EJ10" i="28" s="1"/>
  <c r="EQ10" i="28"/>
  <c r="ER10" i="28"/>
  <c r="EO10" i="28" s="1"/>
  <c r="EP10" i="28" s="1"/>
  <c r="BC9" i="28"/>
  <c r="BD9" i="28" s="1"/>
  <c r="BA9" i="28"/>
  <c r="AZ9" i="28" s="1"/>
  <c r="L8" i="28"/>
  <c r="K8" i="28" s="1"/>
  <c r="N8" i="28"/>
  <c r="O8" i="28" s="1"/>
  <c r="AU8" i="28"/>
  <c r="AV8" i="28" s="1"/>
  <c r="AS8" i="28"/>
  <c r="AR8" i="28" s="1"/>
  <c r="AM8" i="28"/>
  <c r="AN8" i="28" s="1"/>
  <c r="T8" i="28"/>
  <c r="S8" i="28" s="1"/>
  <c r="BE10" i="28"/>
  <c r="BF10" i="28" s="1"/>
  <c r="AW9" i="28"/>
  <c r="AX9" i="28" s="1"/>
  <c r="AS9" i="28" s="1"/>
  <c r="AR9" i="28" s="1"/>
  <c r="AU9" i="28"/>
  <c r="AV9" i="28" s="1"/>
  <c r="EA9" i="28"/>
  <c r="EB9" i="28" s="1"/>
  <c r="DY9" i="28" s="1"/>
  <c r="DZ9" i="28" s="1"/>
  <c r="AL36" i="9"/>
  <c r="AM36" i="9"/>
  <c r="AS36" i="9" s="1"/>
  <c r="AM14" i="9"/>
  <c r="AS14" i="9" s="1"/>
  <c r="AL14" i="9"/>
  <c r="I21" i="18"/>
  <c r="BB11" i="28"/>
  <c r="BE11" i="28" s="1"/>
  <c r="BF11" i="28" s="1"/>
  <c r="BC11" i="28" s="1"/>
  <c r="BD11" i="28" s="1"/>
  <c r="H20" i="18"/>
  <c r="AT10" i="28"/>
  <c r="AW10" i="28" s="1"/>
  <c r="AX10" i="28" s="1"/>
  <c r="R20" i="18"/>
  <c r="DX10" i="28"/>
  <c r="D9" i="28"/>
  <c r="C9" i="28" s="1"/>
  <c r="F9" i="28"/>
  <c r="G9" i="28" s="1"/>
  <c r="AU10" i="28"/>
  <c r="AV10" i="28" s="1"/>
  <c r="BK9" i="28"/>
  <c r="AK33" i="9" s="1"/>
  <c r="BI9" i="28"/>
  <c r="BH9" i="28" s="1"/>
  <c r="AK11" i="9"/>
  <c r="BA26" i="9"/>
  <c r="BE26" i="9" s="1"/>
  <c r="BH26" i="9" s="1"/>
  <c r="AV26" i="9"/>
  <c r="AW26" i="9" s="1"/>
  <c r="AK26" i="9"/>
  <c r="D20" i="18"/>
  <c r="M10" i="28"/>
  <c r="BM10" i="28"/>
  <c r="BN10" i="28" s="1"/>
  <c r="BI10" i="28" s="1"/>
  <c r="BH10" i="28" s="1"/>
  <c r="L22" i="21"/>
  <c r="M22" i="21" s="1"/>
  <c r="N22" i="21" s="1"/>
  <c r="AC11" i="28"/>
  <c r="F21" i="18"/>
  <c r="AL10" i="28"/>
  <c r="G20" i="18"/>
  <c r="CI13" i="28"/>
  <c r="M23" i="18"/>
  <c r="U10" i="28"/>
  <c r="E20" i="18"/>
  <c r="BI27" i="9"/>
  <c r="P9" i="28"/>
  <c r="Q9" i="28" s="1"/>
  <c r="L9" i="28" s="1"/>
  <c r="K9" i="28" s="1"/>
  <c r="J21" i="18"/>
  <c r="BJ11" i="28"/>
  <c r="AK39" i="9" s="1"/>
  <c r="AM39" i="9" s="1"/>
  <c r="AS39" i="9" s="1"/>
  <c r="BP45" i="9"/>
  <c r="BB45" i="9"/>
  <c r="BC45" i="9" s="1"/>
  <c r="AZ45" i="9"/>
  <c r="BD45" i="9"/>
  <c r="BG45" i="9" s="1"/>
  <c r="AF10" i="28"/>
  <c r="AG10" i="28" s="1"/>
  <c r="AO9" i="28"/>
  <c r="AP9" i="28" s="1"/>
  <c r="AK9" i="28" s="1"/>
  <c r="AJ9" i="28" s="1"/>
  <c r="CL12" i="28"/>
  <c r="CM12" i="28" s="1"/>
  <c r="CH12" i="28" s="1"/>
  <c r="CG12" i="28" s="1"/>
  <c r="X9" i="28"/>
  <c r="Y9" i="28" s="1"/>
  <c r="AK38" i="9"/>
  <c r="AM20" i="9" l="1"/>
  <c r="GW10" i="28"/>
  <c r="GX10" i="28" s="1"/>
  <c r="GU10" i="28" s="1"/>
  <c r="GV10" i="28" s="1"/>
  <c r="GS10" i="28"/>
  <c r="GR10" i="28" s="1"/>
  <c r="DN10" i="28"/>
  <c r="AK23" i="9"/>
  <c r="BH33" i="9"/>
  <c r="BQ33" i="9" s="1"/>
  <c r="BR33" i="9" s="1"/>
  <c r="AA21" i="18"/>
  <c r="GT11" i="28"/>
  <c r="F8" i="28"/>
  <c r="G8" i="28" s="1"/>
  <c r="BH34" i="9"/>
  <c r="BI34" i="9" s="1"/>
  <c r="C20" i="18"/>
  <c r="E10" i="28"/>
  <c r="H10" i="28" s="1"/>
  <c r="I10" i="28" s="1"/>
  <c r="BV9" i="28"/>
  <c r="BW9" i="28" s="1"/>
  <c r="BR9" i="28" s="1"/>
  <c r="BQ9" i="28" s="1"/>
  <c r="K20" i="18"/>
  <c r="BS10" i="28"/>
  <c r="Q22" i="18"/>
  <c r="DP12" i="28"/>
  <c r="BQ36" i="9"/>
  <c r="BR36" i="9" s="1"/>
  <c r="AL27" i="9"/>
  <c r="AX25" i="9"/>
  <c r="AL39" i="9"/>
  <c r="GM10" i="28"/>
  <c r="GN10" i="28" s="1"/>
  <c r="GK10" i="28"/>
  <c r="GJ10" i="28" s="1"/>
  <c r="CD9" i="28"/>
  <c r="CE9" i="28" s="1"/>
  <c r="CB9" i="28"/>
  <c r="CC9" i="28" s="1"/>
  <c r="BZ9" i="28"/>
  <c r="BY9" i="28" s="1"/>
  <c r="L20" i="18"/>
  <c r="CA10" i="28"/>
  <c r="AL33" i="9"/>
  <c r="AM33" i="9"/>
  <c r="AS33" i="9" s="1"/>
  <c r="AT33" i="9" s="1"/>
  <c r="AX33" i="9" s="1"/>
  <c r="CJ12" i="28"/>
  <c r="CK12" i="28" s="1"/>
  <c r="BH39" i="9"/>
  <c r="BQ14" i="9"/>
  <c r="BR14" i="9" s="1"/>
  <c r="BI32" i="9"/>
  <c r="AT14" i="9"/>
  <c r="AX14" i="9" s="1"/>
  <c r="BP6" i="9"/>
  <c r="BI25" i="9"/>
  <c r="BQ25" i="9"/>
  <c r="BR25" i="9" s="1"/>
  <c r="AT39" i="9"/>
  <c r="AX39" i="9" s="1"/>
  <c r="AT36" i="9"/>
  <c r="AX36" i="9" s="1"/>
  <c r="AM32" i="9"/>
  <c r="AS32" i="9" s="1"/>
  <c r="AL32" i="9"/>
  <c r="BC10" i="28"/>
  <c r="BD10" i="28" s="1"/>
  <c r="BA10" i="28"/>
  <c r="AZ10" i="28" s="1"/>
  <c r="EG10" i="28"/>
  <c r="EH10" i="28" s="1"/>
  <c r="EE10" i="28"/>
  <c r="ED10" i="28" s="1"/>
  <c r="HA9" i="28"/>
  <c r="GZ9" i="28" s="1"/>
  <c r="HC9" i="28"/>
  <c r="HD9" i="28" s="1"/>
  <c r="N9" i="28"/>
  <c r="O9" i="28" s="1"/>
  <c r="AS10" i="28"/>
  <c r="AR10" i="28" s="1"/>
  <c r="BA11" i="28"/>
  <c r="AZ11" i="28" s="1"/>
  <c r="EM10" i="28"/>
  <c r="EL10" i="28" s="1"/>
  <c r="FV9" i="28"/>
  <c r="FW9" i="28" s="1"/>
  <c r="DG10" i="28"/>
  <c r="DF10" i="28" s="1"/>
  <c r="EN12" i="28"/>
  <c r="T22" i="18"/>
  <c r="EI11" i="28"/>
  <c r="EJ11" i="28" s="1"/>
  <c r="HE10" i="28"/>
  <c r="HF10" i="28" s="1"/>
  <c r="GO11" i="28"/>
  <c r="GP11" i="28" s="1"/>
  <c r="FX10" i="28"/>
  <c r="FY10" i="28" s="1"/>
  <c r="FT10" i="28" s="1"/>
  <c r="FS10" i="28" s="1"/>
  <c r="FH10" i="28"/>
  <c r="FI10" i="28" s="1"/>
  <c r="FD10" i="28"/>
  <c r="FC10" i="28" s="1"/>
  <c r="FF10" i="28"/>
  <c r="FG10" i="28" s="1"/>
  <c r="DK11" i="28"/>
  <c r="DL11" i="28" s="1"/>
  <c r="AK28" i="9"/>
  <c r="EQ11" i="28"/>
  <c r="ER11" i="28" s="1"/>
  <c r="CK10" i="28"/>
  <c r="S22" i="18"/>
  <c r="EF12" i="28"/>
  <c r="AB21" i="18"/>
  <c r="HB11" i="28"/>
  <c r="Z22" i="18"/>
  <c r="GL12" i="28"/>
  <c r="X21" i="18"/>
  <c r="FU11" i="28"/>
  <c r="V21" i="18"/>
  <c r="FE11" i="28"/>
  <c r="P22" i="18"/>
  <c r="DH12" i="28"/>
  <c r="R21" i="18"/>
  <c r="DX11" i="28"/>
  <c r="AT11" i="28"/>
  <c r="AW11" i="28" s="1"/>
  <c r="AX11" i="28" s="1"/>
  <c r="H21" i="18"/>
  <c r="BB12" i="28"/>
  <c r="BE12" i="28" s="1"/>
  <c r="BF12" i="28" s="1"/>
  <c r="I22" i="18"/>
  <c r="BK10" i="28"/>
  <c r="BL10" i="28" s="1"/>
  <c r="EA10" i="28"/>
  <c r="EB10" i="28" s="1"/>
  <c r="DY10" i="28" s="1"/>
  <c r="DZ10" i="28" s="1"/>
  <c r="DW9" i="28"/>
  <c r="DV9" i="28" s="1"/>
  <c r="V9" i="28"/>
  <c r="W9" i="28" s="1"/>
  <c r="T9" i="28"/>
  <c r="S9" i="28" s="1"/>
  <c r="D10" i="28"/>
  <c r="C10" i="28" s="1"/>
  <c r="F10" i="28"/>
  <c r="G10" i="28" s="1"/>
  <c r="AB10" i="28"/>
  <c r="AA10" i="28" s="1"/>
  <c r="AD10" i="28"/>
  <c r="AE10" i="28" s="1"/>
  <c r="BC12" i="28"/>
  <c r="BD12" i="28" s="1"/>
  <c r="BM11" i="28"/>
  <c r="BN11" i="28" s="1"/>
  <c r="E21" i="18"/>
  <c r="U11" i="28"/>
  <c r="M24" i="18"/>
  <c r="CI14" i="28"/>
  <c r="G21" i="18"/>
  <c r="AL11" i="28"/>
  <c r="F22" i="18"/>
  <c r="AC12" i="28"/>
  <c r="P10" i="28"/>
  <c r="Q10" i="28" s="1"/>
  <c r="AL26" i="9"/>
  <c r="AM26" i="9"/>
  <c r="AS26" i="9" s="1"/>
  <c r="BQ26" i="9"/>
  <c r="BR26" i="9" s="1"/>
  <c r="BI26" i="9"/>
  <c r="AM11" i="9"/>
  <c r="AL11" i="9"/>
  <c r="AM9" i="28"/>
  <c r="AN9" i="28" s="1"/>
  <c r="AM38" i="9"/>
  <c r="AS38" i="9" s="1"/>
  <c r="AT38" i="9" s="1"/>
  <c r="AU38" i="9" s="1"/>
  <c r="AL38" i="9"/>
  <c r="J22" i="18"/>
  <c r="BJ12" i="28"/>
  <c r="X10" i="28"/>
  <c r="Y10" i="28" s="1"/>
  <c r="CL13" i="28"/>
  <c r="CM13" i="28" s="1"/>
  <c r="AO10" i="28"/>
  <c r="AP10" i="28" s="1"/>
  <c r="AF11" i="28"/>
  <c r="AG11" i="28" s="1"/>
  <c r="O22" i="21"/>
  <c r="P22" i="21" s="1"/>
  <c r="Q22" i="21" s="1"/>
  <c r="AS31" i="9"/>
  <c r="AT31" i="9" s="1"/>
  <c r="AU31" i="9" s="1"/>
  <c r="D21" i="18"/>
  <c r="M11" i="28"/>
  <c r="AK41" i="9"/>
  <c r="BH41" i="9"/>
  <c r="BL9" i="28"/>
  <c r="BQ34" i="9" l="1"/>
  <c r="BR34" i="9" s="1"/>
  <c r="BI33" i="9"/>
  <c r="BT9" i="28"/>
  <c r="BU9" i="28" s="1"/>
  <c r="AM23" i="9"/>
  <c r="AL23" i="9"/>
  <c r="DS12" i="28"/>
  <c r="DT12" i="28" s="1"/>
  <c r="DO12" i="28"/>
  <c r="DN12" i="28" s="1"/>
  <c r="DQ12" i="28"/>
  <c r="DR12" i="28" s="1"/>
  <c r="E11" i="28"/>
  <c r="H11" i="28" s="1"/>
  <c r="I11" i="28" s="1"/>
  <c r="C21" i="18"/>
  <c r="Q23" i="18"/>
  <c r="DP13" i="28"/>
  <c r="BA12" i="28"/>
  <c r="AZ12" i="28" s="1"/>
  <c r="BV10" i="28"/>
  <c r="BW10" i="28" s="1"/>
  <c r="BR10" i="28" s="1"/>
  <c r="BQ10" i="28" s="1"/>
  <c r="BT10" i="28"/>
  <c r="BU10" i="28" s="1"/>
  <c r="AK34" i="9"/>
  <c r="K21" i="18"/>
  <c r="BS11" i="28"/>
  <c r="GW11" i="28"/>
  <c r="GX11" i="28" s="1"/>
  <c r="GU11" i="28" s="1"/>
  <c r="GV11" i="28" s="1"/>
  <c r="AA22" i="18"/>
  <c r="GT12" i="28"/>
  <c r="EG11" i="28"/>
  <c r="EH11" i="28" s="1"/>
  <c r="EE11" i="28"/>
  <c r="ED11" i="28" s="1"/>
  <c r="BQ39" i="9"/>
  <c r="BR39" i="9" s="1"/>
  <c r="BI39" i="9"/>
  <c r="DW10" i="28"/>
  <c r="DV10" i="28" s="1"/>
  <c r="L21" i="18"/>
  <c r="CA11" i="28"/>
  <c r="AU11" i="28"/>
  <c r="AV11" i="28" s="1"/>
  <c r="FV10" i="28"/>
  <c r="FW10" i="28" s="1"/>
  <c r="CD10" i="28"/>
  <c r="CE10" i="28" s="1"/>
  <c r="CB10" i="28" s="1"/>
  <c r="CC10" i="28" s="1"/>
  <c r="AK30" i="9"/>
  <c r="BH30" i="9"/>
  <c r="AS11" i="28"/>
  <c r="AR11" i="28" s="1"/>
  <c r="AT26" i="9"/>
  <c r="AX26" i="9" s="1"/>
  <c r="AT32" i="9"/>
  <c r="AX32" i="9" s="1"/>
  <c r="GM11" i="28"/>
  <c r="GN11" i="28" s="1"/>
  <c r="GK11" i="28"/>
  <c r="GJ11" i="28" s="1"/>
  <c r="EO11" i="28"/>
  <c r="EP11" i="28" s="1"/>
  <c r="EM11" i="28"/>
  <c r="EL11" i="28" s="1"/>
  <c r="DI11" i="28"/>
  <c r="DJ11" i="28" s="1"/>
  <c r="DG11" i="28"/>
  <c r="DF11" i="28" s="1"/>
  <c r="HA10" i="28"/>
  <c r="GZ10" i="28" s="1"/>
  <c r="HC10" i="28"/>
  <c r="HD10" i="28" s="1"/>
  <c r="DK12" i="28"/>
  <c r="DL12" i="28" s="1"/>
  <c r="DG12" i="28" s="1"/>
  <c r="DF12" i="28" s="1"/>
  <c r="DI12" i="28"/>
  <c r="DJ12" i="28" s="1"/>
  <c r="FH11" i="28"/>
  <c r="FI11" i="28" s="1"/>
  <c r="FX11" i="28"/>
  <c r="FY11" i="28" s="1"/>
  <c r="GO12" i="28"/>
  <c r="GP12" i="28" s="1"/>
  <c r="GK12" i="28" s="1"/>
  <c r="GJ12" i="28" s="1"/>
  <c r="HE11" i="28"/>
  <c r="HF11" i="28" s="1"/>
  <c r="HA11" i="28" s="1"/>
  <c r="GZ11" i="28" s="1"/>
  <c r="EI12" i="28"/>
  <c r="EJ12" i="28"/>
  <c r="EG12" i="28" s="1"/>
  <c r="EH12" i="28" s="1"/>
  <c r="P23" i="18"/>
  <c r="DH13" i="28"/>
  <c r="V22" i="18"/>
  <c r="FE12" i="28"/>
  <c r="X22" i="18"/>
  <c r="FU12" i="28"/>
  <c r="Z23" i="18"/>
  <c r="GL13" i="28"/>
  <c r="AB22" i="18"/>
  <c r="HB12" i="28"/>
  <c r="S23" i="18"/>
  <c r="EF13" i="28"/>
  <c r="T23" i="18"/>
  <c r="EN13" i="28"/>
  <c r="AL28" i="9"/>
  <c r="AM28" i="9"/>
  <c r="AS28" i="9" s="1"/>
  <c r="AT28" i="9" s="1"/>
  <c r="AU28" i="9" s="1"/>
  <c r="ER12" i="28"/>
  <c r="EO12" i="28" s="1"/>
  <c r="EP12" i="28" s="1"/>
  <c r="EQ12" i="28"/>
  <c r="I23" i="18"/>
  <c r="BB13" i="28"/>
  <c r="H22" i="18"/>
  <c r="AT12" i="28"/>
  <c r="AW12" i="28" s="1"/>
  <c r="AX12" i="28" s="1"/>
  <c r="EA11" i="28"/>
  <c r="EB11" i="28" s="1"/>
  <c r="DW11" i="28" s="1"/>
  <c r="DV11" i="28" s="1"/>
  <c r="R22" i="18"/>
  <c r="DX12" i="28"/>
  <c r="AD11" i="28"/>
  <c r="AE11" i="28" s="1"/>
  <c r="AB11" i="28"/>
  <c r="AA11" i="28" s="1"/>
  <c r="CH13" i="28"/>
  <c r="CG13" i="28" s="1"/>
  <c r="CJ13" i="28"/>
  <c r="CK13" i="28" s="1"/>
  <c r="L10" i="28"/>
  <c r="K10" i="28" s="1"/>
  <c r="N10" i="28"/>
  <c r="O10" i="28" s="1"/>
  <c r="F11" i="28"/>
  <c r="G11" i="28" s="1"/>
  <c r="D11" i="28"/>
  <c r="C11" i="28" s="1"/>
  <c r="AM10" i="28"/>
  <c r="AN10" i="28" s="1"/>
  <c r="AK10" i="28"/>
  <c r="AJ10" i="28" s="1"/>
  <c r="V10" i="28"/>
  <c r="W10" i="28" s="1"/>
  <c r="T10" i="28"/>
  <c r="S10" i="28" s="1"/>
  <c r="BK11" i="28"/>
  <c r="BL11" i="28" s="1"/>
  <c r="BI11" i="28"/>
  <c r="BQ41" i="9"/>
  <c r="BR41" i="9" s="1"/>
  <c r="BI41" i="9"/>
  <c r="D22" i="18"/>
  <c r="M12" i="28"/>
  <c r="R22" i="21"/>
  <c r="BM12" i="28"/>
  <c r="BN12" i="28" s="1"/>
  <c r="AF12" i="28"/>
  <c r="AG12" i="28" s="1"/>
  <c r="AO11" i="28"/>
  <c r="AP11" i="28" s="1"/>
  <c r="CL14" i="28"/>
  <c r="CM14" i="28" s="1"/>
  <c r="X11" i="28"/>
  <c r="Y11" i="28" s="1"/>
  <c r="V11" i="28" s="1"/>
  <c r="W11" i="28" s="1"/>
  <c r="AM41" i="9"/>
  <c r="AS41" i="9" s="1"/>
  <c r="AL41" i="9"/>
  <c r="P11" i="28"/>
  <c r="Q11" i="28" s="1"/>
  <c r="AV31" i="9"/>
  <c r="AW31" i="9" s="1"/>
  <c r="AX31" i="9" s="1"/>
  <c r="AY31" i="9" s="1"/>
  <c r="BA31" i="9" s="1"/>
  <c r="BE31" i="9" s="1"/>
  <c r="BH31" i="9" s="1"/>
  <c r="J23" i="18"/>
  <c r="BJ13" i="28"/>
  <c r="AV38" i="9"/>
  <c r="AW38" i="9" s="1"/>
  <c r="AX38" i="9" s="1"/>
  <c r="AY38" i="9" s="1"/>
  <c r="BA38" i="9" s="1"/>
  <c r="BE38" i="9" s="1"/>
  <c r="BH38" i="9" s="1"/>
  <c r="AS11" i="9"/>
  <c r="AC13" i="28"/>
  <c r="F23" i="18"/>
  <c r="AL12" i="28"/>
  <c r="G22" i="18"/>
  <c r="CI15" i="28"/>
  <c r="M25" i="18"/>
  <c r="U12" i="28"/>
  <c r="E22" i="18"/>
  <c r="GM12" i="28" l="1"/>
  <c r="K22" i="18"/>
  <c r="BS12" i="28"/>
  <c r="AL34" i="9"/>
  <c r="AM34" i="9"/>
  <c r="AS34" i="9" s="1"/>
  <c r="AT34" i="9" s="1"/>
  <c r="AX34" i="9" s="1"/>
  <c r="GW12" i="28"/>
  <c r="GX12" i="28" s="1"/>
  <c r="GS12" i="28"/>
  <c r="GR12" i="28" s="1"/>
  <c r="GU12" i="28"/>
  <c r="GV12" i="28" s="1"/>
  <c r="AA23" i="18"/>
  <c r="GT13" i="28"/>
  <c r="GS11" i="28"/>
  <c r="GR11" i="28" s="1"/>
  <c r="AU12" i="28"/>
  <c r="AV12" i="28" s="1"/>
  <c r="DS13" i="28"/>
  <c r="DT13" i="28" s="1"/>
  <c r="DO13" i="28" s="1"/>
  <c r="DN13" i="28" s="1"/>
  <c r="AS12" i="28"/>
  <c r="AR12" i="28" s="1"/>
  <c r="DY11" i="28"/>
  <c r="DZ11" i="28" s="1"/>
  <c r="AK19" i="9" s="1"/>
  <c r="BZ10" i="28"/>
  <c r="BY10" i="28" s="1"/>
  <c r="Q24" i="18"/>
  <c r="DP14" i="28"/>
  <c r="BV11" i="28"/>
  <c r="BW11" i="28" s="1"/>
  <c r="BR11" i="28" s="1"/>
  <c r="BQ11" i="28" s="1"/>
  <c r="C22" i="18"/>
  <c r="E12" i="28"/>
  <c r="H12" i="28" s="1"/>
  <c r="I12" i="28" s="1"/>
  <c r="F12" i="28" s="1"/>
  <c r="G12" i="28" s="1"/>
  <c r="BQ30" i="9"/>
  <c r="BR30" i="9" s="1"/>
  <c r="BI30" i="9"/>
  <c r="L22" i="18"/>
  <c r="CA12" i="28"/>
  <c r="AL30" i="9"/>
  <c r="AM30" i="9"/>
  <c r="AS30" i="9" s="1"/>
  <c r="AT30" i="9" s="1"/>
  <c r="AX30" i="9" s="1"/>
  <c r="CD11" i="28"/>
  <c r="CE11" i="28" s="1"/>
  <c r="CB11" i="28" s="1"/>
  <c r="CC11" i="28" s="1"/>
  <c r="BZ11" i="28"/>
  <c r="BY11" i="28" s="1"/>
  <c r="AT11" i="9"/>
  <c r="AT41" i="9"/>
  <c r="AX41" i="9" s="1"/>
  <c r="FV11" i="28"/>
  <c r="FW11" i="28" s="1"/>
  <c r="FT11" i="28"/>
  <c r="FD11" i="28"/>
  <c r="FC11" i="28" s="1"/>
  <c r="FF11" i="28"/>
  <c r="FG11" i="28" s="1"/>
  <c r="EM12" i="28"/>
  <c r="EL12" i="28" s="1"/>
  <c r="EQ13" i="28"/>
  <c r="ER13" i="28"/>
  <c r="EM13" i="28" s="1"/>
  <c r="EL13" i="28" s="1"/>
  <c r="EI13" i="28"/>
  <c r="EJ13" i="28" s="1"/>
  <c r="HE12" i="28"/>
  <c r="HF12" i="28" s="1"/>
  <c r="HA12" i="28" s="1"/>
  <c r="GZ12" i="28" s="1"/>
  <c r="GO13" i="28"/>
  <c r="GP13" i="28" s="1"/>
  <c r="FX12" i="28"/>
  <c r="FY12" i="28" s="1"/>
  <c r="FT12" i="28" s="1"/>
  <c r="FS12" i="28" s="1"/>
  <c r="FH12" i="28"/>
  <c r="FI12" i="28" s="1"/>
  <c r="FD12" i="28" s="1"/>
  <c r="FC12" i="28" s="1"/>
  <c r="FF12" i="28"/>
  <c r="FG12" i="28" s="1"/>
  <c r="DK13" i="28"/>
  <c r="DL13" i="28" s="1"/>
  <c r="HC11" i="28"/>
  <c r="HD11" i="28" s="1"/>
  <c r="GN12" i="28"/>
  <c r="T24" i="18"/>
  <c r="EN14" i="28"/>
  <c r="S24" i="18"/>
  <c r="EF14" i="28"/>
  <c r="AB23" i="18"/>
  <c r="HB13" i="28"/>
  <c r="Z24" i="18"/>
  <c r="GL14" i="28"/>
  <c r="X23" i="18"/>
  <c r="FU13" i="28"/>
  <c r="V23" i="18"/>
  <c r="FE13" i="28"/>
  <c r="P24" i="18"/>
  <c r="DH14" i="28"/>
  <c r="EE12" i="28"/>
  <c r="ED12" i="28" s="1"/>
  <c r="AM11" i="28"/>
  <c r="AN11" i="28" s="1"/>
  <c r="AK11" i="28"/>
  <c r="AJ11" i="28" s="1"/>
  <c r="BK12" i="28"/>
  <c r="BL12" i="28" s="1"/>
  <c r="BI12" i="28"/>
  <c r="BH12" i="28" s="1"/>
  <c r="D12" i="28"/>
  <c r="C12" i="28" s="1"/>
  <c r="R23" i="18"/>
  <c r="DX13" i="28"/>
  <c r="BE13" i="28"/>
  <c r="BF13" i="28" s="1"/>
  <c r="EA12" i="28"/>
  <c r="EB12" i="28" s="1"/>
  <c r="AK22" i="9"/>
  <c r="BH22" i="9"/>
  <c r="H23" i="18"/>
  <c r="AT13" i="28"/>
  <c r="AW13" i="28" s="1"/>
  <c r="AX13" i="28" s="1"/>
  <c r="I24" i="18"/>
  <c r="BB14" i="28"/>
  <c r="BQ38" i="9"/>
  <c r="BR38" i="9" s="1"/>
  <c r="BI38" i="9"/>
  <c r="BQ31" i="9"/>
  <c r="BR31" i="9" s="1"/>
  <c r="BI31" i="9"/>
  <c r="L11" i="28"/>
  <c r="K11" i="28" s="1"/>
  <c r="N11" i="28"/>
  <c r="O11" i="28" s="1"/>
  <c r="CJ14" i="28"/>
  <c r="CK14" i="28" s="1"/>
  <c r="CH14" i="28"/>
  <c r="CG14" i="28" s="1"/>
  <c r="AB12" i="28"/>
  <c r="AA12" i="28" s="1"/>
  <c r="AD12" i="28"/>
  <c r="AE12" i="28" s="1"/>
  <c r="E23" i="18"/>
  <c r="U13" i="28"/>
  <c r="M26" i="18"/>
  <c r="CI16" i="28"/>
  <c r="G23" i="18"/>
  <c r="AL13" i="28"/>
  <c r="F24" i="18"/>
  <c r="AC14" i="28"/>
  <c r="X12" i="28"/>
  <c r="Y12" i="28" s="1"/>
  <c r="CL15" i="28"/>
  <c r="CM15" i="28" s="1"/>
  <c r="AO12" i="28"/>
  <c r="AP12" i="28" s="1"/>
  <c r="AK12" i="28" s="1"/>
  <c r="AJ12" i="28" s="1"/>
  <c r="AF13" i="28"/>
  <c r="AG13" i="28" s="1"/>
  <c r="BJ14" i="28"/>
  <c r="J24" i="18"/>
  <c r="T11" i="28"/>
  <c r="S11" i="28" s="1"/>
  <c r="AS23" i="9"/>
  <c r="AT23" i="9" s="1"/>
  <c r="S22" i="21"/>
  <c r="T22" i="21" s="1"/>
  <c r="U22" i="21" s="1"/>
  <c r="AS20" i="9" s="1"/>
  <c r="AT20" i="9" s="1"/>
  <c r="AU20" i="9" s="1"/>
  <c r="D23" i="18"/>
  <c r="M13" i="28"/>
  <c r="AK40" i="9"/>
  <c r="BH11" i="28"/>
  <c r="BM13" i="28"/>
  <c r="BN13" i="28" s="1"/>
  <c r="BK13" i="28" s="1"/>
  <c r="BL13" i="28" s="1"/>
  <c r="AK35" i="9"/>
  <c r="BH35" i="9"/>
  <c r="AV28" i="9"/>
  <c r="AW28" i="9" s="1"/>
  <c r="AX28" i="9" s="1"/>
  <c r="AY28" i="9" s="1"/>
  <c r="BA28" i="9" s="1"/>
  <c r="BE28" i="9" s="1"/>
  <c r="BH28" i="9" s="1"/>
  <c r="P12" i="28"/>
  <c r="Q12" i="28" s="1"/>
  <c r="AU11" i="9" l="1"/>
  <c r="AV11" i="9" s="1"/>
  <c r="AW11" i="9" s="1"/>
  <c r="AX11" i="9" s="1"/>
  <c r="AY11" i="9" s="1"/>
  <c r="BA11" i="9" s="1"/>
  <c r="BE11" i="9" s="1"/>
  <c r="BH11" i="9" s="1"/>
  <c r="E13" i="28"/>
  <c r="H13" i="28" s="1"/>
  <c r="I13" i="28" s="1"/>
  <c r="C23" i="18"/>
  <c r="DQ13" i="28"/>
  <c r="DR13" i="28" s="1"/>
  <c r="BT11" i="28"/>
  <c r="BU11" i="28" s="1"/>
  <c r="DS14" i="28"/>
  <c r="DT14" i="28" s="1"/>
  <c r="DO14" i="28" s="1"/>
  <c r="DN14" i="28" s="1"/>
  <c r="DQ14" i="28"/>
  <c r="DR14" i="28" s="1"/>
  <c r="Q25" i="18"/>
  <c r="DP15" i="28"/>
  <c r="BV12" i="28"/>
  <c r="BW12" i="28" s="1"/>
  <c r="BT12" i="28"/>
  <c r="BU12" i="28" s="1"/>
  <c r="BR12" i="28"/>
  <c r="BQ12" i="28" s="1"/>
  <c r="GW13" i="28"/>
  <c r="GX13" i="28" s="1"/>
  <c r="GS13" i="28"/>
  <c r="GR13" i="28" s="1"/>
  <c r="GU13" i="28"/>
  <c r="GV13" i="28" s="1"/>
  <c r="K23" i="18"/>
  <c r="BS13" i="28"/>
  <c r="AL19" i="9"/>
  <c r="AM19" i="9"/>
  <c r="AA24" i="18"/>
  <c r="GT14" i="28"/>
  <c r="DG13" i="28"/>
  <c r="DF13" i="28" s="1"/>
  <c r="DI13" i="28"/>
  <c r="DJ13" i="28" s="1"/>
  <c r="AS13" i="28"/>
  <c r="AR13" i="28" s="1"/>
  <c r="FV12" i="28"/>
  <c r="FW12" i="28" s="1"/>
  <c r="CD12" i="28"/>
  <c r="CE12" i="28" s="1"/>
  <c r="CB12" i="28" s="1"/>
  <c r="CC12" i="28" s="1"/>
  <c r="BZ12" i="28"/>
  <c r="BY12" i="28" s="1"/>
  <c r="L23" i="18"/>
  <c r="CA13" i="28"/>
  <c r="HC12" i="28"/>
  <c r="HD12" i="28" s="1"/>
  <c r="GK13" i="28"/>
  <c r="GJ13" i="28" s="1"/>
  <c r="GM13" i="28"/>
  <c r="GN13" i="28" s="1"/>
  <c r="EE13" i="28"/>
  <c r="ED13" i="28" s="1"/>
  <c r="EG13" i="28"/>
  <c r="EH13" i="28" s="1"/>
  <c r="DK14" i="28"/>
  <c r="DL14" i="28" s="1"/>
  <c r="DI14" i="28" s="1"/>
  <c r="DJ14" i="28" s="1"/>
  <c r="FH13" i="28"/>
  <c r="FI13" i="28" s="1"/>
  <c r="FD13" i="28" s="1"/>
  <c r="FC13" i="28" s="1"/>
  <c r="FX13" i="28"/>
  <c r="FY13" i="28" s="1"/>
  <c r="FV13" i="28" s="1"/>
  <c r="FW13" i="28" s="1"/>
  <c r="AK16" i="9"/>
  <c r="BH16" i="9"/>
  <c r="GO14" i="28"/>
  <c r="GP14" i="28"/>
  <c r="GK14" i="28" s="1"/>
  <c r="GJ14" i="28" s="1"/>
  <c r="HE13" i="28"/>
  <c r="HF13" i="28" s="1"/>
  <c r="HA13" i="28" s="1"/>
  <c r="GZ13" i="28" s="1"/>
  <c r="EI14" i="28"/>
  <c r="EJ14" i="28" s="1"/>
  <c r="ER14" i="28"/>
  <c r="EM14" i="28" s="1"/>
  <c r="EL14" i="28" s="1"/>
  <c r="EO14" i="28"/>
  <c r="EP14" i="28" s="1"/>
  <c r="EQ14" i="28"/>
  <c r="EO13" i="28"/>
  <c r="EP13" i="28" s="1"/>
  <c r="FS11" i="28"/>
  <c r="AK17" i="9"/>
  <c r="AU13" i="28"/>
  <c r="AV13" i="28" s="1"/>
  <c r="P25" i="18"/>
  <c r="DH15" i="28"/>
  <c r="V24" i="18"/>
  <c r="FE14" i="28"/>
  <c r="X24" i="18"/>
  <c r="FU14" i="28"/>
  <c r="Z25" i="18"/>
  <c r="GL15" i="28"/>
  <c r="HB14" i="28"/>
  <c r="AB24" i="18"/>
  <c r="EF15" i="28"/>
  <c r="S25" i="18"/>
  <c r="T25" i="18"/>
  <c r="EN15" i="28"/>
  <c r="BA13" i="28"/>
  <c r="AZ13" i="28" s="1"/>
  <c r="BC13" i="28"/>
  <c r="BD13" i="28" s="1"/>
  <c r="CJ15" i="28"/>
  <c r="CK15" i="28" s="1"/>
  <c r="CH15" i="28"/>
  <c r="CG15" i="28" s="1"/>
  <c r="DW12" i="28"/>
  <c r="DV12" i="28" s="1"/>
  <c r="DY12" i="28"/>
  <c r="DZ12" i="28" s="1"/>
  <c r="BE14" i="28"/>
  <c r="BF14" i="28" s="1"/>
  <c r="BC14" i="28" s="1"/>
  <c r="BD14" i="28" s="1"/>
  <c r="BQ22" i="9"/>
  <c r="BR22" i="9" s="1"/>
  <c r="BI22" i="9"/>
  <c r="R24" i="18"/>
  <c r="DX14" i="28"/>
  <c r="BB15" i="28"/>
  <c r="I25" i="18"/>
  <c r="AT14" i="28"/>
  <c r="H24" i="18"/>
  <c r="AM22" i="9"/>
  <c r="AS22" i="9" s="1"/>
  <c r="AL22" i="9"/>
  <c r="EA13" i="28"/>
  <c r="EB13" i="28" s="1"/>
  <c r="AK37" i="9"/>
  <c r="BH37" i="9"/>
  <c r="BQ28" i="9"/>
  <c r="BR28" i="9" s="1"/>
  <c r="BI28" i="9"/>
  <c r="D13" i="28"/>
  <c r="C13" i="28" s="1"/>
  <c r="F13" i="28"/>
  <c r="G13" i="28" s="1"/>
  <c r="N12" i="28"/>
  <c r="O12" i="28" s="1"/>
  <c r="L12" i="28"/>
  <c r="K12" i="28" s="1"/>
  <c r="AV20" i="9"/>
  <c r="AW20" i="9" s="1"/>
  <c r="AX20" i="9" s="1"/>
  <c r="AY20" i="9" s="1"/>
  <c r="BA20" i="9" s="1"/>
  <c r="BE20" i="9" s="1"/>
  <c r="AD13" i="28"/>
  <c r="AE13" i="28" s="1"/>
  <c r="AB13" i="28"/>
  <c r="AA13" i="28" s="1"/>
  <c r="V12" i="28"/>
  <c r="W12" i="28" s="1"/>
  <c r="T12" i="28"/>
  <c r="S12" i="28" s="1"/>
  <c r="AL35" i="9"/>
  <c r="AM35" i="9"/>
  <c r="AM40" i="9"/>
  <c r="AS40" i="9" s="1"/>
  <c r="AT40" i="9" s="1"/>
  <c r="AU40" i="9" s="1"/>
  <c r="AL40" i="9"/>
  <c r="D24" i="18"/>
  <c r="M14" i="28"/>
  <c r="J25" i="18"/>
  <c r="BJ15" i="28"/>
  <c r="AM12" i="28"/>
  <c r="AN12" i="28" s="1"/>
  <c r="AF14" i="28"/>
  <c r="AG14" i="28" s="1"/>
  <c r="AO13" i="28"/>
  <c r="AP13" i="28" s="1"/>
  <c r="CL16" i="28"/>
  <c r="CM16" i="28" s="1"/>
  <c r="X13" i="28"/>
  <c r="Y13" i="28" s="1"/>
  <c r="V13" i="28" s="1"/>
  <c r="W13" i="28" s="1"/>
  <c r="BI35" i="9"/>
  <c r="BQ35" i="9"/>
  <c r="BR35" i="9" s="1"/>
  <c r="BI13" i="28"/>
  <c r="BH13" i="28" s="1"/>
  <c r="P13" i="28"/>
  <c r="Q13" i="28" s="1"/>
  <c r="N13" i="28" s="1"/>
  <c r="O13" i="28" s="1"/>
  <c r="V22" i="21"/>
  <c r="W22" i="21" s="1"/>
  <c r="AV23" i="9"/>
  <c r="AW23" i="9" s="1"/>
  <c r="AX23" i="9" s="1"/>
  <c r="AY23" i="9" s="1"/>
  <c r="BA23" i="9" s="1"/>
  <c r="BE23" i="9" s="1"/>
  <c r="BM14" i="28"/>
  <c r="BN14" i="28" s="1"/>
  <c r="AC15" i="28"/>
  <c r="F25" i="18"/>
  <c r="AL14" i="28"/>
  <c r="G24" i="18"/>
  <c r="CI17" i="28"/>
  <c r="M27" i="18"/>
  <c r="U14" i="28"/>
  <c r="E24" i="18"/>
  <c r="BQ11" i="9" l="1"/>
  <c r="BR11" i="9" s="1"/>
  <c r="BI11" i="9"/>
  <c r="GM14" i="28"/>
  <c r="GN14" i="28" s="1"/>
  <c r="Q26" i="18"/>
  <c r="DP16" i="28"/>
  <c r="AA25" i="18"/>
  <c r="GT15" i="28"/>
  <c r="GW14" i="28"/>
  <c r="GX14" i="28" s="1"/>
  <c r="GS14" i="28" s="1"/>
  <c r="GR14" i="28" s="1"/>
  <c r="BV13" i="28"/>
  <c r="BW13" i="28" s="1"/>
  <c r="BR13" i="28" s="1"/>
  <c r="BQ13" i="28" s="1"/>
  <c r="BT13" i="28"/>
  <c r="BU13" i="28" s="1"/>
  <c r="C24" i="18"/>
  <c r="E14" i="28"/>
  <c r="K24" i="18"/>
  <c r="BS14" i="28"/>
  <c r="DS15" i="28"/>
  <c r="DT15" i="28" s="1"/>
  <c r="DQ15" i="28" s="1"/>
  <c r="DR15" i="28" s="1"/>
  <c r="CJ16" i="28"/>
  <c r="CK16" i="28" s="1"/>
  <c r="CH16" i="28"/>
  <c r="CG16" i="28" s="1"/>
  <c r="DG14" i="28"/>
  <c r="DF14" i="28" s="1"/>
  <c r="L24" i="18"/>
  <c r="CA14" i="28"/>
  <c r="CD13" i="28"/>
  <c r="CE13" i="28" s="1"/>
  <c r="CB13" i="28" s="1"/>
  <c r="CC13" i="28" s="1"/>
  <c r="AT22" i="9"/>
  <c r="AX22" i="9" s="1"/>
  <c r="DY13" i="28"/>
  <c r="DZ13" i="28" s="1"/>
  <c r="DW13" i="28"/>
  <c r="DV13" i="28" s="1"/>
  <c r="EE14" i="28"/>
  <c r="ED14" i="28" s="1"/>
  <c r="EG14" i="28"/>
  <c r="EH14" i="28" s="1"/>
  <c r="EQ15" i="28"/>
  <c r="ER15" i="28"/>
  <c r="EO15" i="28" s="1"/>
  <c r="EP15" i="28" s="1"/>
  <c r="S26" i="18"/>
  <c r="EF16" i="28"/>
  <c r="AB25" i="18"/>
  <c r="HB15" i="28"/>
  <c r="GO15" i="28"/>
  <c r="GP15" i="28" s="1"/>
  <c r="GK15" i="28" s="1"/>
  <c r="GJ15" i="28" s="1"/>
  <c r="FX14" i="28"/>
  <c r="FY14" i="28"/>
  <c r="FT14" i="28" s="1"/>
  <c r="FV14" i="28"/>
  <c r="FW14" i="28" s="1"/>
  <c r="AK15" i="9"/>
  <c r="BH15" i="9"/>
  <c r="FH14" i="28"/>
  <c r="FI14" i="28" s="1"/>
  <c r="FF14" i="28" s="1"/>
  <c r="FG14" i="28" s="1"/>
  <c r="FD14" i="28"/>
  <c r="FC14" i="28" s="1"/>
  <c r="DK15" i="28"/>
  <c r="DL15" i="28" s="1"/>
  <c r="DI15" i="28" s="1"/>
  <c r="DJ15" i="28" s="1"/>
  <c r="AL17" i="9"/>
  <c r="AM17" i="9"/>
  <c r="AS17" i="9" s="1"/>
  <c r="BQ16" i="9"/>
  <c r="BR16" i="9" s="1"/>
  <c r="BI16" i="9"/>
  <c r="AL16" i="9"/>
  <c r="AM16" i="9"/>
  <c r="AS16" i="9" s="1"/>
  <c r="T26" i="18"/>
  <c r="EN16" i="28"/>
  <c r="EI15" i="28"/>
  <c r="EJ15" i="28" s="1"/>
  <c r="Z26" i="18"/>
  <c r="GL16" i="28"/>
  <c r="X25" i="18"/>
  <c r="FU15" i="28"/>
  <c r="V25" i="18"/>
  <c r="FE15" i="28"/>
  <c r="P26" i="18"/>
  <c r="DH16" i="28"/>
  <c r="AK18" i="9"/>
  <c r="BH18" i="9"/>
  <c r="HC13" i="28"/>
  <c r="HD13" i="28" s="1"/>
  <c r="HE14" i="28"/>
  <c r="HF14" i="28" s="1"/>
  <c r="FT13" i="28"/>
  <c r="FS13" i="28" s="1"/>
  <c r="FF13" i="28"/>
  <c r="FG13" i="28" s="1"/>
  <c r="AK13" i="28"/>
  <c r="AJ13" i="28" s="1"/>
  <c r="AM13" i="28"/>
  <c r="AN13" i="28" s="1"/>
  <c r="AD14" i="28"/>
  <c r="AE14" i="28" s="1"/>
  <c r="AB14" i="28"/>
  <c r="AA14" i="28" s="1"/>
  <c r="T13" i="28"/>
  <c r="S13" i="28" s="1"/>
  <c r="BQ37" i="9"/>
  <c r="BR37" i="9" s="1"/>
  <c r="BI37" i="9"/>
  <c r="AK21" i="9"/>
  <c r="AW14" i="28"/>
  <c r="AX14" i="28" s="1"/>
  <c r="AS14" i="28" s="1"/>
  <c r="AR14" i="28" s="1"/>
  <c r="BE15" i="28"/>
  <c r="BF15" i="28" s="1"/>
  <c r="R25" i="18"/>
  <c r="DX15" i="28"/>
  <c r="BA14" i="28"/>
  <c r="AZ14" i="28" s="1"/>
  <c r="AM37" i="9"/>
  <c r="AS37" i="9" s="1"/>
  <c r="AL37" i="9"/>
  <c r="AT15" i="28"/>
  <c r="AW15" i="28" s="1"/>
  <c r="AX15" i="28" s="1"/>
  <c r="H25" i="18"/>
  <c r="BB16" i="28"/>
  <c r="I26" i="18"/>
  <c r="EA14" i="28"/>
  <c r="EB14" i="28" s="1"/>
  <c r="DY14" i="28" s="1"/>
  <c r="DZ14" i="28" s="1"/>
  <c r="AK29" i="9"/>
  <c r="BH29" i="9"/>
  <c r="BK14" i="28"/>
  <c r="BL14" i="28" s="1"/>
  <c r="BI14" i="28"/>
  <c r="BH14" i="28" s="1"/>
  <c r="X14" i="28"/>
  <c r="Y14" i="28" s="1"/>
  <c r="CL17" i="28"/>
  <c r="CM17" i="28" s="1"/>
  <c r="AO14" i="28"/>
  <c r="AP14" i="28" s="1"/>
  <c r="AK14" i="28" s="1"/>
  <c r="AJ14" i="28" s="1"/>
  <c r="AF15" i="28"/>
  <c r="AG15" i="28" s="1"/>
  <c r="X22" i="21"/>
  <c r="J26" i="18"/>
  <c r="BJ16" i="28"/>
  <c r="D25" i="18"/>
  <c r="M15" i="28"/>
  <c r="AV40" i="9"/>
  <c r="AW40" i="9" s="1"/>
  <c r="AX40" i="9" s="1"/>
  <c r="AY40" i="9" s="1"/>
  <c r="BA40" i="9" s="1"/>
  <c r="BE40" i="9" s="1"/>
  <c r="BH40" i="9" s="1"/>
  <c r="AS35" i="9"/>
  <c r="E25" i="18"/>
  <c r="U15" i="28"/>
  <c r="M28" i="18"/>
  <c r="CI18" i="28"/>
  <c r="G25" i="18"/>
  <c r="AL15" i="28"/>
  <c r="F26" i="18"/>
  <c r="AC16" i="28"/>
  <c r="L13" i="28"/>
  <c r="K13" i="28" s="1"/>
  <c r="BM15" i="28"/>
  <c r="BN15" i="28" s="1"/>
  <c r="P14" i="28"/>
  <c r="Q14" i="28" s="1"/>
  <c r="BR14" i="28" l="1"/>
  <c r="BQ14" i="28" s="1"/>
  <c r="GW15" i="28"/>
  <c r="GX15" i="28" s="1"/>
  <c r="AS15" i="28"/>
  <c r="AR15" i="28" s="1"/>
  <c r="K25" i="18"/>
  <c r="BS15" i="28"/>
  <c r="AA26" i="18"/>
  <c r="GT16" i="28"/>
  <c r="H14" i="28"/>
  <c r="I14" i="28" s="1"/>
  <c r="GU14" i="28"/>
  <c r="GV14" i="28" s="1"/>
  <c r="E15" i="28"/>
  <c r="H15" i="28" s="1"/>
  <c r="I15" i="28" s="1"/>
  <c r="C25" i="18"/>
  <c r="DS16" i="28"/>
  <c r="DT16" i="28" s="1"/>
  <c r="DQ16" i="28" s="1"/>
  <c r="DR16" i="28" s="1"/>
  <c r="AK10" i="9"/>
  <c r="BH10" i="9"/>
  <c r="DO15" i="28"/>
  <c r="DN15" i="28" s="1"/>
  <c r="Q27" i="18"/>
  <c r="DP17" i="28"/>
  <c r="BV14" i="28"/>
  <c r="BW14" i="28" s="1"/>
  <c r="BT14" i="28" s="1"/>
  <c r="BU14" i="28" s="1"/>
  <c r="BC15" i="28"/>
  <c r="BD15" i="28" s="1"/>
  <c r="BA15" i="28"/>
  <c r="AZ15" i="28" s="1"/>
  <c r="DG15" i="28"/>
  <c r="DF15" i="28" s="1"/>
  <c r="BZ13" i="28"/>
  <c r="BY13" i="28" s="1"/>
  <c r="CD14" i="28"/>
  <c r="CE14" i="28" s="1"/>
  <c r="CB14" i="28" s="1"/>
  <c r="CC14" i="28" s="1"/>
  <c r="L25" i="18"/>
  <c r="CA15" i="28"/>
  <c r="AT16" i="9"/>
  <c r="AX16" i="9" s="1"/>
  <c r="AT37" i="9"/>
  <c r="AX37" i="9" s="1"/>
  <c r="AT35" i="9"/>
  <c r="AX35" i="9" s="1"/>
  <c r="AT17" i="9"/>
  <c r="HC14" i="28"/>
  <c r="HD14" i="28" s="1"/>
  <c r="HA14" i="28"/>
  <c r="GZ14" i="28" s="1"/>
  <c r="EG15" i="28"/>
  <c r="EE15" i="28"/>
  <c r="ED15" i="28" s="1"/>
  <c r="AK13" i="9"/>
  <c r="FS14" i="28"/>
  <c r="AU15" i="28"/>
  <c r="AV15" i="28" s="1"/>
  <c r="DW14" i="28"/>
  <c r="DV14" i="28" s="1"/>
  <c r="BI18" i="9"/>
  <c r="BQ18" i="9"/>
  <c r="BR18" i="9" s="1"/>
  <c r="DK16" i="28"/>
  <c r="DL16" i="28" s="1"/>
  <c r="DI16" i="28" s="1"/>
  <c r="DJ16" i="28" s="1"/>
  <c r="FH15" i="28"/>
  <c r="FI15" i="28" s="1"/>
  <c r="FD15" i="28" s="1"/>
  <c r="FC15" i="28" s="1"/>
  <c r="FX15" i="28"/>
  <c r="FY15" i="28" s="1"/>
  <c r="FT15" i="28" s="1"/>
  <c r="FS15" i="28" s="1"/>
  <c r="GO16" i="28"/>
  <c r="GP16" i="28" s="1"/>
  <c r="GK16" i="28" s="1"/>
  <c r="GJ16" i="28" s="1"/>
  <c r="T27" i="18"/>
  <c r="EN17" i="28"/>
  <c r="BQ15" i="9"/>
  <c r="BR15" i="9" s="1"/>
  <c r="BI15" i="9"/>
  <c r="HE15" i="28"/>
  <c r="HF15" i="28" s="1"/>
  <c r="EI16" i="28"/>
  <c r="EJ16" i="28" s="1"/>
  <c r="AL18" i="9"/>
  <c r="AM18" i="9"/>
  <c r="AS18" i="9" s="1"/>
  <c r="P27" i="18"/>
  <c r="DH17" i="28"/>
  <c r="V26" i="18"/>
  <c r="FE16" i="28"/>
  <c r="X26" i="18"/>
  <c r="FU16" i="28"/>
  <c r="Z27" i="18"/>
  <c r="GL17" i="28"/>
  <c r="EQ16" i="28"/>
  <c r="ER16" i="28" s="1"/>
  <c r="AM15" i="9"/>
  <c r="AS15" i="9" s="1"/>
  <c r="AL15" i="9"/>
  <c r="GM15" i="28"/>
  <c r="GN15" i="28" s="1"/>
  <c r="AB26" i="18"/>
  <c r="HB16" i="28"/>
  <c r="S27" i="18"/>
  <c r="EF17" i="28"/>
  <c r="EM15" i="28"/>
  <c r="EL15" i="28" s="1"/>
  <c r="L14" i="28"/>
  <c r="K14" i="28" s="1"/>
  <c r="N14" i="28"/>
  <c r="O14" i="28" s="1"/>
  <c r="CH17" i="28"/>
  <c r="CG17" i="28" s="1"/>
  <c r="CJ17" i="28"/>
  <c r="CK17" i="28" s="1"/>
  <c r="BI29" i="9"/>
  <c r="BQ29" i="9"/>
  <c r="BR29" i="9" s="1"/>
  <c r="BE16" i="28"/>
  <c r="BF16" i="28" s="1"/>
  <c r="R26" i="18"/>
  <c r="DX16" i="28"/>
  <c r="AU14" i="28"/>
  <c r="AV14" i="28" s="1"/>
  <c r="AL21" i="9"/>
  <c r="AM21" i="9"/>
  <c r="AM14" i="28"/>
  <c r="AN14" i="28" s="1"/>
  <c r="AM29" i="9"/>
  <c r="AS29" i="9" s="1"/>
  <c r="AL29" i="9"/>
  <c r="I27" i="18"/>
  <c r="BB17" i="28"/>
  <c r="H26" i="18"/>
  <c r="AT16" i="28"/>
  <c r="AW16" i="28" s="1"/>
  <c r="AX16" i="28" s="1"/>
  <c r="EA15" i="28"/>
  <c r="EB15" i="28" s="1"/>
  <c r="DW15" i="28" s="1"/>
  <c r="DV15" i="28" s="1"/>
  <c r="AD15" i="28"/>
  <c r="AE15" i="28" s="1"/>
  <c r="AB15" i="28"/>
  <c r="AA15" i="28" s="1"/>
  <c r="AU16" i="28"/>
  <c r="AV16" i="28" s="1"/>
  <c r="BK15" i="28"/>
  <c r="BL15" i="28" s="1"/>
  <c r="BI15" i="28"/>
  <c r="BH15" i="28" s="1"/>
  <c r="F15" i="28"/>
  <c r="G15" i="28" s="1"/>
  <c r="D15" i="28"/>
  <c r="C15" i="28" s="1"/>
  <c r="V14" i="28"/>
  <c r="W14" i="28" s="1"/>
  <c r="T14" i="28"/>
  <c r="S14" i="28" s="1"/>
  <c r="AF16" i="28"/>
  <c r="AG16" i="28" s="1"/>
  <c r="CL18" i="28"/>
  <c r="CM18" i="28" s="1"/>
  <c r="BQ40" i="9"/>
  <c r="BR40" i="9" s="1"/>
  <c r="BI40" i="9"/>
  <c r="P15" i="28"/>
  <c r="Q15" i="28" s="1"/>
  <c r="BM16" i="28"/>
  <c r="BN16" i="28" s="1"/>
  <c r="AS19" i="9"/>
  <c r="AT19" i="9" s="1"/>
  <c r="AU19" i="9" s="1"/>
  <c r="AO15" i="28"/>
  <c r="AP15" i="28" s="1"/>
  <c r="X15" i="28"/>
  <c r="Y15" i="28" s="1"/>
  <c r="AC17" i="28"/>
  <c r="F27" i="18"/>
  <c r="AL16" i="28"/>
  <c r="G26" i="18"/>
  <c r="CI19" i="28"/>
  <c r="M29" i="18"/>
  <c r="U16" i="28"/>
  <c r="E26" i="18"/>
  <c r="D26" i="18"/>
  <c r="M16" i="28"/>
  <c r="J27" i="18"/>
  <c r="BJ17" i="28"/>
  <c r="Y22" i="21"/>
  <c r="Z22" i="21" s="1"/>
  <c r="AA22" i="21" s="1"/>
  <c r="AB22" i="21" s="1"/>
  <c r="AC22" i="21" s="1"/>
  <c r="AD22" i="21" s="1"/>
  <c r="AU17" i="9" l="1"/>
  <c r="AV17" i="9" s="1"/>
  <c r="AW17" i="9" s="1"/>
  <c r="AX17" i="9" s="1"/>
  <c r="AY17" i="9" s="1"/>
  <c r="BA17" i="9" s="1"/>
  <c r="BE17" i="9" s="1"/>
  <c r="BH17" i="9" s="1"/>
  <c r="GU15" i="28"/>
  <c r="GV15" i="28" s="1"/>
  <c r="GS15" i="28"/>
  <c r="GR15" i="28" s="1"/>
  <c r="D14" i="28"/>
  <c r="C14" i="28" s="1"/>
  <c r="F14" i="28"/>
  <c r="G14" i="28" s="1"/>
  <c r="EH15" i="28"/>
  <c r="AK12" i="9"/>
  <c r="C26" i="18"/>
  <c r="E16" i="28"/>
  <c r="H16" i="28" s="1"/>
  <c r="I16" i="28" s="1"/>
  <c r="BT15" i="28"/>
  <c r="BU15" i="28" s="1"/>
  <c r="BV15" i="28"/>
  <c r="BW15" i="28" s="1"/>
  <c r="BR15" i="28" s="1"/>
  <c r="BQ15" i="28" s="1"/>
  <c r="DO16" i="28"/>
  <c r="DN16" i="28" s="1"/>
  <c r="AA27" i="18"/>
  <c r="GT17" i="28"/>
  <c r="DS17" i="28"/>
  <c r="DT17" i="28" s="1"/>
  <c r="DQ17" i="28" s="1"/>
  <c r="DR17" i="28" s="1"/>
  <c r="K26" i="18"/>
  <c r="BS16" i="28"/>
  <c r="Q28" i="18"/>
  <c r="DP18" i="28"/>
  <c r="BI10" i="9"/>
  <c r="BQ10" i="9"/>
  <c r="BR10" i="9" s="1"/>
  <c r="AM10" i="9"/>
  <c r="AS10" i="9" s="1"/>
  <c r="AT10" i="9" s="1"/>
  <c r="AX10" i="9" s="1"/>
  <c r="AL10" i="9"/>
  <c r="GW16" i="28"/>
  <c r="GX16" i="28" s="1"/>
  <c r="GU16" i="28" s="1"/>
  <c r="GV16" i="28" s="1"/>
  <c r="L26" i="18"/>
  <c r="CA16" i="28"/>
  <c r="FV15" i="28"/>
  <c r="FW15" i="28" s="1"/>
  <c r="BZ14" i="28"/>
  <c r="BY14" i="28" s="1"/>
  <c r="FF15" i="28"/>
  <c r="FG15" i="28" s="1"/>
  <c r="DG16" i="28"/>
  <c r="DF16" i="28" s="1"/>
  <c r="AS16" i="28"/>
  <c r="AR16" i="28" s="1"/>
  <c r="GM16" i="28"/>
  <c r="GN16" i="28" s="1"/>
  <c r="CD15" i="28"/>
  <c r="CE15" i="28" s="1"/>
  <c r="AT15" i="9"/>
  <c r="AX15" i="9" s="1"/>
  <c r="AT29" i="9"/>
  <c r="AX29" i="9" s="1"/>
  <c r="AT18" i="9"/>
  <c r="AX18" i="9" s="1"/>
  <c r="HA15" i="28"/>
  <c r="GZ15" i="28" s="1"/>
  <c r="HC15" i="28"/>
  <c r="HD15" i="28" s="1"/>
  <c r="EM16" i="28"/>
  <c r="EL16" i="28" s="1"/>
  <c r="EO16" i="28"/>
  <c r="EP16" i="28" s="1"/>
  <c r="EG16" i="28"/>
  <c r="EH16" i="28" s="1"/>
  <c r="EE16" i="28"/>
  <c r="ED16" i="28" s="1"/>
  <c r="EI17" i="28"/>
  <c r="EJ17" i="28" s="1"/>
  <c r="EG17" i="28" s="1"/>
  <c r="EH17" i="28" s="1"/>
  <c r="HE16" i="28"/>
  <c r="HF16" i="28" s="1"/>
  <c r="Z28" i="18"/>
  <c r="GL18" i="28"/>
  <c r="X27" i="18"/>
  <c r="FU17" i="28"/>
  <c r="V27" i="18"/>
  <c r="FE17" i="28"/>
  <c r="P28" i="18"/>
  <c r="DH18" i="28"/>
  <c r="T28" i="18"/>
  <c r="EN18" i="28"/>
  <c r="S28" i="18"/>
  <c r="EF18" i="28"/>
  <c r="AB27" i="18"/>
  <c r="HB17" i="28"/>
  <c r="GO17" i="28"/>
  <c r="GP17" i="28" s="1"/>
  <c r="GM17" i="28" s="1"/>
  <c r="GN17" i="28" s="1"/>
  <c r="FX16" i="28"/>
  <c r="FY16" i="28" s="1"/>
  <c r="FV16" i="28" s="1"/>
  <c r="FW16" i="28" s="1"/>
  <c r="FT16" i="28"/>
  <c r="FS16" i="28" s="1"/>
  <c r="FD16" i="28"/>
  <c r="FC16" i="28" s="1"/>
  <c r="FH16" i="28"/>
  <c r="FI16" i="28" s="1"/>
  <c r="FF16" i="28"/>
  <c r="FG16" i="28" s="1"/>
  <c r="DK17" i="28"/>
  <c r="DL17" i="28" s="1"/>
  <c r="DI17" i="28" s="1"/>
  <c r="DJ17" i="28" s="1"/>
  <c r="DG17" i="28"/>
  <c r="DF17" i="28" s="1"/>
  <c r="EQ17" i="28"/>
  <c r="ER17" i="28" s="1"/>
  <c r="AL13" i="9"/>
  <c r="AM13" i="9"/>
  <c r="AS13" i="9" s="1"/>
  <c r="AT13" i="9" s="1"/>
  <c r="AU13" i="9" s="1"/>
  <c r="AM15" i="28"/>
  <c r="AN15" i="28" s="1"/>
  <c r="AK15" i="28"/>
  <c r="AJ15" i="28" s="1"/>
  <c r="BA16" i="28"/>
  <c r="AZ16" i="28" s="1"/>
  <c r="BC16" i="28"/>
  <c r="BD16" i="28" s="1"/>
  <c r="AT17" i="28"/>
  <c r="H27" i="18"/>
  <c r="BB18" i="28"/>
  <c r="I28" i="18"/>
  <c r="DY15" i="28"/>
  <c r="DZ15" i="28" s="1"/>
  <c r="BE17" i="28"/>
  <c r="BF17" i="28" s="1"/>
  <c r="AS21" i="9"/>
  <c r="AT21" i="9" s="1"/>
  <c r="AU21" i="9" s="1"/>
  <c r="R27" i="18"/>
  <c r="DX17" i="28"/>
  <c r="EA16" i="28"/>
  <c r="EB16" i="28" s="1"/>
  <c r="F16" i="28"/>
  <c r="G16" i="28" s="1"/>
  <c r="D16" i="28"/>
  <c r="C16" i="28" s="1"/>
  <c r="BK16" i="28"/>
  <c r="BL16" i="28" s="1"/>
  <c r="BI16" i="28"/>
  <c r="BH16" i="28" s="1"/>
  <c r="CH18" i="28"/>
  <c r="CG18" i="28" s="1"/>
  <c r="CJ18" i="28"/>
  <c r="CK18" i="28" s="1"/>
  <c r="V15" i="28"/>
  <c r="W15" i="28" s="1"/>
  <c r="T15" i="28"/>
  <c r="S15" i="28" s="1"/>
  <c r="N15" i="28"/>
  <c r="O15" i="28" s="1"/>
  <c r="L15" i="28"/>
  <c r="K15" i="28" s="1"/>
  <c r="AD16" i="28"/>
  <c r="AE16" i="28" s="1"/>
  <c r="AB16" i="28"/>
  <c r="AA16" i="28" s="1"/>
  <c r="E27" i="18"/>
  <c r="U17" i="28"/>
  <c r="G27" i="18"/>
  <c r="AL17" i="28"/>
  <c r="F28" i="18"/>
  <c r="AC18" i="28"/>
  <c r="AV19" i="9"/>
  <c r="AW19" i="9" s="1"/>
  <c r="AX19" i="9" s="1"/>
  <c r="AY19" i="9" s="1"/>
  <c r="BA19" i="9" s="1"/>
  <c r="BE19" i="9" s="1"/>
  <c r="BH19" i="9" s="1"/>
  <c r="BM17" i="28"/>
  <c r="BN17" i="28" s="1"/>
  <c r="P16" i="28"/>
  <c r="Q16" i="28" s="1"/>
  <c r="M30" i="18"/>
  <c r="CI20" i="28"/>
  <c r="BJ18" i="28"/>
  <c r="J28" i="18"/>
  <c r="D27" i="18"/>
  <c r="M17" i="28"/>
  <c r="X16" i="28"/>
  <c r="Y16" i="28" s="1"/>
  <c r="CL19" i="28"/>
  <c r="CM19" i="28" s="1"/>
  <c r="AO16" i="28"/>
  <c r="AP16" i="28" s="1"/>
  <c r="AF17" i="28"/>
  <c r="AG17" i="28" s="1"/>
  <c r="AD17" i="28" s="1"/>
  <c r="AE17" i="28" s="1"/>
  <c r="AR6" i="9"/>
  <c r="BQ17" i="9" l="1"/>
  <c r="BR17" i="9" s="1"/>
  <c r="BI17" i="9"/>
  <c r="DO17" i="28"/>
  <c r="DN17" i="28" s="1"/>
  <c r="E17" i="28"/>
  <c r="H17" i="28" s="1"/>
  <c r="I17" i="28" s="1"/>
  <c r="C27" i="18"/>
  <c r="GW17" i="28"/>
  <c r="GX17" i="28" s="1"/>
  <c r="GS17" i="28"/>
  <c r="GR17" i="28" s="1"/>
  <c r="GU17" i="28"/>
  <c r="GV17" i="28" s="1"/>
  <c r="AL12" i="9"/>
  <c r="AM12" i="9"/>
  <c r="AS12" i="9" s="1"/>
  <c r="AT12" i="9" s="1"/>
  <c r="AU12" i="9" s="1"/>
  <c r="AV12" i="9" s="1"/>
  <c r="AW12" i="9" s="1"/>
  <c r="AX12" i="9" s="1"/>
  <c r="AY12" i="9" s="1"/>
  <c r="BA12" i="9" s="1"/>
  <c r="BE12" i="9" s="1"/>
  <c r="BH12" i="9" s="1"/>
  <c r="DS18" i="28"/>
  <c r="DT18" i="28" s="1"/>
  <c r="DQ18" i="28"/>
  <c r="DR18" i="28" s="1"/>
  <c r="DO18" i="28"/>
  <c r="DN18" i="28" s="1"/>
  <c r="AA28" i="18"/>
  <c r="GT18" i="28"/>
  <c r="GS16" i="28"/>
  <c r="GR16" i="28" s="1"/>
  <c r="Q29" i="18"/>
  <c r="DP19" i="28"/>
  <c r="BV16" i="28"/>
  <c r="BW16" i="28" s="1"/>
  <c r="BR16" i="28" s="1"/>
  <c r="BQ16" i="28" s="1"/>
  <c r="BT16" i="28"/>
  <c r="BU16" i="28" s="1"/>
  <c r="K27" i="18"/>
  <c r="BS17" i="28"/>
  <c r="BZ15" i="28"/>
  <c r="BY15" i="28" s="1"/>
  <c r="CB15" i="28"/>
  <c r="CC15" i="28" s="1"/>
  <c r="AB17" i="28"/>
  <c r="AA17" i="28" s="1"/>
  <c r="CD16" i="28"/>
  <c r="CE16" i="28" s="1"/>
  <c r="L27" i="18"/>
  <c r="CA17" i="28"/>
  <c r="AV13" i="9"/>
  <c r="AW13" i="9" s="1"/>
  <c r="AX13" i="9" s="1"/>
  <c r="AY13" i="9" s="1"/>
  <c r="BA13" i="9" s="1"/>
  <c r="BE13" i="9" s="1"/>
  <c r="BH13" i="9" s="1"/>
  <c r="EM17" i="28"/>
  <c r="EL17" i="28" s="1"/>
  <c r="EO17" i="28"/>
  <c r="EP17" i="28" s="1"/>
  <c r="BI17" i="28"/>
  <c r="BH17" i="28" s="1"/>
  <c r="BK17" i="28"/>
  <c r="BL17" i="28" s="1"/>
  <c r="HC16" i="28"/>
  <c r="HD16" i="28" s="1"/>
  <c r="HA16" i="28"/>
  <c r="GZ16" i="28" s="1"/>
  <c r="GK17" i="28"/>
  <c r="GJ17" i="28" s="1"/>
  <c r="HB18" i="28"/>
  <c r="AB28" i="18"/>
  <c r="EF19" i="28"/>
  <c r="S29" i="18"/>
  <c r="T29" i="18"/>
  <c r="EN19" i="28"/>
  <c r="P29" i="18"/>
  <c r="DH19" i="28"/>
  <c r="V28" i="18"/>
  <c r="FE18" i="28"/>
  <c r="X28" i="18"/>
  <c r="FU18" i="28"/>
  <c r="Z29" i="18"/>
  <c r="GL19" i="28"/>
  <c r="EE17" i="28"/>
  <c r="ED17" i="28" s="1"/>
  <c r="HE17" i="28"/>
  <c r="HF17" i="28" s="1"/>
  <c r="EI18" i="28"/>
  <c r="EJ18" i="28" s="1"/>
  <c r="EQ18" i="28"/>
  <c r="ER18" i="28"/>
  <c r="EO18" i="28" s="1"/>
  <c r="EP18" i="28" s="1"/>
  <c r="DK18" i="28"/>
  <c r="DL18" i="28" s="1"/>
  <c r="DI18" i="28" s="1"/>
  <c r="DJ18" i="28" s="1"/>
  <c r="FH17" i="28"/>
  <c r="FI17" i="28" s="1"/>
  <c r="FD17" i="28" s="1"/>
  <c r="FC17" i="28" s="1"/>
  <c r="FF17" i="28"/>
  <c r="FG17" i="28" s="1"/>
  <c r="FX17" i="28"/>
  <c r="FY17" i="28" s="1"/>
  <c r="GO18" i="28"/>
  <c r="GP18" i="28" s="1"/>
  <c r="GM18" i="28" s="1"/>
  <c r="GN18" i="28" s="1"/>
  <c r="D17" i="28"/>
  <c r="C17" i="28" s="1"/>
  <c r="BA17" i="28"/>
  <c r="AZ17" i="28" s="1"/>
  <c r="BC17" i="28"/>
  <c r="BD17" i="28" s="1"/>
  <c r="T16" i="28"/>
  <c r="S16" i="28" s="1"/>
  <c r="V16" i="28"/>
  <c r="W16" i="28" s="1"/>
  <c r="DY16" i="28"/>
  <c r="DZ16" i="28" s="1"/>
  <c r="DW16" i="28"/>
  <c r="DV16" i="28" s="1"/>
  <c r="EA17" i="28"/>
  <c r="EB17" i="28" s="1"/>
  <c r="DY17" i="28" s="1"/>
  <c r="DZ17" i="28" s="1"/>
  <c r="BB19" i="28"/>
  <c r="BE19" i="28" s="1"/>
  <c r="BF19" i="28" s="1"/>
  <c r="I29" i="18"/>
  <c r="AT18" i="28"/>
  <c r="AW18" i="28" s="1"/>
  <c r="AX18" i="28" s="1"/>
  <c r="H28" i="18"/>
  <c r="R28" i="18"/>
  <c r="DX18" i="28"/>
  <c r="AV21" i="9"/>
  <c r="AW21" i="9" s="1"/>
  <c r="AX21" i="9" s="1"/>
  <c r="AY21" i="9" s="1"/>
  <c r="BA21" i="9" s="1"/>
  <c r="BE21" i="9" s="1"/>
  <c r="BH21" i="9" s="1"/>
  <c r="BE18" i="28"/>
  <c r="BF18" i="28" s="1"/>
  <c r="AW17" i="28"/>
  <c r="AX17" i="28" s="1"/>
  <c r="AS17" i="28" s="1"/>
  <c r="AR17" i="28" s="1"/>
  <c r="CJ19" i="28"/>
  <c r="CK19" i="28" s="1"/>
  <c r="CH19" i="28"/>
  <c r="CG19" i="28" s="1"/>
  <c r="L16" i="28"/>
  <c r="K16" i="28" s="1"/>
  <c r="N16" i="28"/>
  <c r="O16" i="28" s="1"/>
  <c r="AK16" i="28"/>
  <c r="AJ16" i="28" s="1"/>
  <c r="AM16" i="28"/>
  <c r="AN16" i="28" s="1"/>
  <c r="AU18" i="28"/>
  <c r="AV18" i="28" s="1"/>
  <c r="BI19" i="9"/>
  <c r="BQ19" i="9"/>
  <c r="AF18" i="28"/>
  <c r="AG18" i="28" s="1"/>
  <c r="X17" i="28"/>
  <c r="Y17" i="28" s="1"/>
  <c r="D28" i="18"/>
  <c r="M18" i="28"/>
  <c r="BM18" i="28"/>
  <c r="BN18" i="28" s="1"/>
  <c r="M31" i="18"/>
  <c r="CI21" i="28"/>
  <c r="AO17" i="28"/>
  <c r="AP17" i="28" s="1"/>
  <c r="P17" i="28"/>
  <c r="Q17" i="28" s="1"/>
  <c r="J29" i="18"/>
  <c r="BJ19" i="28"/>
  <c r="CL20" i="28"/>
  <c r="CM20" i="28"/>
  <c r="CJ20" i="28" s="1"/>
  <c r="CK20" i="28" s="1"/>
  <c r="F29" i="18"/>
  <c r="AC19" i="28"/>
  <c r="AL18" i="28"/>
  <c r="G28" i="18"/>
  <c r="U18" i="28"/>
  <c r="E28" i="18"/>
  <c r="CB16" i="28" l="1"/>
  <c r="CC16" i="28" s="1"/>
  <c r="BZ16" i="28"/>
  <c r="BY16" i="28" s="1"/>
  <c r="BQ12" i="9"/>
  <c r="BR12" i="9" s="1"/>
  <c r="BI12" i="9"/>
  <c r="Q30" i="18"/>
  <c r="DP20" i="28"/>
  <c r="GW18" i="28"/>
  <c r="GX18" i="28" s="1"/>
  <c r="BV17" i="28"/>
  <c r="BW17" i="28" s="1"/>
  <c r="AA29" i="18"/>
  <c r="GT19" i="28"/>
  <c r="DS19" i="28"/>
  <c r="DT19" i="28" s="1"/>
  <c r="DQ19" i="28" s="1"/>
  <c r="DR19" i="28" s="1"/>
  <c r="DO19" i="28"/>
  <c r="DN19" i="28" s="1"/>
  <c r="K28" i="18"/>
  <c r="BS18" i="28"/>
  <c r="C28" i="18"/>
  <c r="E18" i="28"/>
  <c r="F17" i="28"/>
  <c r="G17" i="28" s="1"/>
  <c r="EG18" i="28"/>
  <c r="EH18" i="28" s="1"/>
  <c r="EE18" i="28"/>
  <c r="ED18" i="28" s="1"/>
  <c r="FV17" i="28"/>
  <c r="FW17" i="28" s="1"/>
  <c r="FT17" i="28"/>
  <c r="FS17" i="28" s="1"/>
  <c r="L28" i="18"/>
  <c r="CA18" i="28"/>
  <c r="BA19" i="28"/>
  <c r="AZ19" i="28" s="1"/>
  <c r="CD17" i="28"/>
  <c r="CE17" i="28" s="1"/>
  <c r="BZ17" i="28" s="1"/>
  <c r="BY17" i="28" s="1"/>
  <c r="BI13" i="9"/>
  <c r="BQ13" i="9"/>
  <c r="BR13" i="9" s="1"/>
  <c r="HC17" i="28"/>
  <c r="HD17" i="28" s="1"/>
  <c r="HA17" i="28"/>
  <c r="GZ17" i="28" s="1"/>
  <c r="GO19" i="28"/>
  <c r="GP19" i="28"/>
  <c r="GM19" i="28" s="1"/>
  <c r="GN19" i="28" s="1"/>
  <c r="FX18" i="28"/>
  <c r="FY18" i="28" s="1"/>
  <c r="FT18" i="28" s="1"/>
  <c r="FS18" i="28" s="1"/>
  <c r="FV18" i="28"/>
  <c r="FW18" i="28" s="1"/>
  <c r="FH18" i="28"/>
  <c r="FI18" i="28" s="1"/>
  <c r="FD18" i="28" s="1"/>
  <c r="FC18" i="28" s="1"/>
  <c r="FF18" i="28"/>
  <c r="FG18" i="28" s="1"/>
  <c r="DK19" i="28"/>
  <c r="DL19" i="28" s="1"/>
  <c r="DG19" i="28" s="1"/>
  <c r="DF19" i="28" s="1"/>
  <c r="DI19" i="28"/>
  <c r="DJ19" i="28" s="1"/>
  <c r="EQ19" i="28"/>
  <c r="ER19" i="28" s="1"/>
  <c r="S30" i="18"/>
  <c r="EF20" i="28"/>
  <c r="AB29" i="18"/>
  <c r="HB19" i="28"/>
  <c r="AS18" i="28"/>
  <c r="AR18" i="28" s="1"/>
  <c r="BC19" i="28"/>
  <c r="BD19" i="28" s="1"/>
  <c r="DW17" i="28"/>
  <c r="DV17" i="28" s="1"/>
  <c r="GK18" i="28"/>
  <c r="GJ18" i="28" s="1"/>
  <c r="DG18" i="28"/>
  <c r="DF18" i="28" s="1"/>
  <c r="EM18" i="28"/>
  <c r="EL18" i="28" s="1"/>
  <c r="Z30" i="18"/>
  <c r="GL20" i="28"/>
  <c r="X29" i="18"/>
  <c r="FU19" i="28"/>
  <c r="V29" i="18"/>
  <c r="FE19" i="28"/>
  <c r="P30" i="18"/>
  <c r="DH20" i="28"/>
  <c r="EN20" i="28"/>
  <c r="T30" i="18"/>
  <c r="EI19" i="28"/>
  <c r="EJ19" i="28" s="1"/>
  <c r="HE18" i="28"/>
  <c r="HF18" i="28"/>
  <c r="HC18" i="28" s="1"/>
  <c r="HD18" i="28" s="1"/>
  <c r="HA18" i="28"/>
  <c r="GZ18" i="28" s="1"/>
  <c r="BQ21" i="9"/>
  <c r="BR21" i="9" s="1"/>
  <c r="BI21" i="9"/>
  <c r="AU17" i="28"/>
  <c r="AV17" i="28" s="1"/>
  <c r="BC18" i="28"/>
  <c r="BD18" i="28" s="1"/>
  <c r="BA18" i="28"/>
  <c r="AZ18" i="28" s="1"/>
  <c r="R29" i="18"/>
  <c r="DX19" i="28"/>
  <c r="EA18" i="28"/>
  <c r="EB18" i="28" s="1"/>
  <c r="AT19" i="28"/>
  <c r="AW19" i="28" s="1"/>
  <c r="AX19" i="28" s="1"/>
  <c r="H29" i="18"/>
  <c r="I30" i="18"/>
  <c r="BB20" i="28"/>
  <c r="BE20" i="28" s="1"/>
  <c r="BF20" i="28" s="1"/>
  <c r="N17" i="28"/>
  <c r="O17" i="28" s="1"/>
  <c r="L17" i="28"/>
  <c r="K17" i="28" s="1"/>
  <c r="AD18" i="28"/>
  <c r="AE18" i="28" s="1"/>
  <c r="AB18" i="28"/>
  <c r="AA18" i="28" s="1"/>
  <c r="AK17" i="28"/>
  <c r="AJ17" i="28" s="1"/>
  <c r="AM17" i="28"/>
  <c r="AN17" i="28" s="1"/>
  <c r="BI18" i="28"/>
  <c r="BH18" i="28" s="1"/>
  <c r="BK18" i="28"/>
  <c r="BL18" i="28" s="1"/>
  <c r="T17" i="28"/>
  <c r="S17" i="28" s="1"/>
  <c r="V17" i="28"/>
  <c r="W17" i="28" s="1"/>
  <c r="E29" i="18"/>
  <c r="U19" i="28"/>
  <c r="AF19" i="28"/>
  <c r="AG19" i="28" s="1"/>
  <c r="CH20" i="28"/>
  <c r="CG20" i="28" s="1"/>
  <c r="X18" i="28"/>
  <c r="Y18" i="28" s="1"/>
  <c r="AO18" i="28"/>
  <c r="AP18" i="28" s="1"/>
  <c r="AK18" i="28" s="1"/>
  <c r="AJ18" i="28" s="1"/>
  <c r="F30" i="18"/>
  <c r="AC20" i="28"/>
  <c r="J30" i="18"/>
  <c r="BJ20" i="28"/>
  <c r="M32" i="18"/>
  <c r="CI22" i="28"/>
  <c r="D29" i="18"/>
  <c r="M19" i="28"/>
  <c r="BR19" i="9"/>
  <c r="G29" i="18"/>
  <c r="AL19" i="28"/>
  <c r="BM19" i="28"/>
  <c r="BN19" i="28" s="1"/>
  <c r="CL21" i="28"/>
  <c r="CM21" i="28" s="1"/>
  <c r="P18" i="28"/>
  <c r="Q18" i="28" s="1"/>
  <c r="N18" i="28" s="1"/>
  <c r="O18" i="28" s="1"/>
  <c r="BR17" i="28" l="1"/>
  <c r="BQ17" i="28" s="1"/>
  <c r="BT17" i="28"/>
  <c r="BU17" i="28" s="1"/>
  <c r="GS18" i="28"/>
  <c r="GR18" i="28" s="1"/>
  <c r="GU18" i="28"/>
  <c r="GV18" i="28" s="1"/>
  <c r="AU19" i="28"/>
  <c r="AV19" i="28" s="1"/>
  <c r="CB17" i="28"/>
  <c r="CC17" i="28" s="1"/>
  <c r="K29" i="18"/>
  <c r="BS19" i="28"/>
  <c r="AS19" i="28"/>
  <c r="AR19" i="28" s="1"/>
  <c r="GW19" i="28"/>
  <c r="GX19" i="28" s="1"/>
  <c r="GU19" i="28" s="1"/>
  <c r="GV19" i="28" s="1"/>
  <c r="GS19" i="28"/>
  <c r="GR19" i="28" s="1"/>
  <c r="DS20" i="28"/>
  <c r="DT20" i="28" s="1"/>
  <c r="DO20" i="28" s="1"/>
  <c r="DN20" i="28" s="1"/>
  <c r="DQ20" i="28"/>
  <c r="DR20" i="28" s="1"/>
  <c r="AK45" i="9"/>
  <c r="H18" i="28"/>
  <c r="I18" i="28" s="1"/>
  <c r="Q31" i="18"/>
  <c r="DP21" i="28"/>
  <c r="E19" i="28"/>
  <c r="H19" i="28" s="1"/>
  <c r="I19" i="28" s="1"/>
  <c r="C29" i="18"/>
  <c r="AA30" i="18"/>
  <c r="GT20" i="28"/>
  <c r="BC20" i="28"/>
  <c r="BD20" i="28" s="1"/>
  <c r="BV18" i="28"/>
  <c r="BW18" i="28" s="1"/>
  <c r="BR18" i="28" s="1"/>
  <c r="BQ18" i="28" s="1"/>
  <c r="V18" i="28"/>
  <c r="W18" i="28" s="1"/>
  <c r="T18" i="28"/>
  <c r="S18" i="28" s="1"/>
  <c r="DY18" i="28"/>
  <c r="DZ18" i="28" s="1"/>
  <c r="DW18" i="28"/>
  <c r="DV18" i="28" s="1"/>
  <c r="CD18" i="28"/>
  <c r="CE18" i="28" s="1"/>
  <c r="BZ18" i="28" s="1"/>
  <c r="BY18" i="28" s="1"/>
  <c r="L29" i="18"/>
  <c r="CA19" i="28"/>
  <c r="EG19" i="28"/>
  <c r="EH19" i="28" s="1"/>
  <c r="EE19" i="28"/>
  <c r="ED19" i="28" s="1"/>
  <c r="AD19" i="28"/>
  <c r="AE19" i="28" s="1"/>
  <c r="AB19" i="28"/>
  <c r="AA19" i="28" s="1"/>
  <c r="EO19" i="28"/>
  <c r="EP19" i="28" s="1"/>
  <c r="EM19" i="28"/>
  <c r="EL19" i="28" s="1"/>
  <c r="T31" i="18"/>
  <c r="EN21" i="28"/>
  <c r="DK20" i="28"/>
  <c r="DL20" i="28" s="1"/>
  <c r="FH19" i="28"/>
  <c r="FI19" i="28" s="1"/>
  <c r="FX19" i="28"/>
  <c r="FY19" i="28" s="1"/>
  <c r="GO20" i="28"/>
  <c r="GP20" i="28" s="1"/>
  <c r="HE19" i="28"/>
  <c r="HF19" i="28" s="1"/>
  <c r="EI20" i="28"/>
  <c r="EJ20" i="28" s="1"/>
  <c r="EE20" i="28" s="1"/>
  <c r="ED20" i="28" s="1"/>
  <c r="AM18" i="28"/>
  <c r="AN18" i="28" s="1"/>
  <c r="BA20" i="28"/>
  <c r="AZ20" i="28" s="1"/>
  <c r="ER20" i="28"/>
  <c r="EM20" i="28" s="1"/>
  <c r="EL20" i="28" s="1"/>
  <c r="EO20" i="28"/>
  <c r="EP20" i="28" s="1"/>
  <c r="EQ20" i="28"/>
  <c r="P31" i="18"/>
  <c r="DH21" i="28"/>
  <c r="V30" i="18"/>
  <c r="FE20" i="28"/>
  <c r="X30" i="18"/>
  <c r="FU20" i="28"/>
  <c r="Z31" i="18"/>
  <c r="GL22" i="28" s="1"/>
  <c r="GL21" i="28"/>
  <c r="AB30" i="18"/>
  <c r="HB20" i="28"/>
  <c r="S31" i="18"/>
  <c r="EF21" i="28"/>
  <c r="GK19" i="28"/>
  <c r="GJ19" i="28" s="1"/>
  <c r="D19" i="28"/>
  <c r="C19" i="28" s="1"/>
  <c r="F19" i="28"/>
  <c r="G19" i="28" s="1"/>
  <c r="I31" i="18"/>
  <c r="BB21" i="28"/>
  <c r="R30" i="18"/>
  <c r="DX20" i="28"/>
  <c r="BH20" i="9" s="1"/>
  <c r="L18" i="28"/>
  <c r="K18" i="28" s="1"/>
  <c r="AT20" i="28"/>
  <c r="H30" i="18"/>
  <c r="EA19" i="28"/>
  <c r="EB19" i="28" s="1"/>
  <c r="DY19" i="28" s="1"/>
  <c r="DZ19" i="28" s="1"/>
  <c r="BH23" i="9"/>
  <c r="CJ21" i="28"/>
  <c r="CK21" i="28" s="1"/>
  <c r="CH21" i="28"/>
  <c r="CG21" i="28" s="1"/>
  <c r="BK19" i="28"/>
  <c r="BL19" i="28" s="1"/>
  <c r="BI19" i="28"/>
  <c r="BH19" i="28" s="1"/>
  <c r="AL20" i="28"/>
  <c r="G30" i="18"/>
  <c r="M20" i="28"/>
  <c r="D30" i="18"/>
  <c r="M33" i="18"/>
  <c r="CI23" i="28"/>
  <c r="J31" i="18"/>
  <c r="BJ21" i="28"/>
  <c r="F31" i="18"/>
  <c r="AC21" i="28"/>
  <c r="X19" i="28"/>
  <c r="Y19" i="28" s="1"/>
  <c r="AO19" i="28"/>
  <c r="AP19" i="28" s="1"/>
  <c r="P19" i="28"/>
  <c r="Q19" i="28"/>
  <c r="N19" i="28" s="1"/>
  <c r="O19" i="28" s="1"/>
  <c r="CL22" i="28"/>
  <c r="CM22" i="28" s="1"/>
  <c r="BM20" i="28"/>
  <c r="BN20" i="28" s="1"/>
  <c r="AF20" i="28"/>
  <c r="AG20" i="28" s="1"/>
  <c r="E30" i="18"/>
  <c r="U20" i="28"/>
  <c r="D18" i="28" l="1"/>
  <c r="C18" i="28" s="1"/>
  <c r="F18" i="28"/>
  <c r="G18" i="28" s="1"/>
  <c r="Q32" i="18"/>
  <c r="DP22" i="28"/>
  <c r="GW20" i="28"/>
  <c r="GX20" i="28" s="1"/>
  <c r="GS20" i="28" s="1"/>
  <c r="GR20" i="28" s="1"/>
  <c r="GU20" i="28"/>
  <c r="GV20" i="28" s="1"/>
  <c r="BV19" i="28"/>
  <c r="BW19" i="28" s="1"/>
  <c r="BR19" i="28" s="1"/>
  <c r="BQ19" i="28" s="1"/>
  <c r="BT19" i="28"/>
  <c r="BU19" i="28" s="1"/>
  <c r="AL45" i="9"/>
  <c r="AM45" i="9"/>
  <c r="AS45" i="9" s="1"/>
  <c r="AT45" i="9" s="1"/>
  <c r="AU45" i="9" s="1"/>
  <c r="AV45" i="9" s="1"/>
  <c r="AW45" i="9" s="1"/>
  <c r="AX45" i="9" s="1"/>
  <c r="AY45" i="9" s="1"/>
  <c r="BA45" i="9" s="1"/>
  <c r="BE45" i="9" s="1"/>
  <c r="BH45" i="9" s="1"/>
  <c r="K30" i="18"/>
  <c r="BS20" i="28"/>
  <c r="E20" i="28"/>
  <c r="H20" i="28" s="1"/>
  <c r="I20" i="28" s="1"/>
  <c r="C30" i="18"/>
  <c r="AA31" i="18"/>
  <c r="GT22" i="28" s="1"/>
  <c r="GT21" i="28"/>
  <c r="DS21" i="28"/>
  <c r="DT21" i="28" s="1"/>
  <c r="DO21" i="28" s="1"/>
  <c r="DN21" i="28" s="1"/>
  <c r="DQ21" i="28"/>
  <c r="BT18" i="28"/>
  <c r="BU18" i="28" s="1"/>
  <c r="HC19" i="28"/>
  <c r="HD19" i="28" s="1"/>
  <c r="HA19" i="28"/>
  <c r="GZ19" i="28" s="1"/>
  <c r="CB18" i="28"/>
  <c r="CC18" i="28" s="1"/>
  <c r="EG20" i="28"/>
  <c r="EH20" i="28" s="1"/>
  <c r="CD19" i="28"/>
  <c r="CE19" i="28" s="1"/>
  <c r="CB19" i="28" s="1"/>
  <c r="CC19" i="28" s="1"/>
  <c r="BZ19" i="28"/>
  <c r="BY19" i="28" s="1"/>
  <c r="L30" i="18"/>
  <c r="CA20" i="28"/>
  <c r="GM20" i="28"/>
  <c r="GN20" i="28" s="1"/>
  <c r="GK20" i="28"/>
  <c r="GJ20" i="28" s="1"/>
  <c r="FF19" i="28"/>
  <c r="FG19" i="28" s="1"/>
  <c r="FD19" i="28"/>
  <c r="FC19" i="28" s="1"/>
  <c r="FT19" i="28"/>
  <c r="FS19" i="28" s="1"/>
  <c r="FV19" i="28"/>
  <c r="FW19" i="28" s="1"/>
  <c r="DG20" i="28"/>
  <c r="DF20" i="28" s="1"/>
  <c r="DI20" i="28"/>
  <c r="DJ20" i="28" s="1"/>
  <c r="BQ20" i="9"/>
  <c r="BR20" i="9" s="1"/>
  <c r="BI20" i="9"/>
  <c r="S32" i="18"/>
  <c r="EF22" i="28"/>
  <c r="AB31" i="18"/>
  <c r="HB22" i="28" s="1"/>
  <c r="HB21" i="28"/>
  <c r="GO22" i="28"/>
  <c r="GP22" i="28" s="1"/>
  <c r="X31" i="18"/>
  <c r="FU22" i="28" s="1"/>
  <c r="FU21" i="28"/>
  <c r="V31" i="18"/>
  <c r="FE21" i="28"/>
  <c r="P32" i="18"/>
  <c r="DH22" i="28"/>
  <c r="EQ21" i="28"/>
  <c r="ER21" i="28" s="1"/>
  <c r="EI21" i="28"/>
  <c r="EJ21" i="28" s="1"/>
  <c r="HE20" i="28"/>
  <c r="HF20" i="28" s="1"/>
  <c r="GO21" i="28"/>
  <c r="GP21" i="28" s="1"/>
  <c r="FX20" i="28"/>
  <c r="FY20" i="28"/>
  <c r="FV20" i="28" s="1"/>
  <c r="FW20" i="28" s="1"/>
  <c r="DK21" i="28"/>
  <c r="DL21" i="28" s="1"/>
  <c r="DI21" i="28" s="1"/>
  <c r="DJ21" i="28" s="1"/>
  <c r="FH20" i="28"/>
  <c r="FI20" i="28" s="1"/>
  <c r="FF20" i="28" s="1"/>
  <c r="FG20" i="28" s="1"/>
  <c r="EN22" i="28"/>
  <c r="T32" i="18"/>
  <c r="DW19" i="28"/>
  <c r="DV19" i="28" s="1"/>
  <c r="AT21" i="28"/>
  <c r="AW21" i="28" s="1"/>
  <c r="AX21" i="28" s="1"/>
  <c r="H31" i="18"/>
  <c r="EA20" i="28"/>
  <c r="EB20" i="28" s="1"/>
  <c r="BE21" i="28"/>
  <c r="BF21" i="28"/>
  <c r="BA21" i="28" s="1"/>
  <c r="AZ21" i="28" s="1"/>
  <c r="BI23" i="9"/>
  <c r="BQ23" i="9"/>
  <c r="AW20" i="28"/>
  <c r="AX20" i="28" s="1"/>
  <c r="R31" i="18"/>
  <c r="DX21" i="28"/>
  <c r="BB22" i="28"/>
  <c r="BE22" i="28" s="1"/>
  <c r="BF22" i="28" s="1"/>
  <c r="I32" i="18"/>
  <c r="AD20" i="28"/>
  <c r="AE20" i="28" s="1"/>
  <c r="AB20" i="28"/>
  <c r="AA20" i="28" s="1"/>
  <c r="AK19" i="28"/>
  <c r="AJ19" i="28" s="1"/>
  <c r="AM19" i="28"/>
  <c r="AN19" i="28" s="1"/>
  <c r="T19" i="28"/>
  <c r="S19" i="28" s="1"/>
  <c r="V19" i="28"/>
  <c r="W19" i="28" s="1"/>
  <c r="BI20" i="28"/>
  <c r="BH20" i="28" s="1"/>
  <c r="BK20" i="28"/>
  <c r="BL20" i="28" s="1"/>
  <c r="CH22" i="28"/>
  <c r="CG22" i="28" s="1"/>
  <c r="CJ22" i="28"/>
  <c r="CK22" i="28" s="1"/>
  <c r="AS21" i="28"/>
  <c r="AR21" i="28" s="1"/>
  <c r="AU21" i="28"/>
  <c r="AV21" i="28" s="1"/>
  <c r="D20" i="28"/>
  <c r="C20" i="28" s="1"/>
  <c r="F20" i="28"/>
  <c r="G20" i="28" s="1"/>
  <c r="X20" i="28"/>
  <c r="Y20" i="28" s="1"/>
  <c r="L19" i="28"/>
  <c r="K19" i="28" s="1"/>
  <c r="AF21" i="28"/>
  <c r="AG21" i="28" s="1"/>
  <c r="AD21" i="28" s="1"/>
  <c r="AE21" i="28" s="1"/>
  <c r="BM21" i="28"/>
  <c r="BN21" i="28"/>
  <c r="BK21" i="28" s="1"/>
  <c r="BL21" i="28" s="1"/>
  <c r="BI21" i="28"/>
  <c r="BH21" i="28" s="1"/>
  <c r="CL23" i="28"/>
  <c r="CM23" i="28" s="1"/>
  <c r="D31" i="18"/>
  <c r="M21" i="28"/>
  <c r="G31" i="18"/>
  <c r="AL21" i="28"/>
  <c r="E31" i="18"/>
  <c r="U21" i="28"/>
  <c r="F32" i="18"/>
  <c r="AC22" i="28"/>
  <c r="J32" i="18"/>
  <c r="BJ22" i="28"/>
  <c r="M34" i="18"/>
  <c r="CI24" i="28"/>
  <c r="P20" i="28"/>
  <c r="Q20" i="28" s="1"/>
  <c r="AO20" i="28"/>
  <c r="AP20" i="28"/>
  <c r="AK20" i="28" s="1"/>
  <c r="AJ20" i="28" s="1"/>
  <c r="C31" i="18" l="1"/>
  <c r="E21" i="28"/>
  <c r="H21" i="28" s="1"/>
  <c r="I21" i="28" s="1"/>
  <c r="DR21" i="28"/>
  <c r="BH44" i="9"/>
  <c r="AK44" i="9"/>
  <c r="GW22" i="28"/>
  <c r="GX22" i="28" s="1"/>
  <c r="GS22" i="28" s="1"/>
  <c r="GR22" i="28" s="1"/>
  <c r="GU22" i="28"/>
  <c r="GV22" i="28" s="1"/>
  <c r="BV20" i="28"/>
  <c r="BW20" i="28" s="1"/>
  <c r="BR20" i="28" s="1"/>
  <c r="BQ20" i="28" s="1"/>
  <c r="K31" i="18"/>
  <c r="BS21" i="28"/>
  <c r="BQ45" i="9"/>
  <c r="BR45" i="9" s="1"/>
  <c r="BI45" i="9"/>
  <c r="DS22" i="28"/>
  <c r="DT22" i="28" s="1"/>
  <c r="DQ22" i="28" s="1"/>
  <c r="DR22" i="28" s="1"/>
  <c r="DO22" i="28"/>
  <c r="DN22" i="28" s="1"/>
  <c r="Q33" i="18"/>
  <c r="DP23" i="28"/>
  <c r="GW21" i="28"/>
  <c r="GX21" i="28" s="1"/>
  <c r="GS21" i="28" s="1"/>
  <c r="GR21" i="28" s="1"/>
  <c r="GU21" i="28"/>
  <c r="GV21" i="28" s="1"/>
  <c r="L31" i="18"/>
  <c r="CA21" i="28"/>
  <c r="BC21" i="28"/>
  <c r="BD21" i="28" s="1"/>
  <c r="BC22" i="28"/>
  <c r="BD22" i="28" s="1"/>
  <c r="BA22" i="28"/>
  <c r="AZ22" i="28" s="1"/>
  <c r="CD20" i="28"/>
  <c r="CE20" i="28" s="1"/>
  <c r="BZ20" i="28" s="1"/>
  <c r="BY20" i="28" s="1"/>
  <c r="CB20" i="28"/>
  <c r="CC20" i="28" s="1"/>
  <c r="HA20" i="28"/>
  <c r="GZ20" i="28" s="1"/>
  <c r="HC20" i="28"/>
  <c r="HD20" i="28" s="1"/>
  <c r="EM21" i="28"/>
  <c r="EL21" i="28" s="1"/>
  <c r="EO21" i="28"/>
  <c r="EP21" i="28" s="1"/>
  <c r="GK21" i="28"/>
  <c r="GJ21" i="28" s="1"/>
  <c r="GM21" i="28"/>
  <c r="GN21" i="28" s="1"/>
  <c r="EE21" i="28"/>
  <c r="ED21" i="28" s="1"/>
  <c r="EG21" i="28"/>
  <c r="EH21" i="28" s="1"/>
  <c r="GM22" i="28"/>
  <c r="GN22" i="28" s="1"/>
  <c r="GK22" i="28"/>
  <c r="GJ22" i="28" s="1"/>
  <c r="EQ22" i="28"/>
  <c r="ER22" i="28" s="1"/>
  <c r="DG21" i="28"/>
  <c r="DF21" i="28" s="1"/>
  <c r="FD20" i="28"/>
  <c r="FC20" i="28" s="1"/>
  <c r="FT20" i="28"/>
  <c r="FS20" i="28" s="1"/>
  <c r="DK22" i="28"/>
  <c r="DL22" i="28" s="1"/>
  <c r="DI22" i="28" s="1"/>
  <c r="DJ22" i="28" s="1"/>
  <c r="AK24" i="9"/>
  <c r="BH24" i="9"/>
  <c r="FH21" i="28"/>
  <c r="FI21" i="28" s="1"/>
  <c r="FF21" i="28" s="1"/>
  <c r="FG21" i="28" s="1"/>
  <c r="FX21" i="28"/>
  <c r="FY21" i="28" s="1"/>
  <c r="HE21" i="28"/>
  <c r="HF21" i="28" s="1"/>
  <c r="EI22" i="28"/>
  <c r="EJ22" i="28"/>
  <c r="EG22" i="28" s="1"/>
  <c r="EH22" i="28" s="1"/>
  <c r="T33" i="18"/>
  <c r="EN23" i="28"/>
  <c r="P33" i="18"/>
  <c r="DH23" i="28"/>
  <c r="V32" i="18"/>
  <c r="FE22" i="28"/>
  <c r="FX22" i="28"/>
  <c r="FY22" i="28" s="1"/>
  <c r="HE22" i="28"/>
  <c r="HF22" i="28" s="1"/>
  <c r="S33" i="18"/>
  <c r="EF23" i="28"/>
  <c r="V20" i="28"/>
  <c r="W20" i="28" s="1"/>
  <c r="T20" i="28"/>
  <c r="S20" i="28" s="1"/>
  <c r="DY20" i="28"/>
  <c r="DZ20" i="28" s="1"/>
  <c r="DW20" i="28"/>
  <c r="DV20" i="28" s="1"/>
  <c r="L20" i="28"/>
  <c r="K20" i="28" s="1"/>
  <c r="N20" i="28"/>
  <c r="O20" i="28" s="1"/>
  <c r="AS20" i="28"/>
  <c r="AR20" i="28" s="1"/>
  <c r="AU20" i="28"/>
  <c r="AV20" i="28" s="1"/>
  <c r="I33" i="18"/>
  <c r="BB23" i="28"/>
  <c r="BE23" i="28" s="1"/>
  <c r="BF23" i="28" s="1"/>
  <c r="EA21" i="28"/>
  <c r="EB21" i="28" s="1"/>
  <c r="AM20" i="28"/>
  <c r="AN20" i="28" s="1"/>
  <c r="R32" i="18"/>
  <c r="DX22" i="28"/>
  <c r="BR23" i="9"/>
  <c r="AT22" i="28"/>
  <c r="AW22" i="28" s="1"/>
  <c r="AX22" i="28" s="1"/>
  <c r="AU22" i="28" s="1"/>
  <c r="AV22" i="28" s="1"/>
  <c r="H32" i="18"/>
  <c r="BC23" i="28"/>
  <c r="BD23" i="28" s="1"/>
  <c r="BA23" i="28"/>
  <c r="AZ23" i="28" s="1"/>
  <c r="CJ23" i="28"/>
  <c r="CK23" i="28" s="1"/>
  <c r="CH23" i="28"/>
  <c r="CG23" i="28" s="1"/>
  <c r="D21" i="28"/>
  <c r="C21" i="28" s="1"/>
  <c r="F21" i="28"/>
  <c r="G21" i="28" s="1"/>
  <c r="M35" i="18"/>
  <c r="CI25" i="28"/>
  <c r="J33" i="18"/>
  <c r="BJ23" i="28"/>
  <c r="F33" i="18"/>
  <c r="AC23" i="28"/>
  <c r="E32" i="18"/>
  <c r="U22" i="28"/>
  <c r="AL22" i="28"/>
  <c r="G32" i="18"/>
  <c r="M22" i="28"/>
  <c r="D32" i="18"/>
  <c r="AB21" i="28"/>
  <c r="AA21" i="28" s="1"/>
  <c r="CL24" i="28"/>
  <c r="CM24" i="28" s="1"/>
  <c r="BM22" i="28"/>
  <c r="BN22" i="28" s="1"/>
  <c r="AF22" i="28"/>
  <c r="AG22" i="28" s="1"/>
  <c r="X21" i="28"/>
  <c r="Y21" i="28" s="1"/>
  <c r="AO21" i="28"/>
  <c r="AP21" i="28" s="1"/>
  <c r="P21" i="28"/>
  <c r="Q21" i="28" s="1"/>
  <c r="L21" i="28" s="1"/>
  <c r="K21" i="28" s="1"/>
  <c r="FT21" i="28" l="1"/>
  <c r="FS21" i="28" s="1"/>
  <c r="FV21" i="28"/>
  <c r="FW21" i="28" s="1"/>
  <c r="DG22" i="28"/>
  <c r="DF22" i="28" s="1"/>
  <c r="BQ44" i="9"/>
  <c r="BR44" i="9" s="1"/>
  <c r="BI44" i="9"/>
  <c r="BV21" i="28"/>
  <c r="BW21" i="28" s="1"/>
  <c r="BR21" i="28" s="1"/>
  <c r="BQ21" i="28" s="1"/>
  <c r="K32" i="18"/>
  <c r="BS22" i="28"/>
  <c r="AS22" i="28"/>
  <c r="AR22" i="28" s="1"/>
  <c r="DS23" i="28"/>
  <c r="DT23" i="28" s="1"/>
  <c r="DO23" i="28" s="1"/>
  <c r="DQ23" i="28"/>
  <c r="DR23" i="28" s="1"/>
  <c r="BT20" i="28"/>
  <c r="BU20" i="28" s="1"/>
  <c r="AM44" i="9"/>
  <c r="AS44" i="9" s="1"/>
  <c r="AT44" i="9" s="1"/>
  <c r="AX44" i="9" s="1"/>
  <c r="AL44" i="9"/>
  <c r="Q34" i="18"/>
  <c r="DP24" i="28"/>
  <c r="C32" i="18"/>
  <c r="E22" i="28"/>
  <c r="H22" i="28" s="1"/>
  <c r="I22" i="28" s="1"/>
  <c r="F22" i="28" s="1"/>
  <c r="G22" i="28" s="1"/>
  <c r="EE22" i="28"/>
  <c r="ED22" i="28" s="1"/>
  <c r="CD21" i="28"/>
  <c r="CE21" i="28" s="1"/>
  <c r="CB21" i="28" s="1"/>
  <c r="CC21" i="28" s="1"/>
  <c r="BZ21" i="28"/>
  <c r="BY21" i="28" s="1"/>
  <c r="L32" i="18"/>
  <c r="CA22" i="28"/>
  <c r="FT22" i="28"/>
  <c r="FS22" i="28" s="1"/>
  <c r="FV22" i="28"/>
  <c r="FW22" i="28" s="1"/>
  <c r="HA22" i="28"/>
  <c r="GZ22" i="28" s="1"/>
  <c r="HC22" i="28"/>
  <c r="HD22" i="28" s="1"/>
  <c r="DY21" i="28"/>
  <c r="DZ21" i="28" s="1"/>
  <c r="DW21" i="28"/>
  <c r="DV21" i="28" s="1"/>
  <c r="HC21" i="28"/>
  <c r="HD21" i="28" s="1"/>
  <c r="HA21" i="28"/>
  <c r="GZ21" i="28" s="1"/>
  <c r="EO22" i="28"/>
  <c r="EP22" i="28" s="1"/>
  <c r="EM22" i="28"/>
  <c r="EL22" i="28" s="1"/>
  <c r="S34" i="18"/>
  <c r="EF24" i="28"/>
  <c r="V33" i="18"/>
  <c r="FE24" i="28" s="1"/>
  <c r="FE23" i="28"/>
  <c r="P34" i="18"/>
  <c r="DH24" i="28"/>
  <c r="EN24" i="28"/>
  <c r="T34" i="18"/>
  <c r="AM24" i="9"/>
  <c r="AL24" i="9"/>
  <c r="EI23" i="28"/>
  <c r="EJ23" i="28" s="1"/>
  <c r="FH22" i="28"/>
  <c r="FI22" i="28" s="1"/>
  <c r="FD22" i="28" s="1"/>
  <c r="FC22" i="28" s="1"/>
  <c r="DK23" i="28"/>
  <c r="DL23" i="28" s="1"/>
  <c r="DI23" i="28" s="1"/>
  <c r="DJ23" i="28" s="1"/>
  <c r="EQ23" i="28"/>
  <c r="ER23" i="28" s="1"/>
  <c r="FD21" i="28"/>
  <c r="FC21" i="28" s="1"/>
  <c r="BI24" i="9"/>
  <c r="BQ24" i="9"/>
  <c r="AK21" i="28"/>
  <c r="AJ21" i="28" s="1"/>
  <c r="AM21" i="28"/>
  <c r="AN21" i="28" s="1"/>
  <c r="N21" i="28"/>
  <c r="O21" i="28" s="1"/>
  <c r="R33" i="18"/>
  <c r="DX23" i="28"/>
  <c r="AT23" i="28"/>
  <c r="AW23" i="28" s="1"/>
  <c r="AX23" i="28" s="1"/>
  <c r="H33" i="18"/>
  <c r="EA22" i="28"/>
  <c r="EB22" i="28" s="1"/>
  <c r="DW22" i="28" s="1"/>
  <c r="DV22" i="28" s="1"/>
  <c r="I34" i="18"/>
  <c r="BB24" i="28"/>
  <c r="BE24" i="28" s="1"/>
  <c r="BF24" i="28" s="1"/>
  <c r="AU23" i="28"/>
  <c r="AV23" i="28" s="1"/>
  <c r="AB22" i="28"/>
  <c r="AA22" i="28" s="1"/>
  <c r="AD22" i="28"/>
  <c r="AE22" i="28" s="1"/>
  <c r="CH24" i="28"/>
  <c r="CG24" i="28" s="1"/>
  <c r="CJ24" i="28"/>
  <c r="CK24" i="28" s="1"/>
  <c r="V21" i="28"/>
  <c r="W21" i="28" s="1"/>
  <c r="T21" i="28"/>
  <c r="S21" i="28" s="1"/>
  <c r="BI22" i="28"/>
  <c r="BH22" i="28" s="1"/>
  <c r="BK22" i="28"/>
  <c r="BL22" i="28" s="1"/>
  <c r="BC24" i="28"/>
  <c r="BD24" i="28" s="1"/>
  <c r="D33" i="18"/>
  <c r="M23" i="28"/>
  <c r="G33" i="18"/>
  <c r="AL23" i="28"/>
  <c r="X22" i="28"/>
  <c r="Y22" i="28" s="1"/>
  <c r="AF23" i="28"/>
  <c r="AG23" i="28" s="1"/>
  <c r="BM23" i="28"/>
  <c r="BN23" i="28" s="1"/>
  <c r="CL25" i="28"/>
  <c r="CM25" i="28" s="1"/>
  <c r="P22" i="28"/>
  <c r="Q22" i="28" s="1"/>
  <c r="N22" i="28" s="1"/>
  <c r="O22" i="28" s="1"/>
  <c r="AO22" i="28"/>
  <c r="AP22" i="28" s="1"/>
  <c r="AM22" i="28" s="1"/>
  <c r="AN22" i="28" s="1"/>
  <c r="E33" i="18"/>
  <c r="U23" i="28"/>
  <c r="F34" i="18"/>
  <c r="AC24" i="28"/>
  <c r="J34" i="18"/>
  <c r="BJ24" i="28"/>
  <c r="M36" i="18"/>
  <c r="CI26" i="28"/>
  <c r="BT21" i="28" l="1"/>
  <c r="BU21" i="28" s="1"/>
  <c r="K33" i="18"/>
  <c r="BS23" i="28"/>
  <c r="BA24" i="28"/>
  <c r="AZ24" i="28" s="1"/>
  <c r="DN23" i="28"/>
  <c r="AK43" i="9"/>
  <c r="BH43" i="9"/>
  <c r="Q35" i="18"/>
  <c r="DP25" i="28"/>
  <c r="D22" i="28"/>
  <c r="C22" i="28" s="1"/>
  <c r="E23" i="28"/>
  <c r="H23" i="28" s="1"/>
  <c r="I23" i="28" s="1"/>
  <c r="C33" i="18"/>
  <c r="DS25" i="28"/>
  <c r="DT25" i="28" s="1"/>
  <c r="DS24" i="28"/>
  <c r="DT24" i="28" s="1"/>
  <c r="DO24" i="28" s="1"/>
  <c r="DN24" i="28" s="1"/>
  <c r="BV22" i="28"/>
  <c r="BW22" i="28" s="1"/>
  <c r="BT22" i="28" s="1"/>
  <c r="BU22" i="28" s="1"/>
  <c r="FF22" i="28"/>
  <c r="FG22" i="28" s="1"/>
  <c r="CD22" i="28"/>
  <c r="CE22" i="28" s="1"/>
  <c r="CB22" i="28" s="1"/>
  <c r="CC22" i="28" s="1"/>
  <c r="L33" i="18"/>
  <c r="CA23" i="28"/>
  <c r="EM23" i="28"/>
  <c r="EL23" i="28" s="1"/>
  <c r="EO23" i="28"/>
  <c r="EP23" i="28" s="1"/>
  <c r="EE23" i="28"/>
  <c r="ED23" i="28" s="1"/>
  <c r="EG23" i="28"/>
  <c r="EH23" i="28" s="1"/>
  <c r="AS23" i="28"/>
  <c r="AR23" i="28" s="1"/>
  <c r="DY22" i="28"/>
  <c r="DZ22" i="28" s="1"/>
  <c r="BR24" i="9"/>
  <c r="DG23" i="28"/>
  <c r="DF23" i="28" s="1"/>
  <c r="T35" i="18"/>
  <c r="EN25" i="28"/>
  <c r="DK24" i="28"/>
  <c r="DL24" i="28" s="1"/>
  <c r="DI24" i="28" s="1"/>
  <c r="DJ24" i="28" s="1"/>
  <c r="FI23" i="28"/>
  <c r="FF23" i="28" s="1"/>
  <c r="FG23" i="28" s="1"/>
  <c r="FH23" i="28"/>
  <c r="FD23" i="28"/>
  <c r="FC23" i="28" s="1"/>
  <c r="EI24" i="28"/>
  <c r="EJ24" i="28" s="1"/>
  <c r="AS24" i="9"/>
  <c r="EQ24" i="28"/>
  <c r="ER24" i="28" s="1"/>
  <c r="P35" i="18"/>
  <c r="DH25" i="28"/>
  <c r="FI24" i="28"/>
  <c r="FC24" i="28"/>
  <c r="FG24" i="28"/>
  <c r="FH24" i="28"/>
  <c r="FF24" i="28"/>
  <c r="FD24" i="28"/>
  <c r="S35" i="18"/>
  <c r="EF25" i="28"/>
  <c r="CJ25" i="28"/>
  <c r="CK25" i="28" s="1"/>
  <c r="CH25" i="28"/>
  <c r="CG25" i="28" s="1"/>
  <c r="F23" i="28"/>
  <c r="G23" i="28" s="1"/>
  <c r="D23" i="28"/>
  <c r="C23" i="28" s="1"/>
  <c r="R34" i="18"/>
  <c r="DX24" i="28"/>
  <c r="BB25" i="28"/>
  <c r="I35" i="18"/>
  <c r="AT24" i="28"/>
  <c r="H34" i="18"/>
  <c r="EA23" i="28"/>
  <c r="EB23" i="28" s="1"/>
  <c r="BI23" i="28"/>
  <c r="BH23" i="28" s="1"/>
  <c r="BK23" i="28"/>
  <c r="BL23" i="28" s="1"/>
  <c r="V22" i="28"/>
  <c r="W22" i="28" s="1"/>
  <c r="T22" i="28"/>
  <c r="S22" i="28" s="1"/>
  <c r="AB23" i="28"/>
  <c r="AA23" i="28" s="1"/>
  <c r="AD23" i="28"/>
  <c r="AE23" i="28" s="1"/>
  <c r="J35" i="18"/>
  <c r="BJ25" i="28"/>
  <c r="E34" i="18"/>
  <c r="U24" i="28"/>
  <c r="AK22" i="28"/>
  <c r="AJ22" i="28" s="1"/>
  <c r="CL26" i="28"/>
  <c r="CM26" i="28" s="1"/>
  <c r="BM24" i="28"/>
  <c r="BN24" i="28" s="1"/>
  <c r="AF24" i="28"/>
  <c r="AG24" i="28" s="1"/>
  <c r="X23" i="28"/>
  <c r="Y23" i="28" s="1"/>
  <c r="L22" i="28"/>
  <c r="K22" i="28" s="1"/>
  <c r="AO23" i="28"/>
  <c r="AP23" i="28" s="1"/>
  <c r="P23" i="28"/>
  <c r="Q23" i="28" s="1"/>
  <c r="M37" i="18"/>
  <c r="CI27" i="28"/>
  <c r="F35" i="18"/>
  <c r="AC25" i="28"/>
  <c r="AL24" i="28"/>
  <c r="G34" i="18"/>
  <c r="M24" i="28"/>
  <c r="D34" i="18"/>
  <c r="Q36" i="18" l="1"/>
  <c r="DP26" i="28"/>
  <c r="BQ43" i="9"/>
  <c r="BI43" i="9"/>
  <c r="BI6" i="9" s="1"/>
  <c r="BH6" i="9"/>
  <c r="BH4" i="9" s="1"/>
  <c r="AM43" i="9"/>
  <c r="AL43" i="9"/>
  <c r="AL6" i="9" s="1"/>
  <c r="AK6" i="9"/>
  <c r="AK4" i="9" s="1"/>
  <c r="DG24" i="28"/>
  <c r="DF24" i="28" s="1"/>
  <c r="C34" i="18"/>
  <c r="E24" i="28"/>
  <c r="H24" i="28" s="1"/>
  <c r="I24" i="28" s="1"/>
  <c r="BV23" i="28"/>
  <c r="BW23" i="28" s="1"/>
  <c r="BR23" i="28" s="1"/>
  <c r="BQ23" i="28" s="1"/>
  <c r="BT23" i="28"/>
  <c r="BU23" i="28" s="1"/>
  <c r="BR22" i="28"/>
  <c r="BQ22" i="28" s="1"/>
  <c r="K34" i="18"/>
  <c r="BS24" i="28"/>
  <c r="DQ24" i="28"/>
  <c r="DR24" i="28" s="1"/>
  <c r="DO25" i="28"/>
  <c r="DN25" i="28" s="1"/>
  <c r="DQ25" i="28"/>
  <c r="DR25" i="28" s="1"/>
  <c r="CD23" i="28"/>
  <c r="CE23" i="28" s="1"/>
  <c r="BZ23" i="28" s="1"/>
  <c r="BY23" i="28" s="1"/>
  <c r="L34" i="18"/>
  <c r="CA24" i="28"/>
  <c r="BZ22" i="28"/>
  <c r="BY22" i="28" s="1"/>
  <c r="AT24" i="9"/>
  <c r="AX24" i="9" s="1"/>
  <c r="EM24" i="28"/>
  <c r="EL24" i="28" s="1"/>
  <c r="EO24" i="28"/>
  <c r="EP24" i="28" s="1"/>
  <c r="EE24" i="28"/>
  <c r="ED24" i="28" s="1"/>
  <c r="EG24" i="28"/>
  <c r="EH24" i="28" s="1"/>
  <c r="S36" i="18"/>
  <c r="EF27" i="28" s="1"/>
  <c r="EF26" i="28"/>
  <c r="P36" i="18"/>
  <c r="DH26" i="28"/>
  <c r="EN26" i="28"/>
  <c r="T36" i="18"/>
  <c r="EN27" i="28" s="1"/>
  <c r="EI25" i="28"/>
  <c r="EJ25" i="28" s="1"/>
  <c r="DK25" i="28"/>
  <c r="DL25" i="28" s="1"/>
  <c r="DI25" i="28" s="1"/>
  <c r="DJ25" i="28" s="1"/>
  <c r="DG25" i="28"/>
  <c r="DF25" i="28" s="1"/>
  <c r="EQ25" i="28"/>
  <c r="ER25" i="28"/>
  <c r="EO25" i="28" s="1"/>
  <c r="EP25" i="28" s="1"/>
  <c r="V23" i="28"/>
  <c r="W23" i="28" s="1"/>
  <c r="T23" i="28"/>
  <c r="S23" i="28" s="1"/>
  <c r="BI24" i="28"/>
  <c r="BH24" i="28" s="1"/>
  <c r="BK24" i="28"/>
  <c r="BL24" i="28" s="1"/>
  <c r="AB24" i="28"/>
  <c r="AA24" i="28" s="1"/>
  <c r="AD24" i="28"/>
  <c r="AE24" i="28" s="1"/>
  <c r="DW23" i="28"/>
  <c r="DV23" i="28" s="1"/>
  <c r="DY23" i="28"/>
  <c r="DZ23" i="28" s="1"/>
  <c r="AT25" i="28"/>
  <c r="AW25" i="28" s="1"/>
  <c r="AX25" i="28" s="1"/>
  <c r="H35" i="18"/>
  <c r="BB26" i="28"/>
  <c r="I36" i="18"/>
  <c r="EA24" i="28"/>
  <c r="EB24" i="28" s="1"/>
  <c r="AW24" i="28"/>
  <c r="AX24" i="28" s="1"/>
  <c r="BE25" i="28"/>
  <c r="BF25" i="28" s="1"/>
  <c r="R35" i="18"/>
  <c r="DX25" i="28"/>
  <c r="N23" i="28"/>
  <c r="O23" i="28" s="1"/>
  <c r="L23" i="28"/>
  <c r="K23" i="28" s="1"/>
  <c r="AM23" i="28"/>
  <c r="AN23" i="28" s="1"/>
  <c r="AK23" i="28"/>
  <c r="AJ23" i="28" s="1"/>
  <c r="D24" i="28"/>
  <c r="C24" i="28" s="1"/>
  <c r="CH26" i="28"/>
  <c r="CG26" i="28" s="1"/>
  <c r="CJ26" i="28"/>
  <c r="CK26" i="28" s="1"/>
  <c r="D35" i="18"/>
  <c r="M25" i="28"/>
  <c r="P24" i="28"/>
  <c r="Q24" i="28" s="1"/>
  <c r="AO24" i="28"/>
  <c r="AP24" i="28" s="1"/>
  <c r="F36" i="18"/>
  <c r="AC26" i="28"/>
  <c r="M38" i="18"/>
  <c r="CI28" i="28"/>
  <c r="X24" i="28"/>
  <c r="Y24" i="28" s="1"/>
  <c r="BM25" i="28"/>
  <c r="BN25" i="28" s="1"/>
  <c r="G35" i="18"/>
  <c r="AL25" i="28"/>
  <c r="AF25" i="28"/>
  <c r="AG25" i="28" s="1"/>
  <c r="CL27" i="28"/>
  <c r="CM27" i="28" s="1"/>
  <c r="E35" i="18"/>
  <c r="U25" i="28"/>
  <c r="J36" i="18"/>
  <c r="BJ26" i="28"/>
  <c r="CB23" i="28" l="1"/>
  <c r="CC23" i="28" s="1"/>
  <c r="K35" i="18"/>
  <c r="BS25" i="28"/>
  <c r="Q37" i="18"/>
  <c r="DP27" i="28"/>
  <c r="AS43" i="9"/>
  <c r="AT43" i="9" s="1"/>
  <c r="AX43" i="9" s="1"/>
  <c r="AM6" i="9"/>
  <c r="AS25" i="28"/>
  <c r="AR25" i="28" s="1"/>
  <c r="C35" i="18"/>
  <c r="E25" i="28"/>
  <c r="H25" i="28" s="1"/>
  <c r="I25" i="28" s="1"/>
  <c r="BR43" i="9"/>
  <c r="BR6" i="9" s="1"/>
  <c r="BQ6" i="9"/>
  <c r="BQ4" i="9" s="1"/>
  <c r="F24" i="28"/>
  <c r="G24" i="28" s="1"/>
  <c r="BV24" i="28"/>
  <c r="BW24" i="28" s="1"/>
  <c r="BR24" i="28" s="1"/>
  <c r="BQ24" i="28" s="1"/>
  <c r="DS26" i="28"/>
  <c r="DT26" i="28" s="1"/>
  <c r="DQ26" i="28" s="1"/>
  <c r="DR26" i="28" s="1"/>
  <c r="CD24" i="28"/>
  <c r="CE24" i="28" s="1"/>
  <c r="BZ24" i="28" s="1"/>
  <c r="BY24" i="28" s="1"/>
  <c r="CB24" i="28"/>
  <c r="CC24" i="28" s="1"/>
  <c r="L35" i="18"/>
  <c r="CA25" i="28"/>
  <c r="AU25" i="28"/>
  <c r="AV25" i="28" s="1"/>
  <c r="EG25" i="28"/>
  <c r="EH25" i="28" s="1"/>
  <c r="EE25" i="28"/>
  <c r="ED25" i="28" s="1"/>
  <c r="EM25" i="28"/>
  <c r="EL25" i="28" s="1"/>
  <c r="EQ27" i="28"/>
  <c r="ER27" i="28" s="1"/>
  <c r="DK26" i="28"/>
  <c r="DL26" i="28" s="1"/>
  <c r="DG26" i="28" s="1"/>
  <c r="DF26" i="28" s="1"/>
  <c r="EI26" i="28"/>
  <c r="EJ26" i="28" s="1"/>
  <c r="EG26" i="28" s="1"/>
  <c r="EH26" i="28" s="1"/>
  <c r="EQ26" i="28"/>
  <c r="ER26" i="28"/>
  <c r="EM26" i="28" s="1"/>
  <c r="EL26" i="28" s="1"/>
  <c r="P37" i="18"/>
  <c r="DH27" i="28"/>
  <c r="EI27" i="28"/>
  <c r="EJ27" i="28" s="1"/>
  <c r="V24" i="28"/>
  <c r="W24" i="28" s="1"/>
  <c r="T24" i="28"/>
  <c r="S24" i="28" s="1"/>
  <c r="AK24" i="28"/>
  <c r="AJ24" i="28" s="1"/>
  <c r="AM24" i="28"/>
  <c r="AN24" i="28" s="1"/>
  <c r="BC25" i="28"/>
  <c r="BD25" i="28" s="1"/>
  <c r="BA25" i="28"/>
  <c r="AZ25" i="28" s="1"/>
  <c r="F25" i="28"/>
  <c r="G25" i="28" s="1"/>
  <c r="D25" i="28"/>
  <c r="C25" i="28" s="1"/>
  <c r="L24" i="28"/>
  <c r="K24" i="28" s="1"/>
  <c r="N24" i="28"/>
  <c r="O24" i="28" s="1"/>
  <c r="DW24" i="28"/>
  <c r="DV24" i="28" s="1"/>
  <c r="DY24" i="28"/>
  <c r="DZ24" i="28" s="1"/>
  <c r="R36" i="18"/>
  <c r="DX26" i="28"/>
  <c r="I37" i="18"/>
  <c r="BB27" i="28"/>
  <c r="AT26" i="28"/>
  <c r="H36" i="18"/>
  <c r="EA25" i="28"/>
  <c r="EB25" i="28" s="1"/>
  <c r="DW25" i="28" s="1"/>
  <c r="DV25" i="28" s="1"/>
  <c r="AS24" i="28"/>
  <c r="AR24" i="28" s="1"/>
  <c r="AU24" i="28"/>
  <c r="AV24" i="28" s="1"/>
  <c r="BE26" i="28"/>
  <c r="BF26" i="28" s="1"/>
  <c r="CJ27" i="28"/>
  <c r="CK27" i="28" s="1"/>
  <c r="CH27" i="28"/>
  <c r="CG27" i="28" s="1"/>
  <c r="AB25" i="28"/>
  <c r="AA25" i="28" s="1"/>
  <c r="AD25" i="28"/>
  <c r="AE25" i="28" s="1"/>
  <c r="BK25" i="28"/>
  <c r="BL25" i="28" s="1"/>
  <c r="BI25" i="28"/>
  <c r="BH25" i="28" s="1"/>
  <c r="J37" i="18"/>
  <c r="BJ27" i="28"/>
  <c r="AL26" i="28"/>
  <c r="G36" i="18"/>
  <c r="BM26" i="28"/>
  <c r="BN26" i="28" s="1"/>
  <c r="X25" i="28"/>
  <c r="Y25" i="28" s="1"/>
  <c r="AO25" i="28"/>
  <c r="AP25" i="28" s="1"/>
  <c r="CL28" i="28"/>
  <c r="CM28" i="28" s="1"/>
  <c r="AF26" i="28"/>
  <c r="AG26" i="28"/>
  <c r="AB26" i="28" s="1"/>
  <c r="AA26" i="28" s="1"/>
  <c r="P25" i="28"/>
  <c r="Q25" i="28" s="1"/>
  <c r="E36" i="18"/>
  <c r="U26" i="28"/>
  <c r="M39" i="18"/>
  <c r="CI29" i="28"/>
  <c r="F37" i="18"/>
  <c r="AC27" i="28"/>
  <c r="M26" i="28"/>
  <c r="D36" i="18"/>
  <c r="BT24" i="28" l="1"/>
  <c r="BU24" i="28" s="1"/>
  <c r="DS27" i="28"/>
  <c r="DT27" i="28" s="1"/>
  <c r="DQ27" i="28" s="1"/>
  <c r="DR27" i="28" s="1"/>
  <c r="DO27" i="28"/>
  <c r="DN27" i="28" s="1"/>
  <c r="Q38" i="18"/>
  <c r="DP28" i="28"/>
  <c r="BV25" i="28"/>
  <c r="BW25" i="28" s="1"/>
  <c r="BR25" i="28" s="1"/>
  <c r="BQ25" i="28" s="1"/>
  <c r="DO26" i="28"/>
  <c r="DN26" i="28" s="1"/>
  <c r="K36" i="18"/>
  <c r="BS26" i="28"/>
  <c r="C36" i="18"/>
  <c r="E26" i="28"/>
  <c r="H26" i="28" s="1"/>
  <c r="I26" i="28" s="1"/>
  <c r="F26" i="28" s="1"/>
  <c r="G26" i="28" s="1"/>
  <c r="EG27" i="28"/>
  <c r="EH27" i="28" s="1"/>
  <c r="EE27" i="28"/>
  <c r="ED27" i="28" s="1"/>
  <c r="CD25" i="28"/>
  <c r="CE25" i="28" s="1"/>
  <c r="CB25" i="28" s="1"/>
  <c r="CC25" i="28" s="1"/>
  <c r="L36" i="18"/>
  <c r="CA26" i="28"/>
  <c r="EM27" i="28"/>
  <c r="EL27" i="28" s="1"/>
  <c r="EO27" i="28"/>
  <c r="EP27" i="28" s="1"/>
  <c r="AD26" i="28"/>
  <c r="AE26" i="28" s="1"/>
  <c r="DK27" i="28"/>
  <c r="DL27" i="28" s="1"/>
  <c r="DI27" i="28" s="1"/>
  <c r="DJ27" i="28" s="1"/>
  <c r="DG27" i="28"/>
  <c r="DF27" i="28" s="1"/>
  <c r="EO26" i="28"/>
  <c r="EP26" i="28" s="1"/>
  <c r="DI26" i="28"/>
  <c r="DJ26" i="28" s="1"/>
  <c r="P38" i="18"/>
  <c r="DH28" i="28"/>
  <c r="EE26" i="28"/>
  <c r="ED26" i="28" s="1"/>
  <c r="CJ28" i="28"/>
  <c r="CK28" i="28" s="1"/>
  <c r="CH28" i="28"/>
  <c r="CG28" i="28" s="1"/>
  <c r="BC26" i="28"/>
  <c r="BD26" i="28" s="1"/>
  <c r="BA26" i="28"/>
  <c r="AZ26" i="28" s="1"/>
  <c r="AK25" i="28"/>
  <c r="AJ25" i="28" s="1"/>
  <c r="AM25" i="28"/>
  <c r="AN25" i="28" s="1"/>
  <c r="D26" i="28"/>
  <c r="C26" i="28" s="1"/>
  <c r="DY25" i="28"/>
  <c r="DZ25" i="28" s="1"/>
  <c r="AT27" i="28"/>
  <c r="AW27" i="28" s="1"/>
  <c r="AX27" i="28" s="1"/>
  <c r="AU27" i="28" s="1"/>
  <c r="AV27" i="28" s="1"/>
  <c r="H37" i="18"/>
  <c r="BE27" i="28"/>
  <c r="BF27" i="28" s="1"/>
  <c r="EA26" i="28"/>
  <c r="EB26" i="28" s="1"/>
  <c r="AW26" i="28"/>
  <c r="AX26" i="28" s="1"/>
  <c r="I38" i="18"/>
  <c r="BB28" i="28"/>
  <c r="BE28" i="28" s="1"/>
  <c r="BF28" i="28" s="1"/>
  <c r="R37" i="18"/>
  <c r="DX28" i="28" s="1"/>
  <c r="DX27" i="28"/>
  <c r="L25" i="28"/>
  <c r="K25" i="28" s="1"/>
  <c r="N25" i="28"/>
  <c r="O25" i="28" s="1"/>
  <c r="BI26" i="28"/>
  <c r="BH26" i="28" s="1"/>
  <c r="BK26" i="28"/>
  <c r="BL26" i="28" s="1"/>
  <c r="V25" i="28"/>
  <c r="W25" i="28" s="1"/>
  <c r="T25" i="28"/>
  <c r="S25" i="28" s="1"/>
  <c r="P26" i="28"/>
  <c r="Q26" i="28" s="1"/>
  <c r="F38" i="18"/>
  <c r="AC28" i="28"/>
  <c r="M40" i="18"/>
  <c r="CI30" i="28"/>
  <c r="E37" i="18"/>
  <c r="U27" i="28"/>
  <c r="G37" i="18"/>
  <c r="AL27" i="28"/>
  <c r="BM27" i="28"/>
  <c r="BN27" i="28" s="1"/>
  <c r="D37" i="18"/>
  <c r="M27" i="28"/>
  <c r="AF27" i="28"/>
  <c r="AG27" i="28" s="1"/>
  <c r="CL29" i="28"/>
  <c r="CM29" i="28" s="1"/>
  <c r="X26" i="28"/>
  <c r="Y26" i="28" s="1"/>
  <c r="AO26" i="28"/>
  <c r="AP26" i="28" s="1"/>
  <c r="J38" i="18"/>
  <c r="BJ28" i="28"/>
  <c r="BT25" i="28" l="1"/>
  <c r="BU25" i="28" s="1"/>
  <c r="DS28" i="28"/>
  <c r="DT28" i="28" s="1"/>
  <c r="DO28" i="28" s="1"/>
  <c r="DN28" i="28" s="1"/>
  <c r="DQ28" i="28"/>
  <c r="DR28" i="28" s="1"/>
  <c r="Q39" i="18"/>
  <c r="DP30" i="28" s="1"/>
  <c r="DP29" i="28"/>
  <c r="AS27" i="28"/>
  <c r="AR27" i="28" s="1"/>
  <c r="E27" i="28"/>
  <c r="H27" i="28" s="1"/>
  <c r="I27" i="28" s="1"/>
  <c r="C37" i="18"/>
  <c r="BA28" i="28"/>
  <c r="AZ28" i="28" s="1"/>
  <c r="BV26" i="28"/>
  <c r="BW26" i="28" s="1"/>
  <c r="BT26" i="28" s="1"/>
  <c r="BU26" i="28" s="1"/>
  <c r="BR26" i="28"/>
  <c r="BQ26" i="28" s="1"/>
  <c r="K37" i="18"/>
  <c r="BS27" i="28"/>
  <c r="BZ25" i="28"/>
  <c r="BY25" i="28" s="1"/>
  <c r="DY26" i="28"/>
  <c r="DZ26" i="28" s="1"/>
  <c r="DW26" i="28"/>
  <c r="DV26" i="28" s="1"/>
  <c r="CD26" i="28"/>
  <c r="CE26" i="28" s="1"/>
  <c r="BZ26" i="28" s="1"/>
  <c r="BY26" i="28" s="1"/>
  <c r="CB26" i="28"/>
  <c r="CC26" i="28" s="1"/>
  <c r="L37" i="18"/>
  <c r="CA27" i="28"/>
  <c r="BC28" i="28"/>
  <c r="BD28" i="28" s="1"/>
  <c r="V26" i="28"/>
  <c r="W26" i="28" s="1"/>
  <c r="T26" i="28"/>
  <c r="S26" i="28" s="1"/>
  <c r="DK28" i="28"/>
  <c r="DL28" i="28" s="1"/>
  <c r="DI28" i="28" s="1"/>
  <c r="DJ28" i="28" s="1"/>
  <c r="P39" i="18"/>
  <c r="DH29" i="28"/>
  <c r="AB27" i="28"/>
  <c r="AA27" i="28" s="1"/>
  <c r="AD27" i="28"/>
  <c r="AE27" i="28" s="1"/>
  <c r="AU26" i="28"/>
  <c r="AV26" i="28" s="1"/>
  <c r="AS26" i="28"/>
  <c r="AR26" i="28" s="1"/>
  <c r="CJ29" i="28"/>
  <c r="CK29" i="28" s="1"/>
  <c r="CH29" i="28"/>
  <c r="CG29" i="28" s="1"/>
  <c r="EA28" i="28"/>
  <c r="EB28" i="28" s="1"/>
  <c r="I39" i="18"/>
  <c r="BB29" i="28"/>
  <c r="H38" i="18"/>
  <c r="AT28" i="28"/>
  <c r="AW28" i="28" s="1"/>
  <c r="AX28" i="28" s="1"/>
  <c r="EA27" i="28"/>
  <c r="EB27" i="28" s="1"/>
  <c r="BA27" i="28"/>
  <c r="AZ27" i="28" s="1"/>
  <c r="BC27" i="28"/>
  <c r="BD27" i="28" s="1"/>
  <c r="AM26" i="28"/>
  <c r="AN26" i="28" s="1"/>
  <c r="AK26" i="28"/>
  <c r="AJ26" i="28" s="1"/>
  <c r="BK27" i="28"/>
  <c r="BL27" i="28" s="1"/>
  <c r="BI27" i="28"/>
  <c r="BH27" i="28" s="1"/>
  <c r="AU28" i="28"/>
  <c r="AV28" i="28" s="1"/>
  <c r="F27" i="28"/>
  <c r="G27" i="28" s="1"/>
  <c r="D27" i="28"/>
  <c r="C27" i="28" s="1"/>
  <c r="L26" i="28"/>
  <c r="K26" i="28" s="1"/>
  <c r="N26" i="28"/>
  <c r="O26" i="28" s="1"/>
  <c r="J39" i="18"/>
  <c r="BJ29" i="28"/>
  <c r="BM28" i="28"/>
  <c r="BN28" i="28" s="1"/>
  <c r="P27" i="28"/>
  <c r="Q27" i="28" s="1"/>
  <c r="AO27" i="28"/>
  <c r="AP27" i="28" s="1"/>
  <c r="X27" i="28"/>
  <c r="Y27" i="28" s="1"/>
  <c r="CL30" i="28"/>
  <c r="CM30" i="28" s="1"/>
  <c r="AF28" i="28"/>
  <c r="AG28" i="28" s="1"/>
  <c r="M28" i="28"/>
  <c r="D38" i="18"/>
  <c r="AL28" i="28"/>
  <c r="G38" i="18"/>
  <c r="E38" i="18"/>
  <c r="U28" i="28"/>
  <c r="M41" i="18"/>
  <c r="CI31" i="28"/>
  <c r="F39" i="18"/>
  <c r="AC29" i="28"/>
  <c r="BK28" i="28" l="1"/>
  <c r="BL28" i="28" s="1"/>
  <c r="BI28" i="28"/>
  <c r="BH28" i="28" s="1"/>
  <c r="BV27" i="28"/>
  <c r="BW27" i="28" s="1"/>
  <c r="BR27" i="28" s="1"/>
  <c r="BQ27" i="28" s="1"/>
  <c r="BT27" i="28"/>
  <c r="BU27" i="28" s="1"/>
  <c r="DS29" i="28"/>
  <c r="DT29" i="28" s="1"/>
  <c r="DQ29" i="28"/>
  <c r="DR29" i="28" s="1"/>
  <c r="DO29" i="28"/>
  <c r="DN29" i="28" s="1"/>
  <c r="K38" i="18"/>
  <c r="BS28" i="28"/>
  <c r="DS30" i="28"/>
  <c r="DT30" i="28" s="1"/>
  <c r="DQ30" i="28"/>
  <c r="DR30" i="28" s="1"/>
  <c r="DO30" i="28"/>
  <c r="DN30" i="28" s="1"/>
  <c r="C38" i="18"/>
  <c r="E28" i="28"/>
  <c r="H28" i="28" s="1"/>
  <c r="I28" i="28" s="1"/>
  <c r="D28" i="28" s="1"/>
  <c r="C28" i="28" s="1"/>
  <c r="DW28" i="28"/>
  <c r="DV28" i="28" s="1"/>
  <c r="DY28" i="28"/>
  <c r="DZ28" i="28" s="1"/>
  <c r="CD27" i="28"/>
  <c r="CE27" i="28" s="1"/>
  <c r="CB27" i="28" s="1"/>
  <c r="CC27" i="28" s="1"/>
  <c r="BZ27" i="28"/>
  <c r="BY27" i="28" s="1"/>
  <c r="L38" i="18"/>
  <c r="CA28" i="28"/>
  <c r="AS28" i="28"/>
  <c r="AR28" i="28" s="1"/>
  <c r="DG28" i="28"/>
  <c r="DF28" i="28" s="1"/>
  <c r="DW27" i="28"/>
  <c r="DV27" i="28" s="1"/>
  <c r="DY27" i="28"/>
  <c r="DZ27" i="28" s="1"/>
  <c r="P40" i="18"/>
  <c r="DH30" i="28"/>
  <c r="DK29" i="28"/>
  <c r="DL29" i="28" s="1"/>
  <c r="DG29" i="28" s="1"/>
  <c r="DF29" i="28" s="1"/>
  <c r="AM27" i="28"/>
  <c r="AN27" i="28" s="1"/>
  <c r="AK27" i="28"/>
  <c r="AJ27" i="28" s="1"/>
  <c r="BE29" i="28"/>
  <c r="BF29" i="28" s="1"/>
  <c r="AT29" i="28"/>
  <c r="H39" i="18"/>
  <c r="I40" i="18"/>
  <c r="BB30" i="28"/>
  <c r="BE30" i="28" s="1"/>
  <c r="BF30" i="28" s="1"/>
  <c r="BC30" i="28" s="1"/>
  <c r="BD30" i="28" s="1"/>
  <c r="CJ30" i="28"/>
  <c r="CK30" i="28" s="1"/>
  <c r="CH30" i="28"/>
  <c r="CG30" i="28" s="1"/>
  <c r="N27" i="28"/>
  <c r="O27" i="28" s="1"/>
  <c r="L27" i="28"/>
  <c r="K27" i="28" s="1"/>
  <c r="AD28" i="28"/>
  <c r="AE28" i="28" s="1"/>
  <c r="AB28" i="28"/>
  <c r="AA28" i="28" s="1"/>
  <c r="V27" i="28"/>
  <c r="W27" i="28" s="1"/>
  <c r="T27" i="28"/>
  <c r="S27" i="28" s="1"/>
  <c r="F40" i="18"/>
  <c r="AC31" i="28" s="1"/>
  <c r="AC30" i="28"/>
  <c r="M42" i="18"/>
  <c r="CI32" i="28"/>
  <c r="E39" i="18"/>
  <c r="U29" i="28"/>
  <c r="AO28" i="28"/>
  <c r="AP28" i="28" s="1"/>
  <c r="P28" i="28"/>
  <c r="Q28" i="28" s="1"/>
  <c r="BM29" i="28"/>
  <c r="BN29" i="28" s="1"/>
  <c r="AF29" i="28"/>
  <c r="AG29" i="28" s="1"/>
  <c r="CL31" i="28"/>
  <c r="CM31" i="28" s="1"/>
  <c r="X28" i="28"/>
  <c r="Y28" i="28" s="1"/>
  <c r="G39" i="18"/>
  <c r="AL29" i="28"/>
  <c r="D39" i="18"/>
  <c r="M29" i="28"/>
  <c r="J40" i="18"/>
  <c r="BJ30" i="28"/>
  <c r="K39" i="18" l="1"/>
  <c r="BS29" i="28"/>
  <c r="C39" i="18"/>
  <c r="E29" i="28"/>
  <c r="F28" i="28"/>
  <c r="G28" i="28" s="1"/>
  <c r="BV28" i="28"/>
  <c r="BW28" i="28" s="1"/>
  <c r="BT28" i="28"/>
  <c r="BU28" i="28" s="1"/>
  <c r="BR28" i="28"/>
  <c r="BQ28" i="28" s="1"/>
  <c r="DI29" i="28"/>
  <c r="DJ29" i="28" s="1"/>
  <c r="CD28" i="28"/>
  <c r="CE28" i="28" s="1"/>
  <c r="L39" i="18"/>
  <c r="CA29" i="28"/>
  <c r="DK30" i="28"/>
  <c r="DL30" i="28" s="1"/>
  <c r="DG30" i="28" s="1"/>
  <c r="DF30" i="28" s="1"/>
  <c r="BA30" i="28"/>
  <c r="AZ30" i="28" s="1"/>
  <c r="P41" i="18"/>
  <c r="DH32" i="28" s="1"/>
  <c r="DH31" i="28"/>
  <c r="AM28" i="28"/>
  <c r="AN28" i="28" s="1"/>
  <c r="AK28" i="28"/>
  <c r="AJ28" i="28" s="1"/>
  <c r="BA29" i="28"/>
  <c r="AZ29" i="28" s="1"/>
  <c r="BC29" i="28"/>
  <c r="BD29" i="28" s="1"/>
  <c r="H40" i="18"/>
  <c r="AT30" i="28"/>
  <c r="AW30" i="28" s="1"/>
  <c r="AX30" i="28" s="1"/>
  <c r="BB31" i="28"/>
  <c r="BE31" i="28" s="1"/>
  <c r="BF31" i="28" s="1"/>
  <c r="I41" i="18"/>
  <c r="AW29" i="28"/>
  <c r="AX29" i="28"/>
  <c r="AS29" i="28" s="1"/>
  <c r="AR29" i="28" s="1"/>
  <c r="T28" i="28"/>
  <c r="S28" i="28" s="1"/>
  <c r="V28" i="28"/>
  <c r="W28" i="28" s="1"/>
  <c r="AD29" i="28"/>
  <c r="AE29" i="28" s="1"/>
  <c r="AB29" i="28"/>
  <c r="AA29" i="28" s="1"/>
  <c r="N28" i="28"/>
  <c r="O28" i="28" s="1"/>
  <c r="L28" i="28"/>
  <c r="K28" i="28" s="1"/>
  <c r="BC31" i="28"/>
  <c r="BD31" i="28" s="1"/>
  <c r="BA31" i="28"/>
  <c r="AZ31" i="28" s="1"/>
  <c r="CJ31" i="28"/>
  <c r="CK31" i="28" s="1"/>
  <c r="CH31" i="28"/>
  <c r="CG31" i="28" s="1"/>
  <c r="BI29" i="28"/>
  <c r="BH29" i="28" s="1"/>
  <c r="BK29" i="28"/>
  <c r="BL29" i="28" s="1"/>
  <c r="AS30" i="28"/>
  <c r="AR30" i="28" s="1"/>
  <c r="AU30" i="28"/>
  <c r="AV30" i="28" s="1"/>
  <c r="J41" i="18"/>
  <c r="BJ32" i="28" s="1"/>
  <c r="BJ31" i="28"/>
  <c r="AL30" i="28"/>
  <c r="G40" i="18"/>
  <c r="BM30" i="28"/>
  <c r="BN30" i="28" s="1"/>
  <c r="P29" i="28"/>
  <c r="Q29" i="28" s="1"/>
  <c r="L29" i="28" s="1"/>
  <c r="K29" i="28" s="1"/>
  <c r="AO29" i="28"/>
  <c r="AP29" i="28" s="1"/>
  <c r="X29" i="28"/>
  <c r="Y29" i="28" s="1"/>
  <c r="V29" i="28" s="1"/>
  <c r="W29" i="28" s="1"/>
  <c r="CL32" i="28"/>
  <c r="CM32" i="28" s="1"/>
  <c r="AF30" i="28"/>
  <c r="AG30" i="28" s="1"/>
  <c r="M30" i="28"/>
  <c r="D40" i="18"/>
  <c r="E40" i="18"/>
  <c r="U30" i="28"/>
  <c r="M43" i="18"/>
  <c r="CI34" i="28" s="1"/>
  <c r="CI33" i="28"/>
  <c r="AF31" i="28"/>
  <c r="AG31" i="28" s="1"/>
  <c r="DI30" i="28" l="1"/>
  <c r="DJ30" i="28" s="1"/>
  <c r="H29" i="28"/>
  <c r="I29" i="28" s="1"/>
  <c r="C40" i="18"/>
  <c r="E30" i="28"/>
  <c r="H30" i="28" s="1"/>
  <c r="I30" i="28" s="1"/>
  <c r="BV30" i="28"/>
  <c r="BW30" i="28" s="1"/>
  <c r="BV29" i="28"/>
  <c r="BW29" i="28" s="1"/>
  <c r="BT29" i="28" s="1"/>
  <c r="BU29" i="28" s="1"/>
  <c r="BR29" i="28"/>
  <c r="BQ29" i="28" s="1"/>
  <c r="K40" i="18"/>
  <c r="BS30" i="28"/>
  <c r="AB30" i="28"/>
  <c r="AA30" i="28" s="1"/>
  <c r="AD30" i="28"/>
  <c r="AE30" i="28" s="1"/>
  <c r="CB28" i="28"/>
  <c r="CC28" i="28" s="1"/>
  <c r="BZ28" i="28"/>
  <c r="BY28" i="28" s="1"/>
  <c r="CD29" i="28"/>
  <c r="CE29" i="28" s="1"/>
  <c r="BZ29" i="28" s="1"/>
  <c r="BY29" i="28" s="1"/>
  <c r="L40" i="18"/>
  <c r="CA30" i="28"/>
  <c r="T29" i="28"/>
  <c r="S29" i="28" s="1"/>
  <c r="AK29" i="28"/>
  <c r="AJ29" i="28" s="1"/>
  <c r="AM29" i="28"/>
  <c r="AN29" i="28" s="1"/>
  <c r="DK31" i="28"/>
  <c r="DL31" i="28" s="1"/>
  <c r="DG31" i="28" s="1"/>
  <c r="DF31" i="28" s="1"/>
  <c r="DK32" i="28"/>
  <c r="DL32" i="28" s="1"/>
  <c r="DG32" i="28" s="1"/>
  <c r="DF32" i="28" s="1"/>
  <c r="AB31" i="28"/>
  <c r="AA31" i="28" s="1"/>
  <c r="AD31" i="28"/>
  <c r="AE31" i="28" s="1"/>
  <c r="N29" i="28"/>
  <c r="O29" i="28" s="1"/>
  <c r="AU29" i="28"/>
  <c r="AV29" i="28" s="1"/>
  <c r="BB32" i="28"/>
  <c r="I42" i="18"/>
  <c r="BB33" i="28" s="1"/>
  <c r="AT31" i="28"/>
  <c r="H41" i="18"/>
  <c r="CJ32" i="28"/>
  <c r="CK32" i="28" s="1"/>
  <c r="CH32" i="28"/>
  <c r="CG32" i="28" s="1"/>
  <c r="BK30" i="28"/>
  <c r="BL30" i="28" s="1"/>
  <c r="BI30" i="28"/>
  <c r="BH30" i="28" s="1"/>
  <c r="E41" i="18"/>
  <c r="U32" i="28" s="1"/>
  <c r="U31" i="28"/>
  <c r="CL33" i="28"/>
  <c r="CM33" i="28" s="1"/>
  <c r="X30" i="28"/>
  <c r="Y30" i="28" s="1"/>
  <c r="D41" i="18"/>
  <c r="M31" i="28"/>
  <c r="G41" i="18"/>
  <c r="AL31" i="28"/>
  <c r="BM31" i="28"/>
  <c r="BN31" i="28" s="1"/>
  <c r="CL34" i="28"/>
  <c r="CM34" i="28" s="1"/>
  <c r="P30" i="28"/>
  <c r="Q30" i="28" s="1"/>
  <c r="AO30" i="28"/>
  <c r="AP30" i="28" s="1"/>
  <c r="BM32" i="28"/>
  <c r="BN32" i="28" s="1"/>
  <c r="BK32" i="28" s="1"/>
  <c r="BL32" i="28" s="1"/>
  <c r="D29" i="28" l="1"/>
  <c r="C29" i="28" s="1"/>
  <c r="F29" i="28"/>
  <c r="G29" i="28" s="1"/>
  <c r="CB29" i="28"/>
  <c r="CC29" i="28" s="1"/>
  <c r="E31" i="28"/>
  <c r="H31" i="28" s="1"/>
  <c r="I31" i="28" s="1"/>
  <c r="D31" i="28" s="1"/>
  <c r="C31" i="28" s="1"/>
  <c r="C41" i="18"/>
  <c r="D30" i="28"/>
  <c r="C30" i="28" s="1"/>
  <c r="F30" i="28"/>
  <c r="G30" i="28" s="1"/>
  <c r="BR30" i="28"/>
  <c r="BQ30" i="28" s="1"/>
  <c r="BT30" i="28"/>
  <c r="BU30" i="28" s="1"/>
  <c r="BS31" i="28"/>
  <c r="K41" i="18"/>
  <c r="L41" i="18"/>
  <c r="CA31" i="28"/>
  <c r="DI31" i="28"/>
  <c r="DJ31" i="28" s="1"/>
  <c r="CD30" i="28"/>
  <c r="CE30" i="28" s="1"/>
  <c r="CB30" i="28" s="1"/>
  <c r="CC30" i="28" s="1"/>
  <c r="BE33" i="28"/>
  <c r="BF33" i="28" s="1"/>
  <c r="DI32" i="28"/>
  <c r="DJ32" i="28" s="1"/>
  <c r="CH33" i="28"/>
  <c r="CG33" i="28" s="1"/>
  <c r="CJ33" i="28"/>
  <c r="CK33" i="28" s="1"/>
  <c r="H42" i="18"/>
  <c r="AT32" i="28"/>
  <c r="AW31" i="28"/>
  <c r="AX31" i="28" s="1"/>
  <c r="BE32" i="28"/>
  <c r="BF32" i="28" s="1"/>
  <c r="AK30" i="28"/>
  <c r="AJ30" i="28" s="1"/>
  <c r="AM30" i="28"/>
  <c r="AN30" i="28" s="1"/>
  <c r="L30" i="28"/>
  <c r="K30" i="28" s="1"/>
  <c r="N30" i="28"/>
  <c r="O30" i="28" s="1"/>
  <c r="BI31" i="28"/>
  <c r="BH31" i="28" s="1"/>
  <c r="BK31" i="28"/>
  <c r="BL31" i="28" s="1"/>
  <c r="CJ34" i="28"/>
  <c r="CK34" i="28" s="1"/>
  <c r="CH34" i="28"/>
  <c r="CG34" i="28" s="1"/>
  <c r="T30" i="28"/>
  <c r="S30" i="28" s="1"/>
  <c r="V30" i="28"/>
  <c r="W30" i="28" s="1"/>
  <c r="BI32" i="28"/>
  <c r="BH32" i="28" s="1"/>
  <c r="AL32" i="28"/>
  <c r="G42" i="18"/>
  <c r="M32" i="28"/>
  <c r="D42" i="18"/>
  <c r="M33" i="28" s="1"/>
  <c r="X31" i="28"/>
  <c r="Y31" i="28" s="1"/>
  <c r="AO31" i="28"/>
  <c r="AP31" i="28" s="1"/>
  <c r="AK31" i="28" s="1"/>
  <c r="AJ31" i="28" s="1"/>
  <c r="P31" i="28"/>
  <c r="Q31" i="28" s="1"/>
  <c r="X32" i="28"/>
  <c r="Y32" i="28" s="1"/>
  <c r="V32" i="28" s="1"/>
  <c r="W32" i="28" s="1"/>
  <c r="C42" i="18" l="1"/>
  <c r="E32" i="28"/>
  <c r="H32" i="28" s="1"/>
  <c r="I32" i="28" s="1"/>
  <c r="D32" i="28" s="1"/>
  <c r="C32" i="28" s="1"/>
  <c r="K42" i="18"/>
  <c r="BS32" i="28"/>
  <c r="BZ30" i="28"/>
  <c r="BY30" i="28" s="1"/>
  <c r="F31" i="28"/>
  <c r="G31" i="28" s="1"/>
  <c r="BV31" i="28"/>
  <c r="BW31" i="28" s="1"/>
  <c r="BR31" i="28" s="1"/>
  <c r="BQ31" i="28" s="1"/>
  <c r="CD31" i="28"/>
  <c r="CE31" i="28" s="1"/>
  <c r="CB31" i="28" s="1"/>
  <c r="CC31" i="28" s="1"/>
  <c r="L42" i="18"/>
  <c r="CA32" i="28"/>
  <c r="BC33" i="28"/>
  <c r="BD33" i="28" s="1"/>
  <c r="BA33" i="28"/>
  <c r="AZ33" i="28" s="1"/>
  <c r="BC32" i="28"/>
  <c r="BD32" i="28" s="1"/>
  <c r="BA32" i="28"/>
  <c r="AZ32" i="28" s="1"/>
  <c r="AU31" i="28"/>
  <c r="AV31" i="28" s="1"/>
  <c r="AS31" i="28"/>
  <c r="AR31" i="28" s="1"/>
  <c r="F32" i="28"/>
  <c r="G32" i="28" s="1"/>
  <c r="AM31" i="28"/>
  <c r="AN31" i="28" s="1"/>
  <c r="AW32" i="28"/>
  <c r="AX32" i="28" s="1"/>
  <c r="H43" i="18"/>
  <c r="AT34" i="28" s="1"/>
  <c r="AT33" i="28"/>
  <c r="AW33" i="28" s="1"/>
  <c r="AX33" i="28" s="1"/>
  <c r="AS33" i="28" s="1"/>
  <c r="AR33" i="28" s="1"/>
  <c r="T31" i="28"/>
  <c r="S31" i="28" s="1"/>
  <c r="V31" i="28"/>
  <c r="W31" i="28" s="1"/>
  <c r="N31" i="28"/>
  <c r="O31" i="28" s="1"/>
  <c r="L31" i="28"/>
  <c r="K31" i="28" s="1"/>
  <c r="T32" i="28"/>
  <c r="S32" i="28" s="1"/>
  <c r="P32" i="28"/>
  <c r="Q32" i="28" s="1"/>
  <c r="AO32" i="28"/>
  <c r="AP32" i="28" s="1"/>
  <c r="AM32" i="28" s="1"/>
  <c r="AN32" i="28" s="1"/>
  <c r="P33" i="28"/>
  <c r="Q33" i="28" s="1"/>
  <c r="G43" i="18"/>
  <c r="AL33" i="28"/>
  <c r="BT31" i="28" l="1"/>
  <c r="BU31" i="28" s="1"/>
  <c r="BV32" i="28"/>
  <c r="BW32" i="28" s="1"/>
  <c r="BR32" i="28" s="1"/>
  <c r="BQ32" i="28" s="1"/>
  <c r="BT32" i="28"/>
  <c r="BU32" i="28" s="1"/>
  <c r="BS33" i="28"/>
  <c r="K43" i="18"/>
  <c r="E33" i="28"/>
  <c r="H33" i="28" s="1"/>
  <c r="I33" i="28" s="1"/>
  <c r="D33" i="28" s="1"/>
  <c r="C33" i="28" s="1"/>
  <c r="C43" i="18"/>
  <c r="E34" i="28" s="1"/>
  <c r="H34" i="28" s="1"/>
  <c r="I34" i="28" s="1"/>
  <c r="CD32" i="28"/>
  <c r="CE32" i="28" s="1"/>
  <c r="BZ32" i="28" s="1"/>
  <c r="BY32" i="28" s="1"/>
  <c r="L43" i="18"/>
  <c r="CA33" i="28"/>
  <c r="BZ31" i="28"/>
  <c r="BY31" i="28" s="1"/>
  <c r="AU33" i="28"/>
  <c r="AV33" i="28" s="1"/>
  <c r="N33" i="28"/>
  <c r="O33" i="28" s="1"/>
  <c r="L33" i="28"/>
  <c r="K33" i="28" s="1"/>
  <c r="AS32" i="28"/>
  <c r="AR32" i="28" s="1"/>
  <c r="AU32" i="28"/>
  <c r="AV32" i="28" s="1"/>
  <c r="AW34" i="28"/>
  <c r="AX34" i="28" s="1"/>
  <c r="N32" i="28"/>
  <c r="O32" i="28" s="1"/>
  <c r="L32" i="28"/>
  <c r="K32" i="28" s="1"/>
  <c r="AO33" i="28"/>
  <c r="AP33" i="28" s="1"/>
  <c r="AL34" i="28"/>
  <c r="G44" i="18"/>
  <c r="AL35" i="28" s="1"/>
  <c r="AK32" i="28"/>
  <c r="AJ32" i="28" s="1"/>
  <c r="D34" i="28" l="1"/>
  <c r="C34" i="28" s="1"/>
  <c r="K44" i="18"/>
  <c r="BS34" i="28"/>
  <c r="BV33" i="28"/>
  <c r="BW33" i="28" s="1"/>
  <c r="BT33" i="28" s="1"/>
  <c r="BU33" i="28" s="1"/>
  <c r="BR33" i="28"/>
  <c r="BQ33" i="28" s="1"/>
  <c r="F34" i="28"/>
  <c r="G34" i="28" s="1"/>
  <c r="F33" i="28"/>
  <c r="G33" i="28" s="1"/>
  <c r="CB32" i="28"/>
  <c r="CC32" i="28" s="1"/>
  <c r="L44" i="18"/>
  <c r="CA35" i="28" s="1"/>
  <c r="CA34" i="28"/>
  <c r="CD33" i="28"/>
  <c r="CE33" i="28" s="1"/>
  <c r="BZ33" i="28" s="1"/>
  <c r="BY33" i="28" s="1"/>
  <c r="AS34" i="28"/>
  <c r="AR34" i="28" s="1"/>
  <c r="AU34" i="28"/>
  <c r="AV34" i="28" s="1"/>
  <c r="AK33" i="28"/>
  <c r="AJ33" i="28" s="1"/>
  <c r="AM33" i="28"/>
  <c r="AN33" i="28" s="1"/>
  <c r="AO35" i="28"/>
  <c r="AP35" i="28"/>
  <c r="AM35" i="28" s="1"/>
  <c r="AN35" i="28" s="1"/>
  <c r="AO34" i="28"/>
  <c r="AP34" i="28" s="1"/>
  <c r="BV34" i="28" l="1"/>
  <c r="BW34" i="28" s="1"/>
  <c r="BR34" i="28" s="1"/>
  <c r="BQ34" i="28" s="1"/>
  <c r="BT34" i="28"/>
  <c r="BU34" i="28" s="1"/>
  <c r="K45" i="18"/>
  <c r="BS36" i="28" s="1"/>
  <c r="BS35" i="28"/>
  <c r="CB33" i="28"/>
  <c r="CC33" i="28" s="1"/>
  <c r="CD34" i="28"/>
  <c r="CE34" i="28" s="1"/>
  <c r="BZ34" i="28" s="1"/>
  <c r="BY34" i="28" s="1"/>
  <c r="CD35" i="28"/>
  <c r="CE35" i="28" s="1"/>
  <c r="CB35" i="28" s="1"/>
  <c r="CC35" i="28" s="1"/>
  <c r="AK35" i="28"/>
  <c r="AJ35" i="28" s="1"/>
  <c r="AM34" i="28"/>
  <c r="AN34" i="28" s="1"/>
  <c r="AK34" i="28"/>
  <c r="AJ34" i="28" s="1"/>
  <c r="BV36" i="28" l="1"/>
  <c r="BW36" i="28" s="1"/>
  <c r="BR36" i="28"/>
  <c r="BQ36" i="28" s="1"/>
  <c r="BT36" i="28"/>
  <c r="BU36" i="28" s="1"/>
  <c r="BV35" i="28"/>
  <c r="BW35" i="28" s="1"/>
  <c r="BT35" i="28" s="1"/>
  <c r="BU35" i="28" s="1"/>
  <c r="BR35" i="28"/>
  <c r="BQ35" i="28" s="1"/>
  <c r="BZ35" i="28"/>
  <c r="BY35" i="28" s="1"/>
  <c r="CB34" i="28"/>
  <c r="CC34" i="28" s="1"/>
</calcChain>
</file>

<file path=xl/sharedStrings.xml><?xml version="1.0" encoding="utf-8"?>
<sst xmlns="http://schemas.openxmlformats.org/spreadsheetml/2006/main" count="891" uniqueCount="289">
  <si>
    <t>年齢</t>
    <rPh sb="0" eb="2">
      <t>ネンレイ</t>
    </rPh>
    <phoneticPr fontId="3"/>
  </si>
  <si>
    <t>等級</t>
    <rPh sb="0" eb="2">
      <t>トウキュウ</t>
    </rPh>
    <phoneticPr fontId="3"/>
  </si>
  <si>
    <t>年</t>
    <rPh sb="0" eb="1">
      <t>ネン</t>
    </rPh>
    <phoneticPr fontId="3"/>
  </si>
  <si>
    <t>作成日</t>
  </si>
  <si>
    <t>No.</t>
    <phoneticPr fontId="3"/>
  </si>
  <si>
    <t>男=1</t>
  </si>
  <si>
    <t>役職</t>
    <rPh sb="0" eb="1">
      <t>エキ</t>
    </rPh>
    <rPh sb="1" eb="2">
      <t>ショク</t>
    </rPh>
    <phoneticPr fontId="3"/>
  </si>
  <si>
    <t>勤続</t>
    <rPh sb="0" eb="2">
      <t>キンゾク</t>
    </rPh>
    <phoneticPr fontId="3"/>
  </si>
  <si>
    <t>賃金合計</t>
    <rPh sb="0" eb="2">
      <t>チンギン</t>
    </rPh>
    <rPh sb="2" eb="4">
      <t>ゴウケイ</t>
    </rPh>
    <phoneticPr fontId="3"/>
  </si>
  <si>
    <t>女=2</t>
  </si>
  <si>
    <t>月</t>
    <rPh sb="0" eb="1">
      <t>ツキ</t>
    </rPh>
    <phoneticPr fontId="3"/>
  </si>
  <si>
    <t>基本給計</t>
    <rPh sb="0" eb="3">
      <t>キホンキュウ</t>
    </rPh>
    <rPh sb="3" eb="4">
      <t>ケイ</t>
    </rPh>
    <phoneticPr fontId="3"/>
  </si>
  <si>
    <t>役職手当</t>
    <rPh sb="0" eb="2">
      <t>ヤクショク</t>
    </rPh>
    <rPh sb="2" eb="4">
      <t>テアテ</t>
    </rPh>
    <phoneticPr fontId="3"/>
  </si>
  <si>
    <t>家族手当</t>
    <rPh sb="0" eb="2">
      <t>カゾク</t>
    </rPh>
    <rPh sb="2" eb="4">
      <t>テアテ</t>
    </rPh>
    <phoneticPr fontId="3"/>
  </si>
  <si>
    <t>手当計</t>
    <rPh sb="0" eb="2">
      <t>テアテ</t>
    </rPh>
    <rPh sb="2" eb="3">
      <t>ケイ</t>
    </rPh>
    <phoneticPr fontId="3"/>
  </si>
  <si>
    <t>AA</t>
  </si>
  <si>
    <t>AB</t>
  </si>
  <si>
    <t>AC</t>
  </si>
  <si>
    <t>AD</t>
  </si>
  <si>
    <t>AE</t>
  </si>
  <si>
    <t>AF</t>
  </si>
  <si>
    <t>AG</t>
  </si>
  <si>
    <t>AH</t>
  </si>
  <si>
    <t>AI</t>
  </si>
  <si>
    <t>AJ</t>
  </si>
  <si>
    <t>AK</t>
  </si>
  <si>
    <t>AL</t>
  </si>
  <si>
    <t>AM</t>
  </si>
  <si>
    <t>AN</t>
  </si>
  <si>
    <t>AO</t>
  </si>
  <si>
    <t>AP</t>
  </si>
  <si>
    <t>AQ</t>
  </si>
  <si>
    <t>AR</t>
  </si>
  <si>
    <t>AS</t>
  </si>
  <si>
    <t>AT</t>
  </si>
  <si>
    <t>AU</t>
  </si>
  <si>
    <t>AV</t>
  </si>
  <si>
    <t>AW</t>
  </si>
  <si>
    <t>AX</t>
  </si>
  <si>
    <t>AY</t>
  </si>
  <si>
    <t>AZ</t>
  </si>
  <si>
    <t>BA</t>
  </si>
  <si>
    <t>BB</t>
  </si>
  <si>
    <t>BC</t>
  </si>
  <si>
    <t>BD</t>
  </si>
  <si>
    <t>DE</t>
  </si>
  <si>
    <t>BF</t>
  </si>
  <si>
    <t>基 本 給</t>
    <rPh sb="0" eb="1">
      <t>モト</t>
    </rPh>
    <rPh sb="2" eb="3">
      <t>ホン</t>
    </rPh>
    <rPh sb="4" eb="5">
      <t>キュウ</t>
    </rPh>
    <phoneticPr fontId="3"/>
  </si>
  <si>
    <t>決定号俸</t>
    <rPh sb="0" eb="2">
      <t>ケッテイ</t>
    </rPh>
    <rPh sb="2" eb="4">
      <t>ゴウホウ</t>
    </rPh>
    <phoneticPr fontId="3"/>
  </si>
  <si>
    <t>← 現行データ入力ゾーン →</t>
    <rPh sb="2" eb="4">
      <t>ゲンコウ</t>
    </rPh>
    <rPh sb="7" eb="9">
      <t>ニュウリョク</t>
    </rPh>
    <phoneticPr fontId="3"/>
  </si>
  <si>
    <t>　</t>
    <phoneticPr fontId="3"/>
  </si>
  <si>
    <t>このソフトウェアは次のことを確認の上、自己責任でお使い下さい！</t>
    <rPh sb="9" eb="10">
      <t>ツギ</t>
    </rPh>
    <rPh sb="14" eb="16">
      <t>カクニン</t>
    </rPh>
    <rPh sb="17" eb="18">
      <t>ウエ</t>
    </rPh>
    <rPh sb="19" eb="21">
      <t>ジコ</t>
    </rPh>
    <rPh sb="21" eb="23">
      <t>セキニン</t>
    </rPh>
    <rPh sb="25" eb="26">
      <t>ツカ</t>
    </rPh>
    <rPh sb="27" eb="28">
      <t>クダ</t>
    </rPh>
    <phoneticPr fontId="3"/>
  </si>
  <si>
    <t>１．免責について</t>
    <rPh sb="2" eb="4">
      <t>メンセキ</t>
    </rPh>
    <phoneticPr fontId="3"/>
  </si>
  <si>
    <t>　あなたがこのソフトウェアをご利用になることで生じたいかなる損害に対しても、</t>
    <rPh sb="23" eb="24">
      <t>ショウ</t>
    </rPh>
    <rPh sb="30" eb="32">
      <t>ソンガイ</t>
    </rPh>
    <rPh sb="33" eb="34">
      <t>タイ</t>
    </rPh>
    <phoneticPr fontId="3"/>
  </si>
  <si>
    <t>当方は一切の補償はいたしません。</t>
    <rPh sb="0" eb="2">
      <t>トウホウ</t>
    </rPh>
    <rPh sb="3" eb="5">
      <t>イッサイ</t>
    </rPh>
    <rPh sb="6" eb="8">
      <t>ホショウ</t>
    </rPh>
    <phoneticPr fontId="3"/>
  </si>
  <si>
    <t>　このことを了解の上、利用者の責任でご使用下さい。</t>
    <rPh sb="6" eb="8">
      <t>リョウカイ</t>
    </rPh>
    <rPh sb="9" eb="10">
      <t>ウエ</t>
    </rPh>
    <rPh sb="11" eb="14">
      <t>リヨウシャ</t>
    </rPh>
    <rPh sb="15" eb="17">
      <t>セキニン</t>
    </rPh>
    <rPh sb="19" eb="21">
      <t>シヨウ</t>
    </rPh>
    <rPh sb="21" eb="22">
      <t>クダ</t>
    </rPh>
    <phoneticPr fontId="3"/>
  </si>
  <si>
    <t>２．解析・改造について</t>
    <rPh sb="2" eb="4">
      <t>カイセキ</t>
    </rPh>
    <rPh sb="5" eb="7">
      <t>カイゾウ</t>
    </rPh>
    <phoneticPr fontId="3"/>
  </si>
  <si>
    <t>　このソフトウェアはクライアントのニーズに合わせて自由に設計変更して</t>
    <rPh sb="21" eb="22">
      <t>ア</t>
    </rPh>
    <rPh sb="25" eb="27">
      <t>ジユウ</t>
    </rPh>
    <rPh sb="28" eb="30">
      <t>セッケイ</t>
    </rPh>
    <rPh sb="30" eb="32">
      <t>ヘンコウ</t>
    </rPh>
    <phoneticPr fontId="3"/>
  </si>
  <si>
    <t>ご使用下さい。</t>
    <rPh sb="1" eb="3">
      <t>シヨウ</t>
    </rPh>
    <rPh sb="3" eb="4">
      <t>クダ</t>
    </rPh>
    <phoneticPr fontId="3"/>
  </si>
  <si>
    <t>３．第三者への配布禁止</t>
    <rPh sb="2" eb="5">
      <t>ダイサンシャ</t>
    </rPh>
    <rPh sb="7" eb="9">
      <t>ハイフ</t>
    </rPh>
    <rPh sb="9" eb="11">
      <t>キンシ</t>
    </rPh>
    <phoneticPr fontId="3"/>
  </si>
  <si>
    <t>　このソフトウェアを複製して第三者に配布することは禁止いたします。</t>
    <rPh sb="10" eb="12">
      <t>フクセイ</t>
    </rPh>
    <rPh sb="14" eb="17">
      <t>ダイサンシャ</t>
    </rPh>
    <rPh sb="18" eb="20">
      <t>ハイフ</t>
    </rPh>
    <rPh sb="25" eb="27">
      <t>キンシ</t>
    </rPh>
    <phoneticPr fontId="3"/>
  </si>
  <si>
    <t>横井人事労務サポート事務所</t>
    <rPh sb="0" eb="2">
      <t>ヨコイ</t>
    </rPh>
    <rPh sb="2" eb="4">
      <t>ジンジ</t>
    </rPh>
    <rPh sb="4" eb="6">
      <t>ロウム</t>
    </rPh>
    <rPh sb="10" eb="13">
      <t>ジムショ</t>
    </rPh>
    <phoneticPr fontId="3"/>
  </si>
  <si>
    <t>　　横　井　明　徳</t>
    <rPh sb="2" eb="3">
      <t>ヨコ</t>
    </rPh>
    <rPh sb="4" eb="5">
      <t>セイ</t>
    </rPh>
    <rPh sb="6" eb="7">
      <t>メイ</t>
    </rPh>
    <rPh sb="8" eb="9">
      <t>トク</t>
    </rPh>
    <phoneticPr fontId="3"/>
  </si>
  <si>
    <t xml:space="preserve">  青字＝入力セル</t>
    <rPh sb="2" eb="3">
      <t>アオ</t>
    </rPh>
    <rPh sb="3" eb="4">
      <t>ジ</t>
    </rPh>
    <rPh sb="5" eb="7">
      <t>ニュウリョク</t>
    </rPh>
    <phoneticPr fontId="3"/>
  </si>
  <si>
    <t>現行</t>
    <rPh sb="0" eb="2">
      <t>ゲンコウ</t>
    </rPh>
    <phoneticPr fontId="3"/>
  </si>
  <si>
    <t>手　当</t>
    <rPh sb="0" eb="1">
      <t>テ</t>
    </rPh>
    <rPh sb="2" eb="3">
      <t>トウ</t>
    </rPh>
    <phoneticPr fontId="3"/>
  </si>
  <si>
    <t>　パスワードをご購入頂いた利用者の方も同様ですのでご注意下さい。</t>
    <rPh sb="8" eb="10">
      <t>コウニュウ</t>
    </rPh>
    <rPh sb="10" eb="11">
      <t>イタダ</t>
    </rPh>
    <rPh sb="13" eb="16">
      <t>リヨウシャ</t>
    </rPh>
    <rPh sb="17" eb="18">
      <t>カタ</t>
    </rPh>
    <rPh sb="19" eb="21">
      <t>ドウヨウ</t>
    </rPh>
    <rPh sb="26" eb="28">
      <t>チュウイ</t>
    </rPh>
    <rPh sb="28" eb="29">
      <t>クダ</t>
    </rPh>
    <phoneticPr fontId="3"/>
  </si>
  <si>
    <t>上限号俸</t>
    <rPh sb="0" eb="2">
      <t>ジョウゲン</t>
    </rPh>
    <rPh sb="2" eb="4">
      <t>ゴウホウ</t>
    </rPh>
    <phoneticPr fontId="3"/>
  </si>
  <si>
    <t>定年年齢▼</t>
    <rPh sb="0" eb="2">
      <t>テイネン</t>
    </rPh>
    <rPh sb="2" eb="4">
      <t>ネンレイ</t>
    </rPh>
    <phoneticPr fontId="3"/>
  </si>
  <si>
    <t>参照セル</t>
    <rPh sb="0" eb="2">
      <t>サンショウ</t>
    </rPh>
    <phoneticPr fontId="3"/>
  </si>
  <si>
    <t>定昇率</t>
    <rPh sb="0" eb="2">
      <t>テイショウ</t>
    </rPh>
    <rPh sb="2" eb="3">
      <t>リツ</t>
    </rPh>
    <phoneticPr fontId="3"/>
  </si>
  <si>
    <t>必ずお読み下さい。</t>
    <rPh sb="0" eb="1">
      <t>カナラ</t>
    </rPh>
    <rPh sb="3" eb="4">
      <t>ヨ</t>
    </rPh>
    <rPh sb="5" eb="6">
      <t>クダ</t>
    </rPh>
    <phoneticPr fontId="3"/>
  </si>
  <si>
    <t/>
  </si>
  <si>
    <t>社員データをコピー＆貼付又は手入力</t>
    <rPh sb="0" eb="2">
      <t>シャイン</t>
    </rPh>
    <rPh sb="10" eb="12">
      <t>ハリツケ</t>
    </rPh>
    <rPh sb="12" eb="13">
      <t>マタ</t>
    </rPh>
    <rPh sb="14" eb="15">
      <t>テ</t>
    </rPh>
    <rPh sb="15" eb="17">
      <t>ニュウリョク</t>
    </rPh>
    <phoneticPr fontId="3"/>
  </si>
  <si>
    <t>入力</t>
    <rPh sb="0" eb="2">
      <t>ニュウリョク</t>
    </rPh>
    <phoneticPr fontId="3"/>
  </si>
  <si>
    <t>J-1</t>
  </si>
  <si>
    <t>J-2</t>
  </si>
  <si>
    <t>J-3</t>
  </si>
  <si>
    <t>L-1</t>
  </si>
  <si>
    <t>L-2</t>
  </si>
  <si>
    <t>L-3</t>
  </si>
  <si>
    <t>S-1</t>
  </si>
  <si>
    <t>S-2</t>
  </si>
  <si>
    <t>M-1</t>
  </si>
  <si>
    <t>M-2</t>
  </si>
  <si>
    <t>E-1</t>
  </si>
  <si>
    <t>E-2</t>
  </si>
  <si>
    <t xml:space="preserve">  黒字＝自動計算セル</t>
    <rPh sb="2" eb="4">
      <t>クロジ</t>
    </rPh>
    <rPh sb="5" eb="7">
      <t>ジドウ</t>
    </rPh>
    <rPh sb="7" eb="9">
      <t>ケイサン</t>
    </rPh>
    <phoneticPr fontId="3"/>
  </si>
  <si>
    <t>格付</t>
    <rPh sb="0" eb="1">
      <t>カク</t>
    </rPh>
    <rPh sb="1" eb="2">
      <t>セイカク</t>
    </rPh>
    <phoneticPr fontId="3"/>
  </si>
  <si>
    <r>
      <rPr>
        <sz val="11"/>
        <color indexed="12"/>
        <rFont val="ＭＳ ゴシック"/>
        <family val="3"/>
        <charset val="128"/>
      </rPr>
      <t>氏　　名</t>
    </r>
    <r>
      <rPr>
        <sz val="11"/>
        <color indexed="8"/>
        <rFont val="ＭＳ ゴシック"/>
        <family val="3"/>
        <charset val="128"/>
      </rPr>
      <t xml:space="preserve">
</t>
    </r>
    <r>
      <rPr>
        <b/>
        <sz val="9"/>
        <color indexed="10"/>
        <rFont val="ＭＳ ゴシック"/>
        <family val="3"/>
        <charset val="128"/>
      </rPr>
      <t>（入力必須）</t>
    </r>
    <rPh sb="0" eb="1">
      <t>シ</t>
    </rPh>
    <rPh sb="3" eb="4">
      <t>メイ</t>
    </rPh>
    <rPh sb="6" eb="8">
      <t>ニュウリョク</t>
    </rPh>
    <rPh sb="8" eb="10">
      <t>ヒッス</t>
    </rPh>
    <phoneticPr fontId="3"/>
  </si>
  <si>
    <r>
      <rPr>
        <sz val="11"/>
        <color indexed="12"/>
        <rFont val="ＭＳ ゴシック"/>
        <family val="3"/>
        <charset val="128"/>
      </rPr>
      <t>生年月日</t>
    </r>
    <r>
      <rPr>
        <sz val="11"/>
        <color indexed="8"/>
        <rFont val="ＭＳ ゴシック"/>
        <family val="3"/>
        <charset val="128"/>
      </rPr>
      <t xml:space="preserve">
</t>
    </r>
    <r>
      <rPr>
        <b/>
        <sz val="9"/>
        <color indexed="10"/>
        <rFont val="ＭＳ ゴシック"/>
        <family val="3"/>
        <charset val="128"/>
      </rPr>
      <t>（入力必須）</t>
    </r>
    <rPh sb="0" eb="2">
      <t>セイネン</t>
    </rPh>
    <rPh sb="2" eb="4">
      <t>ガッピ</t>
    </rPh>
    <phoneticPr fontId="3"/>
  </si>
  <si>
    <r>
      <rPr>
        <sz val="11"/>
        <color indexed="12"/>
        <rFont val="ＭＳ ゴシック"/>
        <family val="3"/>
        <charset val="128"/>
      </rPr>
      <t>入社年月日</t>
    </r>
    <r>
      <rPr>
        <sz val="11"/>
        <color indexed="8"/>
        <rFont val="ＭＳ ゴシック"/>
        <family val="3"/>
        <charset val="128"/>
      </rPr>
      <t xml:space="preserve">
</t>
    </r>
    <r>
      <rPr>
        <b/>
        <sz val="9"/>
        <color indexed="10"/>
        <rFont val="ＭＳ ゴシック"/>
        <family val="3"/>
        <charset val="128"/>
      </rPr>
      <t>（入力必須）</t>
    </r>
    <rPh sb="0" eb="2">
      <t>ニュウシャ</t>
    </rPh>
    <rPh sb="2" eb="5">
      <t>ネンガッピ</t>
    </rPh>
    <phoneticPr fontId="3"/>
  </si>
  <si>
    <t>１．メインシート</t>
    <phoneticPr fontId="3"/>
  </si>
  <si>
    <t>新職務給</t>
    <rPh sb="0" eb="1">
      <t>シン</t>
    </rPh>
    <phoneticPr fontId="3"/>
  </si>
  <si>
    <t>定昇後職務給</t>
    <rPh sb="0" eb="2">
      <t>テイショウ</t>
    </rPh>
    <rPh sb="2" eb="3">
      <t>ゴ</t>
    </rPh>
    <phoneticPr fontId="3"/>
  </si>
  <si>
    <t>J</t>
  </si>
  <si>
    <t>C</t>
  </si>
  <si>
    <t>L</t>
  </si>
  <si>
    <t>S</t>
  </si>
  <si>
    <t>M</t>
  </si>
  <si>
    <t>E</t>
  </si>
  <si>
    <t>J-4</t>
  </si>
  <si>
    <t>C-1</t>
  </si>
  <si>
    <t>C-2</t>
  </si>
  <si>
    <t>C-3</t>
  </si>
  <si>
    <t>C-4</t>
  </si>
  <si>
    <t>L-4</t>
  </si>
  <si>
    <t>S-3</t>
  </si>
  <si>
    <t>M-3</t>
  </si>
  <si>
    <t>M-4</t>
  </si>
  <si>
    <t>E-3</t>
  </si>
  <si>
    <t>－</t>
  </si>
  <si>
    <t>職務給賃金表</t>
    <rPh sb="0" eb="2">
      <t>ショクム</t>
    </rPh>
    <rPh sb="2" eb="3">
      <t>キュウ</t>
    </rPh>
    <rPh sb="3" eb="5">
      <t>チンギン</t>
    </rPh>
    <rPh sb="5" eb="6">
      <t>ヒョウ</t>
    </rPh>
    <phoneticPr fontId="3"/>
  </si>
  <si>
    <t>職務資格</t>
    <rPh sb="0" eb="2">
      <t>ショクム</t>
    </rPh>
    <rPh sb="2" eb="4">
      <t>シカク</t>
    </rPh>
    <phoneticPr fontId="3"/>
  </si>
  <si>
    <t>グレード</t>
    <phoneticPr fontId="3"/>
  </si>
  <si>
    <t>モデル年数</t>
    <rPh sb="3" eb="5">
      <t>ネンスウ</t>
    </rPh>
    <phoneticPr fontId="5"/>
  </si>
  <si>
    <t>モデル年齢</t>
    <rPh sb="3" eb="5">
      <t>ネンレイ</t>
    </rPh>
    <phoneticPr fontId="5"/>
  </si>
  <si>
    <t>昇格昇給額</t>
    <rPh sb="0" eb="2">
      <t>ショウカク</t>
    </rPh>
    <phoneticPr fontId="5"/>
  </si>
  <si>
    <t>昇級昇給額</t>
    <rPh sb="0" eb="2">
      <t>ショウキュウ</t>
    </rPh>
    <rPh sb="2" eb="4">
      <t>ショウキュウ</t>
    </rPh>
    <rPh sb="4" eb="5">
      <t>ガク</t>
    </rPh>
    <phoneticPr fontId="5"/>
  </si>
  <si>
    <t>初号金額</t>
  </si>
  <si>
    <t>習熟昇給額</t>
  </si>
  <si>
    <t>上限年数</t>
  </si>
  <si>
    <t>張り出し
習熟昇給額</t>
    <rPh sb="0" eb="1">
      <t>ハ</t>
    </rPh>
    <rPh sb="2" eb="3">
      <t>ダ</t>
    </rPh>
    <phoneticPr fontId="5"/>
  </si>
  <si>
    <t>張り出し年数</t>
  </si>
  <si>
    <t>張り出し
上限号俸</t>
    <rPh sb="0" eb="1">
      <t>ハ</t>
    </rPh>
    <rPh sb="2" eb="3">
      <t>ダ</t>
    </rPh>
    <rPh sb="5" eb="7">
      <t>ジョウゲン</t>
    </rPh>
    <rPh sb="7" eb="9">
      <t>ゴウホウ</t>
    </rPh>
    <phoneticPr fontId="3"/>
  </si>
  <si>
    <t>コース区分</t>
    <rPh sb="3" eb="5">
      <t>クブン</t>
    </rPh>
    <phoneticPr fontId="3"/>
  </si>
  <si>
    <t>個別昇給額</t>
    <rPh sb="0" eb="2">
      <t>コベツ</t>
    </rPh>
    <rPh sb="2" eb="4">
      <t>ショウキュウ</t>
    </rPh>
    <rPh sb="4" eb="5">
      <t>ガク</t>
    </rPh>
    <phoneticPr fontId="3"/>
  </si>
  <si>
    <t>昇級額計</t>
    <phoneticPr fontId="3"/>
  </si>
  <si>
    <t>職務・職責給体系設計ソフト</t>
    <rPh sb="0" eb="2">
      <t>ショクム</t>
    </rPh>
    <rPh sb="3" eb="5">
      <t>ショクセキ</t>
    </rPh>
    <rPh sb="5" eb="6">
      <t>キュウ</t>
    </rPh>
    <rPh sb="6" eb="8">
      <t>タイケイ</t>
    </rPh>
    <rPh sb="8" eb="10">
      <t>セッケイ</t>
    </rPh>
    <phoneticPr fontId="3"/>
  </si>
  <si>
    <t>２．職務給賃金表シート</t>
    <rPh sb="2" eb="4">
      <t>ショクム</t>
    </rPh>
    <rPh sb="4" eb="5">
      <t>キュウ</t>
    </rPh>
    <rPh sb="5" eb="7">
      <t>チンギン</t>
    </rPh>
    <rPh sb="7" eb="8">
      <t>ヒョウ</t>
    </rPh>
    <phoneticPr fontId="3"/>
  </si>
  <si>
    <t>【参照データ】</t>
  </si>
  <si>
    <t>このシートはすべて自動処理です！</t>
  </si>
  <si>
    <r>
      <t xml:space="preserve">号数
</t>
    </r>
    <r>
      <rPr>
        <sz val="9"/>
        <color indexed="10"/>
        <rFont val="ＭＳ ゴシック"/>
        <family val="3"/>
        <charset val="128"/>
      </rPr>
      <t>（入力必須）</t>
    </r>
    <rPh sb="0" eb="2">
      <t>ゴウスウ</t>
    </rPh>
    <phoneticPr fontId="3"/>
  </si>
  <si>
    <r>
      <t xml:space="preserve">ｸﾞﾚｰﾄﾞ級
</t>
    </r>
    <r>
      <rPr>
        <sz val="9"/>
        <color indexed="10"/>
        <rFont val="ＭＳ ゴシック"/>
        <family val="3"/>
        <charset val="128"/>
      </rPr>
      <t>（入力必須）</t>
    </r>
    <rPh sb="6" eb="7">
      <t>キュウ</t>
    </rPh>
    <phoneticPr fontId="3"/>
  </si>
  <si>
    <t>職務給</t>
    <rPh sb="0" eb="3">
      <t>ショクムキュウ</t>
    </rPh>
    <phoneticPr fontId="3"/>
  </si>
  <si>
    <t>定昇（グレード昇級・昇格前）ゾーン</t>
    <rPh sb="0" eb="1">
      <t>テイ</t>
    </rPh>
    <rPh sb="1" eb="2">
      <t>ノボル</t>
    </rPh>
    <rPh sb="7" eb="9">
      <t>ショウキュウ</t>
    </rPh>
    <rPh sb="10" eb="12">
      <t>ショウカク</t>
    </rPh>
    <rPh sb="12" eb="13">
      <t>マエ</t>
    </rPh>
    <phoneticPr fontId="3"/>
  </si>
  <si>
    <t>現格付</t>
    <rPh sb="0" eb="1">
      <t>ゲン</t>
    </rPh>
    <rPh sb="1" eb="3">
      <t>カクヅケ</t>
    </rPh>
    <phoneticPr fontId="3"/>
  </si>
  <si>
    <t>昇級・昇格前</t>
    <rPh sb="0" eb="2">
      <t>ショウキュウ</t>
    </rPh>
    <rPh sb="3" eb="5">
      <t>ショウカク</t>
    </rPh>
    <rPh sb="5" eb="6">
      <t>マエ</t>
    </rPh>
    <phoneticPr fontId="3"/>
  </si>
  <si>
    <t>新格付</t>
    <rPh sb="0" eb="1">
      <t>シン</t>
    </rPh>
    <rPh sb="1" eb="2">
      <t>カク</t>
    </rPh>
    <rPh sb="2" eb="3">
      <t>セイカク</t>
    </rPh>
    <phoneticPr fontId="3"/>
  </si>
  <si>
    <r>
      <rPr>
        <b/>
        <sz val="10"/>
        <color indexed="12"/>
        <rFont val="ＭＳ Ｐゴシック"/>
        <family val="3"/>
        <charset val="128"/>
      </rPr>
      <t>新格付</t>
    </r>
    <r>
      <rPr>
        <sz val="9"/>
        <color indexed="12"/>
        <rFont val="ＭＳ Ｐゴシック"/>
        <family val="3"/>
        <charset val="128"/>
      </rPr>
      <t xml:space="preserve">
</t>
    </r>
    <r>
      <rPr>
        <sz val="10"/>
        <color indexed="10"/>
        <rFont val="ＭＳ Ｐゴシック"/>
        <family val="3"/>
        <charset val="128"/>
      </rPr>
      <t>（変更者のみ）</t>
    </r>
    <rPh sb="0" eb="1">
      <t>シン</t>
    </rPh>
    <rPh sb="1" eb="2">
      <t>カク</t>
    </rPh>
    <rPh sb="2" eb="3">
      <t>セイカク</t>
    </rPh>
    <rPh sb="5" eb="7">
      <t>ヘンコウ</t>
    </rPh>
    <rPh sb="7" eb="8">
      <t>シャ</t>
    </rPh>
    <phoneticPr fontId="3"/>
  </si>
  <si>
    <t>昇級・昇格前
職務給</t>
    <rPh sb="0" eb="2">
      <t>ショウキュウ</t>
    </rPh>
    <rPh sb="3" eb="5">
      <t>ショウカク</t>
    </rPh>
    <rPh sb="5" eb="6">
      <t>マエ</t>
    </rPh>
    <rPh sb="7" eb="10">
      <t>ショクムキュウ</t>
    </rPh>
    <phoneticPr fontId="3"/>
  </si>
  <si>
    <t>昇級・昇格後
職務給原資</t>
    <rPh sb="0" eb="2">
      <t>ショウキュウ</t>
    </rPh>
    <rPh sb="3" eb="5">
      <t>ショウカク</t>
    </rPh>
    <rPh sb="5" eb="6">
      <t>ゴ</t>
    </rPh>
    <rPh sb="7" eb="10">
      <t>ショクムキュウ</t>
    </rPh>
    <rPh sb="10" eb="12">
      <t>ゲンシ</t>
    </rPh>
    <phoneticPr fontId="3"/>
  </si>
  <si>
    <t>調整給</t>
    <rPh sb="0" eb="2">
      <t>チョウセイ</t>
    </rPh>
    <rPh sb="2" eb="3">
      <t>キュウ</t>
    </rPh>
    <phoneticPr fontId="3"/>
  </si>
  <si>
    <t>張り出し号俸</t>
    <rPh sb="0" eb="1">
      <t>ハ</t>
    </rPh>
    <rPh sb="2" eb="3">
      <t>ダ</t>
    </rPh>
    <rPh sb="4" eb="6">
      <t>ゴウホウ</t>
    </rPh>
    <phoneticPr fontId="3"/>
  </si>
  <si>
    <t>新号俸</t>
    <rPh sb="0" eb="1">
      <t>シン</t>
    </rPh>
    <rPh sb="1" eb="3">
      <t>ゴウホウ</t>
    </rPh>
    <phoneticPr fontId="3"/>
  </si>
  <si>
    <t>昇給額計</t>
    <rPh sb="0" eb="2">
      <t>ショウキュウ</t>
    </rPh>
    <phoneticPr fontId="3"/>
  </si>
  <si>
    <t>昇級・昇格後職務給</t>
    <rPh sb="0" eb="2">
      <t>ショウキュウ</t>
    </rPh>
    <rPh sb="3" eb="5">
      <t>ショウカク</t>
    </rPh>
    <rPh sb="5" eb="6">
      <t>ゴ</t>
    </rPh>
    <phoneticPr fontId="3"/>
  </si>
  <si>
    <t>昇給率</t>
    <rPh sb="0" eb="2">
      <t>ショウキュウ</t>
    </rPh>
    <rPh sb="2" eb="3">
      <t>リツ</t>
    </rPh>
    <phoneticPr fontId="3"/>
  </si>
  <si>
    <t>昇給・昇格後</t>
    <rPh sb="0" eb="2">
      <t>ショウキュウ</t>
    </rPh>
    <rPh sb="3" eb="5">
      <t>ショウカク</t>
    </rPh>
    <rPh sb="5" eb="6">
      <t>ゴ</t>
    </rPh>
    <phoneticPr fontId="3"/>
  </si>
  <si>
    <t>S-2</t>
    <phoneticPr fontId="3"/>
  </si>
  <si>
    <t>C-2</t>
    <phoneticPr fontId="3"/>
  </si>
  <si>
    <t>諸手当込給与額</t>
    <rPh sb="0" eb="3">
      <t>ショテアテ</t>
    </rPh>
    <rPh sb="3" eb="4">
      <t>コミ</t>
    </rPh>
    <rPh sb="4" eb="7">
      <t>キュウヨガク</t>
    </rPh>
    <phoneticPr fontId="3"/>
  </si>
  <si>
    <t>諸手当込で計算するときは（新）諸手当を手入力します！</t>
    <rPh sb="0" eb="3">
      <t>ショテアテ</t>
    </rPh>
    <rPh sb="3" eb="4">
      <t>コミ</t>
    </rPh>
    <rPh sb="5" eb="7">
      <t>ケイサン</t>
    </rPh>
    <rPh sb="13" eb="14">
      <t>シン</t>
    </rPh>
    <rPh sb="15" eb="18">
      <t>ショテアテ</t>
    </rPh>
    <rPh sb="19" eb="20">
      <t>テ</t>
    </rPh>
    <rPh sb="20" eb="22">
      <t>ニュウリョク</t>
    </rPh>
    <phoneticPr fontId="3"/>
  </si>
  <si>
    <t>（新）手　当</t>
    <rPh sb="1" eb="2">
      <t>シン</t>
    </rPh>
    <rPh sb="3" eb="4">
      <t>テ</t>
    </rPh>
    <rPh sb="5" eb="6">
      <t>トウ</t>
    </rPh>
    <phoneticPr fontId="3"/>
  </si>
  <si>
    <t>※先に、「2.職務給賃金表」シートにデータを入力（コピー＆貼り付け等）しておきます。</t>
    <rPh sb="1" eb="2">
      <t>サキ</t>
    </rPh>
    <rPh sb="7" eb="10">
      <t>ショクムキュウ</t>
    </rPh>
    <rPh sb="10" eb="12">
      <t>チンギン</t>
    </rPh>
    <rPh sb="12" eb="13">
      <t>ヒョウ</t>
    </rPh>
    <phoneticPr fontId="3"/>
  </si>
  <si>
    <t>　　（コピー＆貼付け又は手入力）します。</t>
    <phoneticPr fontId="3"/>
  </si>
  <si>
    <t>【定昇（グレード昇級・昇格前）ゾーン】</t>
    <phoneticPr fontId="3"/>
  </si>
  <si>
    <t>【社員データ入力ゾーン】</t>
    <rPh sb="1" eb="3">
      <t>シャイン</t>
    </rPh>
    <rPh sb="6" eb="8">
      <t>ニュウリョク</t>
    </rPh>
    <phoneticPr fontId="3"/>
  </si>
  <si>
    <t>諸手当改訂ゾーン</t>
    <rPh sb="0" eb="3">
      <t>ショテアテ</t>
    </rPh>
    <rPh sb="3" eb="5">
      <t>カイテイ</t>
    </rPh>
    <phoneticPr fontId="3"/>
  </si>
  <si>
    <t>【昇級・昇格反映ゾーン】</t>
    <rPh sb="6" eb="8">
      <t>ハンエイ</t>
    </rPh>
    <phoneticPr fontId="3"/>
  </si>
  <si>
    <t>昇級・昇格反映ゾーン</t>
    <rPh sb="0" eb="2">
      <t>ショウキュウ</t>
    </rPh>
    <rPh sb="3" eb="5">
      <t>ショウカク</t>
    </rPh>
    <rPh sb="5" eb="7">
      <t>ハンエイ</t>
    </rPh>
    <phoneticPr fontId="3"/>
  </si>
  <si>
    <t>　　グレード昇級昇給あるいは昇格昇給を反映した職務（職責）給が計算されます。</t>
    <rPh sb="6" eb="8">
      <t>ショウキュウ</t>
    </rPh>
    <rPh sb="8" eb="10">
      <t>ショウキュウ</t>
    </rPh>
    <rPh sb="14" eb="16">
      <t>ショウカク</t>
    </rPh>
    <rPh sb="16" eb="18">
      <t>ショウキュウ</t>
    </rPh>
    <rPh sb="19" eb="21">
      <t>ハンエイ</t>
    </rPh>
    <rPh sb="23" eb="25">
      <t>ショクム</t>
    </rPh>
    <rPh sb="26" eb="28">
      <t>ショクセキ</t>
    </rPh>
    <rPh sb="29" eb="30">
      <t>キュウ</t>
    </rPh>
    <rPh sb="31" eb="33">
      <t>ケイサン</t>
    </rPh>
    <phoneticPr fontId="3"/>
  </si>
  <si>
    <t>【諸手当改訂ゾーン】</t>
    <rPh sb="1" eb="4">
      <t>ショテアテ</t>
    </rPh>
    <rPh sb="4" eb="6">
      <t>カイテイ</t>
    </rPh>
    <phoneticPr fontId="3"/>
  </si>
  <si>
    <t>④ 諸手当を含めての昇級額・昇給率をシミュレーションします。</t>
    <rPh sb="2" eb="5">
      <t>ショテアテ</t>
    </rPh>
    <rPh sb="6" eb="7">
      <t>フク</t>
    </rPh>
    <rPh sb="10" eb="12">
      <t>ショウキュウ</t>
    </rPh>
    <rPh sb="12" eb="13">
      <t>ガク</t>
    </rPh>
    <rPh sb="14" eb="16">
      <t>ショウキュウ</t>
    </rPh>
    <rPh sb="16" eb="17">
      <t>リツ</t>
    </rPh>
    <phoneticPr fontId="3"/>
  </si>
  <si>
    <r>
      <t>　</t>
    </r>
    <r>
      <rPr>
        <u/>
        <sz val="10"/>
        <color indexed="10"/>
        <rFont val="ＭＳ ゴシック"/>
        <family val="3"/>
        <charset val="128"/>
      </rPr>
      <t>現行の社員データをコピー＆貼付して、その後変更者のみ修正を加えます！</t>
    </r>
    <rPh sb="1" eb="3">
      <t>ゲンコウ</t>
    </rPh>
    <rPh sb="4" eb="6">
      <t>シャイン</t>
    </rPh>
    <rPh sb="14" eb="16">
      <t>ハリツケ</t>
    </rPh>
    <rPh sb="21" eb="22">
      <t>ゴ</t>
    </rPh>
    <rPh sb="22" eb="24">
      <t>ヘンコウ</t>
    </rPh>
    <rPh sb="24" eb="25">
      <t>シャ</t>
    </rPh>
    <rPh sb="27" eb="29">
      <t>シュウセイ</t>
    </rPh>
    <rPh sb="30" eb="31">
      <t>クワ</t>
    </rPh>
    <phoneticPr fontId="3"/>
  </si>
  <si>
    <t>　　諸手当込で計算するときは（新）諸手当を手入力します。</t>
    <rPh sb="2" eb="5">
      <t>ショテアテ</t>
    </rPh>
    <rPh sb="5" eb="6">
      <t>コミ</t>
    </rPh>
    <rPh sb="7" eb="9">
      <t>ケイサン</t>
    </rPh>
    <rPh sb="15" eb="16">
      <t>シン</t>
    </rPh>
    <rPh sb="17" eb="20">
      <t>ショテアテ</t>
    </rPh>
    <rPh sb="21" eb="22">
      <t>テ</t>
    </rPh>
    <rPh sb="22" eb="24">
      <t>ニュウリョク</t>
    </rPh>
    <phoneticPr fontId="3"/>
  </si>
  <si>
    <t>　次年度の昇給（定昇・グレード昇級・昇格）シミュレーションを行います。</t>
    <rPh sb="1" eb="2">
      <t>ツギ</t>
    </rPh>
    <rPh sb="5" eb="7">
      <t>ショウキュウ</t>
    </rPh>
    <rPh sb="8" eb="10">
      <t>テイショウ</t>
    </rPh>
    <rPh sb="15" eb="17">
      <t>ショウキュウ</t>
    </rPh>
    <rPh sb="18" eb="20">
      <t>ショウカク</t>
    </rPh>
    <phoneticPr fontId="3"/>
  </si>
  <si>
    <t>① 氏名、生年月日、グレード級、号数、入社年月日、基本給等、昇給前の社員データを入力</t>
    <rPh sb="2" eb="4">
      <t>シメイ</t>
    </rPh>
    <rPh sb="5" eb="7">
      <t>セイネン</t>
    </rPh>
    <rPh sb="7" eb="9">
      <t>ガッピ</t>
    </rPh>
    <rPh sb="14" eb="15">
      <t>キュウ</t>
    </rPh>
    <rPh sb="16" eb="18">
      <t>ゴウスウ</t>
    </rPh>
    <rPh sb="19" eb="21">
      <t>ニュウシャ</t>
    </rPh>
    <rPh sb="21" eb="24">
      <t>ネンガッピ</t>
    </rPh>
    <rPh sb="25" eb="28">
      <t>キホンキュウ</t>
    </rPh>
    <rPh sb="28" eb="29">
      <t>トウ</t>
    </rPh>
    <rPh sb="30" eb="32">
      <t>ショウキュウ</t>
    </rPh>
    <rPh sb="32" eb="33">
      <t>マエ</t>
    </rPh>
    <rPh sb="34" eb="36">
      <t>シャイン</t>
    </rPh>
    <phoneticPr fontId="3"/>
  </si>
  <si>
    <t>　　　　反映します。</t>
    <phoneticPr fontId="3"/>
  </si>
  <si>
    <t>評語</t>
    <rPh sb="0" eb="2">
      <t>ヒョウゴ</t>
    </rPh>
    <phoneticPr fontId="3"/>
  </si>
  <si>
    <t>昇号</t>
    <rPh sb="0" eb="1">
      <t>ノボル</t>
    </rPh>
    <rPh sb="1" eb="2">
      <t>ゴウ</t>
    </rPh>
    <phoneticPr fontId="3"/>
  </si>
  <si>
    <t>S</t>
    <phoneticPr fontId="3"/>
  </si>
  <si>
    <t>A</t>
    <phoneticPr fontId="3"/>
  </si>
  <si>
    <t>B</t>
    <phoneticPr fontId="3"/>
  </si>
  <si>
    <t>C</t>
    <phoneticPr fontId="3"/>
  </si>
  <si>
    <t>D</t>
    <phoneticPr fontId="3"/>
  </si>
  <si>
    <t>評価</t>
    <rPh sb="0" eb="2">
      <t>ヒョウカ</t>
    </rPh>
    <phoneticPr fontId="3"/>
  </si>
  <si>
    <t>A</t>
  </si>
  <si>
    <t>B</t>
  </si>
  <si>
    <t>D</t>
  </si>
  <si>
    <t>【洗い替え職務給表】</t>
    <rPh sb="1" eb="2">
      <t>アラ</t>
    </rPh>
    <rPh sb="3" eb="4">
      <t>ガ</t>
    </rPh>
    <rPh sb="8" eb="9">
      <t>ヒョウ</t>
    </rPh>
    <phoneticPr fontId="3"/>
  </si>
  <si>
    <t>昇号・評価反映後</t>
    <rPh sb="0" eb="1">
      <t>ノボル</t>
    </rPh>
    <rPh sb="1" eb="2">
      <t>ゴウ</t>
    </rPh>
    <rPh sb="3" eb="5">
      <t>ヒョウカ</t>
    </rPh>
    <rPh sb="5" eb="7">
      <t>ハンエイ</t>
    </rPh>
    <rPh sb="7" eb="8">
      <t>ゴ</t>
    </rPh>
    <phoneticPr fontId="3"/>
  </si>
  <si>
    <t>A</t>
    <phoneticPr fontId="3"/>
  </si>
  <si>
    <t>昇格・昇級後の格付け</t>
    <rPh sb="0" eb="2">
      <t>ショウカク</t>
    </rPh>
    <rPh sb="3" eb="5">
      <t>ショウキュウ</t>
    </rPh>
    <rPh sb="5" eb="6">
      <t>ゴ</t>
    </rPh>
    <rPh sb="7" eb="8">
      <t>カク</t>
    </rPh>
    <rPh sb="8" eb="9">
      <t>ヅ</t>
    </rPh>
    <phoneticPr fontId="3"/>
  </si>
  <si>
    <t>■評価を半角で入力！</t>
    <rPh sb="1" eb="3">
      <t>ヒョウカ</t>
    </rPh>
    <rPh sb="4" eb="6">
      <t>ハンカク</t>
    </rPh>
    <rPh sb="7" eb="9">
      <t>ニュウリョク</t>
    </rPh>
    <phoneticPr fontId="3"/>
  </si>
  <si>
    <t>前年評価</t>
    <rPh sb="0" eb="2">
      <t>ゼンネン</t>
    </rPh>
    <rPh sb="2" eb="4">
      <t>ヒョウカ</t>
    </rPh>
    <phoneticPr fontId="3"/>
  </si>
  <si>
    <r>
      <t>職務給</t>
    </r>
    <r>
      <rPr>
        <b/>
        <sz val="9"/>
        <color indexed="10"/>
        <rFont val="ＭＳ Ｐゴシック"/>
        <family val="3"/>
        <charset val="128"/>
      </rPr>
      <t>（必須）</t>
    </r>
    <rPh sb="0" eb="3">
      <t>ショクムキュウ</t>
    </rPh>
    <phoneticPr fontId="3"/>
  </si>
  <si>
    <t>２を入力すると２段階一致方式、３だと３段階一致方式、４だと４段階一致方式</t>
    <rPh sb="1" eb="3">
      <t>ニュウリョク</t>
    </rPh>
    <rPh sb="6" eb="8">
      <t>ダンカイ</t>
    </rPh>
    <rPh sb="8" eb="10">
      <t>イッチ</t>
    </rPh>
    <rPh sb="10" eb="12">
      <t>ホウシキ</t>
    </rPh>
    <rPh sb="18" eb="20">
      <t>イッチ</t>
    </rPh>
    <rPh sb="20" eb="22">
      <t>ホウシキ</t>
    </rPh>
    <rPh sb="29" eb="31">
      <t>イッチ</t>
    </rPh>
    <rPh sb="31" eb="33">
      <t>ホウシキ</t>
    </rPh>
    <phoneticPr fontId="3"/>
  </si>
  <si>
    <r>
      <t>一致方式を手入力</t>
    </r>
    <r>
      <rPr>
        <b/>
        <u/>
        <sz val="11"/>
        <color indexed="12"/>
        <rFont val="ＭＳ Ｐゴシック"/>
        <family val="3"/>
        <charset val="128"/>
      </rPr>
      <t>（２から４の数字）</t>
    </r>
    <rPh sb="0" eb="2">
      <t>イッチ</t>
    </rPh>
    <rPh sb="2" eb="4">
      <t>ホウシキ</t>
    </rPh>
    <rPh sb="5" eb="6">
      <t>テ</t>
    </rPh>
    <rPh sb="6" eb="8">
      <t>ニュウリョク</t>
    </rPh>
    <rPh sb="14" eb="16">
      <t>スウジ</t>
    </rPh>
    <phoneticPr fontId="3"/>
  </si>
  <si>
    <t>号俸</t>
    <rPh sb="0" eb="2">
      <t>ゴウホウ</t>
    </rPh>
    <phoneticPr fontId="3"/>
  </si>
  <si>
    <t>習熟昇給</t>
    <rPh sb="0" eb="2">
      <t>シュウジュク</t>
    </rPh>
    <rPh sb="2" eb="4">
      <t>ショウキュウ</t>
    </rPh>
    <phoneticPr fontId="3"/>
  </si>
  <si>
    <t>評価反映</t>
    <rPh sb="0" eb="2">
      <t>ヒョウカ</t>
    </rPh>
    <rPh sb="2" eb="4">
      <t>ハンエイ</t>
    </rPh>
    <phoneticPr fontId="3"/>
  </si>
  <si>
    <t>２.職務給賃金表</t>
    <rPh sb="2" eb="5">
      <t>ショクムキュウ</t>
    </rPh>
    <rPh sb="5" eb="7">
      <t>チンギン</t>
    </rPh>
    <rPh sb="7" eb="8">
      <t>ヒョウ</t>
    </rPh>
    <phoneticPr fontId="3"/>
  </si>
  <si>
    <r>
      <rPr>
        <u/>
        <sz val="11"/>
        <color indexed="12"/>
        <rFont val="ＭＳ Ｐゴシック"/>
        <family val="3"/>
        <charset val="128"/>
      </rPr>
      <t>職務・職責給体系設計‐「移行シミュレーション」(Ver.13-1）</t>
    </r>
    <r>
      <rPr>
        <u/>
        <sz val="11"/>
        <color indexed="8"/>
        <rFont val="ＭＳ Ｐゴシック"/>
        <family val="3"/>
        <charset val="128"/>
      </rPr>
      <t>と併せてお使い下さい。</t>
    </r>
    <rPh sb="0" eb="2">
      <t>ショクム</t>
    </rPh>
    <rPh sb="3" eb="5">
      <t>ショクセキ</t>
    </rPh>
    <rPh sb="5" eb="6">
      <t>キュウ</t>
    </rPh>
    <rPh sb="6" eb="8">
      <t>タイケイ</t>
    </rPh>
    <rPh sb="8" eb="10">
      <t>セッケイ</t>
    </rPh>
    <rPh sb="12" eb="14">
      <t>イコウ</t>
    </rPh>
    <rPh sb="34" eb="35">
      <t>アワ</t>
    </rPh>
    <rPh sb="38" eb="39">
      <t>ツカ</t>
    </rPh>
    <rPh sb="40" eb="41">
      <t>クダ</t>
    </rPh>
    <phoneticPr fontId="3"/>
  </si>
  <si>
    <r>
      <rPr>
        <b/>
        <sz val="11"/>
        <color indexed="8"/>
        <rFont val="ＭＳ Ｐゴシック"/>
        <family val="3"/>
        <charset val="128"/>
      </rPr>
      <t>　</t>
    </r>
    <r>
      <rPr>
        <u/>
        <sz val="11"/>
        <color indexed="8"/>
        <rFont val="ＭＳ Ｐゴシック"/>
        <family val="3"/>
        <charset val="128"/>
      </rPr>
      <t>職務・職責給体系設計‐「移行シミュレーション」(Ver.13-1）で新格付けに移行</t>
    </r>
    <rPh sb="1" eb="3">
      <t>ショクム</t>
    </rPh>
    <rPh sb="4" eb="6">
      <t>ショクセキ</t>
    </rPh>
    <rPh sb="6" eb="7">
      <t>キュウ</t>
    </rPh>
    <rPh sb="7" eb="9">
      <t>タイケイ</t>
    </rPh>
    <rPh sb="9" eb="11">
      <t>セッケイ</t>
    </rPh>
    <rPh sb="13" eb="15">
      <t>イコウ</t>
    </rPh>
    <rPh sb="35" eb="36">
      <t>シン</t>
    </rPh>
    <rPh sb="36" eb="37">
      <t>カク</t>
    </rPh>
    <rPh sb="37" eb="38">
      <t>ヅ</t>
    </rPh>
    <rPh sb="40" eb="42">
      <t>イコウ</t>
    </rPh>
    <phoneticPr fontId="3"/>
  </si>
  <si>
    <r>
      <rPr>
        <sz val="11"/>
        <color indexed="10"/>
        <rFont val="ＭＳ Ｐゴシック"/>
        <family val="3"/>
        <charset val="128"/>
      </rPr>
      <t>⇒　</t>
    </r>
    <r>
      <rPr>
        <u/>
        <sz val="11"/>
        <color indexed="8"/>
        <rFont val="ＭＳ Ｐゴシック"/>
        <family val="3"/>
        <charset val="128"/>
      </rPr>
      <t>本ソフトで</t>
    </r>
    <r>
      <rPr>
        <b/>
        <u/>
        <sz val="11"/>
        <color indexed="12"/>
        <rFont val="ＭＳ Ｐゴシック"/>
        <family val="3"/>
        <charset val="128"/>
      </rPr>
      <t>「洗い替え方式」</t>
    </r>
    <r>
      <rPr>
        <u/>
        <sz val="11"/>
        <color indexed="8"/>
        <rFont val="ＭＳ Ｐゴシック"/>
        <family val="3"/>
        <charset val="128"/>
      </rPr>
      <t>の導入による昇給シミュレーション</t>
    </r>
    <rPh sb="8" eb="9">
      <t>アラ</t>
    </rPh>
    <rPh sb="10" eb="11">
      <t>ガ</t>
    </rPh>
    <rPh sb="12" eb="14">
      <t>ホウシキ</t>
    </rPh>
    <rPh sb="16" eb="18">
      <t>ドウニュウ</t>
    </rPh>
    <rPh sb="21" eb="23">
      <t>ショウキュウ</t>
    </rPh>
    <phoneticPr fontId="3"/>
  </si>
  <si>
    <r>
      <t>職務・職責給体系設計‐「</t>
    </r>
    <r>
      <rPr>
        <b/>
        <u/>
        <sz val="12"/>
        <color indexed="12"/>
        <rFont val="ＭＳ Ｐゴシック"/>
        <family val="3"/>
        <charset val="128"/>
      </rPr>
      <t>洗い替え設計</t>
    </r>
    <r>
      <rPr>
        <b/>
        <u/>
        <sz val="12"/>
        <rFont val="ＭＳ Ｐゴシック"/>
        <family val="3"/>
        <charset val="128"/>
      </rPr>
      <t>昇給シミュレーション」(Ver.15-1）の 説明</t>
    </r>
    <rPh sb="3" eb="5">
      <t>ショクセキ</t>
    </rPh>
    <rPh sb="6" eb="8">
      <t>タイケイ</t>
    </rPh>
    <rPh sb="8" eb="10">
      <t>セッケイ</t>
    </rPh>
    <rPh sb="12" eb="13">
      <t>アラ</t>
    </rPh>
    <rPh sb="14" eb="15">
      <t>ガ</t>
    </rPh>
    <rPh sb="16" eb="18">
      <t>セッケイ</t>
    </rPh>
    <rPh sb="18" eb="20">
      <t>ショウキュウ</t>
    </rPh>
    <rPh sb="41" eb="43">
      <t>セツメイ</t>
    </rPh>
    <phoneticPr fontId="3"/>
  </si>
  <si>
    <t>シートの入力セルに２～４の数字を入力することで、下記の段階一致方式を選択します。</t>
    <rPh sb="4" eb="6">
      <t>ニュウリョク</t>
    </rPh>
    <rPh sb="13" eb="15">
      <t>スウジ</t>
    </rPh>
    <rPh sb="16" eb="18">
      <t>ニュウリョク</t>
    </rPh>
    <rPh sb="24" eb="26">
      <t>カキ</t>
    </rPh>
    <rPh sb="27" eb="29">
      <t>ダンカイ</t>
    </rPh>
    <rPh sb="29" eb="31">
      <t>イッチ</t>
    </rPh>
    <rPh sb="31" eb="33">
      <t>ホウシキ</t>
    </rPh>
    <rPh sb="34" eb="36">
      <t>センタク</t>
    </rPh>
    <phoneticPr fontId="3"/>
  </si>
  <si>
    <r>
      <t>＜２段階一致の賃金表・・・「２」を入力＞　</t>
    </r>
    <r>
      <rPr>
        <u/>
        <sz val="11"/>
        <color indexed="10"/>
        <rFont val="ＭＳ Ｐゴシック"/>
        <family val="3"/>
        <charset val="128"/>
      </rPr>
      <t>評価の結果を厳しく反映できます！</t>
    </r>
    <rPh sb="2" eb="4">
      <t>ダンカイ</t>
    </rPh>
    <rPh sb="4" eb="6">
      <t>イッチ</t>
    </rPh>
    <rPh sb="7" eb="9">
      <t>チンギン</t>
    </rPh>
    <rPh sb="9" eb="10">
      <t>ヒョウ</t>
    </rPh>
    <rPh sb="17" eb="19">
      <t>ニュウリョク</t>
    </rPh>
    <rPh sb="21" eb="23">
      <t>ヒョウカ</t>
    </rPh>
    <rPh sb="24" eb="26">
      <t>ケッカ</t>
    </rPh>
    <rPh sb="27" eb="28">
      <t>キビ</t>
    </rPh>
    <rPh sb="30" eb="32">
      <t>ハンエイ</t>
    </rPh>
    <phoneticPr fontId="3"/>
  </si>
  <si>
    <t>Ｓ・ＡはＢの基準額に習熟昇給額の２分の１の金額を加算（１０円単位に切り上げ処理）、</t>
    <rPh sb="6" eb="9">
      <t>キジュンガク</t>
    </rPh>
    <rPh sb="10" eb="12">
      <t>シュウジュク</t>
    </rPh>
    <rPh sb="12" eb="14">
      <t>ショウキュウ</t>
    </rPh>
    <rPh sb="14" eb="15">
      <t>ガク</t>
    </rPh>
    <rPh sb="17" eb="18">
      <t>ブン</t>
    </rPh>
    <rPh sb="21" eb="23">
      <t>キンガク</t>
    </rPh>
    <rPh sb="24" eb="26">
      <t>カサン</t>
    </rPh>
    <rPh sb="29" eb="30">
      <t>エン</t>
    </rPh>
    <rPh sb="30" eb="32">
      <t>タンイ</t>
    </rPh>
    <rPh sb="33" eb="34">
      <t>キ</t>
    </rPh>
    <rPh sb="35" eb="36">
      <t>ア</t>
    </rPh>
    <rPh sb="37" eb="39">
      <t>ショリ</t>
    </rPh>
    <phoneticPr fontId="3"/>
  </si>
  <si>
    <t>　</t>
    <phoneticPr fontId="3"/>
  </si>
  <si>
    <t>Ｃ・ＤはＢの基準額に習熟昇給額の４分の１の金額を減額（１０円単位に切り上げ処理）します。</t>
    <rPh sb="6" eb="9">
      <t>キジュンガク</t>
    </rPh>
    <rPh sb="10" eb="12">
      <t>シュウジュク</t>
    </rPh>
    <rPh sb="12" eb="14">
      <t>ショウキュウ</t>
    </rPh>
    <rPh sb="14" eb="15">
      <t>ガク</t>
    </rPh>
    <rPh sb="17" eb="18">
      <t>ブン</t>
    </rPh>
    <rPh sb="21" eb="23">
      <t>キンガク</t>
    </rPh>
    <rPh sb="24" eb="26">
      <t>ゲンガク</t>
    </rPh>
    <rPh sb="29" eb="30">
      <t>エン</t>
    </rPh>
    <rPh sb="30" eb="32">
      <t>タンイ</t>
    </rPh>
    <rPh sb="33" eb="34">
      <t>キ</t>
    </rPh>
    <rPh sb="35" eb="36">
      <t>ア</t>
    </rPh>
    <rPh sb="37" eb="39">
      <t>ショリ</t>
    </rPh>
    <phoneticPr fontId="3"/>
  </si>
  <si>
    <t>該当号数の評価Ｓと次号数の評価Ｂの金額が原則として同額になります。</t>
    <rPh sb="0" eb="2">
      <t>ガイトウ</t>
    </rPh>
    <rPh sb="2" eb="4">
      <t>ゴウスウ</t>
    </rPh>
    <rPh sb="5" eb="7">
      <t>ヒョウカ</t>
    </rPh>
    <rPh sb="9" eb="10">
      <t>ジ</t>
    </rPh>
    <rPh sb="10" eb="12">
      <t>ゴウスウ</t>
    </rPh>
    <rPh sb="13" eb="15">
      <t>ヒョウカ</t>
    </rPh>
    <rPh sb="17" eb="19">
      <t>キンガク</t>
    </rPh>
    <rPh sb="20" eb="22">
      <t>ゲンソク</t>
    </rPh>
    <rPh sb="25" eb="27">
      <t>ドウガク</t>
    </rPh>
    <phoneticPr fontId="3"/>
  </si>
  <si>
    <t>　※但し、端数処理のため同額にならないこともあります。</t>
    <rPh sb="2" eb="3">
      <t>タダ</t>
    </rPh>
    <rPh sb="5" eb="7">
      <t>ハスウ</t>
    </rPh>
    <rPh sb="7" eb="9">
      <t>ショリ</t>
    </rPh>
    <rPh sb="12" eb="14">
      <t>ドウガク</t>
    </rPh>
    <phoneticPr fontId="3"/>
  </si>
  <si>
    <t>＜３段階一致の賃金表・・・「３」を入力＞</t>
    <rPh sb="2" eb="4">
      <t>ダンカイ</t>
    </rPh>
    <rPh sb="4" eb="6">
      <t>イッチ</t>
    </rPh>
    <rPh sb="7" eb="9">
      <t>チンギン</t>
    </rPh>
    <rPh sb="9" eb="10">
      <t>ヒョウ</t>
    </rPh>
    <phoneticPr fontId="3"/>
  </si>
  <si>
    <t>Ｓ・ＡはＢの基準額に習熟昇給額の３分の１の金額を加算（１０円単位に切り上げ処理）、</t>
    <rPh sb="6" eb="9">
      <t>キジュンガク</t>
    </rPh>
    <rPh sb="10" eb="12">
      <t>シュウジュク</t>
    </rPh>
    <rPh sb="12" eb="14">
      <t>ショウキュウ</t>
    </rPh>
    <rPh sb="14" eb="15">
      <t>ガク</t>
    </rPh>
    <rPh sb="17" eb="18">
      <t>ブン</t>
    </rPh>
    <rPh sb="21" eb="23">
      <t>キンガク</t>
    </rPh>
    <rPh sb="24" eb="26">
      <t>カサン</t>
    </rPh>
    <rPh sb="29" eb="30">
      <t>エン</t>
    </rPh>
    <rPh sb="30" eb="32">
      <t>タンイ</t>
    </rPh>
    <rPh sb="33" eb="34">
      <t>キ</t>
    </rPh>
    <rPh sb="35" eb="36">
      <t>ア</t>
    </rPh>
    <rPh sb="37" eb="39">
      <t>ショリ</t>
    </rPh>
    <phoneticPr fontId="3"/>
  </si>
  <si>
    <t>Ｃ・ＤはＢの基準額に習熟昇給額の３分の１の金額を減額（１０円単位に切り上げ処理）します。</t>
    <rPh sb="6" eb="9">
      <t>キジュンガク</t>
    </rPh>
    <rPh sb="10" eb="12">
      <t>シュウジュク</t>
    </rPh>
    <rPh sb="12" eb="14">
      <t>ショウキュウ</t>
    </rPh>
    <rPh sb="14" eb="15">
      <t>ガク</t>
    </rPh>
    <rPh sb="17" eb="18">
      <t>ブン</t>
    </rPh>
    <rPh sb="21" eb="23">
      <t>キンガク</t>
    </rPh>
    <rPh sb="24" eb="26">
      <t>ゲンガク</t>
    </rPh>
    <rPh sb="29" eb="30">
      <t>エン</t>
    </rPh>
    <rPh sb="30" eb="32">
      <t>タンイ</t>
    </rPh>
    <rPh sb="33" eb="34">
      <t>キ</t>
    </rPh>
    <rPh sb="35" eb="36">
      <t>ア</t>
    </rPh>
    <rPh sb="37" eb="39">
      <t>ショリ</t>
    </rPh>
    <phoneticPr fontId="3"/>
  </si>
  <si>
    <t>該当号数の評価Ｓと次号数の評価Ｃの金額が原則として同額になります。</t>
    <rPh sb="0" eb="2">
      <t>ガイトウ</t>
    </rPh>
    <rPh sb="2" eb="4">
      <t>ゴウスウ</t>
    </rPh>
    <rPh sb="5" eb="7">
      <t>ヒョウカ</t>
    </rPh>
    <rPh sb="9" eb="10">
      <t>ジ</t>
    </rPh>
    <rPh sb="10" eb="12">
      <t>ゴウスウ</t>
    </rPh>
    <rPh sb="13" eb="15">
      <t>ヒョウカ</t>
    </rPh>
    <rPh sb="17" eb="19">
      <t>キンガク</t>
    </rPh>
    <rPh sb="20" eb="22">
      <t>ゲンソク</t>
    </rPh>
    <rPh sb="25" eb="27">
      <t>ドウガク</t>
    </rPh>
    <phoneticPr fontId="3"/>
  </si>
  <si>
    <t>＜４段階一致の賃金表・・・「４」を入力＞</t>
    <rPh sb="2" eb="4">
      <t>ダンカイ</t>
    </rPh>
    <rPh sb="4" eb="6">
      <t>イッチ</t>
    </rPh>
    <rPh sb="7" eb="9">
      <t>チンギン</t>
    </rPh>
    <rPh sb="9" eb="10">
      <t>ヒョウ</t>
    </rPh>
    <phoneticPr fontId="3"/>
  </si>
  <si>
    <t>Ｓ・ＡはＢの基準額に習熟昇給額の４分の１の金額を加算（１０円単位に切り上げ処理）、</t>
    <rPh sb="6" eb="9">
      <t>キジュンガク</t>
    </rPh>
    <rPh sb="10" eb="12">
      <t>シュウジュク</t>
    </rPh>
    <rPh sb="12" eb="14">
      <t>ショウキュウ</t>
    </rPh>
    <rPh sb="14" eb="15">
      <t>ガク</t>
    </rPh>
    <rPh sb="17" eb="18">
      <t>ブン</t>
    </rPh>
    <rPh sb="21" eb="23">
      <t>キンガク</t>
    </rPh>
    <rPh sb="24" eb="26">
      <t>カサン</t>
    </rPh>
    <rPh sb="29" eb="30">
      <t>エン</t>
    </rPh>
    <rPh sb="30" eb="32">
      <t>タンイ</t>
    </rPh>
    <rPh sb="33" eb="34">
      <t>キ</t>
    </rPh>
    <rPh sb="35" eb="36">
      <t>ア</t>
    </rPh>
    <rPh sb="37" eb="39">
      <t>ショリ</t>
    </rPh>
    <phoneticPr fontId="3"/>
  </si>
  <si>
    <t>該当号数の評価Ｓと次号数の評価Ｄの金額が原則として同額になります。</t>
    <rPh sb="0" eb="2">
      <t>ガイトウ</t>
    </rPh>
    <rPh sb="2" eb="4">
      <t>ゴウスウ</t>
    </rPh>
    <rPh sb="5" eb="7">
      <t>ヒョウカ</t>
    </rPh>
    <rPh sb="9" eb="10">
      <t>ジ</t>
    </rPh>
    <rPh sb="10" eb="12">
      <t>ゴウスウ</t>
    </rPh>
    <rPh sb="13" eb="15">
      <t>ヒョウカ</t>
    </rPh>
    <rPh sb="17" eb="19">
      <t>キンガク</t>
    </rPh>
    <rPh sb="20" eb="22">
      <t>ゲンソク</t>
    </rPh>
    <rPh sb="25" eb="27">
      <t>ドウガク</t>
    </rPh>
    <phoneticPr fontId="3"/>
  </si>
  <si>
    <t>【洗い替え方式の特徴】</t>
    <rPh sb="1" eb="2">
      <t>アラ</t>
    </rPh>
    <rPh sb="3" eb="4">
      <t>ガ</t>
    </rPh>
    <rPh sb="5" eb="7">
      <t>ホウシキ</t>
    </rPh>
    <rPh sb="8" eb="10">
      <t>トクチョウ</t>
    </rPh>
    <phoneticPr fontId="3"/>
  </si>
  <si>
    <r>
      <t xml:space="preserve">② </t>
    </r>
    <r>
      <rPr>
        <b/>
        <u/>
        <sz val="11"/>
        <color indexed="12"/>
        <rFont val="ＭＳ Ｐゴシック"/>
        <family val="3"/>
        <charset val="128"/>
      </rPr>
      <t>評価を反映</t>
    </r>
    <r>
      <rPr>
        <sz val="11"/>
        <color indexed="12"/>
        <rFont val="ＭＳ Ｐゴシック"/>
        <family val="3"/>
        <charset val="128"/>
      </rPr>
      <t>して</t>
    </r>
    <r>
      <rPr>
        <sz val="11"/>
        <rFont val="ＭＳ Ｐゴシック"/>
        <family val="3"/>
        <charset val="128"/>
      </rPr>
      <t>次年度の定昇額と定昇率をシミュレーションします。</t>
    </r>
    <rPh sb="2" eb="4">
      <t>ヒョウカ</t>
    </rPh>
    <rPh sb="5" eb="7">
      <t>ハンエイ</t>
    </rPh>
    <rPh sb="9" eb="12">
      <t>ジネンド</t>
    </rPh>
    <rPh sb="13" eb="15">
      <t>テイショウ</t>
    </rPh>
    <rPh sb="15" eb="16">
      <t>ガク</t>
    </rPh>
    <rPh sb="17" eb="19">
      <t>テイショウ</t>
    </rPh>
    <rPh sb="19" eb="20">
      <t>リツ</t>
    </rPh>
    <phoneticPr fontId="3"/>
  </si>
  <si>
    <r>
      <t>　　</t>
    </r>
    <r>
      <rPr>
        <u/>
        <sz val="11"/>
        <color indexed="10"/>
        <rFont val="ＭＳ Ｐゴシック"/>
        <family val="3"/>
        <charset val="128"/>
      </rPr>
      <t>職務・職責給体系設計‐「昇給シミュレーション」(Ver.14-1）と同じように、毎年の定期昇給（習熟昇給）は、</t>
    </r>
    <rPh sb="2" eb="4">
      <t>ショクム</t>
    </rPh>
    <rPh sb="5" eb="7">
      <t>ショクセキ</t>
    </rPh>
    <rPh sb="7" eb="8">
      <t>キュウ</t>
    </rPh>
    <rPh sb="8" eb="10">
      <t>タイケイ</t>
    </rPh>
    <rPh sb="10" eb="12">
      <t>セッケイ</t>
    </rPh>
    <rPh sb="14" eb="16">
      <t>ショウキュウ</t>
    </rPh>
    <rPh sb="36" eb="37">
      <t>オナ</t>
    </rPh>
    <rPh sb="42" eb="44">
      <t>マイトシ</t>
    </rPh>
    <rPh sb="45" eb="47">
      <t>テイキ</t>
    </rPh>
    <rPh sb="47" eb="49">
      <t>ショウキュウ</t>
    </rPh>
    <rPh sb="50" eb="52">
      <t>シュウジュク</t>
    </rPh>
    <rPh sb="52" eb="54">
      <t>ショウキュウ</t>
    </rPh>
    <phoneticPr fontId="3"/>
  </si>
  <si>
    <t>３．洗い替え職務給表シート</t>
    <rPh sb="2" eb="3">
      <t>アラ</t>
    </rPh>
    <rPh sb="4" eb="5">
      <t>ガ</t>
    </rPh>
    <rPh sb="6" eb="9">
      <t>ショクムキュウ</t>
    </rPh>
    <rPh sb="9" eb="10">
      <t>ヒョウ</t>
    </rPh>
    <phoneticPr fontId="3"/>
  </si>
  <si>
    <t>あとは、自動的に「洗い替え職務給表」が作成されます。</t>
    <rPh sb="4" eb="7">
      <t>ジドウテキ</t>
    </rPh>
    <phoneticPr fontId="3"/>
  </si>
  <si>
    <r>
      <rPr>
        <b/>
        <u/>
        <sz val="11"/>
        <color indexed="12"/>
        <rFont val="ＭＳ Ｐゴシック"/>
        <family val="3"/>
        <charset val="128"/>
      </rPr>
      <t>フォームに沿って</t>
    </r>
    <r>
      <rPr>
        <sz val="11"/>
        <rFont val="ＭＳ Ｐゴシック"/>
        <family val="3"/>
        <charset val="128"/>
      </rPr>
      <t>職務給をコピー＆貼付け</t>
    </r>
    <r>
      <rPr>
        <b/>
        <sz val="11"/>
        <color indexed="12"/>
        <rFont val="ＭＳ Ｐゴシック"/>
        <family val="3"/>
        <charset val="128"/>
      </rPr>
      <t>（値のみ）</t>
    </r>
    <r>
      <rPr>
        <sz val="11"/>
        <rFont val="ＭＳ Ｐゴシック"/>
        <family val="3"/>
        <charset val="128"/>
      </rPr>
      <t>します。</t>
    </r>
    <rPh sb="8" eb="11">
      <t>ショクムキュウ</t>
    </rPh>
    <phoneticPr fontId="3"/>
  </si>
  <si>
    <t>「２．職務給賃金表」シートより自動的に作成されます。</t>
    <rPh sb="3" eb="6">
      <t>ショクムキュウ</t>
    </rPh>
    <rPh sb="6" eb="8">
      <t>チンギン</t>
    </rPh>
    <rPh sb="8" eb="9">
      <t>ヒョウ</t>
    </rPh>
    <rPh sb="15" eb="18">
      <t>ジドウテキ</t>
    </rPh>
    <rPh sb="19" eb="21">
      <t>サクセイ</t>
    </rPh>
    <phoneticPr fontId="3"/>
  </si>
  <si>
    <t>４．参照データシート</t>
    <rPh sb="2" eb="4">
      <t>サンショウ</t>
    </rPh>
    <phoneticPr fontId="3"/>
  </si>
  <si>
    <t>５．使用上の注意</t>
    <rPh sb="2" eb="5">
      <t>シヨウジョウ</t>
    </rPh>
    <rPh sb="6" eb="8">
      <t>チュウイ</t>
    </rPh>
    <phoneticPr fontId="3"/>
  </si>
  <si>
    <t>L-1A</t>
  </si>
  <si>
    <t>L-1B</t>
  </si>
  <si>
    <t>L-1C</t>
  </si>
  <si>
    <t>L-1D</t>
  </si>
  <si>
    <t>「２段階一致の賃金表」の例</t>
    <rPh sb="12" eb="13">
      <t>レイ</t>
    </rPh>
    <phoneticPr fontId="3"/>
  </si>
  <si>
    <r>
      <t>　</t>
    </r>
    <r>
      <rPr>
        <sz val="11"/>
        <color indexed="10"/>
        <rFont val="ＭＳ Ｐゴシック"/>
        <family val="3"/>
        <charset val="128"/>
      </rPr>
      <t>【注】</t>
    </r>
    <r>
      <rPr>
        <sz val="11"/>
        <color indexed="8"/>
        <rFont val="ＭＳ Ｐゴシック"/>
        <family val="3"/>
        <charset val="128"/>
      </rPr>
      <t>人事考課は、上位グレードへの昇級、或いは上位職務等級への昇格のスピードと賞与に</t>
    </r>
    <rPh sb="2" eb="3">
      <t>チュウ</t>
    </rPh>
    <rPh sb="4" eb="6">
      <t>ジンジ</t>
    </rPh>
    <rPh sb="6" eb="8">
      <t>コウカ</t>
    </rPh>
    <rPh sb="10" eb="12">
      <t>ジョウイ</t>
    </rPh>
    <rPh sb="18" eb="20">
      <t>ショウキュウ</t>
    </rPh>
    <rPh sb="21" eb="22">
      <t>アル</t>
    </rPh>
    <rPh sb="24" eb="26">
      <t>ジョウイ</t>
    </rPh>
    <rPh sb="26" eb="28">
      <t>ショクム</t>
    </rPh>
    <rPh sb="28" eb="30">
      <t>トウキュウ</t>
    </rPh>
    <rPh sb="32" eb="34">
      <t>ショウカク</t>
    </rPh>
    <rPh sb="40" eb="42">
      <t>ショウヨ</t>
    </rPh>
    <phoneticPr fontId="3"/>
  </si>
  <si>
    <r>
      <t>　　</t>
    </r>
    <r>
      <rPr>
        <u/>
        <sz val="11"/>
        <color indexed="10"/>
        <rFont val="ＭＳ Ｐゴシック"/>
        <family val="3"/>
        <charset val="128"/>
      </rPr>
      <t>全員が「１号俸」アップ（上限年数あり）しますが</t>
    </r>
    <r>
      <rPr>
        <b/>
        <u/>
        <sz val="11"/>
        <color indexed="10"/>
        <rFont val="ＭＳ Ｐゴシック"/>
        <family val="3"/>
        <charset val="128"/>
      </rPr>
      <t>「洗い替え方式」</t>
    </r>
    <r>
      <rPr>
        <u/>
        <sz val="11"/>
        <color indexed="10"/>
        <rFont val="ＭＳ Ｐゴシック"/>
        <family val="3"/>
        <charset val="128"/>
      </rPr>
      <t>で運用します。</t>
    </r>
    <rPh sb="14" eb="16">
      <t>ジョウゲン</t>
    </rPh>
    <rPh sb="16" eb="18">
      <t>ネンスウ</t>
    </rPh>
    <rPh sb="26" eb="27">
      <t>アラ</t>
    </rPh>
    <rPh sb="28" eb="29">
      <t>ガ</t>
    </rPh>
    <rPh sb="30" eb="32">
      <t>ホウシキ</t>
    </rPh>
    <rPh sb="34" eb="36">
      <t>ウンヨウ</t>
    </rPh>
    <phoneticPr fontId="3"/>
  </si>
  <si>
    <r>
      <t>　・</t>
    </r>
    <r>
      <rPr>
        <u/>
        <sz val="11"/>
        <color indexed="12"/>
        <rFont val="ＭＳ Ｐゴシック"/>
        <family val="3"/>
        <charset val="128"/>
      </rPr>
      <t>毎年１号俸昇給する</t>
    </r>
    <r>
      <rPr>
        <sz val="11"/>
        <color indexed="8"/>
        <rFont val="ＭＳ Ｐゴシック"/>
        <family val="3"/>
        <charset val="128"/>
      </rPr>
      <t>「絶対額管理方式（評価による２号俸昇号とか３号俸昇給号とかの差を付けない）」</t>
    </r>
    <rPh sb="2" eb="4">
      <t>マイトシ</t>
    </rPh>
    <rPh sb="5" eb="7">
      <t>ゴウホウ</t>
    </rPh>
    <rPh sb="7" eb="9">
      <t>ショウキュウ</t>
    </rPh>
    <rPh sb="12" eb="14">
      <t>ゼッタイ</t>
    </rPh>
    <rPh sb="14" eb="15">
      <t>ガク</t>
    </rPh>
    <rPh sb="15" eb="17">
      <t>カンリ</t>
    </rPh>
    <rPh sb="17" eb="19">
      <t>ホウシキ</t>
    </rPh>
    <rPh sb="20" eb="22">
      <t>ヒョウカ</t>
    </rPh>
    <rPh sb="26" eb="28">
      <t>ゴウホウ</t>
    </rPh>
    <rPh sb="28" eb="29">
      <t>ノボル</t>
    </rPh>
    <rPh sb="29" eb="30">
      <t>ゴウ</t>
    </rPh>
    <rPh sb="33" eb="35">
      <t>ゴウホウ</t>
    </rPh>
    <rPh sb="35" eb="37">
      <t>ショウキュウ</t>
    </rPh>
    <rPh sb="37" eb="38">
      <t>ゴウ</t>
    </rPh>
    <rPh sb="41" eb="42">
      <t>サ</t>
    </rPh>
    <rPh sb="43" eb="44">
      <t>ツ</t>
    </rPh>
    <phoneticPr fontId="3"/>
  </si>
  <si>
    <t>　　ゼロになるような運用方式（このソフトの当初設定「２段階一致の賃金表」）。</t>
    <rPh sb="10" eb="12">
      <t>ウンヨウ</t>
    </rPh>
    <rPh sb="12" eb="14">
      <t>ホウシキ</t>
    </rPh>
    <phoneticPr fontId="3"/>
  </si>
  <si>
    <t>　・評価が２段階下がる（例えばＳからＢへ）と、号数は1号俸昇号するものの、昇給額は評価を反映して</t>
    <rPh sb="2" eb="4">
      <t>ヒョウカ</t>
    </rPh>
    <rPh sb="6" eb="8">
      <t>ダンカイ</t>
    </rPh>
    <rPh sb="8" eb="9">
      <t>サ</t>
    </rPh>
    <rPh sb="12" eb="13">
      <t>タト</t>
    </rPh>
    <rPh sb="23" eb="25">
      <t>ゴウスウ</t>
    </rPh>
    <rPh sb="27" eb="29">
      <t>ゴウホウ</t>
    </rPh>
    <rPh sb="29" eb="30">
      <t>ノボル</t>
    </rPh>
    <rPh sb="30" eb="31">
      <t>ゴウ</t>
    </rPh>
    <rPh sb="37" eb="39">
      <t>ショウキュウ</t>
    </rPh>
    <rPh sb="39" eb="40">
      <t>ガク</t>
    </rPh>
    <rPh sb="41" eb="43">
      <t>ヒョウカ</t>
    </rPh>
    <rPh sb="44" eb="46">
      <t>ハンエイ</t>
    </rPh>
    <phoneticPr fontId="3"/>
  </si>
  <si>
    <r>
      <t>　・前年（過去）の評価を累積させず</t>
    </r>
    <r>
      <rPr>
        <u/>
        <sz val="11"/>
        <color indexed="12"/>
        <rFont val="ＭＳ Ｐゴシック"/>
        <family val="3"/>
        <charset val="128"/>
      </rPr>
      <t>毎年リセット</t>
    </r>
    <r>
      <rPr>
        <sz val="11"/>
        <color indexed="8"/>
        <rFont val="ＭＳ Ｐゴシック"/>
        <family val="3"/>
        <charset val="128"/>
      </rPr>
      <t>する仕組み（評価が悪くても頑張れば１年で挽回できる）</t>
    </r>
    <rPh sb="2" eb="4">
      <t>ゼンネン</t>
    </rPh>
    <rPh sb="5" eb="7">
      <t>カコ</t>
    </rPh>
    <rPh sb="9" eb="11">
      <t>ヒョウカ</t>
    </rPh>
    <rPh sb="12" eb="14">
      <t>ルイセキ</t>
    </rPh>
    <rPh sb="17" eb="19">
      <t>マイトシ</t>
    </rPh>
    <rPh sb="25" eb="27">
      <t>シク</t>
    </rPh>
    <rPh sb="29" eb="31">
      <t>ヒョウカ</t>
    </rPh>
    <rPh sb="32" eb="33">
      <t>ワル</t>
    </rPh>
    <rPh sb="36" eb="38">
      <t>ガンバ</t>
    </rPh>
    <rPh sb="41" eb="42">
      <t>ネン</t>
    </rPh>
    <rPh sb="43" eb="45">
      <t>バンカイ</t>
    </rPh>
    <phoneticPr fontId="3"/>
  </si>
  <si>
    <t>　・範囲給とし、各等級・職位グレードで賃金表の号俸数に上限は設定する</t>
    <rPh sb="2" eb="4">
      <t>ハンイ</t>
    </rPh>
    <rPh sb="4" eb="5">
      <t>キュウ</t>
    </rPh>
    <rPh sb="8" eb="11">
      <t>カクトウキュウ</t>
    </rPh>
    <rPh sb="12" eb="14">
      <t>ショクイ</t>
    </rPh>
    <rPh sb="19" eb="21">
      <t>チンギン</t>
    </rPh>
    <rPh sb="21" eb="22">
      <t>ヒョウ</t>
    </rPh>
    <rPh sb="23" eb="25">
      <t>ゴウホウ</t>
    </rPh>
    <rPh sb="25" eb="26">
      <t>スウ</t>
    </rPh>
    <rPh sb="27" eb="29">
      <t>ジョウゲン</t>
    </rPh>
    <rPh sb="30" eb="32">
      <t>セッテイ</t>
    </rPh>
    <phoneticPr fontId="3"/>
  </si>
  <si>
    <t>　　逆に、評価が２段階上がる（例えばＢからＳへ）と、その年の昇給額が２年分になる。</t>
    <rPh sb="2" eb="3">
      <t>ギャク</t>
    </rPh>
    <rPh sb="5" eb="7">
      <t>ヒョウカ</t>
    </rPh>
    <rPh sb="9" eb="11">
      <t>ダンカイ</t>
    </rPh>
    <rPh sb="11" eb="12">
      <t>ア</t>
    </rPh>
    <rPh sb="15" eb="16">
      <t>タト</t>
    </rPh>
    <rPh sb="28" eb="29">
      <t>トシ</t>
    </rPh>
    <rPh sb="30" eb="32">
      <t>ショウキュウ</t>
    </rPh>
    <rPh sb="32" eb="33">
      <t>ガク</t>
    </rPh>
    <rPh sb="35" eb="37">
      <t>ネンブン</t>
    </rPh>
    <phoneticPr fontId="3"/>
  </si>
  <si>
    <t>　　　　技能の習得や上位職務への昇級・昇格の動機付けを図ります。</t>
    <rPh sb="4" eb="6">
      <t>ギノウ</t>
    </rPh>
    <rPh sb="7" eb="9">
      <t>シュウトク</t>
    </rPh>
    <rPh sb="10" eb="12">
      <t>ジョウイ</t>
    </rPh>
    <rPh sb="12" eb="14">
      <t>ショクム</t>
    </rPh>
    <rPh sb="16" eb="18">
      <t>ショウキュウ</t>
    </rPh>
    <rPh sb="19" eb="21">
      <t>ショウカク</t>
    </rPh>
    <rPh sb="22" eb="25">
      <t>ドウキヅ</t>
    </rPh>
    <rPh sb="27" eb="28">
      <t>ハカ</t>
    </rPh>
    <phoneticPr fontId="3"/>
  </si>
  <si>
    <t>　　　　また、定昇には上限年数と張出上限年数を設定して昇給額と昇給可能年数を制限し、</t>
    <rPh sb="7" eb="9">
      <t>テイショウ</t>
    </rPh>
    <rPh sb="11" eb="13">
      <t>ジョウゲン</t>
    </rPh>
    <rPh sb="13" eb="15">
      <t>ネンスウ</t>
    </rPh>
    <rPh sb="16" eb="18">
      <t>ハリダシ</t>
    </rPh>
    <rPh sb="18" eb="20">
      <t>ジョウゲン</t>
    </rPh>
    <rPh sb="20" eb="22">
      <t>ネンスウ</t>
    </rPh>
    <rPh sb="23" eb="25">
      <t>セッテイ</t>
    </rPh>
    <rPh sb="27" eb="29">
      <t>ショウキュウ</t>
    </rPh>
    <rPh sb="29" eb="30">
      <t>ガク</t>
    </rPh>
    <rPh sb="31" eb="33">
      <t>ショウキュウ</t>
    </rPh>
    <rPh sb="33" eb="35">
      <t>カノウ</t>
    </rPh>
    <rPh sb="35" eb="37">
      <t>ネンスウ</t>
    </rPh>
    <rPh sb="38" eb="40">
      <t>セイゲン</t>
    </rPh>
    <phoneticPr fontId="3"/>
  </si>
  <si>
    <r>
      <t>　　　　更に、洗い替え方式（リセット方式）で、</t>
    </r>
    <r>
      <rPr>
        <u/>
        <sz val="11"/>
        <color indexed="12"/>
        <rFont val="ＭＳ Ｐゴシック"/>
        <family val="3"/>
        <charset val="128"/>
      </rPr>
      <t>評価を毎年の昇給額（改定額）に反映します。</t>
    </r>
    <rPh sb="4" eb="5">
      <t>サラ</t>
    </rPh>
    <rPh sb="7" eb="8">
      <t>アラ</t>
    </rPh>
    <rPh sb="9" eb="10">
      <t>ガ</t>
    </rPh>
    <rPh sb="11" eb="13">
      <t>ホウシキ</t>
    </rPh>
    <rPh sb="18" eb="20">
      <t>ホウシキ</t>
    </rPh>
    <rPh sb="23" eb="25">
      <t>ヒョウカ</t>
    </rPh>
    <rPh sb="26" eb="28">
      <t>マイトシ</t>
    </rPh>
    <rPh sb="29" eb="31">
      <t>ショウキュウ</t>
    </rPh>
    <rPh sb="31" eb="32">
      <t>ガク</t>
    </rPh>
    <rPh sb="33" eb="35">
      <t>カイテイ</t>
    </rPh>
    <rPh sb="35" eb="36">
      <t>ガク</t>
    </rPh>
    <rPh sb="38" eb="40">
      <t>ハンエイ</t>
    </rPh>
    <phoneticPr fontId="3"/>
  </si>
  <si>
    <t>L-1S</t>
    <phoneticPr fontId="3"/>
  </si>
  <si>
    <t>【標準】</t>
    <rPh sb="1" eb="3">
      <t>ヒョウジュン</t>
    </rPh>
    <phoneticPr fontId="3"/>
  </si>
  <si>
    <t>　　（例では、SABCDの5段階評価－評語および評価段階は５段階以内で変更可）</t>
    <rPh sb="3" eb="4">
      <t>レイ</t>
    </rPh>
    <rPh sb="14" eb="16">
      <t>ダンカイ</t>
    </rPh>
    <rPh sb="16" eb="18">
      <t>ヒョウカ</t>
    </rPh>
    <rPh sb="19" eb="21">
      <t>ヒョウゴ</t>
    </rPh>
    <rPh sb="24" eb="26">
      <t>ヒョウカ</t>
    </rPh>
    <rPh sb="26" eb="28">
      <t>ダンカイ</t>
    </rPh>
    <rPh sb="30" eb="32">
      <t>ダンカイ</t>
    </rPh>
    <rPh sb="32" eb="34">
      <t>イナイ</t>
    </rPh>
    <rPh sb="35" eb="37">
      <t>ヘンコウ</t>
    </rPh>
    <rPh sb="37" eb="38">
      <t>カ</t>
    </rPh>
    <phoneticPr fontId="3"/>
  </si>
  <si>
    <t>　　全員の評価を半角で手入力します。</t>
    <rPh sb="2" eb="4">
      <t>ゼンイン</t>
    </rPh>
    <rPh sb="5" eb="7">
      <t>ヒョウカ</t>
    </rPh>
    <rPh sb="8" eb="10">
      <t>ハンカク</t>
    </rPh>
    <rPh sb="11" eb="12">
      <t>テ</t>
    </rPh>
    <rPh sb="12" eb="14">
      <t>ニュウリョク</t>
    </rPh>
    <phoneticPr fontId="3"/>
  </si>
  <si>
    <t>　　　・手順は、昇級・昇格前のグレード級で定昇処理をした後に格付けを変更します。</t>
    <rPh sb="4" eb="6">
      <t>テジュン</t>
    </rPh>
    <rPh sb="8" eb="10">
      <t>ショウキュウ</t>
    </rPh>
    <rPh sb="11" eb="13">
      <t>ショウカク</t>
    </rPh>
    <rPh sb="13" eb="14">
      <t>マエ</t>
    </rPh>
    <phoneticPr fontId="3"/>
  </si>
  <si>
    <t>「Ｂ（標準）」に格付ける</t>
    <rPh sb="3" eb="5">
      <t>ヒョウジュン</t>
    </rPh>
    <rPh sb="8" eb="9">
      <t>カク</t>
    </rPh>
    <rPh sb="9" eb="10">
      <t>ヅ</t>
    </rPh>
    <phoneticPr fontId="3"/>
  </si>
  <si>
    <t>職務給
個別昇給額</t>
    <rPh sb="0" eb="3">
      <t>ショクムキュウ</t>
    </rPh>
    <rPh sb="4" eb="6">
      <t>コベツ</t>
    </rPh>
    <rPh sb="6" eb="8">
      <t>ショウキュウ</t>
    </rPh>
    <rPh sb="8" eb="9">
      <t>ガク</t>
    </rPh>
    <phoneticPr fontId="3"/>
  </si>
  <si>
    <t>グレード</t>
  </si>
  <si>
    <t>昇格昇給額</t>
  </si>
  <si>
    <t>昇級昇給額</t>
  </si>
  <si>
    <t>累計値</t>
    <rPh sb="0" eb="2">
      <t>ルイケイ</t>
    </rPh>
    <rPh sb="2" eb="3">
      <t>チ</t>
    </rPh>
    <phoneticPr fontId="3"/>
  </si>
  <si>
    <t>小計値</t>
    <rPh sb="0" eb="2">
      <t>ショウケイ</t>
    </rPh>
    <rPh sb="2" eb="3">
      <t>チ</t>
    </rPh>
    <phoneticPr fontId="3"/>
  </si>
  <si>
    <t>＜昇格昇給額参照表＞</t>
    <rPh sb="1" eb="3">
      <t>ショウカク</t>
    </rPh>
    <rPh sb="3" eb="5">
      <t>ショウキュウ</t>
    </rPh>
    <rPh sb="5" eb="6">
      <t>ガク</t>
    </rPh>
    <rPh sb="6" eb="8">
      <t>サンショウ</t>
    </rPh>
    <rPh sb="8" eb="9">
      <t>ヒョウ</t>
    </rPh>
    <phoneticPr fontId="3"/>
  </si>
  <si>
    <t>③ 「職位グレード昇級（降級）・等級昇格（降格）」を反映します。</t>
    <rPh sb="3" eb="5">
      <t>ショクイ</t>
    </rPh>
    <rPh sb="9" eb="11">
      <t>ショウキュウ</t>
    </rPh>
    <rPh sb="12" eb="14">
      <t>コウキュウ</t>
    </rPh>
    <rPh sb="16" eb="18">
      <t>トウキュウ</t>
    </rPh>
    <rPh sb="18" eb="20">
      <t>ショウカク</t>
    </rPh>
    <rPh sb="21" eb="23">
      <t>コウカク</t>
    </rPh>
    <rPh sb="26" eb="28">
      <t>ハンエイ</t>
    </rPh>
    <phoneticPr fontId="3"/>
  </si>
  <si>
    <r>
      <t>　　</t>
    </r>
    <r>
      <rPr>
        <u/>
        <sz val="11"/>
        <color indexed="12"/>
        <rFont val="ＭＳ Ｐゴシック"/>
        <family val="3"/>
        <charset val="128"/>
      </rPr>
      <t>グレード変更および等級変更後の資格区分を手入力します（変更のみ入力）。</t>
    </r>
    <rPh sb="6" eb="8">
      <t>ヘンコウ</t>
    </rPh>
    <rPh sb="11" eb="13">
      <t>トウキュウ</t>
    </rPh>
    <rPh sb="13" eb="15">
      <t>ヘンコウ</t>
    </rPh>
    <rPh sb="15" eb="16">
      <t>ゴ</t>
    </rPh>
    <rPh sb="19" eb="21">
      <t>クブン</t>
    </rPh>
    <rPh sb="22" eb="23">
      <t>テ</t>
    </rPh>
    <rPh sb="29" eb="31">
      <t>ヘンコウ</t>
    </rPh>
    <phoneticPr fontId="3"/>
  </si>
  <si>
    <r>
      <t>　　　・グレード級変更後の給与額は、</t>
    </r>
    <r>
      <rPr>
        <u/>
        <sz val="11"/>
        <color indexed="12"/>
        <rFont val="ＭＳ Ｐゴシック"/>
        <family val="3"/>
        <charset val="128"/>
      </rPr>
      <t>直近上位の評価「Ｂ（標準）」の位置に格付け</t>
    </r>
    <r>
      <rPr>
        <sz val="11"/>
        <rFont val="ＭＳ Ｐゴシック"/>
        <family val="3"/>
        <charset val="128"/>
      </rPr>
      <t>されます。</t>
    </r>
    <rPh sb="8" eb="9">
      <t>キュウ</t>
    </rPh>
    <rPh sb="9" eb="11">
      <t>ヘンコウ</t>
    </rPh>
    <rPh sb="11" eb="12">
      <t>ゴ</t>
    </rPh>
    <rPh sb="13" eb="15">
      <t>キュウヨ</t>
    </rPh>
    <rPh sb="15" eb="16">
      <t>ガク</t>
    </rPh>
    <rPh sb="18" eb="20">
      <t>チョッキン</t>
    </rPh>
    <rPh sb="20" eb="22">
      <t>ジョウイ</t>
    </rPh>
    <rPh sb="23" eb="25">
      <t>ヒョウカ</t>
    </rPh>
    <rPh sb="28" eb="30">
      <t>ヒョウジュン</t>
    </rPh>
    <rPh sb="33" eb="35">
      <t>イチ</t>
    </rPh>
    <rPh sb="36" eb="37">
      <t>カク</t>
    </rPh>
    <rPh sb="37" eb="38">
      <t>ヅ</t>
    </rPh>
    <phoneticPr fontId="3"/>
  </si>
  <si>
    <t>　　　　そのため、昇級昇給額および昇格昇給額の金額と最終昇給額とには誤差が生じます。</t>
    <rPh sb="9" eb="11">
      <t>ショウキュウ</t>
    </rPh>
    <rPh sb="11" eb="13">
      <t>ショウキュウ</t>
    </rPh>
    <rPh sb="13" eb="14">
      <t>ガク</t>
    </rPh>
    <rPh sb="17" eb="19">
      <t>ショウカク</t>
    </rPh>
    <rPh sb="19" eb="21">
      <t>ショウキュウ</t>
    </rPh>
    <rPh sb="21" eb="22">
      <t>ガク</t>
    </rPh>
    <rPh sb="23" eb="25">
      <t>キンガク</t>
    </rPh>
    <rPh sb="26" eb="28">
      <t>サイシュウ</t>
    </rPh>
    <rPh sb="28" eb="30">
      <t>ショウキュウ</t>
    </rPh>
    <rPh sb="30" eb="31">
      <t>ガク</t>
    </rPh>
    <rPh sb="34" eb="36">
      <t>ゴサ</t>
    </rPh>
    <rPh sb="37" eb="38">
      <t>ショウ</t>
    </rPh>
    <phoneticPr fontId="3"/>
  </si>
  <si>
    <t>（注）職務資格を設計できる数は６資格数までとなります（６資格×４～５クラス）。</t>
    <rPh sb="1" eb="2">
      <t>チュウ</t>
    </rPh>
    <rPh sb="3" eb="5">
      <t>ショクム</t>
    </rPh>
    <rPh sb="5" eb="7">
      <t>シカク</t>
    </rPh>
    <rPh sb="8" eb="10">
      <t>セッケイ</t>
    </rPh>
    <rPh sb="13" eb="14">
      <t>カズ</t>
    </rPh>
    <rPh sb="14" eb="15">
      <t>ケイスウ</t>
    </rPh>
    <rPh sb="16" eb="18">
      <t>シカク</t>
    </rPh>
    <rPh sb="18" eb="19">
      <t>スウ</t>
    </rPh>
    <phoneticPr fontId="3"/>
  </si>
  <si>
    <r>
      <rPr>
        <b/>
        <sz val="10"/>
        <color indexed="12"/>
        <rFont val="ＭＳ Ｐゴシック"/>
        <family val="3"/>
        <charset val="128"/>
      </rPr>
      <t>新号俸</t>
    </r>
    <r>
      <rPr>
        <sz val="10"/>
        <color indexed="10"/>
        <rFont val="ＭＳ Ｐゴシック"/>
        <family val="3"/>
        <charset val="128"/>
      </rPr>
      <t>（定年到達者のみ入力）</t>
    </r>
    <rPh sb="0" eb="1">
      <t>シン</t>
    </rPh>
    <rPh sb="1" eb="3">
      <t>ゴウホウ</t>
    </rPh>
    <rPh sb="4" eb="6">
      <t>テイネン</t>
    </rPh>
    <rPh sb="6" eb="8">
      <t>トウタツ</t>
    </rPh>
    <rPh sb="8" eb="9">
      <t>シャ</t>
    </rPh>
    <rPh sb="11" eb="13">
      <t>ニュウリョク</t>
    </rPh>
    <phoneticPr fontId="3"/>
  </si>
  <si>
    <t>第二定年▼</t>
    <rPh sb="0" eb="1">
      <t>ダイ</t>
    </rPh>
    <rPh sb="1" eb="2">
      <t>ニ</t>
    </rPh>
    <rPh sb="2" eb="4">
      <t>テイネン</t>
    </rPh>
    <phoneticPr fontId="3"/>
  </si>
  <si>
    <t>算定基準日（前年）▼</t>
    <rPh sb="6" eb="8">
      <t>ゼンネン</t>
    </rPh>
    <phoneticPr fontId="3"/>
  </si>
  <si>
    <t>グレード改訂
昇給・降給</t>
    <rPh sb="4" eb="6">
      <t>カイテイ</t>
    </rPh>
    <rPh sb="8" eb="9">
      <t>キュウ</t>
    </rPh>
    <rPh sb="10" eb="12">
      <t>コウキュウ</t>
    </rPh>
    <phoneticPr fontId="3"/>
  </si>
  <si>
    <t>算定基準日（当年適用日）▼</t>
    <rPh sb="6" eb="8">
      <t>トウネン</t>
    </rPh>
    <rPh sb="8" eb="10">
      <t>テキヨウ</t>
    </rPh>
    <rPh sb="10" eb="11">
      <t>ビ</t>
    </rPh>
    <rPh sb="11" eb="12">
      <t>トウジツ</t>
    </rPh>
    <phoneticPr fontId="3"/>
  </si>
  <si>
    <r>
      <t>職務・職責給 「洗い替え設計」昇給シミュレーション</t>
    </r>
    <r>
      <rPr>
        <b/>
        <u/>
        <sz val="14"/>
        <color indexed="12"/>
        <rFont val="ＭＳ ゴシック"/>
        <family val="3"/>
        <charset val="128"/>
      </rPr>
      <t>（継続雇用対応）</t>
    </r>
    <rPh sb="0" eb="2">
      <t>ショクム</t>
    </rPh>
    <rPh sb="3" eb="5">
      <t>ショクセキ</t>
    </rPh>
    <rPh sb="5" eb="6">
      <t>キュウ</t>
    </rPh>
    <rPh sb="8" eb="9">
      <t>アラ</t>
    </rPh>
    <rPh sb="10" eb="11">
      <t>ガ</t>
    </rPh>
    <rPh sb="12" eb="14">
      <t>セッケイ</t>
    </rPh>
    <rPh sb="15" eb="17">
      <t>ショウキュウ</t>
    </rPh>
    <rPh sb="26" eb="28">
      <t>ケイゾク</t>
    </rPh>
    <rPh sb="28" eb="30">
      <t>コヨウ</t>
    </rPh>
    <rPh sb="30" eb="32">
      <t>タイオウ</t>
    </rPh>
    <phoneticPr fontId="3"/>
  </si>
  <si>
    <t>C</t>
    <phoneticPr fontId="3"/>
  </si>
  <si>
    <t>D</t>
    <phoneticPr fontId="3"/>
  </si>
  <si>
    <t>E</t>
    <phoneticPr fontId="3"/>
  </si>
  <si>
    <t>※継続雇用社員だけを集めて別ファイルで専用管理する方法もあります。</t>
    <rPh sb="1" eb="3">
      <t>ケイゾク</t>
    </rPh>
    <rPh sb="3" eb="5">
      <t>コヨウ</t>
    </rPh>
    <rPh sb="5" eb="7">
      <t>シャイン</t>
    </rPh>
    <rPh sb="10" eb="11">
      <t>アツ</t>
    </rPh>
    <rPh sb="13" eb="14">
      <t>ベツ</t>
    </rPh>
    <rPh sb="19" eb="21">
      <t>センヨウ</t>
    </rPh>
    <rPh sb="21" eb="23">
      <t>カンリ</t>
    </rPh>
    <rPh sb="25" eb="27">
      <t>ホウホウ</t>
    </rPh>
    <phoneticPr fontId="3"/>
  </si>
  <si>
    <t>■６５歳までの雇用義務化に対応しました！</t>
    <rPh sb="3" eb="4">
      <t>サイ</t>
    </rPh>
    <rPh sb="7" eb="9">
      <t>コヨウ</t>
    </rPh>
    <rPh sb="9" eb="12">
      <t>ギムカ</t>
    </rPh>
    <rPh sb="13" eb="15">
      <t>タイオウ</t>
    </rPh>
    <phoneticPr fontId="3"/>
  </si>
  <si>
    <t>【65歳までの雇用義務化への対応】</t>
    <rPh sb="3" eb="4">
      <t>サイ</t>
    </rPh>
    <rPh sb="7" eb="9">
      <t>コヨウ</t>
    </rPh>
    <rPh sb="9" eb="12">
      <t>ギムカ</t>
    </rPh>
    <rPh sb="14" eb="16">
      <t>タイオウ</t>
    </rPh>
    <phoneticPr fontId="3"/>
  </si>
  <si>
    <t>　　（グレード内号俸は２号俸～１０号俸の範囲で調整できるようにしてもよい）</t>
  </si>
  <si>
    <t>【65歳までの雇用義務化への対応（その他）】</t>
    <rPh sb="14" eb="16">
      <t>タイオウ</t>
    </rPh>
    <rPh sb="19" eb="20">
      <t>タ</t>
    </rPh>
    <phoneticPr fontId="3"/>
  </si>
  <si>
    <t>　※定年到達者について、算定基準日が一律適用できない場合は、個別の適用日を入力して該当者のみの</t>
    <phoneticPr fontId="3"/>
  </si>
  <si>
    <t>　　 計算をします（個別に計算した給与は、次の基準日まで適用する）。</t>
    <phoneticPr fontId="3"/>
  </si>
  <si>
    <t>　※直近の次回基準日から適用日を統一して計算します。</t>
    <phoneticPr fontId="3"/>
  </si>
  <si>
    <r>
      <t>　　■</t>
    </r>
    <r>
      <rPr>
        <u/>
        <sz val="11"/>
        <color indexed="8"/>
        <rFont val="ＭＳ Ｐゴシック"/>
        <family val="3"/>
        <charset val="128"/>
      </rPr>
      <t>60歳以降は、毎年の号俸アップをストップして、原則として評価による洗い替え運用のみにする。</t>
    </r>
    <rPh sb="5" eb="8">
      <t>サイイコウ</t>
    </rPh>
    <rPh sb="10" eb="12">
      <t>マイトシ</t>
    </rPh>
    <rPh sb="13" eb="15">
      <t>ゴウホウ</t>
    </rPh>
    <rPh sb="26" eb="28">
      <t>ゲンソク</t>
    </rPh>
    <rPh sb="31" eb="33">
      <t>ヒョウカ</t>
    </rPh>
    <rPh sb="36" eb="37">
      <t>アラ</t>
    </rPh>
    <rPh sb="38" eb="39">
      <t>ガ</t>
    </rPh>
    <rPh sb="40" eb="42">
      <t>ウンヨウ</t>
    </rPh>
    <phoneticPr fontId="3"/>
  </si>
  <si>
    <r>
      <t>　　■</t>
    </r>
    <r>
      <rPr>
        <b/>
        <u/>
        <sz val="11"/>
        <color indexed="8"/>
        <rFont val="ＭＳ Ｐゴシック"/>
        <family val="3"/>
        <charset val="128"/>
      </rPr>
      <t>定年到達者は</t>
    </r>
    <r>
      <rPr>
        <b/>
        <u/>
        <sz val="11"/>
        <color indexed="12"/>
        <rFont val="ＭＳ Ｐゴシック"/>
        <family val="3"/>
        <charset val="128"/>
      </rPr>
      <t>再格付け</t>
    </r>
    <r>
      <rPr>
        <b/>
        <u/>
        <sz val="11"/>
        <color indexed="8"/>
        <rFont val="ＭＳ Ｐゴシック"/>
        <family val="3"/>
        <charset val="128"/>
      </rPr>
      <t>を実施する！</t>
    </r>
    <rPh sb="14" eb="16">
      <t>ジッシ</t>
    </rPh>
    <phoneticPr fontId="3"/>
  </si>
  <si>
    <r>
      <t>　　　・定年到達者の再格付け時の</t>
    </r>
    <r>
      <rPr>
        <sz val="11"/>
        <color indexed="12"/>
        <rFont val="ＭＳ Ｐゴシック"/>
        <family val="3"/>
        <charset val="128"/>
      </rPr>
      <t>運用基準例</t>
    </r>
    <r>
      <rPr>
        <sz val="11"/>
        <color indexed="8"/>
        <rFont val="ＭＳ Ｐゴシック"/>
        <family val="3"/>
        <charset val="128"/>
      </rPr>
      <t>（運用基準は各社個別に検討）</t>
    </r>
    <phoneticPr fontId="3"/>
  </si>
  <si>
    <r>
      <t>　・</t>
    </r>
    <r>
      <rPr>
        <u/>
        <sz val="11"/>
        <color indexed="8"/>
        <rFont val="ＭＳ Ｐゴシック"/>
        <family val="3"/>
        <charset val="128"/>
      </rPr>
      <t>職務資格を1～２ランク下位に降格して再格付けする</t>
    </r>
  </si>
  <si>
    <r>
      <t>　・グレード級は過去3年の平均評価により、Ａ＝Ｇ（ｸﾞﾚｰﾄﾞ）３、Ｂ＝Ｇ２、Ｃ＝Ｇ１の</t>
    </r>
    <r>
      <rPr>
        <u/>
        <sz val="11"/>
        <color indexed="8"/>
        <rFont val="ＭＳ Ｐゴシック"/>
        <family val="3"/>
        <charset val="128"/>
      </rPr>
      <t>２号俸</t>
    </r>
    <r>
      <rPr>
        <sz val="11"/>
        <color indexed="8"/>
        <rFont val="ＭＳ Ｐゴシック"/>
        <family val="3"/>
        <charset val="128"/>
      </rPr>
      <t>に格付け</t>
    </r>
  </si>
  <si>
    <r>
      <t>　　■２年目以降も原則として格付けの再評価をおこなうことで</t>
    </r>
    <r>
      <rPr>
        <u/>
        <sz val="11"/>
        <color indexed="12"/>
        <rFont val="ＭＳ Ｐゴシック"/>
        <family val="3"/>
        <charset val="128"/>
      </rPr>
      <t>インセンティブ性</t>
    </r>
    <r>
      <rPr>
        <sz val="11"/>
        <color indexed="8"/>
        <rFont val="ＭＳ Ｐゴシック"/>
        <family val="3"/>
        <charset val="128"/>
      </rPr>
      <t>を持たせる</t>
    </r>
    <phoneticPr fontId="3"/>
  </si>
  <si>
    <t>　・１年間の評価により、資格・グレードの見直しを実施することもある。</t>
    <phoneticPr fontId="3"/>
  </si>
  <si>
    <r>
      <t>このソフトは、</t>
    </r>
    <r>
      <rPr>
        <u/>
        <sz val="11"/>
        <color indexed="12"/>
        <rFont val="ＭＳ Ｐゴシック"/>
        <family val="3"/>
        <charset val="128"/>
      </rPr>
      <t xml:space="preserve">職務・職責給体系設計-「賃金表」（Ver.12-3）12.03 </t>
    </r>
    <r>
      <rPr>
        <u/>
        <sz val="11"/>
        <color indexed="8"/>
        <rFont val="ＭＳ Ｐゴシック"/>
        <family val="3"/>
        <charset val="128"/>
      </rPr>
      <t>および</t>
    </r>
    <rPh sb="7" eb="9">
      <t>ショクム</t>
    </rPh>
    <rPh sb="10" eb="12">
      <t>ショクセキ</t>
    </rPh>
    <rPh sb="12" eb="13">
      <t>キュウ</t>
    </rPh>
    <rPh sb="13" eb="15">
      <t>タイケイ</t>
    </rPh>
    <rPh sb="15" eb="17">
      <t>セッケイ</t>
    </rPh>
    <rPh sb="19" eb="21">
      <t>チンギン</t>
    </rPh>
    <rPh sb="21" eb="22">
      <t>ヒョウ</t>
    </rPh>
    <phoneticPr fontId="3"/>
  </si>
  <si>
    <r>
      <rPr>
        <sz val="11"/>
        <color indexed="8"/>
        <rFont val="ＭＳ Ｐゴシック"/>
        <family val="3"/>
        <charset val="128"/>
      </rPr>
      <t>　</t>
    </r>
    <r>
      <rPr>
        <u/>
        <sz val="11"/>
        <color indexed="8"/>
        <rFont val="ＭＳ Ｐゴシック"/>
        <family val="3"/>
        <charset val="128"/>
      </rPr>
      <t>職務・職責給体系設計-「賃金表」（Ver.12-3）12.03 で賃金表等の設計</t>
    </r>
    <rPh sb="34" eb="36">
      <t>チンギン</t>
    </rPh>
    <rPh sb="36" eb="37">
      <t>ヒョウ</t>
    </rPh>
    <rPh sb="37" eb="38">
      <t>トウ</t>
    </rPh>
    <rPh sb="39" eb="41">
      <t>セッケイ</t>
    </rPh>
    <phoneticPr fontId="3"/>
  </si>
  <si>
    <t>ここでは、職務・職責給体系設計-「賃金表」（Ver.12-3)12.03で設計した「４.職務給賃金表」シートから、</t>
    <rPh sb="37" eb="39">
      <t>セッケイ</t>
    </rPh>
    <phoneticPr fontId="3"/>
  </si>
  <si>
    <t>※職務・職責給体系設計-「賃金表」（Ver.12-3)12.03を使用しないで、職務給を設計・入力していただいてもＯＫです。</t>
    <rPh sb="33" eb="35">
      <t>シヨウ</t>
    </rPh>
    <rPh sb="40" eb="43">
      <t>ショクムキュウ</t>
    </rPh>
    <rPh sb="44" eb="46">
      <t>セッケイ</t>
    </rPh>
    <rPh sb="47" eb="49">
      <t>ニュウリョク</t>
    </rPh>
    <phoneticPr fontId="3"/>
  </si>
  <si>
    <t>◇職務・職責給体系設計-「賃金表」（Ver.12-3）12.03 　「４．職務給賃金表」シートのデータをコピー＆貼付（値のみ）又は別途設計の賃金表をフォームに合わせて入力</t>
    <rPh sb="9" eb="11">
      <t>セッケイ</t>
    </rPh>
    <rPh sb="37" eb="39">
      <t>ショクム</t>
    </rPh>
    <rPh sb="39" eb="40">
      <t>キュウ</t>
    </rPh>
    <rPh sb="40" eb="42">
      <t>チンギン</t>
    </rPh>
    <rPh sb="42" eb="43">
      <t>ヒョウ</t>
    </rPh>
    <rPh sb="56" eb="58">
      <t>チョウフ</t>
    </rPh>
    <rPh sb="59" eb="60">
      <t>アタイ</t>
    </rPh>
    <rPh sb="63" eb="64">
      <t>マタ</t>
    </rPh>
    <rPh sb="65" eb="67">
      <t>ベット</t>
    </rPh>
    <rPh sb="67" eb="69">
      <t>セッケイ</t>
    </rPh>
    <rPh sb="70" eb="72">
      <t>チンギン</t>
    </rPh>
    <rPh sb="72" eb="73">
      <t>ヒョウ</t>
    </rPh>
    <rPh sb="79" eb="80">
      <t>ア</t>
    </rPh>
    <rPh sb="83" eb="85">
      <t>ニュウリョク</t>
    </rPh>
    <phoneticPr fontId="3"/>
  </si>
  <si>
    <t>S-4</t>
  </si>
  <si>
    <t>S-5</t>
  </si>
  <si>
    <t>継続雇用</t>
    <rPh sb="0" eb="2">
      <t>ケイゾク</t>
    </rPh>
    <rPh sb="2" eb="4">
      <t>コヨウ</t>
    </rPh>
    <phoneticPr fontId="3"/>
  </si>
  <si>
    <t>M-1</t>
    <phoneticPr fontId="3"/>
  </si>
  <si>
    <t>M-2</t>
    <phoneticPr fontId="3"/>
  </si>
  <si>
    <t>C-4</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</si>
</sst>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ee\.mm\.dd"/>
    <numFmt numFmtId="177" formatCode="[$-411]ggge&quot;年&quot;m&quot;月&quot;d&quot;日&quot;;@"/>
  </numFmts>
  <fonts count="105" x14ac:knownFonts="1">
    <font>
      <sz val="11"/>
      <name val="ＭＳ Ｐゴシック"/>
      <family val="3"/>
      <charset val="128"/>
    </font>
    <font>
      <sz val="11"/>
      <color indexed="8"/>
      <name val="ＭＳ Ｐゴシック"/>
      <family val="3"/>
      <charset val="128"/>
    </font>
    <font>
      <sz val="11"/>
      <name val="ＭＳ Ｐゴシック"/>
      <family val="3"/>
      <charset val="128"/>
    </font>
    <font>
      <sz val="6"/>
      <name val="ＭＳ Ｐゴシック"/>
      <family val="3"/>
      <charset val="128"/>
    </font>
    <font>
      <sz val="11"/>
      <name val="ＭＳ ゴシック"/>
      <family val="3"/>
      <charset val="128"/>
    </font>
    <font>
      <sz val="14"/>
      <name val="ＭＳ ゴシック"/>
      <family val="3"/>
      <charset val="128"/>
    </font>
    <font>
      <sz val="11"/>
      <color indexed="12"/>
      <name val="ＭＳ ゴシック"/>
      <family val="3"/>
      <charset val="128"/>
    </font>
    <font>
      <b/>
      <sz val="11"/>
      <name val="ＭＳ ゴシック"/>
      <family val="3"/>
      <charset val="128"/>
    </font>
    <font>
      <sz val="11"/>
      <color indexed="8"/>
      <name val="ＭＳ ゴシック"/>
      <family val="3"/>
      <charset val="128"/>
    </font>
    <font>
      <b/>
      <sz val="11"/>
      <color indexed="8"/>
      <name val="ＭＳ ゴシック"/>
      <family val="3"/>
      <charset val="128"/>
    </font>
    <font>
      <b/>
      <sz val="14"/>
      <name val="ＭＳ ゴシック"/>
      <family val="3"/>
      <charset val="128"/>
    </font>
    <font>
      <sz val="10"/>
      <name val="ＭＳ ゴシック"/>
      <family val="3"/>
      <charset val="128"/>
    </font>
    <font>
      <sz val="10"/>
      <color indexed="8"/>
      <name val="ＭＳ ゴシック"/>
      <family val="3"/>
      <charset val="128"/>
    </font>
    <font>
      <u/>
      <sz val="11"/>
      <name val="ＭＳ ゴシック"/>
      <family val="3"/>
      <charset val="128"/>
    </font>
    <font>
      <b/>
      <sz val="10"/>
      <name val="ＭＳ ゴシック"/>
      <family val="3"/>
      <charset val="128"/>
    </font>
    <font>
      <b/>
      <sz val="11"/>
      <color indexed="10"/>
      <name val="ＭＳ Ｐゴシック"/>
      <family val="3"/>
      <charset val="128"/>
    </font>
    <font>
      <b/>
      <u/>
      <sz val="12"/>
      <name val="ＭＳ Ｐゴシック"/>
      <family val="3"/>
      <charset val="128"/>
    </font>
    <font>
      <sz val="11"/>
      <color indexed="12"/>
      <name val="ＭＳ Ｐゴシック"/>
      <family val="3"/>
      <charset val="128"/>
    </font>
    <font>
      <b/>
      <sz val="11"/>
      <name val="ＭＳ Ｐゴシック"/>
      <family val="3"/>
      <charset val="128"/>
    </font>
    <font>
      <b/>
      <u/>
      <sz val="12"/>
      <color indexed="10"/>
      <name val="ＭＳ Ｐゴシック"/>
      <family val="3"/>
      <charset val="128"/>
    </font>
    <font>
      <b/>
      <u/>
      <sz val="11"/>
      <color indexed="10"/>
      <name val="ＭＳ Ｐゴシック"/>
      <family val="3"/>
      <charset val="128"/>
    </font>
    <font>
      <sz val="10"/>
      <color indexed="10"/>
      <name val="ＭＳ ゴシック"/>
      <family val="3"/>
      <charset val="128"/>
    </font>
    <font>
      <b/>
      <sz val="11"/>
      <color indexed="10"/>
      <name val="ＭＳ ゴシック"/>
      <family val="3"/>
      <charset val="128"/>
    </font>
    <font>
      <b/>
      <sz val="11"/>
      <color indexed="12"/>
      <name val="ＭＳ Ｐゴシック"/>
      <family val="3"/>
      <charset val="128"/>
    </font>
    <font>
      <sz val="11"/>
      <color indexed="10"/>
      <name val="ＭＳ ゴシック"/>
      <family val="3"/>
      <charset val="128"/>
    </font>
    <font>
      <u/>
      <sz val="11"/>
      <color indexed="10"/>
      <name val="ＭＳ ゴシック"/>
      <family val="3"/>
      <charset val="128"/>
    </font>
    <font>
      <u/>
      <sz val="12"/>
      <color indexed="12"/>
      <name val="ＭＳ ゴシック"/>
      <family val="3"/>
      <charset val="128"/>
    </font>
    <font>
      <b/>
      <sz val="9"/>
      <color indexed="10"/>
      <name val="ＭＳ ゴシック"/>
      <family val="3"/>
      <charset val="128"/>
    </font>
    <font>
      <sz val="10"/>
      <name val="ＭＳ Ｐゴシック"/>
      <family val="3"/>
      <charset val="128"/>
    </font>
    <font>
      <sz val="11"/>
      <color indexed="10"/>
      <name val="ＭＳ Ｐゴシック"/>
      <family val="3"/>
      <charset val="128"/>
    </font>
    <font>
      <u/>
      <sz val="11"/>
      <color indexed="8"/>
      <name val="ＭＳ Ｐゴシック"/>
      <family val="3"/>
      <charset val="128"/>
    </font>
    <font>
      <sz val="8"/>
      <name val="ＭＳ Ｐゴシック"/>
      <family val="3"/>
      <charset val="128"/>
    </font>
    <font>
      <u/>
      <sz val="11"/>
      <color indexed="10"/>
      <name val="ＭＳ Ｐゴシック"/>
      <family val="3"/>
      <charset val="128"/>
    </font>
    <font>
      <u/>
      <sz val="11"/>
      <color indexed="12"/>
      <name val="ＭＳ Ｐゴシック"/>
      <family val="3"/>
      <charset val="128"/>
    </font>
    <font>
      <b/>
      <sz val="10"/>
      <color indexed="12"/>
      <name val="ＭＳ Ｐゴシック"/>
      <family val="3"/>
      <charset val="128"/>
    </font>
    <font>
      <sz val="9"/>
      <color indexed="10"/>
      <name val="ＭＳ ゴシック"/>
      <family val="3"/>
      <charset val="128"/>
    </font>
    <font>
      <sz val="10"/>
      <color indexed="10"/>
      <name val="ＭＳ Ｐゴシック"/>
      <family val="3"/>
      <charset val="128"/>
    </font>
    <font>
      <sz val="9"/>
      <color indexed="12"/>
      <name val="ＭＳ Ｐゴシック"/>
      <family val="3"/>
      <charset val="128"/>
    </font>
    <font>
      <u/>
      <sz val="10"/>
      <color indexed="10"/>
      <name val="ＭＳ ゴシック"/>
      <family val="3"/>
      <charset val="128"/>
    </font>
    <font>
      <b/>
      <sz val="11"/>
      <color indexed="8"/>
      <name val="ＭＳ Ｐゴシック"/>
      <family val="3"/>
      <charset val="128"/>
    </font>
    <font>
      <b/>
      <sz val="12"/>
      <name val="ＭＳ ゴシック"/>
      <family val="3"/>
      <charset val="128"/>
    </font>
    <font>
      <b/>
      <u/>
      <sz val="10"/>
      <color indexed="10"/>
      <name val="ＭＳ ゴシック"/>
      <family val="3"/>
      <charset val="128"/>
    </font>
    <font>
      <u/>
      <sz val="11"/>
      <name val="ＭＳ Ｐゴシック"/>
      <family val="3"/>
      <charset val="128"/>
    </font>
    <font>
      <b/>
      <sz val="9"/>
      <color indexed="10"/>
      <name val="ＭＳ Ｐゴシック"/>
      <family val="3"/>
      <charset val="128"/>
    </font>
    <font>
      <b/>
      <u/>
      <sz val="11"/>
      <color indexed="12"/>
      <name val="ＭＳ Ｐゴシック"/>
      <family val="3"/>
      <charset val="128"/>
    </font>
    <font>
      <sz val="11"/>
      <color indexed="8"/>
      <name val="ＭＳ Ｐゴシック"/>
      <family val="3"/>
      <charset val="128"/>
    </font>
    <font>
      <b/>
      <u/>
      <sz val="12"/>
      <color indexed="12"/>
      <name val="ＭＳ Ｐゴシック"/>
      <family val="3"/>
      <charset val="128"/>
    </font>
    <font>
      <b/>
      <u/>
      <sz val="14"/>
      <color indexed="12"/>
      <name val="ＭＳ ゴシック"/>
      <family val="3"/>
      <charset val="128"/>
    </font>
    <font>
      <b/>
      <u/>
      <sz val="11"/>
      <color indexed="8"/>
      <name val="ＭＳ Ｐゴシック"/>
      <family val="3"/>
      <charset val="128"/>
    </font>
    <font>
      <sz val="10"/>
      <color rgb="FF0000FF"/>
      <name val="ＭＳ ゴシック"/>
      <family val="3"/>
      <charset val="128"/>
    </font>
    <font>
      <sz val="10"/>
      <color rgb="FF0033CC"/>
      <name val="ＭＳ ゴシック"/>
      <family val="3"/>
      <charset val="128"/>
    </font>
    <font>
      <u/>
      <sz val="12"/>
      <color theme="1"/>
      <name val="ＭＳ ゴシック"/>
      <family val="3"/>
      <charset val="128"/>
    </font>
    <font>
      <sz val="11"/>
      <color theme="1"/>
      <name val="ＭＳ ゴシック"/>
      <family val="3"/>
      <charset val="128"/>
    </font>
    <font>
      <sz val="11"/>
      <color rgb="FF0000FF"/>
      <name val="ＭＳ ゴシック"/>
      <family val="3"/>
      <charset val="128"/>
    </font>
    <font>
      <u/>
      <sz val="12"/>
      <color rgb="FFFF0000"/>
      <name val="ＭＳ Ｐゴシック"/>
      <family val="3"/>
      <charset val="128"/>
    </font>
    <font>
      <b/>
      <u/>
      <sz val="14"/>
      <color rgb="FF0000CC"/>
      <name val="ＭＳ ゴシック"/>
      <family val="3"/>
      <charset val="128"/>
    </font>
    <font>
      <b/>
      <sz val="12"/>
      <color rgb="FF0000CC"/>
      <name val="ＭＳ ゴシック"/>
      <family val="3"/>
      <charset val="128"/>
    </font>
    <font>
      <u/>
      <sz val="11"/>
      <color rgb="FFFF0000"/>
      <name val="ＭＳ ゴシック"/>
      <family val="3"/>
      <charset val="128"/>
    </font>
    <font>
      <sz val="11"/>
      <color rgb="FF0000CC"/>
      <name val="ＭＳ 明朝"/>
      <family val="1"/>
      <charset val="128"/>
    </font>
    <font>
      <sz val="10"/>
      <color rgb="FF0000CC"/>
      <name val="ＭＳ 明朝"/>
      <family val="1"/>
      <charset val="128"/>
    </font>
    <font>
      <b/>
      <sz val="11"/>
      <color rgb="FF0000CC"/>
      <name val="ＭＳ 明朝"/>
      <family val="1"/>
      <charset val="128"/>
    </font>
    <font>
      <sz val="11"/>
      <color theme="1"/>
      <name val="ＭＳ 明朝"/>
      <family val="1"/>
      <charset val="128"/>
    </font>
    <font>
      <b/>
      <sz val="11"/>
      <color theme="1"/>
      <name val="ＭＳ 明朝"/>
      <family val="1"/>
      <charset val="128"/>
    </font>
    <font>
      <b/>
      <sz val="11"/>
      <color rgb="FF0000FF"/>
      <name val="ＭＳ ゴシック"/>
      <family val="3"/>
      <charset val="128"/>
    </font>
    <font>
      <b/>
      <sz val="10"/>
      <color rgb="FF0033CC"/>
      <name val="ＭＳ ゴシック"/>
      <family val="3"/>
      <charset val="128"/>
    </font>
    <font>
      <b/>
      <sz val="11"/>
      <color rgb="FF0033CC"/>
      <name val="ＭＳ ゴシック"/>
      <family val="3"/>
      <charset val="128"/>
    </font>
    <font>
      <b/>
      <sz val="14"/>
      <color rgb="FF0000CC"/>
      <name val="ＭＳ ゴシック"/>
      <family val="3"/>
      <charset val="128"/>
    </font>
    <font>
      <sz val="10"/>
      <color theme="1"/>
      <name val="ＭＳ 明朝"/>
      <family val="1"/>
      <charset val="128"/>
    </font>
    <font>
      <b/>
      <sz val="14"/>
      <color rgb="FF0000CC"/>
      <name val="ＭＳ Ｐゴシック"/>
      <family val="3"/>
      <charset val="128"/>
    </font>
    <font>
      <b/>
      <sz val="12"/>
      <color rgb="FFFF0000"/>
      <name val="ＭＳ Ｐゴシック"/>
      <family val="3"/>
      <charset val="128"/>
    </font>
    <font>
      <b/>
      <sz val="14"/>
      <color theme="1"/>
      <name val="ＭＳ ゴシック"/>
      <family val="3"/>
      <charset val="128"/>
    </font>
    <font>
      <b/>
      <u/>
      <sz val="16"/>
      <color rgb="FF0000CC"/>
      <name val="ＭＳ ゴシック"/>
      <family val="3"/>
      <charset val="128"/>
    </font>
    <font>
      <sz val="11"/>
      <color theme="1"/>
      <name val="ＭＳ Ｐゴシック"/>
      <family val="3"/>
      <charset val="128"/>
    </font>
    <font>
      <sz val="11"/>
      <color rgb="FFFF0000"/>
      <name val="ＭＳ ゴシック"/>
      <family val="3"/>
      <charset val="128"/>
    </font>
    <font>
      <b/>
      <sz val="10"/>
      <color rgb="FF0000CC"/>
      <name val="ＭＳ ゴシック"/>
      <family val="3"/>
      <charset val="128"/>
    </font>
    <font>
      <b/>
      <sz val="11"/>
      <color rgb="FF0000CC"/>
      <name val="ＭＳ ゴシック"/>
      <family val="3"/>
      <charset val="128"/>
    </font>
    <font>
      <sz val="11"/>
      <color rgb="FF0033CC"/>
      <name val="ＭＳ ゴシック"/>
      <family val="3"/>
      <charset val="128"/>
    </font>
    <font>
      <b/>
      <u/>
      <sz val="11"/>
      <color rgb="FF0000CC"/>
      <name val="ＭＳ ゴシック"/>
      <family val="3"/>
      <charset val="128"/>
    </font>
    <font>
      <b/>
      <sz val="10"/>
      <color theme="1"/>
      <name val="ＭＳ 明朝"/>
      <family val="1"/>
      <charset val="128"/>
    </font>
    <font>
      <u/>
      <sz val="11"/>
      <color rgb="FFFF0000"/>
      <name val="ＭＳ Ｐゴシック"/>
      <family val="3"/>
      <charset val="128"/>
    </font>
    <font>
      <b/>
      <sz val="11"/>
      <color theme="1"/>
      <name val="ＭＳ ゴシック"/>
      <family val="3"/>
      <charset val="128"/>
    </font>
    <font>
      <u/>
      <sz val="12"/>
      <color rgb="FF0000CC"/>
      <name val="ＭＳ ゴシック"/>
      <family val="3"/>
      <charset val="128"/>
    </font>
    <font>
      <b/>
      <sz val="12"/>
      <color theme="1"/>
      <name val="ＭＳ Ｐゴシック"/>
      <family val="3"/>
      <charset val="128"/>
    </font>
    <font>
      <u/>
      <sz val="11"/>
      <color theme="1"/>
      <name val="ＭＳ Ｐゴシック"/>
      <family val="3"/>
      <charset val="128"/>
    </font>
    <font>
      <sz val="11"/>
      <color rgb="FFFF0000"/>
      <name val="ＭＳ Ｐゴシック"/>
      <family val="3"/>
      <charset val="128"/>
    </font>
    <font>
      <b/>
      <sz val="11"/>
      <color rgb="FF0000CC"/>
      <name val="ＭＳ Ｐゴシック"/>
      <family val="3"/>
      <charset val="128"/>
    </font>
    <font>
      <sz val="11"/>
      <color rgb="FF0000CC"/>
      <name val="ＭＳ Ｐゴシック"/>
      <family val="3"/>
      <charset val="128"/>
    </font>
    <font>
      <b/>
      <sz val="10"/>
      <color rgb="FF0000CC"/>
      <name val="ＭＳ 明朝"/>
      <family val="1"/>
      <charset val="128"/>
    </font>
    <font>
      <sz val="10"/>
      <color rgb="FF0000CC"/>
      <name val="ＭＳ ゴシック"/>
      <family val="3"/>
      <charset val="128"/>
    </font>
    <font>
      <sz val="11"/>
      <color rgb="FF0000FF"/>
      <name val="ＭＳ Ｐゴシック"/>
      <family val="3"/>
      <charset val="128"/>
    </font>
    <font>
      <b/>
      <sz val="14"/>
      <color rgb="FF0000FF"/>
      <name val="ＭＳ Ｐゴシック"/>
      <family val="3"/>
      <charset val="128"/>
    </font>
    <font>
      <b/>
      <sz val="10"/>
      <color theme="1"/>
      <name val="ＭＳ ゴシック"/>
      <family val="3"/>
      <charset val="128"/>
    </font>
    <font>
      <sz val="10"/>
      <color theme="1"/>
      <name val="ＭＳ ゴシック"/>
      <family val="3"/>
      <charset val="128"/>
    </font>
    <font>
      <u/>
      <sz val="11"/>
      <color rgb="FF0000CC"/>
      <name val="ＭＳ ゴシック"/>
      <family val="3"/>
      <charset val="128"/>
    </font>
    <font>
      <b/>
      <u/>
      <sz val="11"/>
      <color rgb="FFFF0000"/>
      <name val="ＭＳ Ｐゴシック"/>
      <family val="3"/>
      <charset val="128"/>
    </font>
    <font>
      <sz val="10"/>
      <color rgb="FFFF0000"/>
      <name val="ＭＳ Ｐゴシック"/>
      <family val="3"/>
      <charset val="128"/>
    </font>
    <font>
      <sz val="9"/>
      <color rgb="FF0000FF"/>
      <name val="ＭＳ Ｐゴシック"/>
      <family val="3"/>
      <charset val="128"/>
    </font>
    <font>
      <b/>
      <sz val="10"/>
      <color rgb="FFFF0000"/>
      <name val="ＭＳ Ｐゴシック"/>
      <family val="3"/>
      <charset val="128"/>
    </font>
    <font>
      <sz val="10"/>
      <color rgb="FF0000FF"/>
      <name val="ＭＳ Ｐゴシック"/>
      <family val="3"/>
      <charset val="128"/>
    </font>
    <font>
      <b/>
      <sz val="10"/>
      <color rgb="FF0000FF"/>
      <name val="ＭＳ ゴシック"/>
      <family val="3"/>
      <charset val="128"/>
    </font>
    <font>
      <b/>
      <u/>
      <sz val="12"/>
      <color rgb="FF0000FF"/>
      <name val="ＭＳ Ｐゴシック"/>
      <family val="3"/>
      <charset val="128"/>
    </font>
    <font>
      <sz val="10"/>
      <color rgb="FFFF0000"/>
      <name val="ＭＳ ゴシック"/>
      <family val="3"/>
      <charset val="128"/>
    </font>
    <font>
      <b/>
      <sz val="11"/>
      <color indexed="12"/>
      <name val="ＭＳ ゴシック"/>
      <family val="3"/>
      <charset val="128"/>
    </font>
    <font>
      <b/>
      <sz val="12"/>
      <color rgb="FF0000FF"/>
      <name val="ＭＳ ゴシック"/>
      <family val="3"/>
      <charset val="128"/>
    </font>
    <font>
      <sz val="10"/>
      <color theme="1"/>
      <name val="ＭＳ Ｐゴシック"/>
      <family val="3"/>
      <charset val="128"/>
    </font>
  </fonts>
  <fills count="16">
    <fill>
      <patternFill patternType="none"/>
    </fill>
    <fill>
      <patternFill patternType="gray125"/>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3" tint="0.79998168889431442"/>
        <bgColor indexed="64"/>
      </patternFill>
    </fill>
    <fill>
      <patternFill patternType="solid">
        <fgColor rgb="FF99CCFF"/>
        <bgColor indexed="64"/>
      </patternFill>
    </fill>
    <fill>
      <patternFill patternType="solid">
        <fgColor rgb="FF92D050"/>
        <bgColor indexed="64"/>
      </patternFill>
    </fill>
    <fill>
      <patternFill patternType="solid">
        <fgColor rgb="FFFFFF00"/>
        <bgColor indexed="64"/>
      </patternFill>
    </fill>
    <fill>
      <patternFill patternType="solid">
        <fgColor theme="6" tint="0.59999389629810485"/>
        <bgColor indexed="64"/>
      </patternFill>
    </fill>
    <fill>
      <patternFill patternType="solid">
        <fgColor theme="7" tint="0.59999389629810485"/>
        <bgColor indexed="64"/>
      </patternFill>
    </fill>
    <fill>
      <patternFill patternType="solid">
        <fgColor theme="7" tint="0.79998168889431442"/>
        <bgColor indexed="64"/>
      </patternFill>
    </fill>
  </fills>
  <borders count="92">
    <border>
      <left/>
      <right/>
      <top/>
      <bottom/>
      <diagonal/>
    </border>
    <border>
      <left/>
      <right style="double">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bottom style="hair">
        <color indexed="64"/>
      </bottom>
      <diagonal/>
    </border>
    <border>
      <left style="thin">
        <color indexed="64"/>
      </left>
      <right style="double">
        <color indexed="64"/>
      </right>
      <top style="hair">
        <color indexed="64"/>
      </top>
      <bottom style="hair">
        <color indexed="64"/>
      </bottom>
      <diagonal/>
    </border>
    <border>
      <left style="thin">
        <color indexed="64"/>
      </left>
      <right style="double">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double">
        <color indexed="64"/>
      </left>
      <right style="thin">
        <color indexed="64"/>
      </right>
      <top style="hair">
        <color indexed="64"/>
      </top>
      <bottom style="hair">
        <color indexed="64"/>
      </bottom>
      <diagonal/>
    </border>
    <border>
      <left style="double">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top style="thin">
        <color indexed="64"/>
      </top>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hair">
        <color indexed="64"/>
      </top>
      <bottom style="hair">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thin">
        <color indexed="64"/>
      </right>
      <top/>
      <bottom style="hair">
        <color indexed="64"/>
      </bottom>
      <diagonal/>
    </border>
    <border>
      <left style="thin">
        <color indexed="64"/>
      </left>
      <right style="double">
        <color indexed="64"/>
      </right>
      <top/>
      <bottom style="thin">
        <color indexed="64"/>
      </bottom>
      <diagonal/>
    </border>
    <border>
      <left/>
      <right style="thin">
        <color indexed="64"/>
      </right>
      <top style="hair">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diagonal/>
    </border>
    <border>
      <left style="medium">
        <color indexed="64"/>
      </left>
      <right style="medium">
        <color indexed="64"/>
      </right>
      <top style="medium">
        <color indexed="64"/>
      </top>
      <bottom style="medium">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double">
        <color indexed="64"/>
      </right>
      <top style="thin">
        <color indexed="64"/>
      </top>
      <bottom style="thin">
        <color indexed="64"/>
      </bottom>
      <diagonal/>
    </border>
    <border>
      <left style="double">
        <color indexed="64"/>
      </left>
      <right/>
      <top style="medium">
        <color indexed="64"/>
      </top>
      <bottom style="medium">
        <color indexed="64"/>
      </bottom>
      <diagonal/>
    </border>
    <border>
      <left/>
      <right style="thin">
        <color indexed="64"/>
      </right>
      <top style="medium">
        <color indexed="64"/>
      </top>
      <bottom style="thin">
        <color indexed="64"/>
      </bottom>
      <diagonal/>
    </border>
    <border>
      <left/>
      <right style="double">
        <color indexed="64"/>
      </right>
      <top/>
      <bottom style="thin">
        <color indexed="64"/>
      </bottom>
      <diagonal/>
    </border>
    <border>
      <left/>
      <right style="double">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style="medium">
        <color indexed="64"/>
      </top>
      <bottom/>
      <diagonal/>
    </border>
    <border>
      <left/>
      <right/>
      <top style="medium">
        <color indexed="64"/>
      </top>
      <bottom style="thin">
        <color indexed="64"/>
      </bottom>
      <diagonal/>
    </border>
    <border>
      <left/>
      <right/>
      <top style="thin">
        <color indexed="64"/>
      </top>
      <bottom style="medium">
        <color indexed="64"/>
      </bottom>
      <diagonal/>
    </border>
    <border>
      <left style="double">
        <color rgb="FF0000CC"/>
      </left>
      <right style="double">
        <color rgb="FF0000CC"/>
      </right>
      <top style="double">
        <color rgb="FF0000CC"/>
      </top>
      <bottom style="double">
        <color rgb="FF0000CC"/>
      </bottom>
      <diagonal/>
    </border>
  </borders>
  <cellStyleXfs count="5">
    <xf numFmtId="0" fontId="0" fillId="0" borderId="0">
      <alignment vertical="center"/>
    </xf>
    <xf numFmtId="9" fontId="2" fillId="0" borderId="0" applyFont="0" applyFill="0" applyBorder="0" applyAlignment="0" applyProtection="0">
      <alignment vertical="center"/>
    </xf>
    <xf numFmtId="38" fontId="2" fillId="0" borderId="0" applyFont="0" applyFill="0" applyBorder="0" applyAlignment="0" applyProtection="0">
      <alignment vertical="center"/>
    </xf>
    <xf numFmtId="0" fontId="2" fillId="0" borderId="0"/>
    <xf numFmtId="37" fontId="5" fillId="0" borderId="0"/>
  </cellStyleXfs>
  <cellXfs count="598">
    <xf numFmtId="0" fontId="0" fillId="0" borderId="0" xfId="0">
      <alignment vertical="center"/>
    </xf>
    <xf numFmtId="0" fontId="4" fillId="0" borderId="0" xfId="0" applyFont="1" applyProtection="1">
      <alignment vertical="center"/>
      <protection hidden="1"/>
    </xf>
    <xf numFmtId="0" fontId="4" fillId="0" borderId="0" xfId="0" applyFont="1" applyAlignment="1" applyProtection="1">
      <alignment horizontal="center" vertical="center"/>
      <protection hidden="1"/>
    </xf>
    <xf numFmtId="0" fontId="0" fillId="0" borderId="0" xfId="0" applyProtection="1">
      <alignment vertical="center"/>
      <protection hidden="1"/>
    </xf>
    <xf numFmtId="0" fontId="11" fillId="0" borderId="0" xfId="0" applyFont="1" applyProtection="1">
      <alignment vertical="center"/>
      <protection hidden="1"/>
    </xf>
    <xf numFmtId="38" fontId="4" fillId="0" borderId="0" xfId="2" applyFont="1" applyProtection="1">
      <alignment vertical="center"/>
      <protection hidden="1"/>
    </xf>
    <xf numFmtId="0" fontId="21" fillId="0" borderId="0" xfId="0" applyFont="1" applyAlignment="1" applyProtection="1">
      <alignment horizontal="left" vertical="center"/>
      <protection hidden="1"/>
    </xf>
    <xf numFmtId="0" fontId="13" fillId="0" borderId="0" xfId="0" applyFont="1" applyAlignment="1" applyProtection="1">
      <alignment horizontal="left" vertical="center"/>
      <protection hidden="1"/>
    </xf>
    <xf numFmtId="0" fontId="13" fillId="0" borderId="0" xfId="0" applyFont="1" applyAlignment="1" applyProtection="1">
      <alignment horizontal="center" vertical="center"/>
      <protection hidden="1"/>
    </xf>
    <xf numFmtId="0" fontId="13" fillId="0" borderId="0" xfId="0" applyFont="1" applyProtection="1">
      <alignment vertical="center"/>
      <protection hidden="1"/>
    </xf>
    <xf numFmtId="38" fontId="4" fillId="0" borderId="0" xfId="2" applyFont="1" applyAlignment="1" applyProtection="1">
      <alignment horizontal="center" vertical="center"/>
      <protection hidden="1"/>
    </xf>
    <xf numFmtId="0" fontId="4" fillId="0" borderId="1" xfId="0" applyFont="1" applyBorder="1" applyProtection="1">
      <alignment vertical="center"/>
      <protection hidden="1"/>
    </xf>
    <xf numFmtId="38" fontId="4" fillId="0" borderId="0" xfId="2" applyFont="1" applyFill="1" applyBorder="1" applyProtection="1">
      <alignment vertical="center"/>
      <protection hidden="1"/>
    </xf>
    <xf numFmtId="38" fontId="4" fillId="0" borderId="0" xfId="2" applyFont="1" applyFill="1" applyProtection="1">
      <alignment vertical="center"/>
      <protection hidden="1"/>
    </xf>
    <xf numFmtId="38" fontId="4" fillId="0" borderId="0" xfId="2" applyFont="1" applyFill="1" applyAlignment="1" applyProtection="1">
      <alignment horizontal="center" vertical="center"/>
      <protection hidden="1"/>
    </xf>
    <xf numFmtId="0" fontId="4" fillId="0" borderId="0" xfId="0" quotePrefix="1" applyFont="1" applyAlignment="1" applyProtection="1">
      <alignment horizontal="left"/>
      <protection hidden="1"/>
    </xf>
    <xf numFmtId="55" fontId="0" fillId="0" borderId="0" xfId="0" applyNumberFormat="1" applyProtection="1">
      <alignment vertical="center"/>
      <protection hidden="1"/>
    </xf>
    <xf numFmtId="0" fontId="17" fillId="0" borderId="0" xfId="0" applyFont="1" applyAlignment="1" applyProtection="1">
      <protection hidden="1"/>
    </xf>
    <xf numFmtId="38" fontId="8" fillId="0" borderId="0" xfId="2" applyFont="1" applyAlignment="1" applyProtection="1">
      <alignment horizontal="center" vertical="center"/>
      <protection hidden="1"/>
    </xf>
    <xf numFmtId="38" fontId="8" fillId="0" borderId="0" xfId="2" applyFont="1" applyFill="1" applyAlignment="1" applyProtection="1">
      <alignment horizontal="center" vertical="center"/>
      <protection hidden="1"/>
    </xf>
    <xf numFmtId="0" fontId="26" fillId="0" borderId="0" xfId="0" applyFont="1" applyProtection="1">
      <alignment vertical="center"/>
      <protection hidden="1"/>
    </xf>
    <xf numFmtId="38" fontId="49" fillId="2" borderId="10" xfId="2" applyFont="1" applyFill="1" applyBorder="1" applyProtection="1">
      <alignment vertical="center"/>
      <protection locked="0"/>
    </xf>
    <xf numFmtId="0" fontId="49" fillId="0" borderId="10" xfId="0" applyFont="1" applyBorder="1" applyAlignment="1" applyProtection="1">
      <alignment horizontal="center" wrapText="1"/>
      <protection locked="0"/>
    </xf>
    <xf numFmtId="0" fontId="49" fillId="0" borderId="10" xfId="0" applyFont="1" applyBorder="1" applyAlignment="1" applyProtection="1">
      <alignment horizontal="center" vertical="center"/>
      <protection locked="0"/>
    </xf>
    <xf numFmtId="0" fontId="4" fillId="3" borderId="12" xfId="0" applyFont="1" applyFill="1" applyBorder="1" applyAlignment="1" applyProtection="1">
      <alignment horizontal="center" vertical="center"/>
      <protection hidden="1"/>
    </xf>
    <xf numFmtId="38" fontId="11" fillId="4" borderId="10" xfId="2" applyFont="1" applyFill="1" applyBorder="1" applyAlignment="1" applyProtection="1">
      <alignment horizontal="center" vertical="center"/>
      <protection hidden="1"/>
    </xf>
    <xf numFmtId="38" fontId="11" fillId="4" borderId="13" xfId="2" applyFont="1" applyFill="1" applyBorder="1" applyProtection="1">
      <alignment vertical="center"/>
      <protection hidden="1"/>
    </xf>
    <xf numFmtId="38" fontId="11" fillId="4" borderId="10" xfId="2" applyFont="1" applyFill="1" applyBorder="1" applyAlignment="1" applyProtection="1">
      <alignment horizontal="right" vertical="center"/>
      <protection hidden="1"/>
    </xf>
    <xf numFmtId="38" fontId="11" fillId="4" borderId="10" xfId="2" applyFont="1" applyFill="1" applyBorder="1" applyProtection="1">
      <alignment vertical="center"/>
      <protection hidden="1"/>
    </xf>
    <xf numFmtId="38" fontId="11" fillId="4" borderId="14" xfId="2" applyFont="1" applyFill="1" applyBorder="1" applyProtection="1">
      <alignment vertical="center"/>
      <protection hidden="1"/>
    </xf>
    <xf numFmtId="38" fontId="11" fillId="4" borderId="10" xfId="2" applyFont="1" applyFill="1" applyBorder="1" applyAlignment="1" applyProtection="1">
      <protection hidden="1"/>
    </xf>
    <xf numFmtId="38" fontId="11" fillId="4" borderId="11" xfId="2" applyFont="1" applyFill="1" applyBorder="1" applyAlignment="1" applyProtection="1">
      <alignment horizontal="right" vertical="center"/>
      <protection hidden="1"/>
    </xf>
    <xf numFmtId="38" fontId="11" fillId="4" borderId="11" xfId="2" applyFont="1" applyFill="1" applyBorder="1" applyAlignment="1" applyProtection="1">
      <alignment horizontal="center" vertical="center"/>
      <protection hidden="1"/>
    </xf>
    <xf numFmtId="38" fontId="11" fillId="4" borderId="11" xfId="2" applyFont="1" applyFill="1" applyBorder="1" applyProtection="1">
      <alignment vertical="center"/>
      <protection hidden="1"/>
    </xf>
    <xf numFmtId="38" fontId="11" fillId="4" borderId="15" xfId="2" applyFont="1" applyFill="1" applyBorder="1" applyProtection="1">
      <alignment vertical="center"/>
      <protection hidden="1"/>
    </xf>
    <xf numFmtId="38" fontId="11" fillId="4" borderId="16" xfId="2" applyFont="1" applyFill="1" applyBorder="1" applyAlignment="1" applyProtection="1">
      <alignment horizontal="center" vertical="center"/>
      <protection hidden="1"/>
    </xf>
    <xf numFmtId="38" fontId="11" fillId="4" borderId="17" xfId="2" applyFont="1" applyFill="1" applyBorder="1" applyProtection="1">
      <alignment vertical="center"/>
      <protection hidden="1"/>
    </xf>
    <xf numFmtId="38" fontId="11" fillId="4" borderId="18" xfId="2" applyFont="1" applyFill="1" applyBorder="1" applyProtection="1">
      <alignment vertical="center"/>
      <protection hidden="1"/>
    </xf>
    <xf numFmtId="38" fontId="4" fillId="0" borderId="0" xfId="2" applyFont="1" applyAlignment="1" applyProtection="1">
      <alignment horizontal="right" vertical="center"/>
      <protection hidden="1"/>
    </xf>
    <xf numFmtId="38" fontId="4" fillId="0" borderId="0" xfId="2" applyFont="1" applyFill="1" applyAlignment="1" applyProtection="1">
      <alignment horizontal="right" vertical="center"/>
      <protection hidden="1"/>
    </xf>
    <xf numFmtId="38" fontId="25" fillId="0" borderId="0" xfId="2" applyFont="1" applyAlignment="1" applyProtection="1">
      <alignment horizontal="left" vertical="center"/>
      <protection hidden="1"/>
    </xf>
    <xf numFmtId="38" fontId="11" fillId="4" borderId="19" xfId="2" applyFont="1" applyFill="1" applyBorder="1" applyAlignment="1" applyProtection="1">
      <alignment horizontal="center" vertical="center"/>
      <protection hidden="1"/>
    </xf>
    <xf numFmtId="0" fontId="4" fillId="5" borderId="12" xfId="0" applyFont="1" applyFill="1" applyBorder="1" applyAlignment="1" applyProtection="1">
      <alignment horizontal="center" vertical="center"/>
      <protection hidden="1"/>
    </xf>
    <xf numFmtId="38" fontId="4" fillId="0" borderId="0" xfId="2" applyFont="1" applyFill="1" applyBorder="1" applyAlignment="1" applyProtection="1">
      <alignment horizontal="center" vertical="center"/>
      <protection hidden="1"/>
    </xf>
    <xf numFmtId="0" fontId="23" fillId="0" borderId="20" xfId="0" applyFont="1" applyBorder="1" applyAlignment="1" applyProtection="1">
      <alignment horizontal="left" vertical="center"/>
      <protection hidden="1"/>
    </xf>
    <xf numFmtId="0" fontId="4" fillId="0" borderId="21" xfId="0" applyFont="1" applyBorder="1" applyProtection="1">
      <alignment vertical="center"/>
      <protection hidden="1"/>
    </xf>
    <xf numFmtId="0" fontId="0" fillId="6" borderId="0" xfId="0" applyFill="1" applyAlignment="1" applyProtection="1">
      <alignment horizontal="left" vertical="center"/>
      <protection hidden="1"/>
    </xf>
    <xf numFmtId="0" fontId="4" fillId="6" borderId="0" xfId="0" applyFont="1" applyFill="1" applyProtection="1">
      <alignment vertical="center"/>
      <protection hidden="1"/>
    </xf>
    <xf numFmtId="38" fontId="4" fillId="6" borderId="12" xfId="0" applyNumberFormat="1" applyFont="1" applyFill="1" applyBorder="1" applyProtection="1">
      <alignment vertical="center"/>
      <protection hidden="1"/>
    </xf>
    <xf numFmtId="0" fontId="24" fillId="0" borderId="0" xfId="0" applyFont="1" applyProtection="1">
      <alignment vertical="center"/>
      <protection hidden="1"/>
    </xf>
    <xf numFmtId="0" fontId="22" fillId="0" borderId="0" xfId="0" applyFont="1" applyAlignment="1" applyProtection="1">
      <alignment horizontal="center" vertical="center"/>
      <protection hidden="1"/>
    </xf>
    <xf numFmtId="37" fontId="14" fillId="5" borderId="22" xfId="4" applyFont="1" applyFill="1" applyBorder="1" applyAlignment="1" applyProtection="1">
      <alignment horizontal="center" vertical="center"/>
      <protection hidden="1"/>
    </xf>
    <xf numFmtId="176" fontId="4" fillId="6" borderId="23" xfId="4" applyNumberFormat="1" applyFont="1" applyFill="1" applyBorder="1" applyAlignment="1" applyProtection="1">
      <alignment horizontal="center" vertical="center"/>
      <protection hidden="1"/>
    </xf>
    <xf numFmtId="0" fontId="11" fillId="6" borderId="10" xfId="0" applyFont="1" applyFill="1" applyBorder="1" applyAlignment="1" applyProtection="1">
      <alignment horizontal="right" vertical="center"/>
      <protection hidden="1"/>
    </xf>
    <xf numFmtId="0" fontId="11" fillId="6" borderId="11" xfId="0" applyFont="1" applyFill="1" applyBorder="1" applyAlignment="1" applyProtection="1">
      <alignment horizontal="right" vertical="center"/>
      <protection hidden="1"/>
    </xf>
    <xf numFmtId="38" fontId="11" fillId="6" borderId="16" xfId="2" applyFont="1" applyFill="1" applyBorder="1" applyProtection="1">
      <alignment vertical="center"/>
      <protection hidden="1"/>
    </xf>
    <xf numFmtId="38" fontId="11" fillId="6" borderId="10" xfId="2" applyFont="1" applyFill="1" applyBorder="1" applyProtection="1">
      <alignment vertical="center"/>
      <protection hidden="1"/>
    </xf>
    <xf numFmtId="38" fontId="11" fillId="6" borderId="11" xfId="2" applyFont="1" applyFill="1" applyBorder="1" applyProtection="1">
      <alignment vertical="center"/>
      <protection hidden="1"/>
    </xf>
    <xf numFmtId="0" fontId="11" fillId="6" borderId="16" xfId="0" applyFont="1" applyFill="1" applyBorder="1" applyProtection="1">
      <alignment vertical="center"/>
      <protection hidden="1"/>
    </xf>
    <xf numFmtId="0" fontId="11" fillId="6" borderId="10" xfId="0" applyFont="1" applyFill="1" applyBorder="1" applyProtection="1">
      <alignment vertical="center"/>
      <protection hidden="1"/>
    </xf>
    <xf numFmtId="0" fontId="11" fillId="6" borderId="11" xfId="0" applyFont="1" applyFill="1" applyBorder="1" applyProtection="1">
      <alignment vertical="center"/>
      <protection hidden="1"/>
    </xf>
    <xf numFmtId="0" fontId="11" fillId="6" borderId="16" xfId="0" applyFont="1" applyFill="1" applyBorder="1" applyAlignment="1" applyProtection="1">
      <alignment horizontal="center" vertical="center"/>
      <protection hidden="1"/>
    </xf>
    <xf numFmtId="0" fontId="11" fillId="6" borderId="10" xfId="0" applyFont="1" applyFill="1" applyBorder="1" applyAlignment="1" applyProtection="1">
      <alignment horizontal="center" vertical="center"/>
      <protection hidden="1"/>
    </xf>
    <xf numFmtId="0" fontId="11" fillId="6" borderId="11" xfId="0" applyFont="1" applyFill="1" applyBorder="1" applyAlignment="1" applyProtection="1">
      <alignment horizontal="center" vertical="center"/>
      <protection hidden="1"/>
    </xf>
    <xf numFmtId="0" fontId="51" fillId="0" borderId="0" xfId="0" applyFont="1" applyProtection="1">
      <alignment vertical="center"/>
      <protection hidden="1"/>
    </xf>
    <xf numFmtId="0" fontId="4" fillId="5" borderId="24" xfId="0" applyFont="1" applyFill="1" applyBorder="1" applyAlignment="1" applyProtection="1">
      <alignment horizontal="center" vertical="center"/>
      <protection hidden="1"/>
    </xf>
    <xf numFmtId="38" fontId="52" fillId="4" borderId="10" xfId="2" applyFont="1" applyFill="1" applyBorder="1" applyAlignment="1" applyProtection="1">
      <alignment horizontal="center" vertical="center"/>
      <protection hidden="1"/>
    </xf>
    <xf numFmtId="38" fontId="52" fillId="4" borderId="11" xfId="2" applyFont="1" applyFill="1" applyBorder="1" applyAlignment="1" applyProtection="1">
      <alignment horizontal="center" vertical="center"/>
      <protection hidden="1"/>
    </xf>
    <xf numFmtId="0" fontId="11" fillId="0" borderId="0" xfId="0" applyFont="1" applyAlignment="1" applyProtection="1">
      <alignment horizontal="left" vertical="center"/>
      <protection hidden="1"/>
    </xf>
    <xf numFmtId="38" fontId="4" fillId="3" borderId="25" xfId="2" applyFont="1" applyFill="1" applyBorder="1" applyAlignment="1" applyProtection="1">
      <alignment horizontal="center" vertical="center"/>
      <protection hidden="1"/>
    </xf>
    <xf numFmtId="0" fontId="4" fillId="5" borderId="24" xfId="0" applyFont="1" applyFill="1" applyBorder="1" applyProtection="1">
      <alignment vertical="center"/>
      <protection hidden="1"/>
    </xf>
    <xf numFmtId="0" fontId="53" fillId="0" borderId="21" xfId="0" applyFont="1" applyBorder="1" applyProtection="1">
      <alignment vertical="center"/>
      <protection hidden="1"/>
    </xf>
    <xf numFmtId="0" fontId="4" fillId="5" borderId="28" xfId="0" applyFont="1" applyFill="1" applyBorder="1" applyAlignment="1" applyProtection="1">
      <alignment horizontal="center" vertical="center"/>
      <protection hidden="1"/>
    </xf>
    <xf numFmtId="0" fontId="4" fillId="0" borderId="21" xfId="0" applyFont="1" applyBorder="1" applyAlignment="1" applyProtection="1">
      <alignment horizontal="center" vertical="center"/>
      <protection hidden="1"/>
    </xf>
    <xf numFmtId="0" fontId="11" fillId="5" borderId="27" xfId="0" applyFont="1" applyFill="1" applyBorder="1" applyAlignment="1" applyProtection="1">
      <alignment horizontal="center" vertical="center"/>
      <protection hidden="1"/>
    </xf>
    <xf numFmtId="0" fontId="11" fillId="5" borderId="29" xfId="0" applyFont="1" applyFill="1" applyBorder="1" applyProtection="1">
      <alignment vertical="center"/>
      <protection hidden="1"/>
    </xf>
    <xf numFmtId="0" fontId="49" fillId="0" borderId="19" xfId="0" applyFont="1" applyBorder="1" applyAlignment="1" applyProtection="1">
      <alignment horizontal="center" vertical="center"/>
      <protection locked="0"/>
    </xf>
    <xf numFmtId="0" fontId="11" fillId="6" borderId="19" xfId="0" applyFont="1" applyFill="1" applyBorder="1" applyAlignment="1" applyProtection="1">
      <alignment horizontal="right" vertical="center"/>
      <protection hidden="1"/>
    </xf>
    <xf numFmtId="0" fontId="4" fillId="5" borderId="30" xfId="0" applyFont="1" applyFill="1" applyBorder="1" applyAlignment="1" applyProtection="1">
      <alignment horizontal="center" vertical="center"/>
      <protection hidden="1"/>
    </xf>
    <xf numFmtId="0" fontId="4" fillId="5" borderId="31" xfId="0" applyFont="1" applyFill="1" applyBorder="1" applyAlignment="1" applyProtection="1">
      <alignment horizontal="center" vertical="center"/>
      <protection hidden="1"/>
    </xf>
    <xf numFmtId="0" fontId="4" fillId="5" borderId="32" xfId="0" applyFont="1" applyFill="1" applyBorder="1" applyAlignment="1" applyProtection="1">
      <alignment horizontal="center" vertical="center"/>
      <protection hidden="1"/>
    </xf>
    <xf numFmtId="38" fontId="4" fillId="4" borderId="12" xfId="0" applyNumberFormat="1" applyFont="1" applyFill="1" applyBorder="1" applyProtection="1">
      <alignment vertical="center"/>
      <protection hidden="1"/>
    </xf>
    <xf numFmtId="38" fontId="4" fillId="4" borderId="33" xfId="0" applyNumberFormat="1" applyFont="1" applyFill="1" applyBorder="1" applyProtection="1">
      <alignment vertical="center"/>
      <protection hidden="1"/>
    </xf>
    <xf numFmtId="38" fontId="4" fillId="4" borderId="34" xfId="2" applyFont="1" applyFill="1" applyBorder="1" applyProtection="1">
      <alignment vertical="center"/>
      <protection hidden="1"/>
    </xf>
    <xf numFmtId="38" fontId="4" fillId="4" borderId="34" xfId="2" applyFont="1" applyFill="1" applyBorder="1" applyAlignment="1" applyProtection="1">
      <alignment horizontal="center" vertical="center"/>
      <protection hidden="1"/>
    </xf>
    <xf numFmtId="38" fontId="4" fillId="4" borderId="35" xfId="2" applyFont="1" applyFill="1" applyBorder="1" applyAlignment="1" applyProtection="1">
      <alignment horizontal="center" vertical="center"/>
      <protection hidden="1"/>
    </xf>
    <xf numFmtId="38" fontId="4" fillId="4" borderId="0" xfId="2" applyFont="1" applyFill="1" applyProtection="1">
      <alignment vertical="center"/>
      <protection hidden="1"/>
    </xf>
    <xf numFmtId="38" fontId="4" fillId="4" borderId="0" xfId="2" applyFont="1" applyFill="1" applyAlignment="1" applyProtection="1">
      <alignment horizontal="center" vertical="center"/>
      <protection hidden="1"/>
    </xf>
    <xf numFmtId="38" fontId="4" fillId="4" borderId="24" xfId="2" applyFont="1" applyFill="1" applyBorder="1" applyProtection="1">
      <alignment vertical="center"/>
      <protection hidden="1"/>
    </xf>
    <xf numFmtId="38" fontId="4" fillId="4" borderId="0" xfId="2" applyFont="1" applyFill="1" applyBorder="1" applyProtection="1">
      <alignment vertical="center"/>
      <protection hidden="1"/>
    </xf>
    <xf numFmtId="38" fontId="4" fillId="4" borderId="33" xfId="2" applyFont="1" applyFill="1" applyBorder="1" applyAlignment="1" applyProtection="1">
      <alignment horizontal="center" vertical="center"/>
      <protection hidden="1"/>
    </xf>
    <xf numFmtId="38" fontId="4" fillId="3" borderId="36" xfId="2" applyFont="1" applyFill="1" applyBorder="1" applyAlignment="1" applyProtection="1">
      <alignment horizontal="center" vertical="center"/>
      <protection hidden="1"/>
    </xf>
    <xf numFmtId="38" fontId="52" fillId="3" borderId="12" xfId="2" applyFont="1" applyFill="1" applyBorder="1" applyAlignment="1" applyProtection="1">
      <alignment horizontal="center" vertical="center"/>
      <protection hidden="1"/>
    </xf>
    <xf numFmtId="38" fontId="8" fillId="3" borderId="12" xfId="2" applyFont="1" applyFill="1" applyBorder="1" applyAlignment="1" applyProtection="1">
      <alignment horizontal="center" vertical="center"/>
      <protection hidden="1"/>
    </xf>
    <xf numFmtId="38" fontId="8" fillId="0" borderId="0" xfId="2" applyFont="1" applyAlignment="1" applyProtection="1">
      <alignment horizontal="right" vertical="center"/>
      <protection hidden="1"/>
    </xf>
    <xf numFmtId="38" fontId="8" fillId="4" borderId="0" xfId="2" applyFont="1" applyFill="1" applyAlignment="1" applyProtection="1">
      <alignment horizontal="right" vertical="center"/>
      <protection hidden="1"/>
    </xf>
    <xf numFmtId="38" fontId="12" fillId="4" borderId="10" xfId="2" applyFont="1" applyFill="1" applyBorder="1" applyAlignment="1" applyProtection="1">
      <alignment horizontal="right" vertical="center"/>
      <protection hidden="1"/>
    </xf>
    <xf numFmtId="38" fontId="8" fillId="0" borderId="0" xfId="2" applyFont="1" applyFill="1" applyAlignment="1" applyProtection="1">
      <alignment horizontal="right" vertical="center"/>
      <protection hidden="1"/>
    </xf>
    <xf numFmtId="38" fontId="9" fillId="4" borderId="34" xfId="2" applyFont="1" applyFill="1" applyBorder="1" applyAlignment="1" applyProtection="1">
      <alignment horizontal="right" vertical="center"/>
      <protection hidden="1"/>
    </xf>
    <xf numFmtId="38" fontId="4" fillId="4" borderId="0" xfId="2" applyFont="1" applyFill="1" applyAlignment="1" applyProtection="1">
      <alignment horizontal="right" vertical="center"/>
      <protection hidden="1"/>
    </xf>
    <xf numFmtId="0" fontId="4" fillId="3" borderId="25" xfId="0" applyFont="1" applyFill="1" applyBorder="1" applyAlignment="1" applyProtection="1">
      <alignment horizontal="center" vertical="center"/>
      <protection hidden="1"/>
    </xf>
    <xf numFmtId="38" fontId="4" fillId="4" borderId="25" xfId="0" applyNumberFormat="1" applyFont="1" applyFill="1" applyBorder="1" applyProtection="1">
      <alignment vertical="center"/>
      <protection hidden="1"/>
    </xf>
    <xf numFmtId="0" fontId="13" fillId="7" borderId="37" xfId="0" applyFont="1" applyFill="1" applyBorder="1" applyAlignment="1" applyProtection="1">
      <alignment horizontal="center" vertical="center"/>
      <protection hidden="1"/>
    </xf>
    <xf numFmtId="0" fontId="13" fillId="7" borderId="25" xfId="0" applyFont="1" applyFill="1" applyBorder="1" applyProtection="1">
      <alignment vertical="center"/>
      <protection hidden="1"/>
    </xf>
    <xf numFmtId="0" fontId="11" fillId="7" borderId="19" xfId="0" applyFont="1" applyFill="1" applyBorder="1" applyAlignment="1" applyProtection="1">
      <alignment horizontal="right" vertical="center"/>
      <protection hidden="1"/>
    </xf>
    <xf numFmtId="38" fontId="11" fillId="7" borderId="10" xfId="2" applyFont="1" applyFill="1" applyBorder="1" applyAlignment="1" applyProtection="1">
      <alignment horizontal="center" vertical="center"/>
      <protection hidden="1"/>
    </xf>
    <xf numFmtId="38" fontId="11" fillId="7" borderId="35" xfId="2" applyFont="1" applyFill="1" applyBorder="1" applyAlignment="1" applyProtection="1">
      <alignment horizontal="center" vertical="center"/>
      <protection hidden="1"/>
    </xf>
    <xf numFmtId="38" fontId="8" fillId="7" borderId="10" xfId="2" applyFont="1" applyFill="1" applyBorder="1" applyAlignment="1" applyProtection="1">
      <alignment horizontal="center" vertical="center"/>
      <protection hidden="1"/>
    </xf>
    <xf numFmtId="38" fontId="11" fillId="7" borderId="19" xfId="2" applyFont="1" applyFill="1" applyBorder="1" applyAlignment="1" applyProtection="1">
      <alignment horizontal="center" vertical="center"/>
      <protection hidden="1"/>
    </xf>
    <xf numFmtId="38" fontId="12" fillId="7" borderId="10" xfId="2" applyFont="1" applyFill="1" applyBorder="1" applyAlignment="1" applyProtection="1">
      <alignment horizontal="center" vertical="center"/>
      <protection hidden="1"/>
    </xf>
    <xf numFmtId="0" fontId="11" fillId="7" borderId="11" xfId="0" applyFont="1" applyFill="1" applyBorder="1" applyAlignment="1" applyProtection="1">
      <alignment horizontal="right" vertical="center"/>
      <protection hidden="1"/>
    </xf>
    <xf numFmtId="38" fontId="12" fillId="7" borderId="11" xfId="2" applyFont="1" applyFill="1" applyBorder="1" applyAlignment="1" applyProtection="1">
      <alignment horizontal="center" vertical="center"/>
      <protection hidden="1"/>
    </xf>
    <xf numFmtId="38" fontId="11" fillId="7" borderId="11" xfId="2" applyFont="1" applyFill="1" applyBorder="1" applyAlignment="1" applyProtection="1">
      <alignment horizontal="center" vertical="center"/>
      <protection hidden="1"/>
    </xf>
    <xf numFmtId="38" fontId="4" fillId="8" borderId="34" xfId="2" applyFont="1" applyFill="1" applyBorder="1" applyProtection="1">
      <alignment vertical="center"/>
      <protection hidden="1"/>
    </xf>
    <xf numFmtId="0" fontId="4" fillId="8" borderId="38" xfId="0" applyFont="1" applyFill="1" applyBorder="1" applyAlignment="1" applyProtection="1">
      <alignment horizontal="center" vertical="center"/>
      <protection hidden="1"/>
    </xf>
    <xf numFmtId="38" fontId="29" fillId="0" borderId="0" xfId="2" applyFont="1" applyProtection="1">
      <alignment vertical="center"/>
      <protection hidden="1"/>
    </xf>
    <xf numFmtId="0" fontId="54" fillId="0" borderId="0" xfId="0" applyFont="1" applyProtection="1">
      <alignment vertical="center"/>
      <protection hidden="1"/>
    </xf>
    <xf numFmtId="38" fontId="28" fillId="9" borderId="35" xfId="2" applyFont="1" applyFill="1" applyBorder="1" applyAlignment="1" applyProtection="1">
      <alignment horizontal="center" vertical="center" wrapText="1"/>
      <protection hidden="1"/>
    </xf>
    <xf numFmtId="38" fontId="28" fillId="10" borderId="35" xfId="2" applyFont="1" applyFill="1" applyBorder="1" applyAlignment="1" applyProtection="1">
      <alignment horizontal="center" vertical="center" wrapText="1"/>
      <protection hidden="1"/>
    </xf>
    <xf numFmtId="38" fontId="28" fillId="11" borderId="35" xfId="2" applyFont="1" applyFill="1" applyBorder="1" applyAlignment="1" applyProtection="1">
      <alignment horizontal="center" vertical="center" wrapText="1"/>
      <protection hidden="1"/>
    </xf>
    <xf numFmtId="38" fontId="8" fillId="4" borderId="34" xfId="2" applyFont="1" applyFill="1" applyBorder="1" applyAlignment="1" applyProtection="1">
      <alignment horizontal="right" vertical="center"/>
      <protection hidden="1"/>
    </xf>
    <xf numFmtId="0" fontId="55" fillId="0" borderId="0" xfId="3" applyFont="1" applyProtection="1">
      <protection hidden="1"/>
    </xf>
    <xf numFmtId="0" fontId="10" fillId="0" borderId="0" xfId="3" applyFont="1" applyProtection="1">
      <protection hidden="1"/>
    </xf>
    <xf numFmtId="0" fontId="56" fillId="0" borderId="0" xfId="0" applyFont="1" applyProtection="1">
      <alignment vertical="center"/>
      <protection hidden="1"/>
    </xf>
    <xf numFmtId="0" fontId="57" fillId="0" borderId="0" xfId="0" applyFont="1" applyProtection="1">
      <alignment vertical="center"/>
      <protection hidden="1"/>
    </xf>
    <xf numFmtId="3" fontId="58" fillId="2" borderId="42" xfId="0" applyNumberFormat="1" applyFont="1" applyFill="1" applyBorder="1" applyAlignment="1" applyProtection="1">
      <alignment horizontal="center" vertical="center" wrapText="1"/>
      <protection locked="0"/>
    </xf>
    <xf numFmtId="3" fontId="58" fillId="2" borderId="12" xfId="0" applyNumberFormat="1" applyFont="1" applyFill="1" applyBorder="1" applyAlignment="1" applyProtection="1">
      <alignment horizontal="center" vertical="center" wrapText="1"/>
      <protection locked="0"/>
    </xf>
    <xf numFmtId="3" fontId="58" fillId="2" borderId="41" xfId="0" applyNumberFormat="1" applyFont="1" applyFill="1" applyBorder="1" applyAlignment="1" applyProtection="1">
      <alignment horizontal="center" vertical="center" wrapText="1"/>
      <protection locked="0"/>
    </xf>
    <xf numFmtId="38" fontId="58" fillId="2" borderId="12" xfId="2" applyFont="1" applyFill="1" applyBorder="1" applyAlignment="1" applyProtection="1">
      <alignment horizontal="center" vertical="center" wrapText="1"/>
      <protection locked="0"/>
    </xf>
    <xf numFmtId="38" fontId="58" fillId="2" borderId="41" xfId="2" applyFont="1" applyFill="1" applyBorder="1" applyAlignment="1" applyProtection="1">
      <alignment horizontal="center" vertical="center" wrapText="1"/>
      <protection locked="0"/>
    </xf>
    <xf numFmtId="3" fontId="58" fillId="2" borderId="43" xfId="0" applyNumberFormat="1" applyFont="1" applyFill="1" applyBorder="1" applyAlignment="1" applyProtection="1">
      <alignment horizontal="center" vertical="center" wrapText="1"/>
      <protection locked="0"/>
    </xf>
    <xf numFmtId="3" fontId="58" fillId="2" borderId="31" xfId="0" applyNumberFormat="1" applyFont="1" applyFill="1" applyBorder="1" applyAlignment="1" applyProtection="1">
      <alignment horizontal="center" vertical="center" wrapText="1"/>
      <protection locked="0"/>
    </xf>
    <xf numFmtId="3" fontId="58" fillId="2" borderId="32" xfId="0" applyNumberFormat="1" applyFont="1" applyFill="1" applyBorder="1" applyAlignment="1" applyProtection="1">
      <alignment horizontal="center" vertical="center" wrapText="1"/>
      <protection locked="0"/>
    </xf>
    <xf numFmtId="38" fontId="61" fillId="6" borderId="42" xfId="2" applyFont="1" applyFill="1" applyBorder="1" applyAlignment="1" applyProtection="1">
      <alignment horizontal="center" vertical="center" wrapText="1"/>
      <protection hidden="1"/>
    </xf>
    <xf numFmtId="38" fontId="61" fillId="6" borderId="12" xfId="2" applyFont="1" applyFill="1" applyBorder="1" applyAlignment="1" applyProtection="1">
      <alignment horizontal="center" vertical="center" wrapText="1"/>
      <protection hidden="1"/>
    </xf>
    <xf numFmtId="38" fontId="61" fillId="6" borderId="41" xfId="2" applyFont="1" applyFill="1" applyBorder="1" applyAlignment="1" applyProtection="1">
      <alignment horizontal="center" vertical="center" wrapText="1"/>
      <protection hidden="1"/>
    </xf>
    <xf numFmtId="38" fontId="62" fillId="6" borderId="31" xfId="2" applyFont="1" applyFill="1" applyBorder="1" applyAlignment="1" applyProtection="1">
      <alignment horizontal="center" vertical="center" wrapText="1"/>
      <protection hidden="1"/>
    </xf>
    <xf numFmtId="38" fontId="62" fillId="6" borderId="32" xfId="2" applyFont="1" applyFill="1" applyBorder="1" applyAlignment="1" applyProtection="1">
      <alignment horizontal="center" vertical="center" wrapText="1"/>
      <protection hidden="1"/>
    </xf>
    <xf numFmtId="38" fontId="62" fillId="6" borderId="46" xfId="2" applyFont="1" applyFill="1" applyBorder="1" applyAlignment="1" applyProtection="1">
      <alignment horizontal="center" vertical="center" wrapText="1"/>
      <protection hidden="1"/>
    </xf>
    <xf numFmtId="38" fontId="62" fillId="6" borderId="47" xfId="2" applyFont="1" applyFill="1" applyBorder="1" applyAlignment="1" applyProtection="1">
      <alignment horizontal="center" vertical="center" wrapText="1"/>
      <protection hidden="1"/>
    </xf>
    <xf numFmtId="38" fontId="62" fillId="6" borderId="48" xfId="2" applyFont="1" applyFill="1" applyBorder="1" applyAlignment="1" applyProtection="1">
      <alignment horizontal="center" vertical="center" wrapText="1"/>
      <protection hidden="1"/>
    </xf>
    <xf numFmtId="38" fontId="62" fillId="6" borderId="49" xfId="2" applyFont="1" applyFill="1" applyBorder="1" applyAlignment="1" applyProtection="1">
      <alignment horizontal="center" vertical="center" wrapText="1"/>
      <protection hidden="1"/>
    </xf>
    <xf numFmtId="38" fontId="62" fillId="6" borderId="50" xfId="2" applyFont="1" applyFill="1" applyBorder="1" applyAlignment="1" applyProtection="1">
      <alignment horizontal="center" vertical="center" wrapText="1"/>
      <protection hidden="1"/>
    </xf>
    <xf numFmtId="38" fontId="62" fillId="6" borderId="44" xfId="2" applyFont="1" applyFill="1" applyBorder="1" applyAlignment="1" applyProtection="1">
      <alignment horizontal="center" vertical="center" wrapText="1"/>
      <protection hidden="1"/>
    </xf>
    <xf numFmtId="38" fontId="62" fillId="6" borderId="45" xfId="2" applyFont="1" applyFill="1" applyBorder="1" applyAlignment="1" applyProtection="1">
      <alignment horizontal="center" vertical="center" wrapText="1"/>
      <protection hidden="1"/>
    </xf>
    <xf numFmtId="38" fontId="12" fillId="4" borderId="11" xfId="2" applyFont="1" applyFill="1" applyBorder="1" applyAlignment="1" applyProtection="1">
      <alignment horizontal="right" vertical="center"/>
      <protection hidden="1"/>
    </xf>
    <xf numFmtId="38" fontId="4" fillId="2" borderId="0" xfId="2" applyFont="1" applyFill="1" applyBorder="1" applyAlignment="1" applyProtection="1">
      <alignment horizontal="center" vertical="center"/>
      <protection hidden="1"/>
    </xf>
    <xf numFmtId="38" fontId="57" fillId="0" borderId="0" xfId="2" applyFont="1" applyAlignment="1" applyProtection="1">
      <alignment horizontal="center" vertical="center"/>
      <protection hidden="1"/>
    </xf>
    <xf numFmtId="38" fontId="11" fillId="7" borderId="51" xfId="2" applyFont="1" applyFill="1" applyBorder="1" applyAlignment="1" applyProtection="1">
      <protection hidden="1"/>
    </xf>
    <xf numFmtId="38" fontId="11" fillId="7" borderId="52" xfId="2" applyFont="1" applyFill="1" applyBorder="1" applyAlignment="1" applyProtection="1">
      <protection hidden="1"/>
    </xf>
    <xf numFmtId="38" fontId="11" fillId="7" borderId="52" xfId="2" applyFont="1" applyFill="1" applyBorder="1" applyProtection="1">
      <alignment vertical="center"/>
      <protection hidden="1"/>
    </xf>
    <xf numFmtId="38" fontId="11" fillId="7" borderId="53" xfId="2" applyFont="1" applyFill="1" applyBorder="1" applyProtection="1">
      <alignment vertical="center"/>
      <protection hidden="1"/>
    </xf>
    <xf numFmtId="38" fontId="11" fillId="7" borderId="10" xfId="2" applyFont="1" applyFill="1" applyBorder="1" applyAlignment="1" applyProtection="1">
      <alignment horizontal="right" vertical="center"/>
      <protection hidden="1"/>
    </xf>
    <xf numFmtId="38" fontId="11" fillId="7" borderId="11" xfId="2" applyFont="1" applyFill="1" applyBorder="1" applyAlignment="1" applyProtection="1">
      <alignment horizontal="right" vertical="center"/>
      <protection hidden="1"/>
    </xf>
    <xf numFmtId="38" fontId="66" fillId="0" borderId="0" xfId="2" applyFont="1" applyBorder="1" applyProtection="1">
      <alignment vertical="center"/>
      <protection hidden="1"/>
    </xf>
    <xf numFmtId="0" fontId="4" fillId="5" borderId="37" xfId="0" applyFont="1" applyFill="1" applyBorder="1" applyAlignment="1" applyProtection="1">
      <alignment horizontal="center" vertical="center"/>
      <protection hidden="1"/>
    </xf>
    <xf numFmtId="0" fontId="67" fillId="6" borderId="38" xfId="0" applyFont="1" applyFill="1" applyBorder="1" applyAlignment="1" applyProtection="1">
      <alignment horizontal="center" vertical="center" wrapText="1"/>
      <protection hidden="1"/>
    </xf>
    <xf numFmtId="0" fontId="67" fillId="6" borderId="54" xfId="0" applyFont="1" applyFill="1" applyBorder="1" applyAlignment="1" applyProtection="1">
      <alignment horizontal="center" vertical="center" wrapText="1"/>
      <protection hidden="1"/>
    </xf>
    <xf numFmtId="0" fontId="67" fillId="6" borderId="55" xfId="0" applyFont="1" applyFill="1" applyBorder="1" applyAlignment="1" applyProtection="1">
      <alignment horizontal="center" vertical="center" wrapText="1"/>
      <protection hidden="1"/>
    </xf>
    <xf numFmtId="0" fontId="67" fillId="6" borderId="56" xfId="0" applyFont="1" applyFill="1" applyBorder="1" applyAlignment="1" applyProtection="1">
      <alignment horizontal="center" vertical="center" wrapText="1"/>
      <protection hidden="1"/>
    </xf>
    <xf numFmtId="0" fontId="61" fillId="6" borderId="39" xfId="0" applyFont="1" applyFill="1" applyBorder="1" applyAlignment="1" applyProtection="1">
      <alignment horizontal="center" vertical="center" wrapText="1"/>
      <protection hidden="1"/>
    </xf>
    <xf numFmtId="0" fontId="67" fillId="6" borderId="39" xfId="0" applyFont="1" applyFill="1" applyBorder="1" applyAlignment="1" applyProtection="1">
      <alignment horizontal="center" vertical="center" wrapText="1"/>
      <protection hidden="1"/>
    </xf>
    <xf numFmtId="0" fontId="61" fillId="6" borderId="40" xfId="0" applyFont="1" applyFill="1" applyBorder="1" applyAlignment="1" applyProtection="1">
      <alignment horizontal="center" vertical="center" wrapText="1"/>
      <protection hidden="1"/>
    </xf>
    <xf numFmtId="0" fontId="61" fillId="6" borderId="56" xfId="0" applyFont="1" applyFill="1" applyBorder="1" applyAlignment="1" applyProtection="1">
      <alignment horizontal="center" vertical="center" wrapText="1"/>
      <protection hidden="1"/>
    </xf>
    <xf numFmtId="0" fontId="67" fillId="6" borderId="42" xfId="0" applyFont="1" applyFill="1" applyBorder="1" applyAlignment="1" applyProtection="1">
      <alignment horizontal="center" vertical="center" wrapText="1"/>
      <protection hidden="1"/>
    </xf>
    <xf numFmtId="0" fontId="67" fillId="6" borderId="12" xfId="0" applyFont="1" applyFill="1" applyBorder="1" applyAlignment="1" applyProtection="1">
      <alignment horizontal="center" vertical="center" wrapText="1"/>
      <protection hidden="1"/>
    </xf>
    <xf numFmtId="0" fontId="67" fillId="6" borderId="41" xfId="0" applyFont="1" applyFill="1" applyBorder="1" applyAlignment="1" applyProtection="1">
      <alignment horizontal="center" vertical="center" wrapText="1"/>
      <protection hidden="1"/>
    </xf>
    <xf numFmtId="3" fontId="61" fillId="6" borderId="42" xfId="0" applyNumberFormat="1" applyFont="1" applyFill="1" applyBorder="1" applyAlignment="1" applyProtection="1">
      <alignment horizontal="center" vertical="center" wrapText="1"/>
      <protection hidden="1"/>
    </xf>
    <xf numFmtId="3" fontId="61" fillId="6" borderId="12" xfId="0" applyNumberFormat="1" applyFont="1" applyFill="1" applyBorder="1" applyAlignment="1" applyProtection="1">
      <alignment horizontal="center" vertical="center" wrapText="1"/>
      <protection hidden="1"/>
    </xf>
    <xf numFmtId="3" fontId="61" fillId="6" borderId="41" xfId="0" applyNumberFormat="1" applyFont="1" applyFill="1" applyBorder="1" applyAlignment="1" applyProtection="1">
      <alignment horizontal="center" vertical="center" wrapText="1"/>
      <protection hidden="1"/>
    </xf>
    <xf numFmtId="3" fontId="61" fillId="6" borderId="43" xfId="0" applyNumberFormat="1" applyFont="1" applyFill="1" applyBorder="1" applyAlignment="1" applyProtection="1">
      <alignment horizontal="center" vertical="center" wrapText="1"/>
      <protection hidden="1"/>
    </xf>
    <xf numFmtId="3" fontId="61" fillId="6" borderId="31" xfId="0" applyNumberFormat="1" applyFont="1" applyFill="1" applyBorder="1" applyAlignment="1" applyProtection="1">
      <alignment horizontal="center" vertical="center" wrapText="1"/>
      <protection hidden="1"/>
    </xf>
    <xf numFmtId="3" fontId="61" fillId="6" borderId="32" xfId="0" applyNumberFormat="1" applyFont="1" applyFill="1" applyBorder="1" applyAlignment="1" applyProtection="1">
      <alignment horizontal="center" vertical="center" wrapText="1"/>
      <protection hidden="1"/>
    </xf>
    <xf numFmtId="176" fontId="49" fillId="0" borderId="19" xfId="0" applyNumberFormat="1" applyFont="1" applyBorder="1" applyAlignment="1" applyProtection="1">
      <alignment horizontal="center" wrapText="1"/>
      <protection locked="0"/>
    </xf>
    <xf numFmtId="176" fontId="49" fillId="0" borderId="10" xfId="0" applyNumberFormat="1" applyFont="1" applyBorder="1" applyAlignment="1" applyProtection="1">
      <alignment horizontal="center" wrapText="1"/>
      <protection locked="0"/>
    </xf>
    <xf numFmtId="0" fontId="31" fillId="0" borderId="0" xfId="0" applyFont="1" applyProtection="1">
      <alignment vertical="center"/>
      <protection hidden="1"/>
    </xf>
    <xf numFmtId="38" fontId="60" fillId="2" borderId="46" xfId="2" applyFont="1" applyFill="1" applyBorder="1" applyAlignment="1" applyProtection="1">
      <alignment horizontal="center" vertical="center" wrapText="1"/>
      <protection locked="0"/>
    </xf>
    <xf numFmtId="38" fontId="60" fillId="2" borderId="47" xfId="2" applyFont="1" applyFill="1" applyBorder="1" applyAlignment="1" applyProtection="1">
      <alignment horizontal="center" vertical="center" wrapText="1"/>
      <protection locked="0"/>
    </xf>
    <xf numFmtId="38" fontId="60" fillId="2" borderId="48" xfId="2" applyFont="1" applyFill="1" applyBorder="1" applyAlignment="1" applyProtection="1">
      <alignment horizontal="center" vertical="center" wrapText="1"/>
      <protection locked="0"/>
    </xf>
    <xf numFmtId="38" fontId="60" fillId="2" borderId="49" xfId="2" applyFont="1" applyFill="1" applyBorder="1" applyAlignment="1" applyProtection="1">
      <alignment horizontal="center" vertical="center" wrapText="1"/>
      <protection locked="0"/>
    </xf>
    <xf numFmtId="0" fontId="59" fillId="2" borderId="56" xfId="0" applyFont="1" applyFill="1" applyBorder="1" applyAlignment="1" applyProtection="1">
      <alignment horizontal="center" vertical="center" wrapText="1"/>
      <protection locked="0"/>
    </xf>
    <xf numFmtId="0" fontId="58" fillId="2" borderId="39" xfId="0" applyFont="1" applyFill="1" applyBorder="1" applyAlignment="1" applyProtection="1">
      <alignment horizontal="center" vertical="center" wrapText="1"/>
      <protection locked="0"/>
    </xf>
    <xf numFmtId="0" fontId="59" fillId="2" borderId="39" xfId="0" applyFont="1" applyFill="1" applyBorder="1" applyAlignment="1" applyProtection="1">
      <alignment horizontal="center" vertical="center" wrapText="1"/>
      <protection locked="0"/>
    </xf>
    <xf numFmtId="0" fontId="58" fillId="2" borderId="40" xfId="0" applyFont="1" applyFill="1" applyBorder="1" applyAlignment="1" applyProtection="1">
      <alignment horizontal="center" vertical="center" wrapText="1"/>
      <protection locked="0"/>
    </xf>
    <xf numFmtId="0" fontId="58" fillId="2" borderId="56" xfId="0" applyFont="1" applyFill="1" applyBorder="1" applyAlignment="1" applyProtection="1">
      <alignment horizontal="center" vertical="center" wrapText="1"/>
      <protection locked="0"/>
    </xf>
    <xf numFmtId="0" fontId="59" fillId="2" borderId="42" xfId="0" applyFont="1" applyFill="1" applyBorder="1" applyAlignment="1" applyProtection="1">
      <alignment horizontal="center" vertical="center" wrapText="1"/>
      <protection locked="0"/>
    </xf>
    <xf numFmtId="0" fontId="59" fillId="2" borderId="12" xfId="0" applyFont="1" applyFill="1" applyBorder="1" applyAlignment="1" applyProtection="1">
      <alignment horizontal="center" vertical="center" wrapText="1"/>
      <protection locked="0"/>
    </xf>
    <xf numFmtId="0" fontId="59" fillId="2" borderId="41" xfId="0" applyFont="1" applyFill="1" applyBorder="1" applyAlignment="1" applyProtection="1">
      <alignment horizontal="center" vertical="center" wrapText="1"/>
      <protection locked="0"/>
    </xf>
    <xf numFmtId="38" fontId="58" fillId="2" borderId="42" xfId="2" applyFont="1" applyFill="1" applyBorder="1" applyAlignment="1" applyProtection="1">
      <alignment horizontal="center" vertical="center" wrapText="1"/>
      <protection locked="0"/>
    </xf>
    <xf numFmtId="0" fontId="68" fillId="0" borderId="0" xfId="0" applyFont="1" applyProtection="1">
      <alignment vertical="center"/>
      <protection hidden="1"/>
    </xf>
    <xf numFmtId="0" fontId="69" fillId="0" borderId="0" xfId="0" applyFont="1" applyProtection="1">
      <alignment vertical="center"/>
      <protection hidden="1"/>
    </xf>
    <xf numFmtId="38" fontId="70" fillId="0" borderId="0" xfId="2" applyFont="1" applyBorder="1" applyProtection="1">
      <alignment vertical="center"/>
      <protection hidden="1"/>
    </xf>
    <xf numFmtId="38" fontId="28" fillId="3" borderId="36" xfId="2" applyFont="1" applyFill="1" applyBorder="1" applyAlignment="1" applyProtection="1">
      <alignment horizontal="center" vertical="center"/>
      <protection hidden="1"/>
    </xf>
    <xf numFmtId="0" fontId="4" fillId="4" borderId="0" xfId="0" applyFont="1" applyFill="1" applyProtection="1">
      <alignment vertical="center"/>
      <protection hidden="1"/>
    </xf>
    <xf numFmtId="38" fontId="4" fillId="3" borderId="34" xfId="2" applyFont="1" applyFill="1" applyBorder="1" applyAlignment="1" applyProtection="1">
      <alignment horizontal="center" vertical="center"/>
      <protection hidden="1"/>
    </xf>
    <xf numFmtId="38" fontId="11" fillId="4" borderId="57" xfId="2" applyFont="1" applyFill="1" applyBorder="1" applyProtection="1">
      <alignment vertical="center"/>
      <protection hidden="1"/>
    </xf>
    <xf numFmtId="38" fontId="11" fillId="4" borderId="19" xfId="2" applyFont="1" applyFill="1" applyBorder="1" applyAlignment="1" applyProtection="1">
      <alignment horizontal="right" vertical="center"/>
      <protection hidden="1"/>
    </xf>
    <xf numFmtId="0" fontId="71" fillId="0" borderId="0" xfId="3" applyFont="1" applyProtection="1">
      <protection hidden="1"/>
    </xf>
    <xf numFmtId="0" fontId="4" fillId="2" borderId="0" xfId="0" applyFont="1" applyFill="1" applyAlignment="1" applyProtection="1">
      <alignment horizontal="center" vertical="center"/>
      <protection hidden="1"/>
    </xf>
    <xf numFmtId="38" fontId="4" fillId="2" borderId="0" xfId="0" applyNumberFormat="1" applyFont="1" applyFill="1" applyProtection="1">
      <alignment vertical="center"/>
      <protection hidden="1"/>
    </xf>
    <xf numFmtId="38" fontId="8" fillId="8" borderId="33" xfId="2" applyFont="1" applyFill="1" applyBorder="1" applyAlignment="1" applyProtection="1">
      <alignment horizontal="center" vertical="center"/>
      <protection hidden="1"/>
    </xf>
    <xf numFmtId="38" fontId="4" fillId="2" borderId="0" xfId="2" applyFont="1" applyFill="1" applyBorder="1" applyProtection="1">
      <alignment vertical="center"/>
      <protection hidden="1"/>
    </xf>
    <xf numFmtId="38" fontId="7" fillId="2" borderId="0" xfId="0" applyNumberFormat="1" applyFont="1" applyFill="1" applyAlignment="1" applyProtection="1">
      <alignment horizontal="center" vertical="center"/>
      <protection hidden="1"/>
    </xf>
    <xf numFmtId="0" fontId="0" fillId="2" borderId="0" xfId="0" applyFill="1" applyAlignment="1" applyProtection="1">
      <alignment horizontal="left" vertical="center"/>
      <protection hidden="1"/>
    </xf>
    <xf numFmtId="0" fontId="4" fillId="2" borderId="0" xfId="0" applyFont="1" applyFill="1" applyProtection="1">
      <alignment vertical="center"/>
      <protection hidden="1"/>
    </xf>
    <xf numFmtId="38" fontId="28" fillId="3" borderId="12" xfId="2" applyFont="1" applyFill="1" applyBorder="1" applyAlignment="1" applyProtection="1">
      <alignment horizontal="center" vertical="center"/>
      <protection hidden="1"/>
    </xf>
    <xf numFmtId="0" fontId="4" fillId="7" borderId="58" xfId="0" applyFont="1" applyFill="1" applyBorder="1" applyProtection="1">
      <alignment vertical="center"/>
      <protection hidden="1"/>
    </xf>
    <xf numFmtId="0" fontId="4" fillId="8" borderId="59" xfId="0" applyFont="1" applyFill="1" applyBorder="1" applyAlignment="1" applyProtection="1">
      <alignment horizontal="center" vertical="center"/>
      <protection hidden="1"/>
    </xf>
    <xf numFmtId="0" fontId="4" fillId="8" borderId="60" xfId="0" applyFont="1" applyFill="1" applyBorder="1" applyAlignment="1" applyProtection="1">
      <alignment horizontal="center" vertical="center"/>
      <protection hidden="1"/>
    </xf>
    <xf numFmtId="0" fontId="52" fillId="2" borderId="0" xfId="0" applyFont="1" applyFill="1" applyProtection="1">
      <alignment vertical="center"/>
      <protection hidden="1"/>
    </xf>
    <xf numFmtId="0" fontId="72" fillId="2" borderId="0" xfId="0" applyFont="1" applyFill="1" applyAlignment="1" applyProtection="1">
      <alignment horizontal="left" vertical="center"/>
      <protection hidden="1"/>
    </xf>
    <xf numFmtId="38" fontId="28" fillId="9" borderId="28" xfId="2" applyFont="1" applyFill="1" applyBorder="1" applyAlignment="1" applyProtection="1">
      <alignment horizontal="center" vertical="center" wrapText="1"/>
      <protection hidden="1"/>
    </xf>
    <xf numFmtId="38" fontId="4" fillId="3" borderId="0" xfId="2" applyFont="1" applyFill="1" applyAlignment="1" applyProtection="1">
      <alignment horizontal="center" vertical="center"/>
      <protection hidden="1"/>
    </xf>
    <xf numFmtId="0" fontId="73" fillId="2" borderId="0" xfId="0" applyFont="1" applyFill="1" applyProtection="1">
      <alignment vertical="center"/>
      <protection hidden="1"/>
    </xf>
    <xf numFmtId="38" fontId="4" fillId="2" borderId="0" xfId="2" applyFont="1" applyFill="1" applyProtection="1">
      <alignment vertical="center"/>
      <protection hidden="1"/>
    </xf>
    <xf numFmtId="38" fontId="8" fillId="2" borderId="0" xfId="2" applyFont="1" applyFill="1" applyAlignment="1" applyProtection="1">
      <alignment horizontal="right" vertical="center"/>
      <protection hidden="1"/>
    </xf>
    <xf numFmtId="38" fontId="52" fillId="2" borderId="0" xfId="2" applyFont="1" applyFill="1" applyBorder="1" applyAlignment="1" applyProtection="1">
      <alignment horizontal="center" vertical="center"/>
      <protection hidden="1"/>
    </xf>
    <xf numFmtId="38" fontId="8" fillId="2" borderId="0" xfId="2" applyFont="1" applyFill="1" applyBorder="1" applyAlignment="1" applyProtection="1">
      <alignment horizontal="right" vertical="center"/>
      <protection hidden="1"/>
    </xf>
    <xf numFmtId="38" fontId="4" fillId="2" borderId="0" xfId="2" applyFont="1" applyFill="1" applyBorder="1" applyAlignment="1" applyProtection="1">
      <alignment horizontal="right" vertical="center"/>
      <protection hidden="1"/>
    </xf>
    <xf numFmtId="0" fontId="11" fillId="8" borderId="54" xfId="0" applyFont="1" applyFill="1" applyBorder="1" applyAlignment="1" applyProtection="1">
      <alignment horizontal="center" vertical="center"/>
      <protection hidden="1"/>
    </xf>
    <xf numFmtId="0" fontId="11" fillId="2" borderId="1" xfId="0" applyFont="1" applyFill="1" applyBorder="1" applyProtection="1">
      <alignment vertical="center"/>
      <protection hidden="1"/>
    </xf>
    <xf numFmtId="38" fontId="4" fillId="2" borderId="1" xfId="2" applyFont="1" applyFill="1" applyBorder="1" applyProtection="1">
      <alignment vertical="center"/>
      <protection hidden="1"/>
    </xf>
    <xf numFmtId="38" fontId="11" fillId="4" borderId="61" xfId="2" applyFont="1" applyFill="1" applyBorder="1" applyProtection="1">
      <alignment vertical="center"/>
      <protection hidden="1"/>
    </xf>
    <xf numFmtId="38" fontId="4" fillId="0" borderId="1" xfId="2" applyFont="1" applyBorder="1" applyProtection="1">
      <alignment vertical="center"/>
      <protection hidden="1"/>
    </xf>
    <xf numFmtId="0" fontId="11" fillId="0" borderId="1" xfId="0" applyFont="1" applyBorder="1" applyProtection="1">
      <alignment vertical="center"/>
      <protection hidden="1"/>
    </xf>
    <xf numFmtId="38" fontId="4" fillId="0" borderId="1" xfId="2" applyFont="1" applyFill="1" applyBorder="1" applyProtection="1">
      <alignment vertical="center"/>
      <protection hidden="1"/>
    </xf>
    <xf numFmtId="38" fontId="4" fillId="7" borderId="62" xfId="2" applyFont="1" applyFill="1" applyBorder="1" applyProtection="1">
      <alignment vertical="center"/>
      <protection hidden="1"/>
    </xf>
    <xf numFmtId="38" fontId="11" fillId="7" borderId="13" xfId="2" applyFont="1" applyFill="1" applyBorder="1" applyAlignment="1" applyProtection="1">
      <alignment horizontal="right" vertical="center"/>
      <protection hidden="1"/>
    </xf>
    <xf numFmtId="38" fontId="11" fillId="7" borderId="14" xfId="2" applyFont="1" applyFill="1" applyBorder="1" applyAlignment="1" applyProtection="1">
      <alignment horizontal="right" vertical="center"/>
      <protection hidden="1"/>
    </xf>
    <xf numFmtId="0" fontId="11" fillId="7" borderId="61" xfId="0" applyFont="1" applyFill="1" applyBorder="1" applyAlignment="1" applyProtection="1">
      <alignment horizontal="right" vertical="center"/>
      <protection hidden="1"/>
    </xf>
    <xf numFmtId="0" fontId="11" fillId="7" borderId="57" xfId="0" applyFont="1" applyFill="1" applyBorder="1" applyAlignment="1" applyProtection="1">
      <alignment horizontal="right" vertical="center"/>
      <protection hidden="1"/>
    </xf>
    <xf numFmtId="0" fontId="11" fillId="7" borderId="63" xfId="0" applyFont="1" applyFill="1" applyBorder="1" applyAlignment="1" applyProtection="1">
      <alignment horizontal="right" vertical="center"/>
      <protection hidden="1"/>
    </xf>
    <xf numFmtId="38" fontId="4" fillId="6" borderId="64" xfId="0" applyNumberFormat="1" applyFont="1" applyFill="1" applyBorder="1" applyProtection="1">
      <alignment vertical="center"/>
      <protection hidden="1"/>
    </xf>
    <xf numFmtId="14" fontId="4" fillId="5" borderId="65" xfId="0" applyNumberFormat="1" applyFont="1" applyFill="1" applyBorder="1" applyAlignment="1" applyProtection="1">
      <alignment horizontal="center" vertical="center"/>
      <protection hidden="1"/>
    </xf>
    <xf numFmtId="38" fontId="11" fillId="6" borderId="13" xfId="0" applyNumberFormat="1" applyFont="1" applyFill="1" applyBorder="1" applyProtection="1">
      <alignment vertical="center"/>
      <protection hidden="1"/>
    </xf>
    <xf numFmtId="38" fontId="11" fillId="6" borderId="14" xfId="0" applyNumberFormat="1" applyFont="1" applyFill="1" applyBorder="1" applyProtection="1">
      <alignment vertical="center"/>
      <protection hidden="1"/>
    </xf>
    <xf numFmtId="38" fontId="11" fillId="6" borderId="14" xfId="2" applyFont="1" applyFill="1" applyBorder="1" applyProtection="1">
      <alignment vertical="center"/>
      <protection hidden="1"/>
    </xf>
    <xf numFmtId="38" fontId="11" fillId="6" borderId="15" xfId="2" applyFont="1" applyFill="1" applyBorder="1" applyProtection="1">
      <alignment vertical="center"/>
      <protection hidden="1"/>
    </xf>
    <xf numFmtId="38" fontId="4" fillId="4" borderId="12" xfId="2" applyFont="1" applyFill="1" applyBorder="1" applyAlignment="1" applyProtection="1">
      <alignment horizontal="center" vertical="center"/>
      <protection hidden="1"/>
    </xf>
    <xf numFmtId="38" fontId="4" fillId="4" borderId="36" xfId="2" applyFont="1" applyFill="1" applyBorder="1" applyAlignment="1" applyProtection="1">
      <alignment horizontal="center" vertical="center"/>
      <protection hidden="1"/>
    </xf>
    <xf numFmtId="38" fontId="11" fillId="6" borderId="19" xfId="2" applyFont="1" applyFill="1" applyBorder="1" applyProtection="1">
      <alignment vertical="center"/>
      <protection hidden="1"/>
    </xf>
    <xf numFmtId="38" fontId="11" fillId="6" borderId="13" xfId="2" applyFont="1" applyFill="1" applyBorder="1" applyProtection="1">
      <alignment vertical="center"/>
      <protection hidden="1"/>
    </xf>
    <xf numFmtId="10" fontId="8" fillId="6" borderId="54" xfId="1" applyNumberFormat="1" applyFont="1" applyFill="1" applyBorder="1" applyAlignment="1" applyProtection="1">
      <alignment horizontal="center" vertical="center"/>
      <protection hidden="1"/>
    </xf>
    <xf numFmtId="38" fontId="4" fillId="6" borderId="55" xfId="0" applyNumberFormat="1" applyFont="1" applyFill="1" applyBorder="1" applyProtection="1">
      <alignment vertical="center"/>
      <protection hidden="1"/>
    </xf>
    <xf numFmtId="0" fontId="4" fillId="6" borderId="37" xfId="0" applyFont="1" applyFill="1" applyBorder="1" applyProtection="1">
      <alignment vertical="center"/>
      <protection hidden="1"/>
    </xf>
    <xf numFmtId="0" fontId="4" fillId="6" borderId="24" xfId="0" applyFont="1" applyFill="1" applyBorder="1" applyProtection="1">
      <alignment vertical="center"/>
      <protection hidden="1"/>
    </xf>
    <xf numFmtId="0" fontId="4" fillId="6" borderId="24" xfId="0" applyFont="1" applyFill="1" applyBorder="1" applyAlignment="1" applyProtection="1">
      <alignment horizontal="center" vertical="center"/>
      <protection hidden="1"/>
    </xf>
    <xf numFmtId="0" fontId="53" fillId="8" borderId="26" xfId="0" applyFont="1" applyFill="1" applyBorder="1" applyProtection="1">
      <alignment vertical="center"/>
      <protection hidden="1"/>
    </xf>
    <xf numFmtId="0" fontId="53" fillId="8" borderId="26" xfId="0" applyFont="1" applyFill="1" applyBorder="1" applyAlignment="1" applyProtection="1">
      <alignment horizontal="center" vertical="center"/>
      <protection hidden="1"/>
    </xf>
    <xf numFmtId="0" fontId="53" fillId="8" borderId="21" xfId="0" applyFont="1" applyFill="1" applyBorder="1" applyProtection="1">
      <alignment vertical="center"/>
      <protection hidden="1"/>
    </xf>
    <xf numFmtId="0" fontId="11" fillId="6" borderId="19" xfId="0" applyFont="1" applyFill="1" applyBorder="1" applyProtection="1">
      <alignment vertical="center"/>
      <protection hidden="1"/>
    </xf>
    <xf numFmtId="0" fontId="4" fillId="8" borderId="66" xfId="0" applyFont="1" applyFill="1" applyBorder="1" applyAlignment="1" applyProtection="1">
      <alignment horizontal="center" vertical="center"/>
      <protection hidden="1"/>
    </xf>
    <xf numFmtId="0" fontId="4" fillId="6" borderId="1" xfId="0" applyFont="1" applyFill="1" applyBorder="1" applyProtection="1">
      <alignment vertical="center"/>
      <protection hidden="1"/>
    </xf>
    <xf numFmtId="38" fontId="4" fillId="6" borderId="25" xfId="0" applyNumberFormat="1" applyFont="1" applyFill="1" applyBorder="1" applyProtection="1">
      <alignment vertical="center"/>
      <protection hidden="1"/>
    </xf>
    <xf numFmtId="0" fontId="77" fillId="0" borderId="0" xfId="0" applyFont="1" applyProtection="1">
      <alignment vertical="center"/>
      <protection hidden="1"/>
    </xf>
    <xf numFmtId="0" fontId="78" fillId="6" borderId="38" xfId="0" applyFont="1" applyFill="1" applyBorder="1" applyAlignment="1" applyProtection="1">
      <alignment horizontal="center" vertical="center" wrapText="1"/>
      <protection hidden="1"/>
    </xf>
    <xf numFmtId="38" fontId="61" fillId="6" borderId="56" xfId="2" applyFont="1" applyFill="1" applyBorder="1" applyAlignment="1" applyProtection="1">
      <alignment horizontal="center" vertical="center" wrapText="1"/>
      <protection hidden="1"/>
    </xf>
    <xf numFmtId="38" fontId="61" fillId="6" borderId="39" xfId="2" applyFont="1" applyFill="1" applyBorder="1" applyAlignment="1" applyProtection="1">
      <alignment horizontal="center" vertical="center" wrapText="1"/>
      <protection hidden="1"/>
    </xf>
    <xf numFmtId="38" fontId="61" fillId="6" borderId="40" xfId="2" applyFont="1" applyFill="1" applyBorder="1" applyAlignment="1" applyProtection="1">
      <alignment horizontal="center" vertical="center" wrapText="1"/>
      <protection hidden="1"/>
    </xf>
    <xf numFmtId="0" fontId="78" fillId="6" borderId="55" xfId="0" applyFont="1" applyFill="1" applyBorder="1" applyAlignment="1" applyProtection="1">
      <alignment horizontal="center" vertical="center" wrapText="1"/>
      <protection hidden="1"/>
    </xf>
    <xf numFmtId="38" fontId="62" fillId="6" borderId="43" xfId="2" applyFont="1" applyFill="1" applyBorder="1" applyAlignment="1" applyProtection="1">
      <alignment horizontal="center" vertical="center" wrapText="1"/>
      <protection hidden="1"/>
    </xf>
    <xf numFmtId="38" fontId="55" fillId="0" borderId="0" xfId="2" applyFont="1" applyBorder="1" applyProtection="1">
      <alignment vertical="center"/>
      <protection hidden="1"/>
    </xf>
    <xf numFmtId="0" fontId="55" fillId="0" borderId="0" xfId="0" applyFont="1" applyProtection="1">
      <alignment vertical="center"/>
      <protection hidden="1"/>
    </xf>
    <xf numFmtId="38" fontId="0" fillId="0" borderId="0" xfId="2" applyFont="1" applyProtection="1">
      <alignment vertical="center"/>
      <protection hidden="1"/>
    </xf>
    <xf numFmtId="38" fontId="0" fillId="0" borderId="0" xfId="2" applyFont="1" applyAlignment="1" applyProtection="1">
      <alignment horizontal="center" vertical="center"/>
      <protection hidden="1"/>
    </xf>
    <xf numFmtId="0" fontId="23" fillId="0" borderId="0" xfId="0" applyFont="1" applyAlignment="1" applyProtection="1">
      <alignment horizontal="left"/>
      <protection hidden="1"/>
    </xf>
    <xf numFmtId="38" fontId="79" fillId="0" borderId="0" xfId="2" quotePrefix="1" applyFont="1" applyAlignment="1" applyProtection="1">
      <alignment horizontal="center" vertical="center"/>
      <protection hidden="1"/>
    </xf>
    <xf numFmtId="38" fontId="10" fillId="0" borderId="0" xfId="2" applyFont="1" applyFill="1" applyProtection="1">
      <alignment vertical="center"/>
      <protection hidden="1"/>
    </xf>
    <xf numFmtId="38" fontId="52" fillId="5" borderId="50" xfId="2" applyFont="1" applyFill="1" applyBorder="1" applyAlignment="1" applyProtection="1">
      <alignment horizontal="center" vertical="center"/>
      <protection hidden="1"/>
    </xf>
    <xf numFmtId="38" fontId="52" fillId="6" borderId="44" xfId="2" applyFont="1" applyFill="1" applyBorder="1" applyAlignment="1" applyProtection="1">
      <alignment horizontal="center" vertical="center"/>
      <protection hidden="1"/>
    </xf>
    <xf numFmtId="38" fontId="0" fillId="0" borderId="0" xfId="2" applyFont="1" applyBorder="1" applyAlignment="1" applyProtection="1">
      <alignment horizontal="center" vertical="center"/>
      <protection hidden="1"/>
    </xf>
    <xf numFmtId="38" fontId="4" fillId="5" borderId="50" xfId="2" applyFont="1" applyFill="1" applyBorder="1" applyAlignment="1" applyProtection="1">
      <alignment horizontal="center" vertical="center"/>
      <protection hidden="1"/>
    </xf>
    <xf numFmtId="38" fontId="40" fillId="6" borderId="45" xfId="2" applyFont="1" applyFill="1" applyBorder="1" applyAlignment="1" applyProtection="1">
      <alignment horizontal="center" vertical="center"/>
      <protection hidden="1"/>
    </xf>
    <xf numFmtId="38" fontId="80" fillId="5" borderId="66" xfId="2" applyFont="1" applyFill="1" applyBorder="1" applyAlignment="1" applyProtection="1">
      <alignment horizontal="center" vertical="center"/>
      <protection hidden="1"/>
    </xf>
    <xf numFmtId="38" fontId="41" fillId="0" borderId="0" xfId="2" applyFont="1" applyFill="1" applyBorder="1" applyProtection="1">
      <alignment vertical="center"/>
      <protection hidden="1"/>
    </xf>
    <xf numFmtId="0" fontId="0" fillId="6" borderId="0" xfId="0" applyFill="1" applyProtection="1">
      <alignment vertical="center"/>
      <protection hidden="1"/>
    </xf>
    <xf numFmtId="0" fontId="72" fillId="6" borderId="0" xfId="0" applyFont="1" applyFill="1" applyProtection="1">
      <alignment vertical="center"/>
      <protection hidden="1"/>
    </xf>
    <xf numFmtId="0" fontId="18" fillId="12" borderId="0" xfId="0" applyFont="1" applyFill="1" applyProtection="1">
      <alignment vertical="center"/>
      <protection hidden="1"/>
    </xf>
    <xf numFmtId="0" fontId="0" fillId="12" borderId="0" xfId="0" applyFill="1" applyProtection="1">
      <alignment vertical="center"/>
      <protection hidden="1"/>
    </xf>
    <xf numFmtId="0" fontId="18" fillId="6" borderId="0" xfId="0" applyFont="1" applyFill="1" applyProtection="1">
      <alignment vertical="center"/>
      <protection hidden="1"/>
    </xf>
    <xf numFmtId="38" fontId="4" fillId="8" borderId="12" xfId="2" applyFont="1" applyFill="1" applyBorder="1" applyAlignment="1" applyProtection="1">
      <alignment horizontal="center" vertical="center"/>
      <protection hidden="1"/>
    </xf>
    <xf numFmtId="38" fontId="10" fillId="0" borderId="0" xfId="2" applyFont="1" applyFill="1" applyBorder="1" applyProtection="1">
      <alignment vertical="center"/>
      <protection hidden="1"/>
    </xf>
    <xf numFmtId="38" fontId="8" fillId="2" borderId="0" xfId="0" applyNumberFormat="1" applyFont="1" applyFill="1" applyProtection="1">
      <alignment vertical="center"/>
      <protection hidden="1"/>
    </xf>
    <xf numFmtId="38" fontId="8" fillId="7" borderId="35" xfId="2" applyFont="1" applyFill="1" applyBorder="1" applyAlignment="1" applyProtection="1">
      <alignment horizontal="center" vertical="center"/>
      <protection hidden="1"/>
    </xf>
    <xf numFmtId="38" fontId="80" fillId="2" borderId="0" xfId="2" applyFont="1" applyFill="1" applyBorder="1" applyAlignment="1" applyProtection="1">
      <alignment horizontal="center" vertical="center"/>
      <protection hidden="1"/>
    </xf>
    <xf numFmtId="38" fontId="7" fillId="2" borderId="0" xfId="0" applyNumberFormat="1" applyFont="1" applyFill="1" applyProtection="1">
      <alignment vertical="center"/>
      <protection hidden="1"/>
    </xf>
    <xf numFmtId="38" fontId="8" fillId="7" borderId="12" xfId="2" applyFont="1" applyFill="1" applyBorder="1" applyAlignment="1" applyProtection="1">
      <alignment horizontal="center" vertical="center"/>
      <protection hidden="1"/>
    </xf>
    <xf numFmtId="38" fontId="4" fillId="8" borderId="12" xfId="2" applyFont="1" applyFill="1" applyBorder="1" applyAlignment="1" applyProtection="1">
      <alignment vertical="center" wrapText="1"/>
      <protection hidden="1"/>
    </xf>
    <xf numFmtId="38" fontId="4" fillId="8" borderId="34" xfId="2" applyFont="1" applyFill="1" applyBorder="1" applyAlignment="1" applyProtection="1">
      <alignment horizontal="center" vertical="center"/>
      <protection hidden="1"/>
    </xf>
    <xf numFmtId="38" fontId="4" fillId="3" borderId="27" xfId="2" applyFont="1" applyFill="1" applyBorder="1" applyAlignment="1" applyProtection="1">
      <alignment horizontal="center" vertical="center"/>
      <protection hidden="1"/>
    </xf>
    <xf numFmtId="38" fontId="4" fillId="3" borderId="29" xfId="2" applyFont="1" applyFill="1" applyBorder="1" applyAlignment="1" applyProtection="1">
      <alignment horizontal="center" vertical="center"/>
      <protection hidden="1"/>
    </xf>
    <xf numFmtId="38" fontId="63" fillId="0" borderId="10" xfId="2" applyFont="1" applyFill="1" applyBorder="1" applyAlignment="1" applyProtection="1">
      <alignment horizontal="center" vertical="center"/>
      <protection locked="0"/>
    </xf>
    <xf numFmtId="38" fontId="81" fillId="2" borderId="0" xfId="2" applyFont="1" applyFill="1" applyAlignment="1" applyProtection="1">
      <alignment horizontal="center" vertical="center"/>
      <protection hidden="1"/>
    </xf>
    <xf numFmtId="38" fontId="4" fillId="0" borderId="0" xfId="2" applyFont="1" applyAlignment="1" applyProtection="1">
      <alignment horizontal="left" vertical="center"/>
      <protection hidden="1"/>
    </xf>
    <xf numFmtId="38" fontId="2" fillId="4" borderId="68" xfId="2" applyFont="1" applyFill="1" applyBorder="1" applyAlignment="1" applyProtection="1">
      <alignment horizontal="center" vertical="center" wrapText="1"/>
      <protection hidden="1"/>
    </xf>
    <xf numFmtId="38" fontId="2" fillId="4" borderId="40" xfId="2" applyFont="1" applyFill="1" applyBorder="1" applyProtection="1">
      <alignment vertical="center"/>
      <protection hidden="1"/>
    </xf>
    <xf numFmtId="38" fontId="2" fillId="4" borderId="69" xfId="2" applyFont="1" applyFill="1" applyBorder="1" applyProtection="1">
      <alignment vertical="center"/>
      <protection hidden="1"/>
    </xf>
    <xf numFmtId="38" fontId="2" fillId="4" borderId="43" xfId="2" applyFont="1" applyFill="1" applyBorder="1" applyAlignment="1" applyProtection="1">
      <alignment horizontal="center" vertical="center" wrapText="1"/>
      <protection hidden="1"/>
    </xf>
    <xf numFmtId="38" fontId="8" fillId="4" borderId="70" xfId="2" applyFont="1" applyFill="1" applyBorder="1" applyAlignment="1" applyProtection="1">
      <alignment horizontal="center" vertical="center" wrapText="1"/>
      <protection hidden="1"/>
    </xf>
    <xf numFmtId="38" fontId="12" fillId="4" borderId="71" xfId="2" applyFont="1" applyFill="1" applyBorder="1" applyAlignment="1" applyProtection="1">
      <alignment horizontal="center" vertical="center"/>
      <protection hidden="1"/>
    </xf>
    <xf numFmtId="38" fontId="12" fillId="4" borderId="72" xfId="2" applyFont="1" applyFill="1" applyBorder="1" applyAlignment="1" applyProtection="1">
      <alignment horizontal="center" vertical="center"/>
      <protection hidden="1"/>
    </xf>
    <xf numFmtId="38" fontId="2" fillId="6" borderId="56" xfId="2" applyFont="1" applyFill="1" applyBorder="1" applyAlignment="1" applyProtection="1">
      <alignment horizontal="center" vertical="center"/>
      <protection hidden="1"/>
    </xf>
    <xf numFmtId="38" fontId="2" fillId="5" borderId="39" xfId="2" applyFont="1" applyFill="1" applyBorder="1" applyProtection="1">
      <alignment vertical="center"/>
      <protection hidden="1"/>
    </xf>
    <xf numFmtId="38" fontId="2" fillId="6" borderId="39" xfId="2" applyFont="1" applyFill="1" applyBorder="1" applyProtection="1">
      <alignment vertical="center"/>
      <protection hidden="1"/>
    </xf>
    <xf numFmtId="38" fontId="45" fillId="5" borderId="39" xfId="2" applyFont="1" applyFill="1" applyBorder="1" applyProtection="1">
      <alignment vertical="center"/>
      <protection hidden="1"/>
    </xf>
    <xf numFmtId="38" fontId="45" fillId="5" borderId="40" xfId="2" applyFont="1" applyFill="1" applyBorder="1" applyProtection="1">
      <alignment vertical="center"/>
      <protection hidden="1"/>
    </xf>
    <xf numFmtId="38" fontId="2" fillId="6" borderId="42" xfId="2" applyFont="1" applyFill="1" applyBorder="1" applyAlignment="1" applyProtection="1">
      <alignment horizontal="center" vertical="center"/>
      <protection hidden="1"/>
    </xf>
    <xf numFmtId="38" fontId="2" fillId="6" borderId="12" xfId="2" applyFont="1" applyFill="1" applyBorder="1" applyProtection="1">
      <alignment vertical="center"/>
      <protection hidden="1"/>
    </xf>
    <xf numFmtId="38" fontId="45" fillId="6" borderId="12" xfId="2" applyFont="1" applyFill="1" applyBorder="1" applyProtection="1">
      <alignment vertical="center"/>
      <protection hidden="1"/>
    </xf>
    <xf numFmtId="38" fontId="45" fillId="6" borderId="41" xfId="2" applyFont="1" applyFill="1" applyBorder="1" applyProtection="1">
      <alignment vertical="center"/>
      <protection hidden="1"/>
    </xf>
    <xf numFmtId="38" fontId="2" fillId="6" borderId="73" xfId="2" applyFont="1" applyFill="1" applyBorder="1" applyAlignment="1" applyProtection="1">
      <alignment horizontal="center" vertical="center"/>
      <protection hidden="1"/>
    </xf>
    <xf numFmtId="38" fontId="2" fillId="6" borderId="74" xfId="2" applyFont="1" applyFill="1" applyBorder="1" applyProtection="1">
      <alignment vertical="center"/>
      <protection hidden="1"/>
    </xf>
    <xf numFmtId="38" fontId="45" fillId="6" borderId="74" xfId="2" applyFont="1" applyFill="1" applyBorder="1" applyProtection="1">
      <alignment vertical="center"/>
      <protection hidden="1"/>
    </xf>
    <xf numFmtId="38" fontId="45" fillId="6" borderId="75" xfId="2" applyFont="1" applyFill="1" applyBorder="1" applyProtection="1">
      <alignment vertical="center"/>
      <protection hidden="1"/>
    </xf>
    <xf numFmtId="38" fontId="2" fillId="6" borderId="76" xfId="2" applyFont="1" applyFill="1" applyBorder="1" applyAlignment="1" applyProtection="1">
      <alignment horizontal="center" vertical="center"/>
      <protection hidden="1"/>
    </xf>
    <xf numFmtId="38" fontId="2" fillId="6" borderId="33" xfId="2" applyFont="1" applyFill="1" applyBorder="1" applyProtection="1">
      <alignment vertical="center"/>
      <protection hidden="1"/>
    </xf>
    <xf numFmtId="38" fontId="45" fillId="6" borderId="33" xfId="2" applyFont="1" applyFill="1" applyBorder="1" applyProtection="1">
      <alignment vertical="center"/>
      <protection hidden="1"/>
    </xf>
    <xf numFmtId="38" fontId="45" fillId="6" borderId="69" xfId="2" applyFont="1" applyFill="1" applyBorder="1" applyProtection="1">
      <alignment vertical="center"/>
      <protection hidden="1"/>
    </xf>
    <xf numFmtId="38" fontId="2" fillId="6" borderId="43" xfId="2" applyFont="1" applyFill="1" applyBorder="1" applyAlignment="1" applyProtection="1">
      <alignment horizontal="center" vertical="center"/>
      <protection hidden="1"/>
    </xf>
    <xf numFmtId="38" fontId="2" fillId="6" borderId="31" xfId="2" applyFont="1" applyFill="1" applyBorder="1" applyProtection="1">
      <alignment vertical="center"/>
      <protection hidden="1"/>
    </xf>
    <xf numFmtId="38" fontId="45" fillId="6" borderId="31" xfId="2" applyFont="1" applyFill="1" applyBorder="1" applyProtection="1">
      <alignment vertical="center"/>
      <protection hidden="1"/>
    </xf>
    <xf numFmtId="38" fontId="45" fillId="6" borderId="32" xfId="2" applyFont="1" applyFill="1" applyBorder="1" applyProtection="1">
      <alignment vertical="center"/>
      <protection hidden="1"/>
    </xf>
    <xf numFmtId="38" fontId="0" fillId="0" borderId="0" xfId="2" applyFont="1" applyBorder="1" applyProtection="1">
      <alignment vertical="center"/>
      <protection hidden="1"/>
    </xf>
    <xf numFmtId="38" fontId="82" fillId="0" borderId="0" xfId="2" applyFont="1" applyAlignment="1" applyProtection="1">
      <alignment horizontal="left" vertical="center"/>
      <protection hidden="1"/>
    </xf>
    <xf numFmtId="38" fontId="72" fillId="0" borderId="0" xfId="2" applyFont="1" applyProtection="1">
      <alignment vertical="center"/>
      <protection hidden="1"/>
    </xf>
    <xf numFmtId="38" fontId="72" fillId="0" borderId="0" xfId="2" applyFont="1" applyAlignment="1" applyProtection="1">
      <alignment horizontal="center" vertical="center"/>
      <protection hidden="1"/>
    </xf>
    <xf numFmtId="38" fontId="83" fillId="0" borderId="0" xfId="2" applyFont="1" applyProtection="1">
      <alignment vertical="center"/>
      <protection hidden="1"/>
    </xf>
    <xf numFmtId="0" fontId="42" fillId="6" borderId="0" xfId="0" applyFont="1" applyFill="1" applyProtection="1">
      <alignment vertical="center"/>
      <protection hidden="1"/>
    </xf>
    <xf numFmtId="0" fontId="84" fillId="6" borderId="0" xfId="0" applyFont="1" applyFill="1" applyProtection="1">
      <alignment vertical="center"/>
      <protection hidden="1"/>
    </xf>
    <xf numFmtId="0" fontId="85" fillId="6" borderId="0" xfId="0" applyFont="1" applyFill="1" applyProtection="1">
      <alignment vertical="center"/>
      <protection hidden="1"/>
    </xf>
    <xf numFmtId="38" fontId="2" fillId="5" borderId="33" xfId="2" applyFont="1" applyFill="1" applyBorder="1" applyProtection="1">
      <alignment vertical="center"/>
      <protection hidden="1"/>
    </xf>
    <xf numFmtId="38" fontId="2" fillId="4" borderId="50" xfId="2" applyFont="1" applyFill="1" applyBorder="1" applyAlignment="1" applyProtection="1">
      <alignment horizontal="center" vertical="center" wrapText="1"/>
      <protection hidden="1"/>
    </xf>
    <xf numFmtId="38" fontId="8" fillId="4" borderId="44" xfId="2" applyFont="1" applyFill="1" applyBorder="1" applyAlignment="1" applyProtection="1">
      <alignment horizontal="center" vertical="center" wrapText="1"/>
      <protection hidden="1"/>
    </xf>
    <xf numFmtId="38" fontId="12" fillId="4" borderId="45" xfId="2" applyFont="1" applyFill="1" applyBorder="1" applyAlignment="1" applyProtection="1">
      <alignment horizontal="center" vertical="center"/>
      <protection hidden="1"/>
    </xf>
    <xf numFmtId="38" fontId="2" fillId="5" borderId="29" xfId="2" applyFont="1" applyFill="1" applyBorder="1" applyProtection="1">
      <alignment vertical="center"/>
      <protection hidden="1"/>
    </xf>
    <xf numFmtId="38" fontId="2" fillId="5" borderId="77" xfId="2" applyFont="1" applyFill="1" applyBorder="1" applyProtection="1">
      <alignment vertical="center"/>
      <protection hidden="1"/>
    </xf>
    <xf numFmtId="38" fontId="45" fillId="5" borderId="69" xfId="2" applyFont="1" applyFill="1" applyBorder="1" applyProtection="1">
      <alignment vertical="center"/>
      <protection hidden="1"/>
    </xf>
    <xf numFmtId="38" fontId="2" fillId="0" borderId="0" xfId="2" applyFont="1" applyFill="1" applyBorder="1" applyAlignment="1" applyProtection="1">
      <alignment horizontal="center" vertical="center"/>
      <protection hidden="1"/>
    </xf>
    <xf numFmtId="38" fontId="2" fillId="0" borderId="0" xfId="2" applyFont="1" applyFill="1" applyBorder="1" applyProtection="1">
      <alignment vertical="center"/>
      <protection hidden="1"/>
    </xf>
    <xf numFmtId="38" fontId="45" fillId="0" borderId="0" xfId="2" applyFont="1" applyFill="1" applyBorder="1" applyProtection="1">
      <alignment vertical="center"/>
      <protection hidden="1"/>
    </xf>
    <xf numFmtId="38" fontId="2" fillId="0" borderId="12" xfId="2" applyFont="1" applyFill="1" applyBorder="1" applyProtection="1">
      <alignment vertical="center"/>
      <protection hidden="1"/>
    </xf>
    <xf numFmtId="38" fontId="2" fillId="0" borderId="33" xfId="2" applyFont="1" applyFill="1" applyBorder="1" applyProtection="1">
      <alignment vertical="center"/>
      <protection hidden="1"/>
    </xf>
    <xf numFmtId="38" fontId="45" fillId="0" borderId="41" xfId="2" applyFont="1" applyFill="1" applyBorder="1" applyProtection="1">
      <alignment vertical="center"/>
      <protection hidden="1"/>
    </xf>
    <xf numFmtId="38" fontId="2" fillId="0" borderId="31" xfId="2" applyFont="1" applyFill="1" applyBorder="1" applyProtection="1">
      <alignment vertical="center"/>
      <protection hidden="1"/>
    </xf>
    <xf numFmtId="38" fontId="45" fillId="0" borderId="32" xfId="2" applyFont="1" applyFill="1" applyBorder="1" applyProtection="1">
      <alignment vertical="center"/>
      <protection hidden="1"/>
    </xf>
    <xf numFmtId="38" fontId="2" fillId="0" borderId="66" xfId="2" applyFont="1" applyFill="1" applyBorder="1" applyProtection="1">
      <alignment vertical="center"/>
      <protection hidden="1"/>
    </xf>
    <xf numFmtId="0" fontId="0" fillId="6" borderId="2" xfId="0" applyFill="1" applyBorder="1" applyProtection="1">
      <alignment vertical="center"/>
      <protection hidden="1"/>
    </xf>
    <xf numFmtId="0" fontId="0" fillId="6" borderId="3" xfId="0" applyFill="1" applyBorder="1" applyProtection="1">
      <alignment vertical="center"/>
      <protection hidden="1"/>
    </xf>
    <xf numFmtId="0" fontId="0" fillId="6" borderId="4" xfId="0" applyFill="1" applyBorder="1" applyProtection="1">
      <alignment vertical="center"/>
      <protection hidden="1"/>
    </xf>
    <xf numFmtId="0" fontId="0" fillId="6" borderId="5" xfId="0" applyFill="1" applyBorder="1" applyProtection="1">
      <alignment vertical="center"/>
      <protection hidden="1"/>
    </xf>
    <xf numFmtId="0" fontId="15" fillId="6" borderId="0" xfId="0" applyFont="1" applyFill="1" applyProtection="1">
      <alignment vertical="center"/>
      <protection hidden="1"/>
    </xf>
    <xf numFmtId="0" fontId="0" fillId="6" borderId="6" xfId="0" applyFill="1" applyBorder="1" applyProtection="1">
      <alignment vertical="center"/>
      <protection hidden="1"/>
    </xf>
    <xf numFmtId="0" fontId="16" fillId="6" borderId="0" xfId="0" applyFont="1" applyFill="1" applyProtection="1">
      <alignment vertical="center"/>
      <protection hidden="1"/>
    </xf>
    <xf numFmtId="0" fontId="83" fillId="6" borderId="0" xfId="0" applyFont="1" applyFill="1" applyProtection="1">
      <alignment vertical="center"/>
      <protection hidden="1"/>
    </xf>
    <xf numFmtId="0" fontId="2" fillId="0" borderId="0" xfId="0" applyFont="1" applyProtection="1">
      <alignment vertical="center"/>
      <protection hidden="1"/>
    </xf>
    <xf numFmtId="0" fontId="30" fillId="6" borderId="0" xfId="0" applyFont="1" applyFill="1" applyProtection="1">
      <alignment vertical="center"/>
      <protection hidden="1"/>
    </xf>
    <xf numFmtId="0" fontId="17" fillId="6" borderId="0" xfId="0" applyFont="1" applyFill="1" applyProtection="1">
      <alignment vertical="center"/>
      <protection hidden="1"/>
    </xf>
    <xf numFmtId="0" fontId="79" fillId="6" borderId="0" xfId="0" applyFont="1" applyFill="1" applyProtection="1">
      <alignment vertical="center"/>
      <protection hidden="1"/>
    </xf>
    <xf numFmtId="0" fontId="86" fillId="6" borderId="0" xfId="0" applyFont="1" applyFill="1" applyProtection="1">
      <alignment vertical="center"/>
      <protection hidden="1"/>
    </xf>
    <xf numFmtId="0" fontId="86" fillId="0" borderId="0" xfId="0" applyFont="1" applyProtection="1">
      <alignment vertical="center"/>
      <protection hidden="1"/>
    </xf>
    <xf numFmtId="0" fontId="0" fillId="2" borderId="27" xfId="0" applyFill="1" applyBorder="1" applyAlignment="1" applyProtection="1">
      <alignment horizontal="left" vertical="center"/>
      <protection hidden="1"/>
    </xf>
    <xf numFmtId="0" fontId="0" fillId="2" borderId="24" xfId="0" applyFill="1" applyBorder="1" applyProtection="1">
      <alignment vertical="center"/>
      <protection hidden="1"/>
    </xf>
    <xf numFmtId="0" fontId="0" fillId="2" borderId="28" xfId="0" applyFill="1" applyBorder="1" applyProtection="1">
      <alignment vertical="center"/>
      <protection hidden="1"/>
    </xf>
    <xf numFmtId="0" fontId="86" fillId="2" borderId="78" xfId="0" applyFont="1" applyFill="1" applyBorder="1" applyProtection="1">
      <alignment vertical="center"/>
      <protection hidden="1"/>
    </xf>
    <xf numFmtId="0" fontId="0" fillId="2" borderId="0" xfId="0" applyFill="1" applyProtection="1">
      <alignment vertical="center"/>
      <protection hidden="1"/>
    </xf>
    <xf numFmtId="0" fontId="0" fillId="2" borderId="71" xfId="0" applyFill="1" applyBorder="1" applyProtection="1">
      <alignment vertical="center"/>
      <protection hidden="1"/>
    </xf>
    <xf numFmtId="0" fontId="72" fillId="2" borderId="78" xfId="0" applyFont="1" applyFill="1" applyBorder="1" applyProtection="1">
      <alignment vertical="center"/>
      <protection hidden="1"/>
    </xf>
    <xf numFmtId="0" fontId="72" fillId="2" borderId="29" xfId="0" applyFont="1" applyFill="1" applyBorder="1" applyProtection="1">
      <alignment vertical="center"/>
      <protection hidden="1"/>
    </xf>
    <xf numFmtId="0" fontId="0" fillId="2" borderId="37" xfId="0" applyFill="1" applyBorder="1" applyProtection="1">
      <alignment vertical="center"/>
      <protection hidden="1"/>
    </xf>
    <xf numFmtId="0" fontId="0" fillId="2" borderId="77" xfId="0" applyFill="1" applyBorder="1" applyProtection="1">
      <alignment vertical="center"/>
      <protection hidden="1"/>
    </xf>
    <xf numFmtId="0" fontId="72" fillId="0" borderId="0" xfId="0" applyFont="1" applyProtection="1">
      <alignment vertical="center"/>
      <protection hidden="1"/>
    </xf>
    <xf numFmtId="0" fontId="18" fillId="12" borderId="0" xfId="0" applyFont="1" applyFill="1" applyAlignment="1" applyProtection="1">
      <alignment horizontal="left" vertical="center"/>
      <protection hidden="1"/>
    </xf>
    <xf numFmtId="0" fontId="28" fillId="6" borderId="0" xfId="0" applyFont="1" applyFill="1" applyProtection="1">
      <alignment vertical="center"/>
      <protection hidden="1"/>
    </xf>
    <xf numFmtId="0" fontId="0" fillId="6" borderId="7" xfId="0" applyFill="1" applyBorder="1" applyProtection="1">
      <alignment vertical="center"/>
      <protection hidden="1"/>
    </xf>
    <xf numFmtId="0" fontId="0" fillId="6" borderId="8" xfId="0" applyFill="1" applyBorder="1" applyProtection="1">
      <alignment vertical="center"/>
      <protection hidden="1"/>
    </xf>
    <xf numFmtId="0" fontId="0" fillId="6" borderId="9" xfId="0" applyFill="1" applyBorder="1" applyProtection="1">
      <alignment vertical="center"/>
      <protection hidden="1"/>
    </xf>
    <xf numFmtId="38" fontId="74" fillId="0" borderId="10" xfId="2" applyFont="1" applyFill="1" applyBorder="1" applyAlignment="1" applyProtection="1">
      <alignment horizontal="center" vertical="center"/>
      <protection locked="0"/>
    </xf>
    <xf numFmtId="0" fontId="87" fillId="2" borderId="55" xfId="0" applyFont="1" applyFill="1" applyBorder="1" applyAlignment="1" applyProtection="1">
      <alignment horizontal="center" vertical="center" wrapText="1"/>
      <protection locked="0"/>
    </xf>
    <xf numFmtId="0" fontId="87" fillId="2" borderId="38" xfId="0" applyFont="1" applyFill="1" applyBorder="1" applyAlignment="1" applyProtection="1">
      <alignment horizontal="center" vertical="center" wrapText="1"/>
      <protection locked="0"/>
    </xf>
    <xf numFmtId="0" fontId="87" fillId="2" borderId="54" xfId="0" applyFont="1" applyFill="1" applyBorder="1" applyAlignment="1" applyProtection="1">
      <alignment horizontal="center" vertical="center" wrapText="1"/>
      <protection locked="0"/>
    </xf>
    <xf numFmtId="38" fontId="88" fillId="0" borderId="0" xfId="2" applyFont="1" applyAlignment="1" applyProtection="1">
      <alignment horizontal="center"/>
      <protection hidden="1"/>
    </xf>
    <xf numFmtId="38" fontId="28" fillId="3" borderId="34" xfId="2" applyFont="1" applyFill="1" applyBorder="1" applyAlignment="1" applyProtection="1">
      <alignment horizontal="center" vertical="center"/>
      <protection hidden="1"/>
    </xf>
    <xf numFmtId="0" fontId="4" fillId="4" borderId="1" xfId="0" applyFont="1" applyFill="1" applyBorder="1" applyProtection="1">
      <alignment vertical="center"/>
      <protection hidden="1"/>
    </xf>
    <xf numFmtId="10" fontId="9" fillId="4" borderId="54" xfId="1" applyNumberFormat="1" applyFont="1" applyFill="1" applyBorder="1" applyAlignment="1" applyProtection="1">
      <alignment horizontal="center" vertical="center"/>
      <protection hidden="1"/>
    </xf>
    <xf numFmtId="38" fontId="7" fillId="4" borderId="55" xfId="0" applyNumberFormat="1" applyFont="1" applyFill="1" applyBorder="1" applyProtection="1">
      <alignment vertical="center"/>
      <protection hidden="1"/>
    </xf>
    <xf numFmtId="0" fontId="7" fillId="12" borderId="38" xfId="0" applyFont="1" applyFill="1" applyBorder="1" applyAlignment="1" applyProtection="1">
      <alignment horizontal="center" vertical="center"/>
      <protection hidden="1"/>
    </xf>
    <xf numFmtId="0" fontId="14" fillId="12" borderId="54" xfId="0" applyFont="1" applyFill="1" applyBorder="1" applyAlignment="1" applyProtection="1">
      <alignment horizontal="center" vertical="center"/>
      <protection hidden="1"/>
    </xf>
    <xf numFmtId="0" fontId="4" fillId="12" borderId="38" xfId="0" applyFont="1" applyFill="1" applyBorder="1" applyAlignment="1" applyProtection="1">
      <alignment horizontal="center" vertical="center"/>
      <protection hidden="1"/>
    </xf>
    <xf numFmtId="0" fontId="4" fillId="12" borderId="54" xfId="0" applyFont="1" applyFill="1" applyBorder="1" applyAlignment="1" applyProtection="1">
      <alignment horizontal="center" vertical="center"/>
      <protection hidden="1"/>
    </xf>
    <xf numFmtId="0" fontId="4" fillId="12" borderId="64" xfId="0" applyFont="1" applyFill="1" applyBorder="1" applyAlignment="1" applyProtection="1">
      <alignment horizontal="center" vertical="center"/>
      <protection hidden="1"/>
    </xf>
    <xf numFmtId="10" fontId="9" fillId="7" borderId="54" xfId="1" applyNumberFormat="1" applyFont="1" applyFill="1" applyBorder="1" applyAlignment="1" applyProtection="1">
      <alignment horizontal="center" vertical="center"/>
      <protection hidden="1"/>
    </xf>
    <xf numFmtId="38" fontId="7" fillId="7" borderId="55" xfId="0" applyNumberFormat="1" applyFont="1" applyFill="1" applyBorder="1" applyProtection="1">
      <alignment vertical="center"/>
      <protection hidden="1"/>
    </xf>
    <xf numFmtId="38" fontId="7" fillId="7" borderId="81" xfId="0" applyNumberFormat="1" applyFont="1" applyFill="1" applyBorder="1" applyProtection="1">
      <alignment vertical="center"/>
      <protection hidden="1"/>
    </xf>
    <xf numFmtId="0" fontId="49" fillId="0" borderId="59" xfId="0" applyFont="1" applyBorder="1" applyAlignment="1" applyProtection="1">
      <alignment horizontal="center" vertical="center"/>
      <protection locked="0"/>
    </xf>
    <xf numFmtId="0" fontId="49" fillId="0" borderId="60" xfId="0" applyFont="1" applyBorder="1" applyAlignment="1" applyProtection="1">
      <alignment horizontal="center" vertical="center"/>
      <protection locked="0"/>
    </xf>
    <xf numFmtId="0" fontId="89" fillId="0" borderId="46" xfId="0" applyFont="1" applyBorder="1" applyAlignment="1" applyProtection="1">
      <alignment horizontal="center" vertical="center"/>
      <protection locked="0"/>
    </xf>
    <xf numFmtId="0" fontId="53" fillId="0" borderId="47" xfId="0" applyFont="1" applyBorder="1" applyAlignment="1" applyProtection="1">
      <alignment horizontal="center" vertical="center"/>
      <protection locked="0"/>
    </xf>
    <xf numFmtId="38" fontId="49" fillId="2" borderId="19" xfId="2" applyFont="1" applyFill="1" applyBorder="1" applyProtection="1">
      <alignment vertical="center"/>
      <protection locked="0"/>
    </xf>
    <xf numFmtId="0" fontId="87" fillId="2" borderId="59" xfId="0" applyFont="1" applyFill="1" applyBorder="1" applyAlignment="1" applyProtection="1">
      <alignment horizontal="center" vertical="center" wrapText="1"/>
      <protection locked="0"/>
    </xf>
    <xf numFmtId="0" fontId="40" fillId="0" borderId="0" xfId="0" applyFont="1" applyProtection="1">
      <alignment vertical="center"/>
      <protection hidden="1"/>
    </xf>
    <xf numFmtId="0" fontId="72" fillId="6" borderId="56" xfId="0" applyFont="1" applyFill="1" applyBorder="1" applyAlignment="1" applyProtection="1">
      <alignment horizontal="center" vertical="center"/>
      <protection hidden="1"/>
    </xf>
    <xf numFmtId="38" fontId="72" fillId="6" borderId="39" xfId="2" applyFont="1" applyFill="1" applyBorder="1" applyProtection="1">
      <alignment vertical="center"/>
      <protection hidden="1"/>
    </xf>
    <xf numFmtId="0" fontId="72" fillId="6" borderId="42" xfId="0" applyFont="1" applyFill="1" applyBorder="1" applyAlignment="1" applyProtection="1">
      <alignment horizontal="center" vertical="center"/>
      <protection hidden="1"/>
    </xf>
    <xf numFmtId="38" fontId="72" fillId="6" borderId="33" xfId="2" applyFont="1" applyFill="1" applyBorder="1" applyProtection="1">
      <alignment vertical="center"/>
      <protection hidden="1"/>
    </xf>
    <xf numFmtId="0" fontId="72" fillId="6" borderId="43" xfId="0" applyFont="1" applyFill="1" applyBorder="1" applyAlignment="1" applyProtection="1">
      <alignment horizontal="center" vertical="center"/>
      <protection hidden="1"/>
    </xf>
    <xf numFmtId="38" fontId="72" fillId="6" borderId="47" xfId="2" applyFont="1" applyFill="1" applyBorder="1" applyProtection="1">
      <alignment vertical="center"/>
      <protection hidden="1"/>
    </xf>
    <xf numFmtId="37" fontId="91" fillId="7" borderId="82" xfId="4" applyFont="1" applyFill="1" applyBorder="1" applyAlignment="1" applyProtection="1">
      <alignment horizontal="center" vertical="center"/>
      <protection hidden="1"/>
    </xf>
    <xf numFmtId="0" fontId="52" fillId="8" borderId="4" xfId="0" applyFont="1" applyFill="1" applyBorder="1" applyAlignment="1" applyProtection="1">
      <alignment horizontal="center" vertical="center"/>
      <protection hidden="1"/>
    </xf>
    <xf numFmtId="0" fontId="52" fillId="8" borderId="9" xfId="0" applyFont="1" applyFill="1" applyBorder="1" applyAlignment="1" applyProtection="1">
      <alignment horizontal="center" vertical="center"/>
      <protection hidden="1"/>
    </xf>
    <xf numFmtId="38" fontId="52" fillId="4" borderId="16" xfId="2" applyFont="1" applyFill="1" applyBorder="1" applyAlignment="1" applyProtection="1">
      <alignment horizontal="center" vertical="center"/>
      <protection hidden="1"/>
    </xf>
    <xf numFmtId="38" fontId="11" fillId="4" borderId="16" xfId="2" applyFont="1" applyFill="1" applyBorder="1" applyAlignment="1" applyProtection="1">
      <alignment horizontal="right" vertical="center"/>
      <protection hidden="1"/>
    </xf>
    <xf numFmtId="38" fontId="12" fillId="4" borderId="35" xfId="2" applyFont="1" applyFill="1" applyBorder="1" applyAlignment="1" applyProtection="1">
      <alignment horizontal="right" vertical="center"/>
      <protection hidden="1"/>
    </xf>
    <xf numFmtId="38" fontId="11" fillId="4" borderId="35" xfId="2" applyFont="1" applyFill="1" applyBorder="1" applyAlignment="1" applyProtection="1">
      <alignment horizontal="right" vertical="center"/>
      <protection hidden="1"/>
    </xf>
    <xf numFmtId="38" fontId="11" fillId="4" borderId="70" xfId="2" applyFont="1" applyFill="1" applyBorder="1" applyAlignment="1" applyProtection="1">
      <alignment horizontal="center" vertical="center"/>
      <protection hidden="1"/>
    </xf>
    <xf numFmtId="38" fontId="92" fillId="4" borderId="35" xfId="2" applyFont="1" applyFill="1" applyBorder="1" applyAlignment="1" applyProtection="1">
      <alignment horizontal="center" vertical="center"/>
      <protection hidden="1"/>
    </xf>
    <xf numFmtId="38" fontId="52" fillId="7" borderId="16" xfId="2" applyFont="1" applyFill="1" applyBorder="1" applyAlignment="1" applyProtection="1">
      <alignment horizontal="center" vertical="center"/>
      <protection hidden="1"/>
    </xf>
    <xf numFmtId="38" fontId="74" fillId="0" borderId="19" xfId="2" applyFont="1" applyFill="1" applyBorder="1" applyAlignment="1" applyProtection="1">
      <alignment horizontal="center" vertical="center"/>
      <protection locked="0"/>
    </xf>
    <xf numFmtId="38" fontId="94" fillId="0" borderId="0" xfId="2" applyFont="1" applyProtection="1">
      <alignment vertical="center"/>
      <protection hidden="1"/>
    </xf>
    <xf numFmtId="0" fontId="94" fillId="6" borderId="0" xfId="0" applyFont="1" applyFill="1" applyProtection="1">
      <alignment vertical="center"/>
      <protection hidden="1"/>
    </xf>
    <xf numFmtId="0" fontId="72" fillId="6" borderId="0" xfId="0" applyFont="1" applyFill="1" applyAlignment="1">
      <alignment horizontal="left" vertical="center"/>
    </xf>
    <xf numFmtId="0" fontId="72" fillId="6" borderId="0" xfId="0" applyFont="1" applyFill="1">
      <alignment vertical="center"/>
    </xf>
    <xf numFmtId="38" fontId="60" fillId="2" borderId="67" xfId="2" applyFont="1" applyFill="1" applyBorder="1" applyAlignment="1" applyProtection="1">
      <alignment horizontal="center" vertical="center" wrapText="1"/>
      <protection locked="0"/>
    </xf>
    <xf numFmtId="38" fontId="28" fillId="3" borderId="35" xfId="2" applyFont="1" applyFill="1" applyBorder="1" applyAlignment="1" applyProtection="1">
      <alignment horizontal="center" vertical="center" wrapText="1"/>
      <protection hidden="1"/>
    </xf>
    <xf numFmtId="38" fontId="4" fillId="3" borderId="12" xfId="2" applyFont="1" applyFill="1" applyBorder="1" applyAlignment="1" applyProtection="1">
      <alignment horizontal="center" vertical="center"/>
      <protection hidden="1"/>
    </xf>
    <xf numFmtId="0" fontId="4" fillId="5" borderId="64" xfId="0" applyFont="1" applyFill="1" applyBorder="1" applyAlignment="1" applyProtection="1">
      <alignment horizontal="center" vertical="center"/>
      <protection hidden="1"/>
    </xf>
    <xf numFmtId="0" fontId="4" fillId="8" borderId="25" xfId="0" applyFont="1" applyFill="1" applyBorder="1" applyAlignment="1" applyProtection="1">
      <alignment horizontal="center" vertical="center"/>
      <protection hidden="1"/>
    </xf>
    <xf numFmtId="0" fontId="4" fillId="8" borderId="12" xfId="0" applyFont="1" applyFill="1" applyBorder="1" applyAlignment="1" applyProtection="1">
      <alignment horizontal="center" vertical="center"/>
      <protection hidden="1"/>
    </xf>
    <xf numFmtId="0" fontId="4" fillId="8" borderId="36" xfId="0" applyFont="1" applyFill="1" applyBorder="1" applyAlignment="1" applyProtection="1">
      <alignment horizontal="center" vertical="center"/>
      <protection hidden="1"/>
    </xf>
    <xf numFmtId="0" fontId="49" fillId="0" borderId="19" xfId="0" applyFont="1" applyBorder="1" applyAlignment="1" applyProtection="1">
      <alignment horizontal="center" wrapText="1"/>
      <protection locked="0"/>
    </xf>
    <xf numFmtId="176" fontId="49" fillId="0" borderId="19" xfId="0" applyNumberFormat="1" applyFont="1" applyBorder="1" applyAlignment="1" applyProtection="1">
      <alignment horizontal="center" vertical="center"/>
      <protection locked="0"/>
    </xf>
    <xf numFmtId="0" fontId="73" fillId="0" borderId="0" xfId="0" applyFont="1" applyProtection="1">
      <alignment vertical="center"/>
      <protection hidden="1"/>
    </xf>
    <xf numFmtId="0" fontId="4" fillId="0" borderId="20" xfId="0" applyFont="1" applyBorder="1" applyAlignment="1" applyProtection="1">
      <alignment horizontal="center" vertical="center"/>
      <protection locked="0"/>
    </xf>
    <xf numFmtId="0" fontId="53" fillId="0" borderId="26" xfId="0" applyFont="1" applyBorder="1" applyAlignment="1" applyProtection="1">
      <alignment horizontal="right" vertical="center"/>
      <protection locked="0"/>
    </xf>
    <xf numFmtId="0" fontId="53" fillId="0" borderId="20" xfId="0" applyFont="1" applyBorder="1" applyProtection="1">
      <alignment vertical="center"/>
      <protection locked="0"/>
    </xf>
    <xf numFmtId="0" fontId="53" fillId="0" borderId="26" xfId="0" applyFont="1" applyBorder="1" applyProtection="1">
      <alignment vertical="center"/>
      <protection locked="0"/>
    </xf>
    <xf numFmtId="0" fontId="53" fillId="0" borderId="26" xfId="0" applyFont="1" applyBorder="1" applyAlignment="1" applyProtection="1">
      <alignment horizontal="center" vertical="center"/>
      <protection locked="0"/>
    </xf>
    <xf numFmtId="0" fontId="76" fillId="0" borderId="46" xfId="0" applyFont="1" applyBorder="1" applyAlignment="1" applyProtection="1">
      <alignment horizontal="center" vertical="center"/>
      <protection locked="0"/>
    </xf>
    <xf numFmtId="0" fontId="76" fillId="0" borderId="47" xfId="0" applyFont="1" applyBorder="1" applyAlignment="1" applyProtection="1">
      <alignment horizontal="center" vertical="center"/>
      <protection locked="0"/>
    </xf>
    <xf numFmtId="0" fontId="76" fillId="0" borderId="48" xfId="0" applyFont="1" applyBorder="1" applyAlignment="1" applyProtection="1">
      <alignment horizontal="center" vertical="center"/>
      <protection locked="0"/>
    </xf>
    <xf numFmtId="0" fontId="50" fillId="0" borderId="19" xfId="0" applyFont="1" applyBorder="1" applyProtection="1">
      <alignment vertical="center"/>
      <protection locked="0"/>
    </xf>
    <xf numFmtId="0" fontId="50" fillId="0" borderId="10" xfId="0" applyFont="1" applyBorder="1" applyProtection="1">
      <alignment vertical="center"/>
      <protection locked="0"/>
    </xf>
    <xf numFmtId="0" fontId="56" fillId="0" borderId="82" xfId="4" applyNumberFormat="1" applyFont="1" applyBorder="1" applyAlignment="1" applyProtection="1">
      <alignment horizontal="center" vertical="center"/>
      <protection locked="0"/>
    </xf>
    <xf numFmtId="38" fontId="63" fillId="0" borderId="50" xfId="2" applyFont="1" applyBorder="1" applyAlignment="1" applyProtection="1">
      <alignment horizontal="center" vertical="center"/>
      <protection locked="0"/>
    </xf>
    <xf numFmtId="38" fontId="63" fillId="0" borderId="79" xfId="2" applyFont="1" applyBorder="1" applyAlignment="1" applyProtection="1">
      <alignment horizontal="center" vertical="center"/>
      <protection locked="0"/>
    </xf>
    <xf numFmtId="38" fontId="63" fillId="0" borderId="91" xfId="2" applyFont="1" applyBorder="1" applyAlignment="1" applyProtection="1">
      <alignment horizontal="center" vertical="center"/>
      <protection locked="0"/>
    </xf>
    <xf numFmtId="38" fontId="63" fillId="0" borderId="80" xfId="2" applyFont="1" applyFill="1" applyBorder="1" applyAlignment="1" applyProtection="1">
      <alignment horizontal="center" vertical="center"/>
      <protection locked="0"/>
    </xf>
    <xf numFmtId="38" fontId="63" fillId="0" borderId="45" xfId="2" applyFont="1" applyFill="1" applyBorder="1" applyAlignment="1" applyProtection="1">
      <alignment horizontal="center" vertical="center"/>
      <protection locked="0"/>
    </xf>
    <xf numFmtId="0" fontId="76" fillId="8" borderId="67" xfId="0" applyFont="1" applyFill="1" applyBorder="1" applyAlignment="1" applyProtection="1">
      <alignment horizontal="center" vertical="center"/>
      <protection locked="0"/>
    </xf>
    <xf numFmtId="0" fontId="76" fillId="8" borderId="47" xfId="0" applyFont="1" applyFill="1" applyBorder="1" applyAlignment="1" applyProtection="1">
      <alignment horizontal="center" vertical="center"/>
      <protection locked="0"/>
    </xf>
    <xf numFmtId="0" fontId="76" fillId="8" borderId="48" xfId="0" applyFont="1" applyFill="1" applyBorder="1" applyAlignment="1" applyProtection="1">
      <alignment horizontal="center" vertical="center"/>
      <protection locked="0"/>
    </xf>
    <xf numFmtId="38" fontId="90" fillId="0" borderId="66" xfId="2" quotePrefix="1" applyFont="1" applyBorder="1" applyAlignment="1" applyProtection="1">
      <alignment horizontal="center" vertical="center"/>
      <protection locked="0"/>
    </xf>
    <xf numFmtId="0" fontId="4" fillId="6" borderId="3" xfId="0" applyFont="1" applyFill="1" applyBorder="1" applyProtection="1">
      <alignment vertical="center"/>
      <protection hidden="1"/>
    </xf>
    <xf numFmtId="0" fontId="19" fillId="6" borderId="0" xfId="0" applyFont="1" applyFill="1" applyProtection="1">
      <alignment vertical="center"/>
      <protection hidden="1"/>
    </xf>
    <xf numFmtId="0" fontId="20" fillId="6" borderId="0" xfId="0" applyFont="1" applyFill="1" applyProtection="1">
      <alignment vertical="center"/>
      <protection hidden="1"/>
    </xf>
    <xf numFmtId="0" fontId="4" fillId="6" borderId="8" xfId="0" applyFont="1" applyFill="1" applyBorder="1" applyProtection="1">
      <alignment vertical="center"/>
      <protection hidden="1"/>
    </xf>
    <xf numFmtId="38" fontId="63" fillId="0" borderId="0" xfId="2" applyFont="1" applyFill="1" applyBorder="1" applyAlignment="1" applyProtection="1">
      <alignment horizontal="center" vertical="center"/>
      <protection hidden="1"/>
    </xf>
    <xf numFmtId="0" fontId="0" fillId="0" borderId="0" xfId="0" applyAlignment="1" applyProtection="1">
      <alignment horizontal="left" vertical="center"/>
      <protection hidden="1"/>
    </xf>
    <xf numFmtId="0" fontId="64" fillId="0" borderId="0" xfId="0" applyFont="1" applyAlignment="1" applyProtection="1">
      <alignment horizontal="center" vertical="center"/>
      <protection hidden="1"/>
    </xf>
    <xf numFmtId="0" fontId="65" fillId="0" borderId="0" xfId="0" applyFont="1" applyAlignment="1" applyProtection="1">
      <alignment horizontal="center" vertical="center"/>
      <protection hidden="1"/>
    </xf>
    <xf numFmtId="0" fontId="4" fillId="0" borderId="12" xfId="0" applyFont="1" applyBorder="1" applyAlignment="1" applyProtection="1">
      <alignment horizontal="center" vertical="center"/>
      <protection hidden="1"/>
    </xf>
    <xf numFmtId="38" fontId="4" fillId="0" borderId="12" xfId="0" applyNumberFormat="1" applyFont="1" applyBorder="1" applyProtection="1">
      <alignment vertical="center"/>
      <protection hidden="1"/>
    </xf>
    <xf numFmtId="0" fontId="93" fillId="0" borderId="0" xfId="0" applyFont="1" applyAlignment="1" applyProtection="1">
      <alignment horizontal="left" vertical="center"/>
      <protection hidden="1"/>
    </xf>
    <xf numFmtId="0" fontId="4" fillId="0" borderId="27" xfId="0" applyFont="1" applyBorder="1" applyAlignment="1" applyProtection="1">
      <alignment horizontal="center" vertical="center"/>
      <protection hidden="1"/>
    </xf>
    <xf numFmtId="0" fontId="4" fillId="0" borderId="24" xfId="0" applyFont="1" applyBorder="1" applyAlignment="1" applyProtection="1">
      <alignment horizontal="center" vertical="center"/>
      <protection hidden="1"/>
    </xf>
    <xf numFmtId="38" fontId="28" fillId="3" borderId="35" xfId="2" applyFont="1" applyFill="1" applyBorder="1" applyAlignment="1" applyProtection="1">
      <alignment horizontal="center" vertical="center" wrapText="1"/>
      <protection hidden="1"/>
    </xf>
    <xf numFmtId="38" fontId="28" fillId="3" borderId="33" xfId="2" applyFont="1" applyFill="1" applyBorder="1" applyAlignment="1" applyProtection="1">
      <alignment horizontal="center" vertical="center"/>
      <protection hidden="1"/>
    </xf>
    <xf numFmtId="38" fontId="4" fillId="3" borderId="35" xfId="2" applyFont="1" applyFill="1" applyBorder="1" applyAlignment="1" applyProtection="1">
      <alignment horizontal="center" vertical="center"/>
      <protection hidden="1"/>
    </xf>
    <xf numFmtId="38" fontId="4" fillId="3" borderId="33" xfId="2" applyFont="1" applyFill="1" applyBorder="1" applyAlignment="1" applyProtection="1">
      <alignment horizontal="center" vertical="center"/>
      <protection hidden="1"/>
    </xf>
    <xf numFmtId="38" fontId="73" fillId="3" borderId="35" xfId="2" applyFont="1" applyFill="1" applyBorder="1" applyAlignment="1" applyProtection="1">
      <alignment horizontal="center" vertical="center"/>
      <protection hidden="1"/>
    </xf>
    <xf numFmtId="38" fontId="73" fillId="3" borderId="33" xfId="2" applyFont="1" applyFill="1" applyBorder="1" applyAlignment="1" applyProtection="1">
      <alignment horizontal="center" vertical="center"/>
      <protection hidden="1"/>
    </xf>
    <xf numFmtId="38" fontId="104" fillId="3" borderId="12" xfId="2" applyFont="1" applyFill="1" applyBorder="1" applyAlignment="1" applyProtection="1">
      <alignment horizontal="center" vertical="center" wrapText="1"/>
      <protection hidden="1"/>
    </xf>
    <xf numFmtId="38" fontId="104" fillId="3" borderId="12" xfId="2" applyFont="1" applyFill="1" applyBorder="1" applyAlignment="1" applyProtection="1">
      <alignment horizontal="center" vertical="center"/>
      <protection hidden="1"/>
    </xf>
    <xf numFmtId="38" fontId="4" fillId="3" borderId="12" xfId="2" applyFont="1" applyFill="1" applyBorder="1" applyAlignment="1" applyProtection="1">
      <alignment horizontal="center" vertical="center"/>
      <protection hidden="1"/>
    </xf>
    <xf numFmtId="38" fontId="2" fillId="3" borderId="35" xfId="2" applyFont="1" applyFill="1" applyBorder="1" applyAlignment="1" applyProtection="1">
      <alignment horizontal="center" vertical="center" wrapText="1"/>
      <protection hidden="1"/>
    </xf>
    <xf numFmtId="38" fontId="2" fillId="3" borderId="33" xfId="2" applyFont="1" applyFill="1" applyBorder="1" applyAlignment="1" applyProtection="1">
      <alignment horizontal="center" vertical="center"/>
      <protection hidden="1"/>
    </xf>
    <xf numFmtId="38" fontId="95" fillId="3" borderId="59" xfId="2" applyFont="1" applyFill="1" applyBorder="1" applyAlignment="1" applyProtection="1">
      <alignment horizontal="center" vertical="center" wrapText="1"/>
      <protection hidden="1"/>
    </xf>
    <xf numFmtId="38" fontId="95" fillId="3" borderId="60" xfId="2" applyFont="1" applyFill="1" applyBorder="1" applyAlignment="1" applyProtection="1">
      <alignment horizontal="center" vertical="center" wrapText="1"/>
      <protection hidden="1"/>
    </xf>
    <xf numFmtId="38" fontId="28" fillId="3" borderId="27" xfId="2" applyFont="1" applyFill="1" applyBorder="1" applyAlignment="1" applyProtection="1">
      <alignment horizontal="center" vertical="center" wrapText="1"/>
      <protection hidden="1"/>
    </xf>
    <xf numFmtId="38" fontId="28" fillId="3" borderId="29" xfId="2" applyFont="1" applyFill="1" applyBorder="1" applyAlignment="1" applyProtection="1">
      <alignment horizontal="center" vertical="center" wrapText="1"/>
      <protection hidden="1"/>
    </xf>
    <xf numFmtId="38" fontId="11" fillId="3" borderId="38" xfId="2" applyFont="1" applyFill="1" applyBorder="1" applyAlignment="1" applyProtection="1">
      <alignment horizontal="center" vertical="center" wrapText="1"/>
      <protection hidden="1"/>
    </xf>
    <xf numFmtId="38" fontId="11" fillId="3" borderId="55" xfId="2" applyFont="1" applyFill="1" applyBorder="1" applyAlignment="1" applyProtection="1">
      <alignment horizontal="center" vertical="center"/>
      <protection hidden="1"/>
    </xf>
    <xf numFmtId="38" fontId="4" fillId="8" borderId="38" xfId="2" applyFont="1" applyFill="1" applyBorder="1" applyAlignment="1" applyProtection="1">
      <alignment horizontal="center" vertical="center" wrapText="1"/>
      <protection hidden="1"/>
    </xf>
    <xf numFmtId="38" fontId="4" fillId="8" borderId="55" xfId="2" applyFont="1" applyFill="1" applyBorder="1" applyAlignment="1" applyProtection="1">
      <alignment horizontal="center" vertical="center"/>
      <protection hidden="1"/>
    </xf>
    <xf numFmtId="0" fontId="53" fillId="0" borderId="83" xfId="0" applyFont="1" applyBorder="1" applyAlignment="1" applyProtection="1">
      <alignment horizontal="center" vertical="center" wrapText="1"/>
      <protection locked="0"/>
    </xf>
    <xf numFmtId="0" fontId="53" fillId="0" borderId="30" xfId="0" applyFont="1" applyBorder="1" applyAlignment="1" applyProtection="1">
      <alignment horizontal="center" vertical="center"/>
      <protection locked="0"/>
    </xf>
    <xf numFmtId="0" fontId="7" fillId="3" borderId="59" xfId="0" applyFont="1" applyFill="1" applyBorder="1" applyAlignment="1" applyProtection="1">
      <alignment horizontal="center" vertical="center"/>
      <protection hidden="1"/>
    </xf>
    <xf numFmtId="0" fontId="7" fillId="3" borderId="60" xfId="0" applyFont="1" applyFill="1" applyBorder="1" applyAlignment="1" applyProtection="1">
      <alignment horizontal="center" vertical="center"/>
      <protection hidden="1"/>
    </xf>
    <xf numFmtId="38" fontId="4" fillId="8" borderId="28" xfId="2" applyFont="1" applyFill="1" applyBorder="1" applyAlignment="1" applyProtection="1">
      <alignment horizontal="center" vertical="center"/>
      <protection hidden="1"/>
    </xf>
    <xf numFmtId="38" fontId="4" fillId="8" borderId="77" xfId="2" applyFont="1" applyFill="1" applyBorder="1" applyAlignment="1" applyProtection="1">
      <alignment horizontal="center" vertical="center"/>
      <protection hidden="1"/>
    </xf>
    <xf numFmtId="38" fontId="4" fillId="8" borderId="29" xfId="2" applyFont="1" applyFill="1" applyBorder="1" applyAlignment="1" applyProtection="1">
      <alignment horizontal="center" vertical="center" wrapText="1"/>
      <protection hidden="1"/>
    </xf>
    <xf numFmtId="38" fontId="4" fillId="8" borderId="36" xfId="2" applyFont="1" applyFill="1" applyBorder="1" applyAlignment="1" applyProtection="1">
      <alignment horizontal="center" vertical="center"/>
      <protection hidden="1"/>
    </xf>
    <xf numFmtId="38" fontId="96" fillId="0" borderId="2" xfId="2" applyFont="1" applyFill="1" applyBorder="1" applyAlignment="1" applyProtection="1">
      <alignment horizontal="center" vertical="center" wrapText="1"/>
      <protection hidden="1"/>
    </xf>
    <xf numFmtId="38" fontId="96" fillId="0" borderId="7" xfId="2" applyFont="1" applyFill="1" applyBorder="1" applyAlignment="1" applyProtection="1">
      <alignment horizontal="center" vertical="center"/>
      <protection hidden="1"/>
    </xf>
    <xf numFmtId="38" fontId="97" fillId="12" borderId="35" xfId="2" applyFont="1" applyFill="1" applyBorder="1" applyAlignment="1" applyProtection="1">
      <alignment horizontal="center" vertical="center" wrapText="1"/>
      <protection hidden="1"/>
    </xf>
    <xf numFmtId="38" fontId="97" fillId="12" borderId="33" xfId="2" applyFont="1" applyFill="1" applyBorder="1" applyAlignment="1" applyProtection="1">
      <alignment horizontal="center" vertical="center" wrapText="1"/>
      <protection hidden="1"/>
    </xf>
    <xf numFmtId="0" fontId="8" fillId="0" borderId="38" xfId="0" applyFont="1" applyBorder="1" applyAlignment="1" applyProtection="1">
      <alignment horizontal="center" vertical="center" wrapText="1"/>
      <protection locked="0"/>
    </xf>
    <xf numFmtId="0" fontId="8" fillId="0" borderId="55" xfId="0" applyFont="1" applyBorder="1" applyAlignment="1" applyProtection="1">
      <alignment horizontal="center" vertical="center"/>
      <protection locked="0"/>
    </xf>
    <xf numFmtId="0" fontId="4" fillId="5" borderId="83" xfId="0" applyFont="1" applyFill="1" applyBorder="1" applyAlignment="1" applyProtection="1">
      <alignment horizontal="center" vertical="center"/>
      <protection hidden="1"/>
    </xf>
    <xf numFmtId="0" fontId="4" fillId="5" borderId="39" xfId="0" applyFont="1" applyFill="1" applyBorder="1" applyAlignment="1" applyProtection="1">
      <alignment horizontal="center" vertical="center"/>
      <protection hidden="1"/>
    </xf>
    <xf numFmtId="0" fontId="4" fillId="5" borderId="40" xfId="0" applyFont="1" applyFill="1" applyBorder="1" applyAlignment="1" applyProtection="1">
      <alignment horizontal="center" vertical="center"/>
      <protection hidden="1"/>
    </xf>
    <xf numFmtId="0" fontId="4" fillId="5" borderId="84" xfId="0" applyFont="1" applyFill="1" applyBorder="1" applyAlignment="1" applyProtection="1">
      <alignment horizontal="center" vertical="center"/>
      <protection hidden="1"/>
    </xf>
    <xf numFmtId="0" fontId="4" fillId="5" borderId="64" xfId="0" applyFont="1" applyFill="1" applyBorder="1" applyAlignment="1" applyProtection="1">
      <alignment horizontal="center" vertical="center"/>
      <protection hidden="1"/>
    </xf>
    <xf numFmtId="0" fontId="53" fillId="0" borderId="38" xfId="0" applyFont="1" applyBorder="1" applyAlignment="1" applyProtection="1">
      <alignment horizontal="center" vertical="center" wrapText="1"/>
      <protection locked="0"/>
    </xf>
    <xf numFmtId="0" fontId="53" fillId="0" borderId="55" xfId="0" applyFont="1" applyBorder="1" applyAlignment="1" applyProtection="1">
      <alignment horizontal="center" vertical="center"/>
      <protection locked="0"/>
    </xf>
    <xf numFmtId="0" fontId="53" fillId="0" borderId="86" xfId="0" applyFont="1" applyBorder="1" applyAlignment="1" applyProtection="1">
      <alignment horizontal="center" vertical="center"/>
      <protection locked="0"/>
    </xf>
    <xf numFmtId="0" fontId="53" fillId="0" borderId="87" xfId="0" applyFont="1" applyBorder="1" applyAlignment="1" applyProtection="1">
      <alignment horizontal="center" vertical="center"/>
      <protection locked="0"/>
    </xf>
    <xf numFmtId="38" fontId="98" fillId="0" borderId="2" xfId="2" applyFont="1" applyFill="1" applyBorder="1" applyAlignment="1" applyProtection="1">
      <alignment horizontal="center" vertical="center" wrapText="1"/>
      <protection hidden="1"/>
    </xf>
    <xf numFmtId="37" fontId="91" fillId="7" borderId="20" xfId="4" applyFont="1" applyFill="1" applyBorder="1" applyAlignment="1" applyProtection="1">
      <alignment horizontal="center" vertical="center"/>
      <protection hidden="1"/>
    </xf>
    <xf numFmtId="37" fontId="91" fillId="7" borderId="21" xfId="4" applyFont="1" applyFill="1" applyBorder="1" applyAlignment="1" applyProtection="1">
      <alignment horizontal="center" vertical="center"/>
      <protection hidden="1"/>
    </xf>
    <xf numFmtId="0" fontId="56" fillId="0" borderId="20" xfId="4" applyNumberFormat="1" applyFont="1" applyBorder="1" applyAlignment="1" applyProtection="1">
      <alignment horizontal="center" vertical="center"/>
      <protection locked="0"/>
    </xf>
    <xf numFmtId="0" fontId="56" fillId="0" borderId="21" xfId="4" applyNumberFormat="1" applyFont="1" applyBorder="1" applyAlignment="1" applyProtection="1">
      <alignment horizontal="center" vertical="center"/>
      <protection locked="0"/>
    </xf>
    <xf numFmtId="0" fontId="4" fillId="8" borderId="25" xfId="0" applyFont="1" applyFill="1" applyBorder="1" applyAlignment="1" applyProtection="1">
      <alignment horizontal="center" vertical="center"/>
      <protection hidden="1"/>
    </xf>
    <xf numFmtId="0" fontId="4" fillId="8" borderId="12" xfId="0" applyFont="1" applyFill="1" applyBorder="1" applyAlignment="1" applyProtection="1">
      <alignment horizontal="center" vertical="center"/>
      <protection hidden="1"/>
    </xf>
    <xf numFmtId="0" fontId="4" fillId="8" borderId="36" xfId="0" applyFont="1" applyFill="1" applyBorder="1" applyAlignment="1" applyProtection="1">
      <alignment horizontal="center" vertical="center"/>
      <protection hidden="1"/>
    </xf>
    <xf numFmtId="38" fontId="4" fillId="8" borderId="85" xfId="2" applyFont="1" applyFill="1" applyBorder="1" applyAlignment="1" applyProtection="1">
      <alignment horizontal="center" vertical="center" wrapText="1"/>
      <protection hidden="1"/>
    </xf>
    <xf numFmtId="38" fontId="4" fillId="8" borderId="85" xfId="2" applyFont="1" applyFill="1" applyBorder="1" applyAlignment="1" applyProtection="1">
      <alignment horizontal="center" vertical="center"/>
      <protection hidden="1"/>
    </xf>
    <xf numFmtId="38" fontId="63" fillId="5" borderId="59" xfId="2" applyFont="1" applyFill="1" applyBorder="1" applyAlignment="1" applyProtection="1">
      <alignment horizontal="center" vertical="center"/>
      <protection hidden="1"/>
    </xf>
    <xf numFmtId="38" fontId="63" fillId="5" borderId="60" xfId="2" applyFont="1" applyFill="1" applyBorder="1" applyAlignment="1" applyProtection="1">
      <alignment horizontal="center" vertical="center"/>
      <protection hidden="1"/>
    </xf>
    <xf numFmtId="37" fontId="99" fillId="0" borderId="68" xfId="4" applyFont="1" applyBorder="1" applyAlignment="1" applyProtection="1">
      <alignment horizontal="center" vertical="center"/>
      <protection hidden="1"/>
    </xf>
    <xf numFmtId="37" fontId="99" fillId="0" borderId="58" xfId="4" applyFont="1" applyBorder="1" applyAlignment="1" applyProtection="1">
      <alignment horizontal="center" vertical="center"/>
      <protection hidden="1"/>
    </xf>
    <xf numFmtId="37" fontId="99" fillId="0" borderId="88" xfId="4" applyFont="1" applyBorder="1" applyAlignment="1" applyProtection="1">
      <alignment horizontal="center" vertical="center"/>
      <protection hidden="1"/>
    </xf>
    <xf numFmtId="176" fontId="102" fillId="0" borderId="20" xfId="4" applyNumberFormat="1" applyFont="1" applyBorder="1" applyAlignment="1" applyProtection="1">
      <alignment horizontal="center" vertical="center"/>
      <protection locked="0"/>
    </xf>
    <xf numFmtId="176" fontId="102" fillId="0" borderId="26" xfId="4" applyNumberFormat="1" applyFont="1" applyBorder="1" applyAlignment="1" applyProtection="1">
      <alignment horizontal="center" vertical="center"/>
      <protection locked="0"/>
    </xf>
    <xf numFmtId="176" fontId="102" fillId="0" borderId="21" xfId="4" applyNumberFormat="1" applyFont="1" applyBorder="1" applyAlignment="1" applyProtection="1">
      <alignment horizontal="center" vertical="center"/>
      <protection locked="0"/>
    </xf>
    <xf numFmtId="37" fontId="91" fillId="7" borderId="80" xfId="4" applyFont="1" applyFill="1" applyBorder="1" applyAlignment="1" applyProtection="1">
      <alignment horizontal="center" vertical="center"/>
      <protection hidden="1"/>
    </xf>
    <xf numFmtId="37" fontId="91" fillId="7" borderId="44" xfId="4" applyFont="1" applyFill="1" applyBorder="1" applyAlignment="1" applyProtection="1">
      <alignment horizontal="center" vertical="center"/>
      <protection hidden="1"/>
    </xf>
    <xf numFmtId="37" fontId="91" fillId="7" borderId="45" xfId="4" applyFont="1" applyFill="1" applyBorder="1" applyAlignment="1" applyProtection="1">
      <alignment horizontal="center" vertical="center"/>
      <protection hidden="1"/>
    </xf>
    <xf numFmtId="176" fontId="103" fillId="0" borderId="80" xfId="4" applyNumberFormat="1" applyFont="1" applyBorder="1" applyAlignment="1" applyProtection="1">
      <alignment horizontal="center" vertical="center"/>
      <protection locked="0"/>
    </xf>
    <xf numFmtId="176" fontId="103" fillId="0" borderId="44" xfId="4" applyNumberFormat="1" applyFont="1" applyBorder="1" applyAlignment="1" applyProtection="1">
      <alignment horizontal="center" vertical="center"/>
      <protection locked="0"/>
    </xf>
    <xf numFmtId="176" fontId="103" fillId="0" borderId="45" xfId="4" applyNumberFormat="1" applyFont="1" applyBorder="1" applyAlignment="1" applyProtection="1">
      <alignment horizontal="center" vertical="center"/>
      <protection locked="0"/>
    </xf>
    <xf numFmtId="38" fontId="2" fillId="3" borderId="28" xfId="2" applyFont="1" applyFill="1" applyBorder="1" applyAlignment="1" applyProtection="1">
      <alignment horizontal="center" vertical="center" wrapText="1"/>
      <protection hidden="1"/>
    </xf>
    <xf numFmtId="38" fontId="2" fillId="3" borderId="77" xfId="2" applyFont="1" applyFill="1" applyBorder="1" applyAlignment="1" applyProtection="1">
      <alignment horizontal="center" vertical="center"/>
      <protection hidden="1"/>
    </xf>
    <xf numFmtId="38" fontId="8" fillId="8" borderId="38" xfId="2" applyFont="1" applyFill="1" applyBorder="1" applyAlignment="1" applyProtection="1">
      <alignment horizontal="center" vertical="center"/>
      <protection hidden="1"/>
    </xf>
    <xf numFmtId="38" fontId="8" fillId="8" borderId="55" xfId="2" applyFont="1" applyFill="1" applyBorder="1" applyAlignment="1" applyProtection="1">
      <alignment horizontal="center" vertical="center"/>
      <protection hidden="1"/>
    </xf>
    <xf numFmtId="38" fontId="60" fillId="2" borderId="20" xfId="2" applyFont="1" applyFill="1" applyBorder="1" applyAlignment="1" applyProtection="1">
      <alignment horizontal="center" vertical="center" wrapText="1"/>
      <protection locked="0"/>
    </xf>
    <xf numFmtId="38" fontId="60" fillId="2" borderId="26" xfId="2" applyFont="1" applyFill="1" applyBorder="1" applyAlignment="1" applyProtection="1">
      <alignment horizontal="center" vertical="center" wrapText="1"/>
      <protection locked="0"/>
    </xf>
    <xf numFmtId="38" fontId="60" fillId="2" borderId="21" xfId="2" applyFont="1" applyFill="1" applyBorder="1" applyAlignment="1" applyProtection="1">
      <alignment horizontal="center" vertical="center" wrapText="1"/>
      <protection locked="0"/>
    </xf>
    <xf numFmtId="38" fontId="2" fillId="8" borderId="36" xfId="2" applyFont="1" applyFill="1" applyBorder="1" applyAlignment="1" applyProtection="1">
      <alignment horizontal="center" vertical="center"/>
      <protection hidden="1"/>
    </xf>
    <xf numFmtId="38" fontId="2" fillId="8" borderId="34" xfId="2" applyFont="1" applyFill="1" applyBorder="1" applyAlignment="1" applyProtection="1">
      <alignment horizontal="center" vertical="center"/>
      <protection hidden="1"/>
    </xf>
    <xf numFmtId="38" fontId="2" fillId="8" borderId="25" xfId="2" applyFont="1" applyFill="1" applyBorder="1" applyAlignment="1" applyProtection="1">
      <alignment horizontal="center" vertical="center"/>
      <protection hidden="1"/>
    </xf>
    <xf numFmtId="38" fontId="2" fillId="4" borderId="86" xfId="2" applyFont="1" applyFill="1" applyBorder="1" applyAlignment="1" applyProtection="1">
      <alignment horizontal="center" vertical="center"/>
      <protection hidden="1"/>
    </xf>
    <xf numFmtId="38" fontId="2" fillId="4" borderId="89" xfId="2" applyFont="1" applyFill="1" applyBorder="1" applyAlignment="1" applyProtection="1">
      <alignment horizontal="center" vertical="center"/>
      <protection hidden="1"/>
    </xf>
    <xf numFmtId="38" fontId="2" fillId="4" borderId="83" xfId="2" applyFont="1" applyFill="1" applyBorder="1" applyAlignment="1" applyProtection="1">
      <alignment horizontal="center" vertical="center"/>
      <protection hidden="1"/>
    </xf>
    <xf numFmtId="38" fontId="2" fillId="13" borderId="36" xfId="2" applyFont="1" applyFill="1" applyBorder="1" applyAlignment="1" applyProtection="1">
      <alignment horizontal="center" vertical="center"/>
      <protection hidden="1"/>
    </xf>
    <xf numFmtId="38" fontId="2" fillId="13" borderId="34" xfId="2" applyFont="1" applyFill="1" applyBorder="1" applyAlignment="1" applyProtection="1">
      <alignment horizontal="center" vertical="center"/>
      <protection hidden="1"/>
    </xf>
    <xf numFmtId="38" fontId="2" fillId="13" borderId="25" xfId="2" applyFont="1" applyFill="1" applyBorder="1" applyAlignment="1" applyProtection="1">
      <alignment horizontal="center" vertical="center"/>
      <protection hidden="1"/>
    </xf>
    <xf numFmtId="38" fontId="100" fillId="5" borderId="20" xfId="2" applyFont="1" applyFill="1" applyBorder="1" applyAlignment="1" applyProtection="1">
      <alignment horizontal="center" vertical="center"/>
      <protection hidden="1"/>
    </xf>
    <xf numFmtId="38" fontId="100" fillId="5" borderId="26" xfId="2" applyFont="1" applyFill="1" applyBorder="1" applyAlignment="1" applyProtection="1">
      <alignment horizontal="center" vertical="center"/>
      <protection hidden="1"/>
    </xf>
    <xf numFmtId="38" fontId="100" fillId="5" borderId="21" xfId="2" applyFont="1" applyFill="1" applyBorder="1" applyAlignment="1" applyProtection="1">
      <alignment horizontal="center" vertical="center"/>
      <protection hidden="1"/>
    </xf>
    <xf numFmtId="38" fontId="2" fillId="3" borderId="27" xfId="2" applyFont="1" applyFill="1" applyBorder="1" applyAlignment="1" applyProtection="1">
      <alignment horizontal="center" vertical="center"/>
      <protection hidden="1"/>
    </xf>
    <xf numFmtId="38" fontId="2" fillId="3" borderId="24" xfId="2" applyFont="1" applyFill="1" applyBorder="1" applyAlignment="1" applyProtection="1">
      <alignment horizontal="center" vertical="center"/>
      <protection hidden="1"/>
    </xf>
    <xf numFmtId="38" fontId="2" fillId="3" borderId="28" xfId="2" applyFont="1" applyFill="1" applyBorder="1" applyAlignment="1" applyProtection="1">
      <alignment horizontal="center" vertical="center"/>
      <protection hidden="1"/>
    </xf>
    <xf numFmtId="38" fontId="2" fillId="14" borderId="87" xfId="2" applyFont="1" applyFill="1" applyBorder="1" applyAlignment="1" applyProtection="1">
      <alignment horizontal="center" vertical="center"/>
      <protection hidden="1"/>
    </xf>
    <xf numFmtId="38" fontId="2" fillId="14" borderId="90" xfId="2" applyFont="1" applyFill="1" applyBorder="1" applyAlignment="1" applyProtection="1">
      <alignment horizontal="center" vertical="center"/>
      <protection hidden="1"/>
    </xf>
    <xf numFmtId="38" fontId="2" fillId="14" borderId="30" xfId="2" applyFont="1" applyFill="1" applyBorder="1" applyAlignment="1" applyProtection="1">
      <alignment horizontal="center" vertical="center"/>
      <protection hidden="1"/>
    </xf>
    <xf numFmtId="38" fontId="2" fillId="15" borderId="36" xfId="2" applyFont="1" applyFill="1" applyBorder="1" applyAlignment="1" applyProtection="1">
      <alignment horizontal="center" vertical="center"/>
      <protection hidden="1"/>
    </xf>
    <xf numFmtId="38" fontId="2" fillId="15" borderId="34" xfId="2" applyFont="1" applyFill="1" applyBorder="1" applyAlignment="1" applyProtection="1">
      <alignment horizontal="center" vertical="center"/>
      <protection hidden="1"/>
    </xf>
    <xf numFmtId="38" fontId="2" fillId="15" borderId="25" xfId="2" applyFont="1" applyFill="1" applyBorder="1" applyAlignment="1" applyProtection="1">
      <alignment horizontal="center" vertical="center"/>
      <protection hidden="1"/>
    </xf>
    <xf numFmtId="177" fontId="4" fillId="6" borderId="0" xfId="0" applyNumberFormat="1" applyFont="1" applyFill="1" applyAlignment="1" applyProtection="1">
      <alignment horizontal="center" vertical="center"/>
      <protection hidden="1"/>
    </xf>
    <xf numFmtId="0" fontId="49" fillId="0" borderId="10" xfId="0" applyFont="1" applyBorder="1" applyAlignment="1" applyProtection="1">
      <alignment horizontal="center" vertical="center"/>
      <protection hidden="1"/>
    </xf>
    <xf numFmtId="0" fontId="49" fillId="0" borderId="10" xfId="0" applyFont="1" applyBorder="1" applyAlignment="1" applyProtection="1">
      <alignment horizontal="center" wrapText="1"/>
      <protection hidden="1"/>
    </xf>
    <xf numFmtId="176" fontId="49" fillId="0" borderId="10" xfId="0" applyNumberFormat="1" applyFont="1" applyBorder="1" applyAlignment="1" applyProtection="1">
      <alignment horizontal="center" wrapText="1"/>
      <protection hidden="1"/>
    </xf>
    <xf numFmtId="38" fontId="49" fillId="2" borderId="10" xfId="2" applyFont="1" applyFill="1" applyBorder="1" applyProtection="1">
      <alignment vertical="center"/>
      <protection hidden="1"/>
    </xf>
    <xf numFmtId="0" fontId="50" fillId="0" borderId="10" xfId="0" applyFont="1" applyBorder="1" applyProtection="1">
      <alignment vertical="center"/>
      <protection hidden="1"/>
    </xf>
    <xf numFmtId="38" fontId="63" fillId="0" borderId="10" xfId="2" applyFont="1" applyFill="1" applyBorder="1" applyAlignment="1" applyProtection="1">
      <alignment horizontal="center" vertical="center"/>
      <protection hidden="1"/>
    </xf>
    <xf numFmtId="38" fontId="74" fillId="0" borderId="10" xfId="2" applyFont="1" applyFill="1" applyBorder="1" applyAlignment="1" applyProtection="1">
      <alignment horizontal="center" vertical="center"/>
      <protection hidden="1"/>
    </xf>
    <xf numFmtId="0" fontId="101" fillId="0" borderId="10" xfId="0" applyFont="1" applyBorder="1" applyAlignment="1" applyProtection="1">
      <alignment horizontal="center" wrapText="1"/>
      <protection hidden="1"/>
    </xf>
    <xf numFmtId="176" fontId="49" fillId="0" borderId="10" xfId="0" applyNumberFormat="1" applyFont="1" applyBorder="1" applyAlignment="1" applyProtection="1">
      <alignment horizontal="center" vertical="center"/>
      <protection hidden="1"/>
    </xf>
    <xf numFmtId="38" fontId="75" fillId="0" borderId="10" xfId="2" applyFont="1" applyFill="1" applyBorder="1" applyAlignment="1" applyProtection="1">
      <alignment horizontal="center" vertical="center"/>
      <protection hidden="1"/>
    </xf>
    <xf numFmtId="0" fontId="49" fillId="0" borderId="10" xfId="0" applyFont="1" applyBorder="1" applyProtection="1">
      <alignment vertical="center"/>
      <protection hidden="1"/>
    </xf>
    <xf numFmtId="0" fontId="49" fillId="0" borderId="11" xfId="0" applyFont="1" applyBorder="1" applyAlignment="1" applyProtection="1">
      <alignment horizontal="center" vertical="center"/>
      <protection hidden="1"/>
    </xf>
    <xf numFmtId="0" fontId="49" fillId="0" borderId="11" xfId="0" applyFont="1" applyBorder="1" applyProtection="1">
      <alignment vertical="center"/>
      <protection hidden="1"/>
    </xf>
    <xf numFmtId="176" fontId="49" fillId="0" borderId="11" xfId="0" applyNumberFormat="1" applyFont="1" applyBorder="1" applyAlignment="1" applyProtection="1">
      <alignment horizontal="center" wrapText="1"/>
      <protection hidden="1"/>
    </xf>
    <xf numFmtId="38" fontId="49" fillId="2" borderId="11" xfId="2" applyFont="1" applyFill="1" applyBorder="1" applyProtection="1">
      <alignment vertical="center"/>
      <protection hidden="1"/>
    </xf>
    <xf numFmtId="0" fontId="50" fillId="0" borderId="11" xfId="0" applyFont="1" applyBorder="1" applyProtection="1">
      <alignment vertical="center"/>
      <protection hidden="1"/>
    </xf>
    <xf numFmtId="38" fontId="63" fillId="0" borderId="11" xfId="2" applyFont="1" applyFill="1" applyBorder="1" applyAlignment="1" applyProtection="1">
      <alignment horizontal="center" vertical="center"/>
      <protection hidden="1"/>
    </xf>
    <xf numFmtId="38" fontId="75" fillId="0" borderId="11" xfId="2" applyFont="1" applyFill="1" applyBorder="1" applyAlignment="1" applyProtection="1">
      <alignment horizontal="center" vertical="center"/>
      <protection hidden="1"/>
    </xf>
    <xf numFmtId="38" fontId="60" fillId="2" borderId="20" xfId="2" applyFont="1" applyFill="1" applyBorder="1" applyAlignment="1" applyProtection="1">
      <alignment horizontal="center" vertical="center" wrapText="1"/>
      <protection hidden="1"/>
    </xf>
    <xf numFmtId="38" fontId="60" fillId="2" borderId="26" xfId="2" applyFont="1" applyFill="1" applyBorder="1" applyAlignment="1" applyProtection="1">
      <alignment horizontal="center" vertical="center" wrapText="1"/>
      <protection hidden="1"/>
    </xf>
    <xf numFmtId="38" fontId="60" fillId="2" borderId="21" xfId="2" applyFont="1" applyFill="1" applyBorder="1" applyAlignment="1" applyProtection="1">
      <alignment horizontal="center" vertical="center" wrapText="1"/>
      <protection hidden="1"/>
    </xf>
    <xf numFmtId="38" fontId="60" fillId="2" borderId="50" xfId="2" applyFont="1" applyFill="1" applyBorder="1" applyAlignment="1" applyProtection="1">
      <alignment horizontal="center" vertical="center" wrapText="1"/>
      <protection hidden="1"/>
    </xf>
    <xf numFmtId="38" fontId="60" fillId="2" borderId="44" xfId="2" applyFont="1" applyFill="1" applyBorder="1" applyAlignment="1" applyProtection="1">
      <alignment horizontal="center" vertical="center" wrapText="1"/>
      <protection hidden="1"/>
    </xf>
    <xf numFmtId="38" fontId="60" fillId="2" borderId="45" xfId="2" applyFont="1" applyFill="1" applyBorder="1" applyAlignment="1" applyProtection="1">
      <alignment horizontal="center" vertical="center" wrapText="1"/>
      <protection hidden="1"/>
    </xf>
    <xf numFmtId="0" fontId="58" fillId="2" borderId="56" xfId="0" applyFont="1" applyFill="1" applyBorder="1" applyAlignment="1" applyProtection="1">
      <alignment horizontal="center" vertical="center" wrapText="1"/>
      <protection hidden="1"/>
    </xf>
    <xf numFmtId="0" fontId="58" fillId="2" borderId="39" xfId="0" applyFont="1" applyFill="1" applyBorder="1" applyAlignment="1" applyProtection="1">
      <alignment horizontal="center" vertical="center" wrapText="1"/>
      <protection hidden="1"/>
    </xf>
    <xf numFmtId="0" fontId="58" fillId="2" borderId="40" xfId="0" applyFont="1" applyFill="1" applyBorder="1" applyAlignment="1" applyProtection="1">
      <alignment horizontal="center" vertical="center" wrapText="1"/>
      <protection hidden="1"/>
    </xf>
    <xf numFmtId="0" fontId="59" fillId="2" borderId="42" xfId="0" applyFont="1" applyFill="1" applyBorder="1" applyAlignment="1" applyProtection="1">
      <alignment horizontal="center" vertical="center" wrapText="1"/>
      <protection hidden="1"/>
    </xf>
    <xf numFmtId="0" fontId="59" fillId="2" borderId="12" xfId="0" applyFont="1" applyFill="1" applyBorder="1" applyAlignment="1" applyProtection="1">
      <alignment horizontal="center" vertical="center" wrapText="1"/>
      <protection hidden="1"/>
    </xf>
    <xf numFmtId="0" fontId="59" fillId="2" borderId="41" xfId="0" applyFont="1" applyFill="1" applyBorder="1" applyAlignment="1" applyProtection="1">
      <alignment horizontal="center" vertical="center" wrapText="1"/>
      <protection hidden="1"/>
    </xf>
    <xf numFmtId="3" fontId="58" fillId="2" borderId="42" xfId="0" applyNumberFormat="1" applyFont="1" applyFill="1" applyBorder="1" applyAlignment="1" applyProtection="1">
      <alignment horizontal="center" vertical="center" wrapText="1"/>
      <protection hidden="1"/>
    </xf>
    <xf numFmtId="3" fontId="58" fillId="2" borderId="12" xfId="0" applyNumberFormat="1" applyFont="1" applyFill="1" applyBorder="1" applyAlignment="1" applyProtection="1">
      <alignment horizontal="center" vertical="center" wrapText="1"/>
      <protection hidden="1"/>
    </xf>
    <xf numFmtId="3" fontId="58" fillId="2" borderId="41" xfId="0" applyNumberFormat="1" applyFont="1" applyFill="1" applyBorder="1" applyAlignment="1" applyProtection="1">
      <alignment horizontal="center" vertical="center" wrapText="1"/>
      <protection hidden="1"/>
    </xf>
    <xf numFmtId="38" fontId="58" fillId="2" borderId="42" xfId="2" applyFont="1" applyFill="1" applyBorder="1" applyAlignment="1" applyProtection="1">
      <alignment horizontal="center" vertical="center" wrapText="1"/>
      <protection hidden="1"/>
    </xf>
    <xf numFmtId="38" fontId="58" fillId="2" borderId="12" xfId="2" applyFont="1" applyFill="1" applyBorder="1" applyAlignment="1" applyProtection="1">
      <alignment horizontal="center" vertical="center" wrapText="1"/>
      <protection hidden="1"/>
    </xf>
    <xf numFmtId="38" fontId="58" fillId="2" borderId="41" xfId="2" applyFont="1" applyFill="1" applyBorder="1" applyAlignment="1" applyProtection="1">
      <alignment horizontal="center" vertical="center" wrapText="1"/>
      <protection hidden="1"/>
    </xf>
    <xf numFmtId="3" fontId="58" fillId="2" borderId="43" xfId="0" applyNumberFormat="1" applyFont="1" applyFill="1" applyBorder="1" applyAlignment="1" applyProtection="1">
      <alignment horizontal="center" vertical="center" wrapText="1"/>
      <protection hidden="1"/>
    </xf>
    <xf numFmtId="3" fontId="58" fillId="2" borderId="31" xfId="0" applyNumberFormat="1" applyFont="1" applyFill="1" applyBorder="1" applyAlignment="1" applyProtection="1">
      <alignment horizontal="center" vertical="center" wrapText="1"/>
      <protection hidden="1"/>
    </xf>
    <xf numFmtId="3" fontId="58" fillId="2" borderId="32" xfId="0" applyNumberFormat="1" applyFont="1" applyFill="1" applyBorder="1" applyAlignment="1" applyProtection="1">
      <alignment horizontal="center" vertical="center" wrapText="1"/>
      <protection hidden="1"/>
    </xf>
  </cellXfs>
  <cellStyles count="5">
    <cellStyle name="パーセント" xfId="1" builtinId="5"/>
    <cellStyle name="桁区切り" xfId="2" builtinId="6"/>
    <cellStyle name="標準" xfId="0" builtinId="0"/>
    <cellStyle name="標準_Sheet1" xfId="3" xr:uid="{00000000-0005-0000-0000-000003000000}"/>
    <cellStyle name="標準_退職金制度診断システム1_04" xfId="4" xr:uid="{00000000-0005-0000-0000-000004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13</xdr:col>
      <xdr:colOff>19050</xdr:colOff>
      <xdr:row>32</xdr:row>
      <xdr:rowOff>0</xdr:rowOff>
    </xdr:from>
    <xdr:to>
      <xdr:col>13</xdr:col>
      <xdr:colOff>533400</xdr:colOff>
      <xdr:row>34</xdr:row>
      <xdr:rowOff>0</xdr:rowOff>
    </xdr:to>
    <xdr:sp macro="" textlink="">
      <xdr:nvSpPr>
        <xdr:cNvPr id="2" name="左右矢印 1">
          <a:extLst>
            <a:ext uri="{FF2B5EF4-FFF2-40B4-BE49-F238E27FC236}">
              <a16:creationId xmlns:a16="http://schemas.microsoft.com/office/drawing/2014/main" id="{00000000-0008-0000-0000-000002000000}"/>
            </a:ext>
          </a:extLst>
        </xdr:cNvPr>
        <xdr:cNvSpPr/>
      </xdr:nvSpPr>
      <xdr:spPr>
        <a:xfrm>
          <a:off x="7410450" y="4752975"/>
          <a:ext cx="514350" cy="342900"/>
        </a:xfrm>
        <a:prstGeom prst="leftRightArrow">
          <a:avLst/>
        </a:prstGeom>
        <a:solidFill>
          <a:schemeClr val="bg1"/>
        </a:solidFill>
        <a:ln>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15</xdr:col>
      <xdr:colOff>657225</xdr:colOff>
      <xdr:row>32</xdr:row>
      <xdr:rowOff>114300</xdr:rowOff>
    </xdr:from>
    <xdr:to>
      <xdr:col>19</xdr:col>
      <xdr:colOff>133350</xdr:colOff>
      <xdr:row>39</xdr:row>
      <xdr:rowOff>66675</xdr:rowOff>
    </xdr:to>
    <xdr:grpSp>
      <xdr:nvGrpSpPr>
        <xdr:cNvPr id="1344" name="グループ化 12">
          <a:extLst>
            <a:ext uri="{FF2B5EF4-FFF2-40B4-BE49-F238E27FC236}">
              <a16:creationId xmlns:a16="http://schemas.microsoft.com/office/drawing/2014/main" id="{00000000-0008-0000-0000-000040050000}"/>
            </a:ext>
          </a:extLst>
        </xdr:cNvPr>
        <xdr:cNvGrpSpPr>
          <a:grpSpLocks/>
        </xdr:cNvGrpSpPr>
      </xdr:nvGrpSpPr>
      <xdr:grpSpPr bwMode="auto">
        <a:xfrm>
          <a:off x="8475345" y="5173980"/>
          <a:ext cx="1983105" cy="1125855"/>
          <a:chOff x="9296400" y="4867275"/>
          <a:chExt cx="2219325" cy="1152525"/>
        </a:xfrm>
      </xdr:grpSpPr>
      <xdr:sp macro="" textlink="">
        <xdr:nvSpPr>
          <xdr:cNvPr id="9" name="右矢印 8">
            <a:extLst>
              <a:ext uri="{FF2B5EF4-FFF2-40B4-BE49-F238E27FC236}">
                <a16:creationId xmlns:a16="http://schemas.microsoft.com/office/drawing/2014/main" id="{00000000-0008-0000-0000-000009000000}"/>
              </a:ext>
            </a:extLst>
          </xdr:cNvPr>
          <xdr:cNvSpPr/>
        </xdr:nvSpPr>
        <xdr:spPr>
          <a:xfrm rot="845334">
            <a:off x="9296400" y="5229225"/>
            <a:ext cx="828675" cy="133350"/>
          </a:xfrm>
          <a:prstGeom prst="rightArrow">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sp macro="" textlink="">
        <xdr:nvSpPr>
          <xdr:cNvPr id="10" name="右矢印 9">
            <a:extLst>
              <a:ext uri="{FF2B5EF4-FFF2-40B4-BE49-F238E27FC236}">
                <a16:creationId xmlns:a16="http://schemas.microsoft.com/office/drawing/2014/main" id="{00000000-0008-0000-0000-00000A000000}"/>
              </a:ext>
            </a:extLst>
          </xdr:cNvPr>
          <xdr:cNvSpPr/>
        </xdr:nvSpPr>
        <xdr:spPr>
          <a:xfrm rot="845334">
            <a:off x="10687050" y="5886450"/>
            <a:ext cx="828675" cy="133350"/>
          </a:xfrm>
          <a:prstGeom prst="rightArrow">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sp macro="" textlink="">
        <xdr:nvSpPr>
          <xdr:cNvPr id="11" name="右矢印 10">
            <a:extLst>
              <a:ext uri="{FF2B5EF4-FFF2-40B4-BE49-F238E27FC236}">
                <a16:creationId xmlns:a16="http://schemas.microsoft.com/office/drawing/2014/main" id="{00000000-0008-0000-0000-00000B000000}"/>
              </a:ext>
            </a:extLst>
          </xdr:cNvPr>
          <xdr:cNvSpPr/>
        </xdr:nvSpPr>
        <xdr:spPr>
          <a:xfrm rot="20754666" flipH="1">
            <a:off x="9982200" y="5553075"/>
            <a:ext cx="828675" cy="133350"/>
          </a:xfrm>
          <a:prstGeom prst="rightArrow">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sp macro="" textlink="">
        <xdr:nvSpPr>
          <xdr:cNvPr id="12" name="右矢印 11">
            <a:extLst>
              <a:ext uri="{FF2B5EF4-FFF2-40B4-BE49-F238E27FC236}">
                <a16:creationId xmlns:a16="http://schemas.microsoft.com/office/drawing/2014/main" id="{00000000-0008-0000-0000-00000C000000}"/>
              </a:ext>
            </a:extLst>
          </xdr:cNvPr>
          <xdr:cNvSpPr/>
        </xdr:nvSpPr>
        <xdr:spPr>
          <a:xfrm rot="20754666" flipH="1">
            <a:off x="9296400" y="4867275"/>
            <a:ext cx="828675" cy="133350"/>
          </a:xfrm>
          <a:prstGeom prst="rightArrow">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grpSp>
    <xdr:clientData/>
  </xdr:twoCellAnchor>
  <xdr:twoCellAnchor>
    <xdr:from>
      <xdr:col>14</xdr:col>
      <xdr:colOff>0</xdr:colOff>
      <xdr:row>10</xdr:row>
      <xdr:rowOff>83820</xdr:rowOff>
    </xdr:from>
    <xdr:to>
      <xdr:col>19</xdr:col>
      <xdr:colOff>480060</xdr:colOff>
      <xdr:row>14</xdr:row>
      <xdr:rowOff>160020</xdr:rowOff>
    </xdr:to>
    <xdr:sp macro="" textlink="">
      <xdr:nvSpPr>
        <xdr:cNvPr id="3" name="四角形吹き出し 3">
          <a:extLst>
            <a:ext uri="{FF2B5EF4-FFF2-40B4-BE49-F238E27FC236}">
              <a16:creationId xmlns:a16="http://schemas.microsoft.com/office/drawing/2014/main" id="{3455EF36-80DD-FFF8-5DD3-8F29E42BD4E7}"/>
            </a:ext>
          </a:extLst>
        </xdr:cNvPr>
        <xdr:cNvSpPr/>
      </xdr:nvSpPr>
      <xdr:spPr>
        <a:xfrm>
          <a:off x="7239000" y="1607820"/>
          <a:ext cx="3566160" cy="746760"/>
        </a:xfrm>
        <a:prstGeom prst="wedgeRectCallout">
          <a:avLst>
            <a:gd name="adj1" fmla="val -59820"/>
            <a:gd name="adj2" fmla="val 55013"/>
          </a:avLst>
        </a:prstGeom>
        <a:solidFill>
          <a:sysClr val="window" lastClr="FFFFFF"/>
        </a:solidFill>
        <a:ln w="25400" cap="flat" cmpd="sng" algn="ctr">
          <a:solidFill>
            <a:srgbClr val="F79646"/>
          </a:solidFill>
          <a:prstDash val="solid"/>
        </a:ln>
        <a:effectLst/>
      </xdr:spPr>
      <xdr:txBody>
        <a:bodyPr wrap="square" rtlCol="0" anchor="t"/>
        <a:lstStyle/>
        <a:p>
          <a:pPr algn="just">
            <a:buNone/>
          </a:pPr>
          <a:r>
            <a:rPr lang="ja-JP" sz="1100" b="1" kern="100">
              <a:solidFill>
                <a:srgbClr val="FF0000"/>
              </a:solidFill>
              <a:effectLst/>
              <a:latin typeface="Calibri" panose="020F0502020204030204" pitchFamily="34" charset="0"/>
              <a:ea typeface="ＭＳ 明朝" panose="02020609040205080304" pitchFamily="17" charset="-128"/>
              <a:cs typeface="+mn-cs"/>
            </a:rPr>
            <a:t>この「お試し無料版」では、一部シートのセル入力が制限されています。</a:t>
          </a:r>
          <a:endParaRPr lang="ja-JP" sz="105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algn="just">
            <a:buNone/>
          </a:pPr>
          <a:r>
            <a:rPr lang="ja-JP" sz="1100" b="1" u="sng" kern="100">
              <a:solidFill>
                <a:srgbClr val="0000CC"/>
              </a:solidFill>
              <a:effectLst/>
              <a:latin typeface="Calibri" panose="020F0502020204030204" pitchFamily="34" charset="0"/>
              <a:ea typeface="ＭＳ 明朝" panose="02020609040205080304" pitchFamily="17" charset="-128"/>
              <a:cs typeface="+mn-cs"/>
            </a:rPr>
            <a:t>制限のない【有料版】のご購入をご検討ください。</a:t>
          </a:r>
          <a:endParaRPr lang="ja-JP" sz="105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485775</xdr:colOff>
      <xdr:row>5</xdr:row>
      <xdr:rowOff>190500</xdr:rowOff>
    </xdr:from>
    <xdr:to>
      <xdr:col>4</xdr:col>
      <xdr:colOff>781050</xdr:colOff>
      <xdr:row>6</xdr:row>
      <xdr:rowOff>200025</xdr:rowOff>
    </xdr:to>
    <xdr:sp macro="" textlink="">
      <xdr:nvSpPr>
        <xdr:cNvPr id="4253" name="AutoShape 2">
          <a:extLst>
            <a:ext uri="{FF2B5EF4-FFF2-40B4-BE49-F238E27FC236}">
              <a16:creationId xmlns:a16="http://schemas.microsoft.com/office/drawing/2014/main" id="{00000000-0008-0000-0100-00009D100000}"/>
            </a:ext>
          </a:extLst>
        </xdr:cNvPr>
        <xdr:cNvSpPr>
          <a:spLocks noChangeArrowheads="1"/>
        </xdr:cNvSpPr>
      </xdr:nvSpPr>
      <xdr:spPr bwMode="auto">
        <a:xfrm>
          <a:off x="3057525" y="1695450"/>
          <a:ext cx="295275" cy="219075"/>
        </a:xfrm>
        <a:prstGeom prst="downArrow">
          <a:avLst>
            <a:gd name="adj1" fmla="val 50000"/>
            <a:gd name="adj2" fmla="val 25000"/>
          </a:avLst>
        </a:prstGeom>
        <a:solidFill>
          <a:srgbClr val="0000FF"/>
        </a:solidFill>
        <a:ln w="9525">
          <a:solidFill>
            <a:srgbClr val="000000"/>
          </a:solidFill>
          <a:miter lim="800000"/>
          <a:headEnd/>
          <a:tailEnd/>
        </a:ln>
      </xdr:spPr>
    </xdr:sp>
    <xdr:clientData/>
  </xdr:twoCellAnchor>
  <xdr:twoCellAnchor>
    <xdr:from>
      <xdr:col>37</xdr:col>
      <xdr:colOff>466725</xdr:colOff>
      <xdr:row>0</xdr:row>
      <xdr:rowOff>38100</xdr:rowOff>
    </xdr:from>
    <xdr:to>
      <xdr:col>43</xdr:col>
      <xdr:colOff>104775</xdr:colOff>
      <xdr:row>7</xdr:row>
      <xdr:rowOff>9525</xdr:rowOff>
    </xdr:to>
    <xdr:grpSp>
      <xdr:nvGrpSpPr>
        <xdr:cNvPr id="4254" name="グループ化 1">
          <a:extLst>
            <a:ext uri="{FF2B5EF4-FFF2-40B4-BE49-F238E27FC236}">
              <a16:creationId xmlns:a16="http://schemas.microsoft.com/office/drawing/2014/main" id="{00000000-0008-0000-0100-00009E100000}"/>
            </a:ext>
          </a:extLst>
        </xdr:cNvPr>
        <xdr:cNvGrpSpPr>
          <a:grpSpLocks/>
        </xdr:cNvGrpSpPr>
      </xdr:nvGrpSpPr>
      <xdr:grpSpPr bwMode="auto">
        <a:xfrm>
          <a:off x="26062305" y="38100"/>
          <a:ext cx="4331970" cy="1891665"/>
          <a:chOff x="28898851" y="57150"/>
          <a:chExt cx="4857750" cy="1914525"/>
        </a:xfrm>
      </xdr:grpSpPr>
      <xdr:sp macro="" textlink="">
        <xdr:nvSpPr>
          <xdr:cNvPr id="4275" name="AutoShape 1">
            <a:extLst>
              <a:ext uri="{FF2B5EF4-FFF2-40B4-BE49-F238E27FC236}">
                <a16:creationId xmlns:a16="http://schemas.microsoft.com/office/drawing/2014/main" id="{00000000-0008-0000-0100-0000B3100000}"/>
              </a:ext>
            </a:extLst>
          </xdr:cNvPr>
          <xdr:cNvSpPr>
            <a:spLocks noChangeArrowheads="1"/>
          </xdr:cNvSpPr>
        </xdr:nvSpPr>
        <xdr:spPr bwMode="auto">
          <a:xfrm rot="-10080000" flipH="1" flipV="1">
            <a:off x="31387159" y="681905"/>
            <a:ext cx="180000" cy="1289770"/>
          </a:xfrm>
          <a:prstGeom prst="downArrow">
            <a:avLst>
              <a:gd name="adj1" fmla="val 50000"/>
              <a:gd name="adj2" fmla="val 25013"/>
            </a:avLst>
          </a:prstGeom>
          <a:solidFill>
            <a:srgbClr val="FFC000"/>
          </a:solidFill>
          <a:ln w="9525">
            <a:solidFill>
              <a:srgbClr val="FF0000"/>
            </a:solidFill>
            <a:miter lim="800000"/>
            <a:headEnd/>
            <a:tailEnd/>
          </a:ln>
        </xdr:spPr>
      </xdr:sp>
      <xdr:sp macro="" textlink="">
        <xdr:nvSpPr>
          <xdr:cNvPr id="11" name="正方形/長方形 10">
            <a:extLst>
              <a:ext uri="{FF2B5EF4-FFF2-40B4-BE49-F238E27FC236}">
                <a16:creationId xmlns:a16="http://schemas.microsoft.com/office/drawing/2014/main" id="{00000000-0008-0000-0100-00000B000000}"/>
              </a:ext>
            </a:extLst>
          </xdr:cNvPr>
          <xdr:cNvSpPr/>
        </xdr:nvSpPr>
        <xdr:spPr bwMode="auto">
          <a:xfrm>
            <a:off x="28898851" y="57150"/>
            <a:ext cx="4857750" cy="666750"/>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lIns="108000" rIns="72000" rtlCol="0" anchor="t"/>
          <a:lstStyle/>
          <a:p>
            <a:r>
              <a:rPr kumimoji="1" lang="ja-JP" altLang="ja-JP" sz="1100">
                <a:solidFill>
                  <a:srgbClr val="0000CC"/>
                </a:solidFill>
                <a:effectLst/>
                <a:latin typeface="+mn-lt"/>
                <a:ea typeface="+mn-ea"/>
                <a:cs typeface="+mn-cs"/>
              </a:rPr>
              <a:t>■</a:t>
            </a:r>
            <a:r>
              <a:rPr kumimoji="1" lang="ja-JP" altLang="en-US" sz="1100">
                <a:solidFill>
                  <a:srgbClr val="0000CC"/>
                </a:solidFill>
                <a:effectLst/>
                <a:latin typeface="+mn-lt"/>
                <a:ea typeface="+mn-ea"/>
                <a:cs typeface="+mn-cs"/>
              </a:rPr>
              <a:t>旧グレード</a:t>
            </a:r>
            <a:r>
              <a:rPr kumimoji="1" lang="ja-JP" altLang="ja-JP" sz="1100">
                <a:solidFill>
                  <a:srgbClr val="0000CC"/>
                </a:solidFill>
                <a:effectLst/>
                <a:latin typeface="+mn-lt"/>
                <a:ea typeface="+mn-ea"/>
                <a:cs typeface="+mn-cs"/>
              </a:rPr>
              <a:t>級で定昇</a:t>
            </a:r>
            <a:r>
              <a:rPr kumimoji="1" lang="ja-JP" altLang="en-US" sz="1100">
                <a:solidFill>
                  <a:srgbClr val="0000CC"/>
                </a:solidFill>
                <a:effectLst/>
                <a:latin typeface="+mn-lt"/>
                <a:ea typeface="+mn-ea"/>
                <a:cs typeface="+mn-cs"/>
              </a:rPr>
              <a:t>処理を</a:t>
            </a:r>
            <a:r>
              <a:rPr kumimoji="1" lang="ja-JP" altLang="ja-JP" sz="1100">
                <a:solidFill>
                  <a:srgbClr val="0000CC"/>
                </a:solidFill>
                <a:effectLst/>
                <a:latin typeface="+mn-lt"/>
                <a:ea typeface="+mn-ea"/>
                <a:cs typeface="+mn-cs"/>
              </a:rPr>
              <a:t>した後に格付け</a:t>
            </a:r>
            <a:r>
              <a:rPr kumimoji="1" lang="ja-JP" altLang="en-US" sz="1100">
                <a:solidFill>
                  <a:srgbClr val="0000CC"/>
                </a:solidFill>
                <a:effectLst/>
                <a:latin typeface="+mn-lt"/>
                <a:ea typeface="+mn-ea"/>
                <a:cs typeface="+mn-cs"/>
              </a:rPr>
              <a:t>を</a:t>
            </a:r>
            <a:r>
              <a:rPr kumimoji="1" lang="ja-JP" altLang="ja-JP" sz="1100">
                <a:solidFill>
                  <a:srgbClr val="0000CC"/>
                </a:solidFill>
                <a:effectLst/>
                <a:latin typeface="+mn-lt"/>
                <a:ea typeface="+mn-ea"/>
                <a:cs typeface="+mn-cs"/>
              </a:rPr>
              <a:t>変更します</a:t>
            </a:r>
            <a:r>
              <a:rPr kumimoji="1" lang="ja-JP" altLang="en-US" sz="1100">
                <a:solidFill>
                  <a:srgbClr val="0000CC"/>
                </a:solidFill>
                <a:effectLst/>
                <a:latin typeface="+mn-lt"/>
                <a:ea typeface="+mn-ea"/>
                <a:cs typeface="+mn-cs"/>
              </a:rPr>
              <a:t>。</a:t>
            </a:r>
            <a:endParaRPr lang="ja-JP" altLang="ja-JP" sz="1050">
              <a:solidFill>
                <a:srgbClr val="0000CC"/>
              </a:solidFill>
              <a:effectLst/>
            </a:endParaRPr>
          </a:p>
          <a:p>
            <a:pPr algn="l"/>
            <a:r>
              <a:rPr kumimoji="1" lang="ja-JP" altLang="en-US" sz="1050" u="none">
                <a:solidFill>
                  <a:srgbClr val="0000CC"/>
                </a:solidFill>
                <a:latin typeface="+mn-ea"/>
                <a:ea typeface="+mn-ea"/>
              </a:rPr>
              <a:t>■グレード改訂者（昇級・降級・昇格・降格者）の新しい資格を半角で手入力します。</a:t>
            </a:r>
            <a:endParaRPr kumimoji="1" lang="en-US" altLang="ja-JP" sz="1050" u="none">
              <a:solidFill>
                <a:srgbClr val="0000CC"/>
              </a:solidFill>
              <a:latin typeface="+mn-ea"/>
              <a:ea typeface="+mn-ea"/>
            </a:endParaRPr>
          </a:p>
          <a:p>
            <a:pPr algn="l"/>
            <a:r>
              <a:rPr kumimoji="1" lang="ja-JP" altLang="en-US" sz="1050">
                <a:solidFill>
                  <a:srgbClr val="0000CC"/>
                </a:solidFill>
                <a:latin typeface="+mn-ea"/>
                <a:ea typeface="+mn-ea"/>
              </a:rPr>
              <a:t>■原則、グレード昇級（降級）者は、直近上位の評価Ｂに格付けします。</a:t>
            </a:r>
            <a:endParaRPr kumimoji="1" lang="en-US" altLang="ja-JP" sz="1050">
              <a:solidFill>
                <a:srgbClr val="0000CC"/>
              </a:solidFill>
              <a:latin typeface="+mn-ea"/>
              <a:ea typeface="+mn-ea"/>
            </a:endParaRPr>
          </a:p>
        </xdr:txBody>
      </xdr:sp>
    </xdr:grpSp>
    <xdr:clientData/>
  </xdr:twoCellAnchor>
  <xdr:twoCellAnchor>
    <xdr:from>
      <xdr:col>61</xdr:col>
      <xdr:colOff>276225</xdr:colOff>
      <xdr:row>2</xdr:row>
      <xdr:rowOff>266700</xdr:rowOff>
    </xdr:from>
    <xdr:to>
      <xdr:col>62</xdr:col>
      <xdr:colOff>95250</xdr:colOff>
      <xdr:row>3</xdr:row>
      <xdr:rowOff>171450</xdr:rowOff>
    </xdr:to>
    <xdr:sp macro="" textlink="">
      <xdr:nvSpPr>
        <xdr:cNvPr id="4255" name="AutoShape 1">
          <a:extLst>
            <a:ext uri="{FF2B5EF4-FFF2-40B4-BE49-F238E27FC236}">
              <a16:creationId xmlns:a16="http://schemas.microsoft.com/office/drawing/2014/main" id="{00000000-0008-0000-0100-00009F100000}"/>
            </a:ext>
          </a:extLst>
        </xdr:cNvPr>
        <xdr:cNvSpPr>
          <a:spLocks noChangeArrowheads="1"/>
        </xdr:cNvSpPr>
      </xdr:nvSpPr>
      <xdr:spPr bwMode="auto">
        <a:xfrm rot="10800000" flipH="1" flipV="1">
          <a:off x="49082325" y="904875"/>
          <a:ext cx="619125" cy="200025"/>
        </a:xfrm>
        <a:prstGeom prst="downArrow">
          <a:avLst>
            <a:gd name="adj1" fmla="val 50000"/>
            <a:gd name="adj2" fmla="val 25000"/>
          </a:avLst>
        </a:prstGeom>
        <a:solidFill>
          <a:srgbClr val="FFC000"/>
        </a:solidFill>
        <a:ln w="9525">
          <a:solidFill>
            <a:srgbClr val="FF0000"/>
          </a:solidFill>
          <a:miter lim="800000"/>
          <a:headEnd/>
          <a:tailEnd/>
        </a:ln>
      </xdr:spPr>
    </xdr:sp>
    <xdr:clientData/>
  </xdr:twoCellAnchor>
  <xdr:twoCellAnchor>
    <xdr:from>
      <xdr:col>57</xdr:col>
      <xdr:colOff>200025</xdr:colOff>
      <xdr:row>6</xdr:row>
      <xdr:rowOff>28575</xdr:rowOff>
    </xdr:from>
    <xdr:to>
      <xdr:col>57</xdr:col>
      <xdr:colOff>514350</xdr:colOff>
      <xdr:row>6</xdr:row>
      <xdr:rowOff>190500</xdr:rowOff>
    </xdr:to>
    <xdr:sp macro="" textlink="">
      <xdr:nvSpPr>
        <xdr:cNvPr id="4256" name="AutoShape 1">
          <a:extLst>
            <a:ext uri="{FF2B5EF4-FFF2-40B4-BE49-F238E27FC236}">
              <a16:creationId xmlns:a16="http://schemas.microsoft.com/office/drawing/2014/main" id="{00000000-0008-0000-0100-0000A0100000}"/>
            </a:ext>
          </a:extLst>
        </xdr:cNvPr>
        <xdr:cNvSpPr>
          <a:spLocks noChangeArrowheads="1"/>
        </xdr:cNvSpPr>
      </xdr:nvSpPr>
      <xdr:spPr bwMode="auto">
        <a:xfrm rot="10800000" flipH="1" flipV="1">
          <a:off x="44958000" y="1743075"/>
          <a:ext cx="314325" cy="161925"/>
        </a:xfrm>
        <a:prstGeom prst="downArrow">
          <a:avLst>
            <a:gd name="adj1" fmla="val 50000"/>
            <a:gd name="adj2" fmla="val 25000"/>
          </a:avLst>
        </a:prstGeom>
        <a:solidFill>
          <a:srgbClr val="FFC000"/>
        </a:solidFill>
        <a:ln w="9525">
          <a:solidFill>
            <a:srgbClr val="FF0000"/>
          </a:solidFill>
          <a:miter lim="800000"/>
          <a:headEnd/>
          <a:tailEnd/>
        </a:ln>
      </xdr:spPr>
    </xdr:sp>
    <xdr:clientData/>
  </xdr:twoCellAnchor>
  <xdr:twoCellAnchor>
    <xdr:from>
      <xdr:col>28</xdr:col>
      <xdr:colOff>28575</xdr:colOff>
      <xdr:row>3</xdr:row>
      <xdr:rowOff>38100</xdr:rowOff>
    </xdr:from>
    <xdr:to>
      <xdr:col>28</xdr:col>
      <xdr:colOff>200025</xdr:colOff>
      <xdr:row>3</xdr:row>
      <xdr:rowOff>276225</xdr:rowOff>
    </xdr:to>
    <xdr:sp macro="" textlink="">
      <xdr:nvSpPr>
        <xdr:cNvPr id="4257" name="AutoShape 1">
          <a:extLst>
            <a:ext uri="{FF2B5EF4-FFF2-40B4-BE49-F238E27FC236}">
              <a16:creationId xmlns:a16="http://schemas.microsoft.com/office/drawing/2014/main" id="{00000000-0008-0000-0100-0000A1100000}"/>
            </a:ext>
          </a:extLst>
        </xdr:cNvPr>
        <xdr:cNvSpPr>
          <a:spLocks noChangeArrowheads="1"/>
        </xdr:cNvSpPr>
      </xdr:nvSpPr>
      <xdr:spPr bwMode="auto">
        <a:xfrm rot="-5400000" flipH="1" flipV="1">
          <a:off x="20864512" y="1004888"/>
          <a:ext cx="238125" cy="171450"/>
        </a:xfrm>
        <a:prstGeom prst="downArrow">
          <a:avLst>
            <a:gd name="adj1" fmla="val 50000"/>
            <a:gd name="adj2" fmla="val 25000"/>
          </a:avLst>
        </a:prstGeom>
        <a:solidFill>
          <a:srgbClr val="FFC000"/>
        </a:solidFill>
        <a:ln w="9525">
          <a:solidFill>
            <a:srgbClr val="FF0000"/>
          </a:solidFill>
          <a:miter lim="800000"/>
          <a:headEnd/>
          <a:tailEnd/>
        </a:ln>
      </xdr:spPr>
    </xdr:sp>
    <xdr:clientData/>
  </xdr:twoCellAnchor>
  <xdr:twoCellAnchor>
    <xdr:from>
      <xdr:col>28</xdr:col>
      <xdr:colOff>28575</xdr:colOff>
      <xdr:row>4</xdr:row>
      <xdr:rowOff>276225</xdr:rowOff>
    </xdr:from>
    <xdr:to>
      <xdr:col>28</xdr:col>
      <xdr:colOff>200025</xdr:colOff>
      <xdr:row>6</xdr:row>
      <xdr:rowOff>19050</xdr:rowOff>
    </xdr:to>
    <xdr:sp macro="" textlink="">
      <xdr:nvSpPr>
        <xdr:cNvPr id="4258" name="AutoShape 1">
          <a:extLst>
            <a:ext uri="{FF2B5EF4-FFF2-40B4-BE49-F238E27FC236}">
              <a16:creationId xmlns:a16="http://schemas.microsoft.com/office/drawing/2014/main" id="{00000000-0008-0000-0100-0000A2100000}"/>
            </a:ext>
          </a:extLst>
        </xdr:cNvPr>
        <xdr:cNvSpPr>
          <a:spLocks noChangeArrowheads="1"/>
        </xdr:cNvSpPr>
      </xdr:nvSpPr>
      <xdr:spPr bwMode="auto">
        <a:xfrm rot="-5400000" flipH="1" flipV="1">
          <a:off x="20864512" y="1528763"/>
          <a:ext cx="238125" cy="171450"/>
        </a:xfrm>
        <a:prstGeom prst="downArrow">
          <a:avLst>
            <a:gd name="adj1" fmla="val 50000"/>
            <a:gd name="adj2" fmla="val 25000"/>
          </a:avLst>
        </a:prstGeom>
        <a:solidFill>
          <a:srgbClr val="FFC000"/>
        </a:solidFill>
        <a:ln w="9525">
          <a:solidFill>
            <a:srgbClr val="FF0000"/>
          </a:solidFill>
          <a:miter lim="800000"/>
          <a:headEnd/>
          <a:tailEnd/>
        </a:ln>
      </xdr:spPr>
    </xdr:sp>
    <xdr:clientData/>
  </xdr:twoCellAnchor>
  <xdr:twoCellAnchor>
    <xdr:from>
      <xdr:col>30</xdr:col>
      <xdr:colOff>238125</xdr:colOff>
      <xdr:row>6</xdr:row>
      <xdr:rowOff>19050</xdr:rowOff>
    </xdr:from>
    <xdr:to>
      <xdr:col>30</xdr:col>
      <xdr:colOff>476250</xdr:colOff>
      <xdr:row>6</xdr:row>
      <xdr:rowOff>209550</xdr:rowOff>
    </xdr:to>
    <xdr:sp macro="" textlink="">
      <xdr:nvSpPr>
        <xdr:cNvPr id="4259" name="AutoShape 1">
          <a:extLst>
            <a:ext uri="{FF2B5EF4-FFF2-40B4-BE49-F238E27FC236}">
              <a16:creationId xmlns:a16="http://schemas.microsoft.com/office/drawing/2014/main" id="{00000000-0008-0000-0100-0000A3100000}"/>
            </a:ext>
          </a:extLst>
        </xdr:cNvPr>
        <xdr:cNvSpPr>
          <a:spLocks noChangeArrowheads="1"/>
        </xdr:cNvSpPr>
      </xdr:nvSpPr>
      <xdr:spPr bwMode="auto">
        <a:xfrm rot="10800000" flipH="1" flipV="1">
          <a:off x="22355175" y="1733550"/>
          <a:ext cx="238125" cy="190500"/>
        </a:xfrm>
        <a:prstGeom prst="downArrow">
          <a:avLst>
            <a:gd name="adj1" fmla="val 50000"/>
            <a:gd name="adj2" fmla="val 25000"/>
          </a:avLst>
        </a:prstGeom>
        <a:solidFill>
          <a:srgbClr val="FFC000"/>
        </a:solidFill>
        <a:ln w="9525">
          <a:solidFill>
            <a:srgbClr val="FF0000"/>
          </a:solidFill>
          <a:miter lim="800000"/>
          <a:headEnd/>
          <a:tailEnd/>
        </a:ln>
      </xdr:spPr>
    </xdr:sp>
    <xdr:clientData/>
  </xdr:twoCellAnchor>
  <xdr:twoCellAnchor>
    <xdr:from>
      <xdr:col>55</xdr:col>
      <xdr:colOff>352425</xdr:colOff>
      <xdr:row>1</xdr:row>
      <xdr:rowOff>209550</xdr:rowOff>
    </xdr:from>
    <xdr:to>
      <xdr:col>58</xdr:col>
      <xdr:colOff>247650</xdr:colOff>
      <xdr:row>3</xdr:row>
      <xdr:rowOff>257175</xdr:rowOff>
    </xdr:to>
    <xdr:grpSp>
      <xdr:nvGrpSpPr>
        <xdr:cNvPr id="4260" name="グループ化 2">
          <a:extLst>
            <a:ext uri="{FF2B5EF4-FFF2-40B4-BE49-F238E27FC236}">
              <a16:creationId xmlns:a16="http://schemas.microsoft.com/office/drawing/2014/main" id="{00000000-0008-0000-0100-0000A4100000}"/>
            </a:ext>
          </a:extLst>
        </xdr:cNvPr>
        <xdr:cNvGrpSpPr>
          <a:grpSpLocks/>
        </xdr:cNvGrpSpPr>
      </xdr:nvGrpSpPr>
      <xdr:grpSpPr bwMode="auto">
        <a:xfrm>
          <a:off x="39214425" y="552450"/>
          <a:ext cx="1998345" cy="626745"/>
          <a:chOff x="40371712" y="295274"/>
          <a:chExt cx="2233613" cy="638176"/>
        </a:xfrm>
      </xdr:grpSpPr>
      <xdr:sp macro="" textlink="">
        <xdr:nvSpPr>
          <xdr:cNvPr id="4273" name="AutoShape 1">
            <a:extLst>
              <a:ext uri="{FF2B5EF4-FFF2-40B4-BE49-F238E27FC236}">
                <a16:creationId xmlns:a16="http://schemas.microsoft.com/office/drawing/2014/main" id="{00000000-0008-0000-0100-0000B1100000}"/>
              </a:ext>
            </a:extLst>
          </xdr:cNvPr>
          <xdr:cNvSpPr>
            <a:spLocks noChangeArrowheads="1"/>
          </xdr:cNvSpPr>
        </xdr:nvSpPr>
        <xdr:spPr bwMode="auto">
          <a:xfrm rot="10800000" flipH="1" flipV="1">
            <a:off x="41776650" y="771525"/>
            <a:ext cx="314324" cy="161925"/>
          </a:xfrm>
          <a:prstGeom prst="downArrow">
            <a:avLst>
              <a:gd name="adj1" fmla="val 50000"/>
              <a:gd name="adj2" fmla="val 25000"/>
            </a:avLst>
          </a:prstGeom>
          <a:solidFill>
            <a:srgbClr val="FFC000"/>
          </a:solidFill>
          <a:ln w="9525">
            <a:solidFill>
              <a:srgbClr val="FF0000"/>
            </a:solidFill>
            <a:miter lim="800000"/>
            <a:headEnd/>
            <a:tailEnd/>
          </a:ln>
        </xdr:spPr>
      </xdr:sp>
      <xdr:sp macro="" textlink="">
        <xdr:nvSpPr>
          <xdr:cNvPr id="28" name="正方形/長方形 27">
            <a:extLst>
              <a:ext uri="{FF2B5EF4-FFF2-40B4-BE49-F238E27FC236}">
                <a16:creationId xmlns:a16="http://schemas.microsoft.com/office/drawing/2014/main" id="{00000000-0008-0000-0100-00001C000000}"/>
              </a:ext>
            </a:extLst>
          </xdr:cNvPr>
          <xdr:cNvSpPr/>
        </xdr:nvSpPr>
        <xdr:spPr>
          <a:xfrm>
            <a:off x="40371712" y="295274"/>
            <a:ext cx="2233613" cy="504826"/>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lIns="36000" rIns="0" rtlCol="0" anchor="t"/>
          <a:lstStyle/>
          <a:p>
            <a:pPr algn="l"/>
            <a:r>
              <a:rPr kumimoji="1" lang="ja-JP" altLang="en-US" sz="1050">
                <a:solidFill>
                  <a:srgbClr val="0000CC"/>
                </a:solidFill>
                <a:latin typeface="+mn-ea"/>
                <a:ea typeface="+mn-ea"/>
              </a:rPr>
              <a:t>　</a:t>
            </a:r>
            <a:r>
              <a:rPr kumimoji="1" lang="ja-JP" altLang="en-US" sz="1050" baseline="0">
                <a:solidFill>
                  <a:srgbClr val="0000CC"/>
                </a:solidFill>
                <a:latin typeface="+mn-ea"/>
                <a:ea typeface="+mn-ea"/>
              </a:rPr>
              <a:t>■グレード級変更後の、直近上位の</a:t>
            </a:r>
            <a:endParaRPr kumimoji="1" lang="en-US" altLang="ja-JP" sz="1050" baseline="0">
              <a:solidFill>
                <a:srgbClr val="0000CC"/>
              </a:solidFill>
              <a:latin typeface="+mn-ea"/>
              <a:ea typeface="+mn-ea"/>
            </a:endParaRPr>
          </a:p>
          <a:p>
            <a:pPr algn="l"/>
            <a:r>
              <a:rPr kumimoji="1" lang="ja-JP" altLang="en-US" sz="1050" baseline="0">
                <a:solidFill>
                  <a:srgbClr val="0000CC"/>
                </a:solidFill>
                <a:latin typeface="+mn-ea"/>
                <a:ea typeface="+mn-ea"/>
              </a:rPr>
              <a:t>　　評価「Ｂ（標準）」に格付けします。</a:t>
            </a:r>
            <a:r>
              <a:rPr kumimoji="1" lang="ja-JP" altLang="en-US" sz="1050">
                <a:solidFill>
                  <a:srgbClr val="0000CC"/>
                </a:solidFill>
                <a:latin typeface="+mn-ea"/>
                <a:ea typeface="+mn-ea"/>
              </a:rPr>
              <a:t>　</a:t>
            </a:r>
            <a:endParaRPr kumimoji="1" lang="en-US" altLang="ja-JP" sz="1050">
              <a:solidFill>
                <a:srgbClr val="0000CC"/>
              </a:solidFill>
              <a:latin typeface="+mn-ea"/>
              <a:ea typeface="+mn-ea"/>
            </a:endParaRPr>
          </a:p>
        </xdr:txBody>
      </xdr:sp>
    </xdr:grpSp>
    <xdr:clientData/>
  </xdr:twoCellAnchor>
  <xdr:twoCellAnchor>
    <xdr:from>
      <xdr:col>32</xdr:col>
      <xdr:colOff>609600</xdr:colOff>
      <xdr:row>3</xdr:row>
      <xdr:rowOff>209550</xdr:rowOff>
    </xdr:from>
    <xdr:to>
      <xdr:col>32</xdr:col>
      <xdr:colOff>781050</xdr:colOff>
      <xdr:row>4</xdr:row>
      <xdr:rowOff>57150</xdr:rowOff>
    </xdr:to>
    <xdr:sp macro="" textlink="">
      <xdr:nvSpPr>
        <xdr:cNvPr id="4" name="下矢印 3">
          <a:extLst>
            <a:ext uri="{FF2B5EF4-FFF2-40B4-BE49-F238E27FC236}">
              <a16:creationId xmlns:a16="http://schemas.microsoft.com/office/drawing/2014/main" id="{00000000-0008-0000-0100-000004000000}"/>
            </a:ext>
          </a:extLst>
        </xdr:cNvPr>
        <xdr:cNvSpPr/>
      </xdr:nvSpPr>
      <xdr:spPr>
        <a:xfrm>
          <a:off x="23107650" y="885825"/>
          <a:ext cx="171450" cy="133350"/>
        </a:xfrm>
        <a:prstGeom prst="downArrow">
          <a:avLst/>
        </a:prstGeom>
        <a:solidFill>
          <a:srgbClr val="0000CC"/>
        </a:solidFill>
        <a:ln>
          <a:solidFill>
            <a:srgbClr val="0000CC"/>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28</xdr:col>
      <xdr:colOff>28575</xdr:colOff>
      <xdr:row>4</xdr:row>
      <xdr:rowOff>276225</xdr:rowOff>
    </xdr:from>
    <xdr:to>
      <xdr:col>28</xdr:col>
      <xdr:colOff>200025</xdr:colOff>
      <xdr:row>6</xdr:row>
      <xdr:rowOff>19050</xdr:rowOff>
    </xdr:to>
    <xdr:sp macro="" textlink="">
      <xdr:nvSpPr>
        <xdr:cNvPr id="4262" name="AutoShape 1">
          <a:extLst>
            <a:ext uri="{FF2B5EF4-FFF2-40B4-BE49-F238E27FC236}">
              <a16:creationId xmlns:a16="http://schemas.microsoft.com/office/drawing/2014/main" id="{00000000-0008-0000-0100-0000A6100000}"/>
            </a:ext>
          </a:extLst>
        </xdr:cNvPr>
        <xdr:cNvSpPr>
          <a:spLocks noChangeArrowheads="1"/>
        </xdr:cNvSpPr>
      </xdr:nvSpPr>
      <xdr:spPr bwMode="auto">
        <a:xfrm rot="-5400000" flipH="1" flipV="1">
          <a:off x="20864512" y="1528763"/>
          <a:ext cx="238125" cy="171450"/>
        </a:xfrm>
        <a:prstGeom prst="downArrow">
          <a:avLst>
            <a:gd name="adj1" fmla="val 50000"/>
            <a:gd name="adj2" fmla="val 25000"/>
          </a:avLst>
        </a:prstGeom>
        <a:solidFill>
          <a:srgbClr val="FFC000"/>
        </a:solidFill>
        <a:ln w="9525">
          <a:solidFill>
            <a:srgbClr val="FF0000"/>
          </a:solidFill>
          <a:miter lim="800000"/>
          <a:headEnd/>
          <a:tailEnd/>
        </a:ln>
      </xdr:spPr>
    </xdr:sp>
    <xdr:clientData/>
  </xdr:twoCellAnchor>
  <xdr:twoCellAnchor>
    <xdr:from>
      <xdr:col>30</xdr:col>
      <xdr:colOff>590550</xdr:colOff>
      <xdr:row>0</xdr:row>
      <xdr:rowOff>57150</xdr:rowOff>
    </xdr:from>
    <xdr:to>
      <xdr:col>35</xdr:col>
      <xdr:colOff>609600</xdr:colOff>
      <xdr:row>3</xdr:row>
      <xdr:rowOff>123825</xdr:rowOff>
    </xdr:to>
    <xdr:grpSp>
      <xdr:nvGrpSpPr>
        <xdr:cNvPr id="4263" name="グループ化 21">
          <a:extLst>
            <a:ext uri="{FF2B5EF4-FFF2-40B4-BE49-F238E27FC236}">
              <a16:creationId xmlns:a16="http://schemas.microsoft.com/office/drawing/2014/main" id="{00000000-0008-0000-0100-0000A7100000}"/>
            </a:ext>
          </a:extLst>
        </xdr:cNvPr>
        <xdr:cNvGrpSpPr>
          <a:grpSpLocks/>
        </xdr:cNvGrpSpPr>
      </xdr:nvGrpSpPr>
      <xdr:grpSpPr bwMode="auto">
        <a:xfrm>
          <a:off x="20509230" y="57150"/>
          <a:ext cx="3592830" cy="988695"/>
          <a:chOff x="24793575" y="47626"/>
          <a:chExt cx="3990975" cy="1000124"/>
        </a:xfrm>
      </xdr:grpSpPr>
      <xdr:sp macro="" textlink="">
        <xdr:nvSpPr>
          <xdr:cNvPr id="23" name="正方形/長方形 22">
            <a:extLst>
              <a:ext uri="{FF2B5EF4-FFF2-40B4-BE49-F238E27FC236}">
                <a16:creationId xmlns:a16="http://schemas.microsoft.com/office/drawing/2014/main" id="{00000000-0008-0000-0100-000017000000}"/>
              </a:ext>
            </a:extLst>
          </xdr:cNvPr>
          <xdr:cNvSpPr/>
        </xdr:nvSpPr>
        <xdr:spPr bwMode="auto">
          <a:xfrm>
            <a:off x="24907875" y="47626"/>
            <a:ext cx="3876675" cy="828674"/>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lIns="36000" tIns="72000" rIns="0" bIns="36000" rtlCol="0" anchor="t"/>
          <a:lstStyle/>
          <a:p>
            <a:pPr algn="l"/>
            <a:r>
              <a:rPr kumimoji="1" lang="ja-JP" altLang="en-US" sz="1050" u="none">
                <a:solidFill>
                  <a:srgbClr val="0000CC"/>
                </a:solidFill>
                <a:latin typeface="+mn-ea"/>
                <a:ea typeface="+mn-ea"/>
              </a:rPr>
              <a:t>■</a:t>
            </a:r>
            <a:r>
              <a:rPr kumimoji="1" lang="ja-JP" altLang="en-US" sz="1050" u="sng" strike="noStrike" baseline="0">
                <a:solidFill>
                  <a:srgbClr val="0000CC"/>
                </a:solidFill>
                <a:latin typeface="+mn-ea"/>
                <a:ea typeface="+mn-ea"/>
              </a:rPr>
              <a:t>全員が「１号俸」アップします（ただし、</a:t>
            </a:r>
            <a:r>
              <a:rPr kumimoji="1" lang="en-US" altLang="ja-JP" sz="1050" u="sng" strike="noStrike" baseline="0">
                <a:solidFill>
                  <a:srgbClr val="0000CC"/>
                </a:solidFill>
                <a:latin typeface="+mn-ea"/>
                <a:ea typeface="+mn-ea"/>
              </a:rPr>
              <a:t>60</a:t>
            </a:r>
            <a:r>
              <a:rPr kumimoji="1" lang="ja-JP" altLang="en-US" sz="1050" u="sng" strike="noStrike" baseline="0">
                <a:solidFill>
                  <a:srgbClr val="0000CC"/>
                </a:solidFill>
                <a:latin typeface="+mn-ea"/>
                <a:ea typeface="+mn-ea"/>
              </a:rPr>
              <a:t>歳以降は「ゼロ号俸」）。</a:t>
            </a:r>
            <a:endParaRPr kumimoji="1" lang="en-US" altLang="ja-JP" sz="1050" u="sng" strike="noStrike" baseline="0">
              <a:solidFill>
                <a:srgbClr val="0000CC"/>
              </a:solidFill>
              <a:latin typeface="+mn-ea"/>
              <a:ea typeface="+mn-ea"/>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ja-JP" sz="1050">
                <a:solidFill>
                  <a:srgbClr val="0000CC"/>
                </a:solidFill>
                <a:effectLst/>
                <a:latin typeface="+mn-lt"/>
                <a:ea typeface="+mn-ea"/>
                <a:cs typeface="+mn-cs"/>
              </a:rPr>
              <a:t>■</a:t>
            </a:r>
            <a:r>
              <a:rPr kumimoji="1" lang="en-US" altLang="ja-JP" sz="1050" u="sng">
                <a:solidFill>
                  <a:srgbClr val="FF0000"/>
                </a:solidFill>
                <a:effectLst/>
                <a:latin typeface="+mn-lt"/>
                <a:ea typeface="+mn-ea"/>
                <a:cs typeface="+mn-cs"/>
              </a:rPr>
              <a:t>60</a:t>
            </a:r>
            <a:r>
              <a:rPr kumimoji="1" lang="ja-JP" altLang="ja-JP" sz="1050" u="sng">
                <a:solidFill>
                  <a:srgbClr val="FF0000"/>
                </a:solidFill>
                <a:effectLst/>
                <a:latin typeface="+mn-lt"/>
                <a:ea typeface="+mn-ea"/>
                <a:cs typeface="+mn-cs"/>
              </a:rPr>
              <a:t>歳以降号俸アップ</a:t>
            </a:r>
            <a:r>
              <a:rPr kumimoji="1" lang="ja-JP" altLang="en-US" sz="1050" u="sng">
                <a:solidFill>
                  <a:srgbClr val="FF0000"/>
                </a:solidFill>
                <a:effectLst/>
                <a:latin typeface="+mn-lt"/>
                <a:ea typeface="+mn-ea"/>
                <a:cs typeface="+mn-cs"/>
              </a:rPr>
              <a:t>はストップ（評価による洗い替え運用のみ）</a:t>
            </a:r>
            <a:r>
              <a:rPr kumimoji="1" lang="ja-JP" altLang="ja-JP" sz="1050" u="sng">
                <a:solidFill>
                  <a:srgbClr val="FF0000"/>
                </a:solidFill>
                <a:effectLst/>
                <a:latin typeface="+mn-lt"/>
                <a:ea typeface="+mn-ea"/>
                <a:cs typeface="+mn-cs"/>
              </a:rPr>
              <a:t>。</a:t>
            </a:r>
            <a:endParaRPr lang="ja-JP" altLang="ja-JP" sz="1050">
              <a:solidFill>
                <a:srgbClr val="FF0000"/>
              </a:solidFill>
              <a:effectLst/>
            </a:endParaRPr>
          </a:p>
          <a:p>
            <a:pPr algn="l"/>
            <a:r>
              <a:rPr kumimoji="1" lang="ja-JP" altLang="en-US" sz="1050" baseline="0">
                <a:solidFill>
                  <a:srgbClr val="0000CC"/>
                </a:solidFill>
                <a:latin typeface="+mn-ea"/>
                <a:ea typeface="+mn-ea"/>
              </a:rPr>
              <a:t>■</a:t>
            </a:r>
            <a:r>
              <a:rPr kumimoji="1" lang="ja-JP" altLang="en-US" sz="1050" u="sng" baseline="0">
                <a:solidFill>
                  <a:srgbClr val="0000CC"/>
                </a:solidFill>
                <a:latin typeface="+mn-ea"/>
                <a:ea typeface="+mn-ea"/>
              </a:rPr>
              <a:t>自社で使用する評語を入力します。</a:t>
            </a:r>
            <a:endParaRPr kumimoji="1" lang="en-US" altLang="ja-JP" sz="1050" u="sng" baseline="0">
              <a:solidFill>
                <a:srgbClr val="0000CC"/>
              </a:solidFill>
              <a:latin typeface="+mn-ea"/>
              <a:ea typeface="+mn-ea"/>
            </a:endParaRPr>
          </a:p>
          <a:p>
            <a:pPr algn="l"/>
            <a:r>
              <a:rPr kumimoji="1" lang="ja-JP" altLang="en-US" sz="1050" baseline="0">
                <a:solidFill>
                  <a:srgbClr val="0000CC"/>
                </a:solidFill>
                <a:latin typeface="+mn-ea"/>
                <a:ea typeface="+mn-ea"/>
              </a:rPr>
              <a:t>　　（</a:t>
            </a:r>
            <a:r>
              <a:rPr kumimoji="1" lang="ja-JP" altLang="en-US" sz="1000" baseline="0">
                <a:solidFill>
                  <a:srgbClr val="0000CC"/>
                </a:solidFill>
                <a:latin typeface="+mn-ea"/>
                <a:ea typeface="+mn-ea"/>
              </a:rPr>
              <a:t>現設計では</a:t>
            </a:r>
            <a:r>
              <a:rPr kumimoji="1" lang="en-US" altLang="ja-JP" sz="1000" baseline="0">
                <a:solidFill>
                  <a:srgbClr val="0000CC"/>
                </a:solidFill>
                <a:latin typeface="+mn-ea"/>
                <a:ea typeface="+mn-ea"/>
              </a:rPr>
              <a:t>5</a:t>
            </a:r>
            <a:r>
              <a:rPr kumimoji="1" lang="ja-JP" altLang="en-US" sz="1000" baseline="0">
                <a:solidFill>
                  <a:srgbClr val="0000CC"/>
                </a:solidFill>
                <a:latin typeface="+mn-ea"/>
                <a:ea typeface="+mn-ea"/>
              </a:rPr>
              <a:t>段階評価までとなります。）</a:t>
            </a:r>
            <a:r>
              <a:rPr kumimoji="1" lang="ja-JP" altLang="en-US" sz="1050">
                <a:solidFill>
                  <a:srgbClr val="0000CC"/>
                </a:solidFill>
                <a:latin typeface="+mn-ea"/>
                <a:ea typeface="+mn-ea"/>
              </a:rPr>
              <a:t>　</a:t>
            </a:r>
            <a:endParaRPr kumimoji="1" lang="en-US" altLang="ja-JP" sz="1050">
              <a:solidFill>
                <a:srgbClr val="0000CC"/>
              </a:solidFill>
              <a:latin typeface="+mn-ea"/>
              <a:ea typeface="+mn-ea"/>
            </a:endParaRPr>
          </a:p>
        </xdr:txBody>
      </xdr:sp>
      <xdr:sp macro="" textlink="">
        <xdr:nvSpPr>
          <xdr:cNvPr id="4271" name="AutoShape 1">
            <a:extLst>
              <a:ext uri="{FF2B5EF4-FFF2-40B4-BE49-F238E27FC236}">
                <a16:creationId xmlns:a16="http://schemas.microsoft.com/office/drawing/2014/main" id="{00000000-0008-0000-0100-0000AF100000}"/>
              </a:ext>
            </a:extLst>
          </xdr:cNvPr>
          <xdr:cNvSpPr>
            <a:spLocks noChangeArrowheads="1"/>
          </xdr:cNvSpPr>
        </xdr:nvSpPr>
        <xdr:spPr bwMode="auto">
          <a:xfrm rot="10800000" flipH="1" flipV="1">
            <a:off x="25469850" y="857250"/>
            <a:ext cx="238125" cy="190500"/>
          </a:xfrm>
          <a:prstGeom prst="downArrow">
            <a:avLst>
              <a:gd name="adj1" fmla="val 50000"/>
              <a:gd name="adj2" fmla="val 25000"/>
            </a:avLst>
          </a:prstGeom>
          <a:solidFill>
            <a:srgbClr val="FFC000"/>
          </a:solidFill>
          <a:ln w="9525">
            <a:solidFill>
              <a:srgbClr val="FF0000"/>
            </a:solidFill>
            <a:miter lim="800000"/>
            <a:headEnd/>
            <a:tailEnd/>
          </a:ln>
        </xdr:spPr>
      </xdr:sp>
      <xdr:sp macro="" textlink="">
        <xdr:nvSpPr>
          <xdr:cNvPr id="4272" name="AutoShape 1">
            <a:extLst>
              <a:ext uri="{FF2B5EF4-FFF2-40B4-BE49-F238E27FC236}">
                <a16:creationId xmlns:a16="http://schemas.microsoft.com/office/drawing/2014/main" id="{00000000-0008-0000-0100-0000B0100000}"/>
              </a:ext>
            </a:extLst>
          </xdr:cNvPr>
          <xdr:cNvSpPr>
            <a:spLocks noChangeArrowheads="1"/>
          </xdr:cNvSpPr>
        </xdr:nvSpPr>
        <xdr:spPr bwMode="auto">
          <a:xfrm rot="-7900736" flipH="1" flipV="1">
            <a:off x="24760237" y="776288"/>
            <a:ext cx="238125" cy="171450"/>
          </a:xfrm>
          <a:prstGeom prst="downArrow">
            <a:avLst>
              <a:gd name="adj1" fmla="val 50000"/>
              <a:gd name="adj2" fmla="val 25000"/>
            </a:avLst>
          </a:prstGeom>
          <a:solidFill>
            <a:srgbClr val="FFC000"/>
          </a:solidFill>
          <a:ln w="9525">
            <a:solidFill>
              <a:srgbClr val="FF0000"/>
            </a:solidFill>
            <a:miter lim="800000"/>
            <a:headEnd/>
            <a:tailEnd/>
          </a:ln>
        </xdr:spPr>
      </xdr:sp>
    </xdr:grpSp>
    <xdr:clientData/>
  </xdr:twoCellAnchor>
  <xdr:twoCellAnchor>
    <xdr:from>
      <xdr:col>40</xdr:col>
      <xdr:colOff>781050</xdr:colOff>
      <xdr:row>0</xdr:row>
      <xdr:rowOff>57150</xdr:rowOff>
    </xdr:from>
    <xdr:to>
      <xdr:col>50</xdr:col>
      <xdr:colOff>342900</xdr:colOff>
      <xdr:row>4</xdr:row>
      <xdr:rowOff>152400</xdr:rowOff>
    </xdr:to>
    <xdr:grpSp>
      <xdr:nvGrpSpPr>
        <xdr:cNvPr id="4264" name="グループ化 5">
          <a:extLst>
            <a:ext uri="{FF2B5EF4-FFF2-40B4-BE49-F238E27FC236}">
              <a16:creationId xmlns:a16="http://schemas.microsoft.com/office/drawing/2014/main" id="{00000000-0008-0000-0100-0000A8100000}"/>
            </a:ext>
          </a:extLst>
        </xdr:cNvPr>
        <xdr:cNvGrpSpPr>
          <a:grpSpLocks/>
        </xdr:cNvGrpSpPr>
      </xdr:nvGrpSpPr>
      <xdr:grpSpPr bwMode="auto">
        <a:xfrm>
          <a:off x="28754070" y="57150"/>
          <a:ext cx="6945630" cy="1299210"/>
          <a:chOff x="31860982" y="57150"/>
          <a:chExt cx="7772543" cy="1318297"/>
        </a:xfrm>
      </xdr:grpSpPr>
      <xdr:sp macro="" textlink="">
        <xdr:nvSpPr>
          <xdr:cNvPr id="4268" name="AutoShape 1">
            <a:extLst>
              <a:ext uri="{FF2B5EF4-FFF2-40B4-BE49-F238E27FC236}">
                <a16:creationId xmlns:a16="http://schemas.microsoft.com/office/drawing/2014/main" id="{00000000-0008-0000-0100-0000AC100000}"/>
              </a:ext>
            </a:extLst>
          </xdr:cNvPr>
          <xdr:cNvSpPr>
            <a:spLocks noChangeArrowheads="1"/>
          </xdr:cNvSpPr>
        </xdr:nvSpPr>
        <xdr:spPr bwMode="auto">
          <a:xfrm rot="-7440000" flipH="1" flipV="1">
            <a:off x="32950333" y="106096"/>
            <a:ext cx="180000" cy="2358701"/>
          </a:xfrm>
          <a:prstGeom prst="downArrow">
            <a:avLst>
              <a:gd name="adj1" fmla="val 50000"/>
              <a:gd name="adj2" fmla="val 25176"/>
            </a:avLst>
          </a:prstGeom>
          <a:solidFill>
            <a:srgbClr val="FFC000"/>
          </a:solidFill>
          <a:ln w="9525">
            <a:solidFill>
              <a:srgbClr val="FF0000"/>
            </a:solidFill>
            <a:miter lim="800000"/>
            <a:headEnd/>
            <a:tailEnd/>
          </a:ln>
        </xdr:spPr>
      </xdr:sp>
      <xdr:sp macro="" textlink="">
        <xdr:nvSpPr>
          <xdr:cNvPr id="19" name="正方形/長方形 18">
            <a:extLst>
              <a:ext uri="{FF2B5EF4-FFF2-40B4-BE49-F238E27FC236}">
                <a16:creationId xmlns:a16="http://schemas.microsoft.com/office/drawing/2014/main" id="{00000000-0008-0000-0100-000013000000}"/>
              </a:ext>
            </a:extLst>
          </xdr:cNvPr>
          <xdr:cNvSpPr/>
        </xdr:nvSpPr>
        <xdr:spPr bwMode="auto">
          <a:xfrm>
            <a:off x="34004146" y="57150"/>
            <a:ext cx="5629379" cy="1079475"/>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lIns="36000" tIns="72000" rIns="0" bIns="36000" rtlCol="0" anchor="t"/>
          <a:lstStyle/>
          <a:p>
            <a:pPr algn="l">
              <a:lnSpc>
                <a:spcPts val="1100"/>
              </a:lnSpc>
            </a:pPr>
            <a:r>
              <a:rPr kumimoji="1" lang="ja-JP" altLang="en-US" sz="1050" u="none">
                <a:solidFill>
                  <a:srgbClr val="0000CC"/>
                </a:solidFill>
                <a:latin typeface="+mn-ea"/>
                <a:ea typeface="+mn-ea"/>
              </a:rPr>
              <a:t>■</a:t>
            </a:r>
            <a:r>
              <a:rPr kumimoji="1" lang="ja-JP" altLang="en-US" sz="1050" u="sng">
                <a:solidFill>
                  <a:srgbClr val="0000CC"/>
                </a:solidFill>
                <a:latin typeface="+mn-ea"/>
                <a:ea typeface="+mn-ea"/>
              </a:rPr>
              <a:t>定年到達者の再格付け時の運用基準例（運用基準は各社個別に検討）</a:t>
            </a:r>
            <a:endParaRPr kumimoji="1" lang="en-US" altLang="ja-JP" sz="1050" u="sng">
              <a:solidFill>
                <a:srgbClr val="0000CC"/>
              </a:solidFill>
              <a:latin typeface="+mn-ea"/>
              <a:ea typeface="+mn-ea"/>
            </a:endParaRPr>
          </a:p>
          <a:p>
            <a:pPr algn="l">
              <a:lnSpc>
                <a:spcPts val="1100"/>
              </a:lnSpc>
            </a:pPr>
            <a:r>
              <a:rPr kumimoji="1" lang="ja-JP" altLang="en-US" sz="1050" u="none">
                <a:solidFill>
                  <a:srgbClr val="FF0000"/>
                </a:solidFill>
                <a:latin typeface="+mn-ea"/>
                <a:ea typeface="+mn-ea"/>
              </a:rPr>
              <a:t>　・</a:t>
            </a:r>
            <a:r>
              <a:rPr kumimoji="1" lang="ja-JP" altLang="en-US" sz="1050" u="sng">
                <a:solidFill>
                  <a:srgbClr val="FF0000"/>
                </a:solidFill>
                <a:latin typeface="+mn-ea"/>
                <a:ea typeface="+mn-ea"/>
              </a:rPr>
              <a:t>職務資格を</a:t>
            </a:r>
            <a:r>
              <a:rPr kumimoji="1" lang="en-US" altLang="ja-JP" sz="1050" u="sng">
                <a:solidFill>
                  <a:srgbClr val="FF0000"/>
                </a:solidFill>
                <a:latin typeface="+mn-ea"/>
                <a:ea typeface="+mn-ea"/>
              </a:rPr>
              <a:t>1</a:t>
            </a:r>
            <a:r>
              <a:rPr kumimoji="1" lang="ja-JP" altLang="en-US" sz="1050" u="sng">
                <a:solidFill>
                  <a:srgbClr val="FF0000"/>
                </a:solidFill>
                <a:latin typeface="+mn-ea"/>
                <a:ea typeface="+mn-ea"/>
              </a:rPr>
              <a:t>～２ランク下位に降格して再格付けする</a:t>
            </a:r>
            <a:endParaRPr kumimoji="1" lang="en-US" altLang="ja-JP" sz="1050" u="sng">
              <a:solidFill>
                <a:srgbClr val="FF0000"/>
              </a:solidFill>
              <a:latin typeface="+mn-ea"/>
              <a:ea typeface="+mn-ea"/>
            </a:endParaRPr>
          </a:p>
          <a:p>
            <a:pPr algn="l">
              <a:lnSpc>
                <a:spcPts val="1200"/>
              </a:lnSpc>
            </a:pPr>
            <a:r>
              <a:rPr kumimoji="1" lang="ja-JP" altLang="en-US" sz="1050">
                <a:solidFill>
                  <a:srgbClr val="FF0000"/>
                </a:solidFill>
                <a:latin typeface="+mn-ea"/>
                <a:ea typeface="+mn-ea"/>
              </a:rPr>
              <a:t>　・グレード級は過去</a:t>
            </a:r>
            <a:r>
              <a:rPr kumimoji="1" lang="en-US" altLang="ja-JP" sz="1050">
                <a:solidFill>
                  <a:srgbClr val="FF0000"/>
                </a:solidFill>
                <a:latin typeface="+mn-ea"/>
                <a:ea typeface="+mn-ea"/>
              </a:rPr>
              <a:t>3</a:t>
            </a:r>
            <a:r>
              <a:rPr kumimoji="1" lang="ja-JP" altLang="en-US" sz="1050">
                <a:solidFill>
                  <a:srgbClr val="FF0000"/>
                </a:solidFill>
                <a:latin typeface="+mn-ea"/>
                <a:ea typeface="+mn-ea"/>
              </a:rPr>
              <a:t>年の平均評価により、Ａ＝Ｇ（ｸﾞﾚｰﾄﾞ）３、Ｂ＝Ｇ２、Ｃ＝Ｇ１の</a:t>
            </a:r>
            <a:r>
              <a:rPr kumimoji="1" lang="ja-JP" altLang="en-US" sz="1050" u="sng">
                <a:solidFill>
                  <a:srgbClr val="FF0000"/>
                </a:solidFill>
                <a:latin typeface="+mn-ea"/>
                <a:ea typeface="+mn-ea"/>
              </a:rPr>
              <a:t>２号俸</a:t>
            </a:r>
            <a:r>
              <a:rPr kumimoji="1" lang="ja-JP" altLang="en-US" sz="1050">
                <a:solidFill>
                  <a:srgbClr val="FF0000"/>
                </a:solidFill>
                <a:latin typeface="+mn-ea"/>
                <a:ea typeface="+mn-ea"/>
              </a:rPr>
              <a:t>に格付け</a:t>
            </a:r>
            <a:endParaRPr kumimoji="1" lang="en-US" altLang="ja-JP" sz="1050">
              <a:solidFill>
                <a:srgbClr val="FF0000"/>
              </a:solidFill>
              <a:latin typeface="+mn-ea"/>
              <a:ea typeface="+mn-ea"/>
            </a:endParaRPr>
          </a:p>
          <a:p>
            <a:pPr algn="l">
              <a:lnSpc>
                <a:spcPts val="1100"/>
              </a:lnSpc>
            </a:pPr>
            <a:r>
              <a:rPr kumimoji="1" lang="ja-JP" altLang="en-US" sz="1050">
                <a:solidFill>
                  <a:srgbClr val="FF0000"/>
                </a:solidFill>
                <a:latin typeface="+mn-ea"/>
                <a:ea typeface="+mn-ea"/>
              </a:rPr>
              <a:t>　　（グレード内号俸は２号俸～１０号俸の範囲で調整できるようにしてもよい）</a:t>
            </a:r>
            <a:endParaRPr kumimoji="1" lang="en-US" altLang="ja-JP" sz="1050">
              <a:solidFill>
                <a:srgbClr val="FF0000"/>
              </a:solidFill>
              <a:latin typeface="+mn-ea"/>
              <a:ea typeface="+mn-ea"/>
            </a:endParaRPr>
          </a:p>
          <a:p>
            <a:pPr algn="l">
              <a:lnSpc>
                <a:spcPts val="1200"/>
              </a:lnSpc>
            </a:pPr>
            <a:r>
              <a:rPr kumimoji="1" lang="ja-JP" altLang="en-US" sz="1050">
                <a:solidFill>
                  <a:srgbClr val="0000CC"/>
                </a:solidFill>
                <a:latin typeface="+mn-ea"/>
                <a:ea typeface="+mn-ea"/>
              </a:rPr>
              <a:t>■２年目以降も原則として格付けの再評価をおこなうことでインセンティブ性を持たせる</a:t>
            </a:r>
            <a:endParaRPr kumimoji="1" lang="en-US" altLang="ja-JP" sz="1050">
              <a:solidFill>
                <a:srgbClr val="0000CC"/>
              </a:solidFill>
              <a:latin typeface="+mn-ea"/>
              <a:ea typeface="+mn-ea"/>
            </a:endParaRPr>
          </a:p>
          <a:p>
            <a:pPr algn="l">
              <a:lnSpc>
                <a:spcPts val="1100"/>
              </a:lnSpc>
            </a:pPr>
            <a:r>
              <a:rPr kumimoji="1" lang="ja-JP" altLang="en-US" sz="1050">
                <a:solidFill>
                  <a:srgbClr val="0000CC"/>
                </a:solidFill>
                <a:latin typeface="+mn-ea"/>
                <a:ea typeface="+mn-ea"/>
              </a:rPr>
              <a:t>　</a:t>
            </a:r>
            <a:r>
              <a:rPr kumimoji="1" lang="ja-JP" altLang="en-US" sz="1050">
                <a:solidFill>
                  <a:srgbClr val="FF0000"/>
                </a:solidFill>
                <a:latin typeface="+mn-ea"/>
                <a:ea typeface="+mn-ea"/>
              </a:rPr>
              <a:t>・１年間の評価により、洗い替え運用だけでなく資格・グレードの見直しを実施することもある</a:t>
            </a:r>
            <a:endParaRPr kumimoji="1" lang="en-US" altLang="ja-JP" sz="1050">
              <a:solidFill>
                <a:srgbClr val="FF0000"/>
              </a:solidFill>
              <a:latin typeface="+mn-ea"/>
              <a:ea typeface="+mn-ea"/>
            </a:endParaRPr>
          </a:p>
        </xdr:txBody>
      </xdr:sp>
    </xdr:grpSp>
    <xdr:clientData/>
  </xdr:twoCellAnchor>
  <xdr:twoCellAnchor>
    <xdr:from>
      <xdr:col>20</xdr:col>
      <xdr:colOff>323850</xdr:colOff>
      <xdr:row>0</xdr:row>
      <xdr:rowOff>314325</xdr:rowOff>
    </xdr:from>
    <xdr:to>
      <xdr:col>25</xdr:col>
      <xdr:colOff>66675</xdr:colOff>
      <xdr:row>3</xdr:row>
      <xdr:rowOff>276225</xdr:rowOff>
    </xdr:to>
    <xdr:grpSp>
      <xdr:nvGrpSpPr>
        <xdr:cNvPr id="4265" name="グループ化 28">
          <a:extLst>
            <a:ext uri="{FF2B5EF4-FFF2-40B4-BE49-F238E27FC236}">
              <a16:creationId xmlns:a16="http://schemas.microsoft.com/office/drawing/2014/main" id="{00000000-0008-0000-0100-0000A9100000}"/>
            </a:ext>
          </a:extLst>
        </xdr:cNvPr>
        <xdr:cNvGrpSpPr>
          <a:grpSpLocks/>
        </xdr:cNvGrpSpPr>
      </xdr:nvGrpSpPr>
      <xdr:grpSpPr bwMode="auto">
        <a:xfrm>
          <a:off x="13757910" y="314325"/>
          <a:ext cx="3286125" cy="883920"/>
          <a:chOff x="14306550" y="409575"/>
          <a:chExt cx="3667124" cy="895350"/>
        </a:xfrm>
      </xdr:grpSpPr>
      <xdr:sp macro="" textlink="">
        <xdr:nvSpPr>
          <xdr:cNvPr id="30" name="正方形/長方形 29">
            <a:extLst>
              <a:ext uri="{FF2B5EF4-FFF2-40B4-BE49-F238E27FC236}">
                <a16:creationId xmlns:a16="http://schemas.microsoft.com/office/drawing/2014/main" id="{00000000-0008-0000-0100-00001E000000}"/>
              </a:ext>
            </a:extLst>
          </xdr:cNvPr>
          <xdr:cNvSpPr/>
        </xdr:nvSpPr>
        <xdr:spPr bwMode="auto">
          <a:xfrm>
            <a:off x="14306550" y="409575"/>
            <a:ext cx="3495674" cy="828675"/>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lIns="36000" tIns="72000" rIns="0" bIns="36000" rtlCol="0" anchor="t"/>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ja-JP" sz="1050">
                <a:solidFill>
                  <a:srgbClr val="0000CC"/>
                </a:solidFill>
                <a:effectLst/>
                <a:latin typeface="+mn-lt"/>
                <a:ea typeface="+mn-ea"/>
                <a:cs typeface="+mn-cs"/>
              </a:rPr>
              <a:t>■</a:t>
            </a:r>
            <a:r>
              <a:rPr kumimoji="1" lang="ja-JP" altLang="en-US" sz="1050">
                <a:solidFill>
                  <a:srgbClr val="0000CC"/>
                </a:solidFill>
                <a:effectLst/>
                <a:latin typeface="+mn-lt"/>
                <a:ea typeface="+mn-ea"/>
                <a:cs typeface="+mn-cs"/>
              </a:rPr>
              <a:t>定年到達者について、算定基準日が一律適用できない場合は、個別の適用日を入力して該当者のみの計算をします</a:t>
            </a:r>
            <a:r>
              <a:rPr kumimoji="1" lang="ja-JP" altLang="en-US" sz="1050">
                <a:solidFill>
                  <a:srgbClr val="FF0000"/>
                </a:solidFill>
                <a:effectLst/>
                <a:latin typeface="+mn-lt"/>
                <a:ea typeface="+mn-ea"/>
                <a:cs typeface="+mn-cs"/>
              </a:rPr>
              <a:t>（個別に計算した給与は、次の基準日まで適用する）。</a:t>
            </a:r>
            <a:endParaRPr kumimoji="1" lang="en-US" altLang="ja-JP" sz="1050">
              <a:solidFill>
                <a:srgbClr val="FF0000"/>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050">
                <a:solidFill>
                  <a:srgbClr val="0000CC"/>
                </a:solidFill>
                <a:effectLst/>
                <a:latin typeface="+mn-lt"/>
                <a:ea typeface="+mn-ea"/>
                <a:cs typeface="+mn-cs"/>
              </a:rPr>
              <a:t>■</a:t>
            </a:r>
            <a:r>
              <a:rPr kumimoji="1" lang="ja-JP" altLang="en-US" sz="1050" u="sng">
                <a:solidFill>
                  <a:srgbClr val="0000CC"/>
                </a:solidFill>
                <a:effectLst/>
                <a:latin typeface="+mn-lt"/>
                <a:ea typeface="+mn-ea"/>
                <a:cs typeface="+mn-cs"/>
              </a:rPr>
              <a:t>直近の次回基準日から適用日を統一して計算します。</a:t>
            </a:r>
            <a:endParaRPr kumimoji="1" lang="en-US" altLang="ja-JP" sz="1050" u="sng">
              <a:solidFill>
                <a:srgbClr val="0000CC"/>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endParaRPr kumimoji="1" lang="en-US" altLang="ja-JP" sz="1050">
              <a:solidFill>
                <a:srgbClr val="0000CC"/>
              </a:solidFill>
              <a:latin typeface="+mn-ea"/>
              <a:ea typeface="+mn-ea"/>
            </a:endParaRPr>
          </a:p>
        </xdr:txBody>
      </xdr:sp>
      <xdr:sp macro="" textlink="">
        <xdr:nvSpPr>
          <xdr:cNvPr id="4267" name="AutoShape 1">
            <a:extLst>
              <a:ext uri="{FF2B5EF4-FFF2-40B4-BE49-F238E27FC236}">
                <a16:creationId xmlns:a16="http://schemas.microsoft.com/office/drawing/2014/main" id="{00000000-0008-0000-0100-0000AB100000}"/>
              </a:ext>
            </a:extLst>
          </xdr:cNvPr>
          <xdr:cNvSpPr>
            <a:spLocks noChangeArrowheads="1"/>
          </xdr:cNvSpPr>
        </xdr:nvSpPr>
        <xdr:spPr bwMode="auto">
          <a:xfrm rot="7224817" flipH="1" flipV="1">
            <a:off x="17759845" y="1091096"/>
            <a:ext cx="236865" cy="190793"/>
          </a:xfrm>
          <a:prstGeom prst="downArrow">
            <a:avLst>
              <a:gd name="adj1" fmla="val 50000"/>
              <a:gd name="adj2" fmla="val 25000"/>
            </a:avLst>
          </a:prstGeom>
          <a:solidFill>
            <a:srgbClr val="FFC000"/>
          </a:solidFill>
          <a:ln w="9525">
            <a:solidFill>
              <a:srgbClr val="FF0000"/>
            </a:solidFill>
            <a:miter lim="800000"/>
            <a:headEnd/>
            <a:tailEnd/>
          </a:ln>
        </xdr:spPr>
      </xdr:sp>
    </xdr:grpSp>
    <xdr:clientData/>
  </xdr:twoCellAnchor>
  <xdr:twoCellAnchor>
    <xdr:from>
      <xdr:col>3</xdr:col>
      <xdr:colOff>716280</xdr:colOff>
      <xdr:row>2</xdr:row>
      <xdr:rowOff>53340</xdr:rowOff>
    </xdr:from>
    <xdr:to>
      <xdr:col>6</xdr:col>
      <xdr:colOff>137160</xdr:colOff>
      <xdr:row>5</xdr:row>
      <xdr:rowOff>22860</xdr:rowOff>
    </xdr:to>
    <xdr:sp macro="" textlink="">
      <xdr:nvSpPr>
        <xdr:cNvPr id="3" name="吹き出し: 線 2">
          <a:extLst>
            <a:ext uri="{FF2B5EF4-FFF2-40B4-BE49-F238E27FC236}">
              <a16:creationId xmlns:a16="http://schemas.microsoft.com/office/drawing/2014/main" id="{3733A36C-9FFE-42C2-883C-2BAB62B30BA4}"/>
            </a:ext>
          </a:extLst>
        </xdr:cNvPr>
        <xdr:cNvSpPr/>
      </xdr:nvSpPr>
      <xdr:spPr>
        <a:xfrm>
          <a:off x="2293620" y="685800"/>
          <a:ext cx="1699260" cy="822960"/>
        </a:xfrm>
        <a:prstGeom prst="borderCallout1">
          <a:avLst>
            <a:gd name="adj1" fmla="val 32771"/>
            <a:gd name="adj2" fmla="val 100618"/>
            <a:gd name="adj3" fmla="val 163176"/>
            <a:gd name="adj4" fmla="val 177856"/>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b="1">
              <a:solidFill>
                <a:srgbClr val="FF0000"/>
              </a:solidFill>
            </a:rPr>
            <a:t>既初入力社員データ（生年月日、入社年月日、基本給等はすべて架空データです！</a:t>
          </a:r>
        </a:p>
      </xdr:txBody>
    </xdr:sp>
    <xdr:clientData/>
  </xdr:twoCellAnchor>
  <xdr:twoCellAnchor>
    <xdr:from>
      <xdr:col>15</xdr:col>
      <xdr:colOff>457200</xdr:colOff>
      <xdr:row>25</xdr:row>
      <xdr:rowOff>76200</xdr:rowOff>
    </xdr:from>
    <xdr:to>
      <xdr:col>20</xdr:col>
      <xdr:colOff>556260</xdr:colOff>
      <xdr:row>30</xdr:row>
      <xdr:rowOff>113665</xdr:rowOff>
    </xdr:to>
    <xdr:sp macro="" textlink="">
      <xdr:nvSpPr>
        <xdr:cNvPr id="2" name="四角形吹き出し 3">
          <a:extLst>
            <a:ext uri="{FF2B5EF4-FFF2-40B4-BE49-F238E27FC236}">
              <a16:creationId xmlns:a16="http://schemas.microsoft.com/office/drawing/2014/main" id="{E5EFAA73-7BEB-FEBD-82A4-DECEB2EE339C}"/>
            </a:ext>
          </a:extLst>
        </xdr:cNvPr>
        <xdr:cNvSpPr/>
      </xdr:nvSpPr>
      <xdr:spPr>
        <a:xfrm>
          <a:off x="10507980" y="4815840"/>
          <a:ext cx="3482340" cy="799465"/>
        </a:xfrm>
        <a:prstGeom prst="wedgeRectCallout">
          <a:avLst>
            <a:gd name="adj1" fmla="val -60305"/>
            <a:gd name="adj2" fmla="val -70801"/>
          </a:avLst>
        </a:prstGeom>
        <a:solidFill>
          <a:sysClr val="window" lastClr="FFFFFF"/>
        </a:solidFill>
        <a:ln w="25400" cap="flat" cmpd="sng" algn="ctr">
          <a:solidFill>
            <a:srgbClr val="F79646"/>
          </a:solidFill>
          <a:prstDash val="solid"/>
        </a:ln>
        <a:effectLst/>
      </xdr:spPr>
      <xdr:txBody>
        <a:bodyPr wrap="square" rtlCol="0" anchor="t">
          <a:noAutofit/>
        </a:bodyPr>
        <a:lstStyle/>
        <a:p>
          <a:pPr algn="just">
            <a:buNone/>
          </a:pPr>
          <a:r>
            <a:rPr lang="ja-JP" sz="1100" b="1" kern="100">
              <a:solidFill>
                <a:srgbClr val="FF0000"/>
              </a:solidFill>
              <a:effectLst/>
              <a:latin typeface="Calibri" panose="020F0502020204030204" pitchFamily="34" charset="0"/>
              <a:ea typeface="ＭＳ 明朝" panose="02020609040205080304" pitchFamily="17" charset="-128"/>
              <a:cs typeface="+mn-cs"/>
            </a:rPr>
            <a:t>この「お試し無料版」では、行番号２５以降のセル入力が制限されています。</a:t>
          </a:r>
          <a:endParaRPr lang="ja-JP" sz="105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algn="just">
            <a:buNone/>
          </a:pPr>
          <a:r>
            <a:rPr lang="ja-JP" sz="1100" b="1" u="sng" kern="100">
              <a:solidFill>
                <a:srgbClr val="0000CC"/>
              </a:solidFill>
              <a:effectLst/>
              <a:latin typeface="Calibri" panose="020F0502020204030204" pitchFamily="34" charset="0"/>
              <a:ea typeface="ＭＳ 明朝" panose="02020609040205080304" pitchFamily="17" charset="-128"/>
              <a:cs typeface="+mn-cs"/>
            </a:rPr>
            <a:t>制限のない【有料版】のご購入をご検討ください。</a:t>
          </a:r>
          <a:endParaRPr lang="ja-JP" sz="105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209550</xdr:colOff>
      <xdr:row>3</xdr:row>
      <xdr:rowOff>47625</xdr:rowOff>
    </xdr:from>
    <xdr:to>
      <xdr:col>4</xdr:col>
      <xdr:colOff>419100</xdr:colOff>
      <xdr:row>3</xdr:row>
      <xdr:rowOff>180975</xdr:rowOff>
    </xdr:to>
    <xdr:sp macro="" textlink="">
      <xdr:nvSpPr>
        <xdr:cNvPr id="3126" name="AutoShape 2">
          <a:extLst>
            <a:ext uri="{FF2B5EF4-FFF2-40B4-BE49-F238E27FC236}">
              <a16:creationId xmlns:a16="http://schemas.microsoft.com/office/drawing/2014/main" id="{00000000-0008-0000-0200-0000360C0000}"/>
            </a:ext>
          </a:extLst>
        </xdr:cNvPr>
        <xdr:cNvSpPr>
          <a:spLocks noChangeArrowheads="1"/>
        </xdr:cNvSpPr>
      </xdr:nvSpPr>
      <xdr:spPr bwMode="auto">
        <a:xfrm>
          <a:off x="2809875" y="819150"/>
          <a:ext cx="209550" cy="133350"/>
        </a:xfrm>
        <a:prstGeom prst="downArrow">
          <a:avLst>
            <a:gd name="adj1" fmla="val 50000"/>
            <a:gd name="adj2" fmla="val 25000"/>
          </a:avLst>
        </a:prstGeom>
        <a:solidFill>
          <a:srgbClr val="0000FF"/>
        </a:solidFill>
        <a:ln w="9525">
          <a:solidFill>
            <a:srgbClr val="000000"/>
          </a:solidFill>
          <a:miter lim="800000"/>
          <a:headEnd/>
          <a:tailEnd/>
        </a:ln>
      </xdr:spPr>
    </xdr:sp>
    <xdr:clientData/>
  </xdr:twoCellAnchor>
  <xdr:twoCellAnchor>
    <xdr:from>
      <xdr:col>16</xdr:col>
      <xdr:colOff>327660</xdr:colOff>
      <xdr:row>0</xdr:row>
      <xdr:rowOff>129540</xdr:rowOff>
    </xdr:from>
    <xdr:to>
      <xdr:col>21</xdr:col>
      <xdr:colOff>381000</xdr:colOff>
      <xdr:row>3</xdr:row>
      <xdr:rowOff>174625</xdr:rowOff>
    </xdr:to>
    <xdr:sp macro="" textlink="">
      <xdr:nvSpPr>
        <xdr:cNvPr id="2" name="四角形吹き出し 3">
          <a:extLst>
            <a:ext uri="{FF2B5EF4-FFF2-40B4-BE49-F238E27FC236}">
              <a16:creationId xmlns:a16="http://schemas.microsoft.com/office/drawing/2014/main" id="{43EFE371-26D0-892A-DC7B-7218776BB64C}"/>
            </a:ext>
          </a:extLst>
        </xdr:cNvPr>
        <xdr:cNvSpPr/>
      </xdr:nvSpPr>
      <xdr:spPr>
        <a:xfrm>
          <a:off x="10073640" y="129540"/>
          <a:ext cx="3139440" cy="799465"/>
        </a:xfrm>
        <a:prstGeom prst="wedgeRectCallout">
          <a:avLst>
            <a:gd name="adj1" fmla="val -59820"/>
            <a:gd name="adj2" fmla="val 55013"/>
          </a:avLst>
        </a:prstGeom>
        <a:solidFill>
          <a:sysClr val="window" lastClr="FFFFFF"/>
        </a:solidFill>
        <a:ln w="25400" cap="flat" cmpd="sng" algn="ctr">
          <a:solidFill>
            <a:srgbClr val="F79646"/>
          </a:solidFill>
          <a:prstDash val="solid"/>
        </a:ln>
        <a:effectLst/>
      </xdr:spPr>
      <xdr:txBody>
        <a:bodyPr wrap="square" rtlCol="0" anchor="t">
          <a:noAutofit/>
        </a:bodyPr>
        <a:lstStyle/>
        <a:p>
          <a:pPr algn="just">
            <a:buNone/>
          </a:pPr>
          <a:r>
            <a:rPr lang="ja-JP" sz="1100" b="1" kern="100">
              <a:solidFill>
                <a:srgbClr val="FF0000"/>
              </a:solidFill>
              <a:effectLst/>
              <a:latin typeface="Calibri" panose="020F0502020204030204" pitchFamily="34" charset="0"/>
              <a:ea typeface="ＭＳ 明朝" panose="02020609040205080304" pitchFamily="17" charset="-128"/>
              <a:cs typeface="+mn-cs"/>
            </a:rPr>
            <a:t>この「お試し無料版」では、</a:t>
          </a:r>
          <a:r>
            <a:rPr lang="ja-JP" altLang="en-US" sz="1100" b="1" kern="100">
              <a:solidFill>
                <a:srgbClr val="FF0000"/>
              </a:solidFill>
              <a:effectLst/>
              <a:latin typeface="Calibri" panose="020F0502020204030204" pitchFamily="34" charset="0"/>
              <a:ea typeface="ＭＳ 明朝" panose="02020609040205080304" pitchFamily="17" charset="-128"/>
              <a:cs typeface="+mn-cs"/>
            </a:rPr>
            <a:t>Ｐ列以降</a:t>
          </a:r>
          <a:r>
            <a:rPr lang="ja-JP" sz="1100" b="1" kern="100">
              <a:solidFill>
                <a:srgbClr val="FF0000"/>
              </a:solidFill>
              <a:effectLst/>
              <a:latin typeface="Calibri" panose="020F0502020204030204" pitchFamily="34" charset="0"/>
              <a:ea typeface="ＭＳ 明朝" panose="02020609040205080304" pitchFamily="17" charset="-128"/>
              <a:cs typeface="+mn-cs"/>
            </a:rPr>
            <a:t>のセル入力が制限されています。</a:t>
          </a:r>
          <a:endParaRPr lang="ja-JP" sz="105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algn="just">
            <a:buNone/>
          </a:pPr>
          <a:r>
            <a:rPr lang="ja-JP" sz="1100" b="1" u="sng" kern="100">
              <a:solidFill>
                <a:srgbClr val="0000CC"/>
              </a:solidFill>
              <a:effectLst/>
              <a:latin typeface="Calibri" panose="020F0502020204030204" pitchFamily="34" charset="0"/>
              <a:ea typeface="ＭＳ 明朝" panose="02020609040205080304" pitchFamily="17" charset="-128"/>
              <a:cs typeface="+mn-cs"/>
            </a:rPr>
            <a:t>制限のない【有料版】のご購入をご検討ください。</a:t>
          </a:r>
          <a:endParaRPr lang="ja-JP" sz="105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autoPageBreaks="0"/>
  </sheetPr>
  <dimension ref="B1:U155"/>
  <sheetViews>
    <sheetView showGridLines="0" tabSelected="1" zoomScaleNormal="100" workbookViewId="0">
      <selection activeCell="P20" sqref="P20"/>
    </sheetView>
  </sheetViews>
  <sheetFormatPr defaultColWidth="9" defaultRowHeight="13.2" x14ac:dyDescent="0.2"/>
  <cols>
    <col min="1" max="1" width="4" style="3" customWidth="1"/>
    <col min="2" max="2" width="2.33203125" style="3" customWidth="1"/>
    <col min="3" max="3" width="3.88671875" style="3" customWidth="1"/>
    <col min="4" max="10" width="9" style="3"/>
    <col min="11" max="11" width="17.44140625" style="3" customWidth="1"/>
    <col min="12" max="12" width="3.109375" style="3" customWidth="1"/>
    <col min="13" max="13" width="4.44140625" style="3" customWidth="1"/>
    <col min="14" max="14" width="7.33203125" style="3" customWidth="1"/>
    <col min="15" max="16384" width="9" style="3"/>
  </cols>
  <sheetData>
    <row r="1" spans="2:14" ht="13.8" thickBot="1" x14ac:dyDescent="0.25"/>
    <row r="2" spans="2:14" x14ac:dyDescent="0.2">
      <c r="B2" s="346"/>
      <c r="C2" s="347"/>
      <c r="D2" s="347"/>
      <c r="E2" s="347"/>
      <c r="F2" s="347"/>
      <c r="G2" s="347"/>
      <c r="H2" s="347"/>
      <c r="I2" s="347"/>
      <c r="J2" s="347"/>
      <c r="K2" s="347"/>
      <c r="L2" s="347"/>
      <c r="M2" s="348"/>
    </row>
    <row r="3" spans="2:14" x14ac:dyDescent="0.2">
      <c r="B3" s="349"/>
      <c r="C3" s="350" t="s">
        <v>128</v>
      </c>
      <c r="D3" s="275"/>
      <c r="E3" s="275"/>
      <c r="F3" s="275"/>
      <c r="G3" s="275"/>
      <c r="H3" s="418" t="s">
        <v>264</v>
      </c>
      <c r="I3" s="275"/>
      <c r="J3" s="275"/>
      <c r="K3" s="275"/>
      <c r="L3" s="275"/>
      <c r="M3" s="351"/>
    </row>
    <row r="4" spans="2:14" ht="4.5" customHeight="1" x14ac:dyDescent="0.2">
      <c r="B4" s="349"/>
      <c r="C4" s="350"/>
      <c r="D4" s="275"/>
      <c r="E4" s="275"/>
      <c r="F4" s="275"/>
      <c r="G4" s="275"/>
      <c r="H4" s="275"/>
      <c r="I4" s="275"/>
      <c r="J4" s="275"/>
      <c r="K4" s="275"/>
      <c r="L4" s="275"/>
      <c r="M4" s="351"/>
    </row>
    <row r="5" spans="2:14" ht="17.25" customHeight="1" x14ac:dyDescent="0.2">
      <c r="B5" s="349"/>
      <c r="C5" s="352" t="s">
        <v>196</v>
      </c>
      <c r="D5" s="275"/>
      <c r="E5" s="275"/>
      <c r="F5" s="275"/>
      <c r="G5" s="275"/>
      <c r="H5" s="275"/>
      <c r="I5" s="275"/>
      <c r="J5" s="275"/>
      <c r="K5" s="275"/>
      <c r="L5" s="275"/>
      <c r="M5" s="351"/>
    </row>
    <row r="6" spans="2:14" ht="6" customHeight="1" x14ac:dyDescent="0.2">
      <c r="B6" s="349"/>
      <c r="C6" s="352"/>
      <c r="D6" s="275"/>
      <c r="E6" s="275"/>
      <c r="F6" s="275"/>
      <c r="G6" s="275"/>
      <c r="H6" s="275"/>
      <c r="I6" s="275"/>
      <c r="J6" s="275"/>
      <c r="K6" s="275"/>
      <c r="L6" s="275"/>
      <c r="M6" s="351"/>
    </row>
    <row r="7" spans="2:14" ht="13.5" customHeight="1" x14ac:dyDescent="0.2">
      <c r="B7" s="349"/>
      <c r="C7" s="352"/>
      <c r="D7" s="353" t="s">
        <v>278</v>
      </c>
      <c r="E7" s="276"/>
      <c r="F7" s="276"/>
      <c r="G7" s="276"/>
      <c r="H7" s="276"/>
      <c r="I7" s="276"/>
      <c r="J7" s="275"/>
      <c r="K7" s="275"/>
      <c r="L7" s="275"/>
      <c r="M7" s="351"/>
      <c r="N7" s="354"/>
    </row>
    <row r="8" spans="2:14" ht="13.5" customHeight="1" x14ac:dyDescent="0.2">
      <c r="B8" s="349"/>
      <c r="C8" s="352"/>
      <c r="D8" s="355" t="s">
        <v>193</v>
      </c>
      <c r="E8" s="276"/>
      <c r="F8" s="276"/>
      <c r="G8" s="276"/>
      <c r="H8" s="276"/>
      <c r="I8" s="276"/>
      <c r="J8" s="275"/>
      <c r="K8" s="275"/>
      <c r="L8" s="275"/>
      <c r="M8" s="351"/>
      <c r="N8" s="354"/>
    </row>
    <row r="9" spans="2:14" ht="13.5" customHeight="1" x14ac:dyDescent="0.2">
      <c r="B9" s="349"/>
      <c r="C9" s="352"/>
      <c r="D9" s="355" t="s">
        <v>279</v>
      </c>
      <c r="E9" s="276"/>
      <c r="F9" s="276"/>
      <c r="G9" s="276"/>
      <c r="H9" s="276"/>
      <c r="I9" s="276"/>
      <c r="J9" s="275"/>
      <c r="K9" s="275"/>
      <c r="L9" s="275"/>
      <c r="M9" s="351"/>
    </row>
    <row r="10" spans="2:14" ht="13.5" customHeight="1" x14ac:dyDescent="0.2">
      <c r="B10" s="349"/>
      <c r="C10" s="352"/>
      <c r="D10" s="355" t="s">
        <v>194</v>
      </c>
      <c r="E10" s="276"/>
      <c r="F10" s="276"/>
      <c r="G10" s="276"/>
      <c r="H10" s="276"/>
      <c r="I10" s="276"/>
      <c r="J10" s="275"/>
      <c r="K10" s="275"/>
      <c r="L10" s="275"/>
      <c r="M10" s="351"/>
    </row>
    <row r="11" spans="2:14" ht="13.5" customHeight="1" x14ac:dyDescent="0.2">
      <c r="B11" s="349"/>
      <c r="C11" s="352"/>
      <c r="D11" s="353"/>
      <c r="E11" s="276" t="s">
        <v>195</v>
      </c>
      <c r="F11" s="276"/>
      <c r="G11" s="276"/>
      <c r="H11" s="276"/>
      <c r="I11" s="276"/>
      <c r="J11" s="275"/>
      <c r="K11" s="275"/>
      <c r="L11" s="275"/>
      <c r="M11" s="351"/>
    </row>
    <row r="12" spans="2:14" ht="13.5" customHeight="1" x14ac:dyDescent="0.2">
      <c r="B12" s="349"/>
      <c r="C12" s="279"/>
      <c r="D12" s="357"/>
      <c r="E12" s="357" t="s">
        <v>253</v>
      </c>
      <c r="F12" s="275"/>
      <c r="G12" s="275"/>
      <c r="H12" s="275"/>
      <c r="I12" s="356"/>
      <c r="J12" s="275"/>
      <c r="K12" s="275"/>
      <c r="L12" s="275"/>
      <c r="M12" s="351"/>
    </row>
    <row r="13" spans="2:14" ht="13.5" customHeight="1" x14ac:dyDescent="0.2">
      <c r="B13" s="349"/>
      <c r="C13" s="275"/>
      <c r="D13" s="275"/>
      <c r="E13" s="275"/>
      <c r="F13" s="275"/>
      <c r="G13" s="275"/>
      <c r="H13" s="275"/>
      <c r="I13" s="275"/>
      <c r="J13" s="275"/>
      <c r="K13" s="275"/>
      <c r="L13" s="275"/>
      <c r="M13" s="351"/>
    </row>
    <row r="14" spans="2:14" ht="13.5" customHeight="1" x14ac:dyDescent="0.2">
      <c r="B14" s="349"/>
      <c r="C14" s="277" t="s">
        <v>92</v>
      </c>
      <c r="D14" s="278"/>
      <c r="E14" s="278"/>
      <c r="F14" s="275"/>
      <c r="G14" s="275"/>
      <c r="H14" s="275"/>
      <c r="I14" s="356"/>
      <c r="J14" s="275"/>
      <c r="K14" s="275"/>
      <c r="L14" s="275"/>
      <c r="M14" s="351"/>
    </row>
    <row r="15" spans="2:14" ht="13.5" customHeight="1" x14ac:dyDescent="0.2">
      <c r="B15" s="349"/>
      <c r="C15" s="279"/>
      <c r="D15" s="275"/>
      <c r="E15" s="275"/>
      <c r="F15" s="275"/>
      <c r="G15" s="275"/>
      <c r="H15" s="275"/>
      <c r="I15" s="356"/>
      <c r="J15" s="275"/>
      <c r="K15" s="275"/>
      <c r="L15" s="275"/>
      <c r="M15" s="351"/>
    </row>
    <row r="16" spans="2:14" ht="13.5" customHeight="1" x14ac:dyDescent="0.2">
      <c r="B16" s="349"/>
      <c r="C16" s="279" t="s">
        <v>166</v>
      </c>
      <c r="D16" s="275"/>
      <c r="E16" s="275"/>
      <c r="F16" s="275"/>
      <c r="G16" s="275"/>
      <c r="H16" s="275"/>
      <c r="I16" s="356"/>
      <c r="J16" s="275"/>
      <c r="K16" s="275"/>
      <c r="L16" s="275"/>
      <c r="M16" s="351"/>
    </row>
    <row r="17" spans="2:21" ht="13.5" customHeight="1" x14ac:dyDescent="0.2">
      <c r="B17" s="349"/>
      <c r="C17" s="275"/>
      <c r="D17" s="357" t="s">
        <v>154</v>
      </c>
      <c r="E17" s="275"/>
      <c r="F17" s="275"/>
      <c r="G17" s="275"/>
      <c r="H17" s="275"/>
      <c r="I17" s="356"/>
      <c r="J17" s="275"/>
      <c r="K17" s="275"/>
      <c r="L17" s="275"/>
      <c r="M17" s="351"/>
    </row>
    <row r="18" spans="2:21" ht="13.5" customHeight="1" x14ac:dyDescent="0.2">
      <c r="B18" s="349"/>
      <c r="C18" s="279"/>
      <c r="D18" s="357" t="s">
        <v>253</v>
      </c>
      <c r="E18" s="275"/>
      <c r="F18" s="275"/>
      <c r="G18" s="275"/>
      <c r="H18" s="275"/>
      <c r="I18" s="356"/>
      <c r="J18" s="275"/>
      <c r="K18" s="275"/>
      <c r="L18" s="275"/>
      <c r="M18" s="351"/>
    </row>
    <row r="19" spans="2:21" ht="7.5" customHeight="1" x14ac:dyDescent="0.2">
      <c r="B19" s="349"/>
      <c r="C19" s="275"/>
      <c r="D19" s="275"/>
      <c r="E19" s="275"/>
      <c r="F19" s="275"/>
      <c r="G19" s="275"/>
      <c r="H19" s="275"/>
      <c r="I19" s="356"/>
      <c r="J19" s="275"/>
      <c r="K19" s="275"/>
      <c r="L19" s="275"/>
      <c r="M19" s="351"/>
    </row>
    <row r="20" spans="2:21" ht="13.5" customHeight="1" x14ac:dyDescent="0.2">
      <c r="B20" s="349"/>
      <c r="C20" s="275"/>
      <c r="D20" s="358" t="s">
        <v>157</v>
      </c>
      <c r="E20" s="275"/>
      <c r="F20" s="275"/>
      <c r="G20" s="275"/>
      <c r="H20" s="275"/>
      <c r="I20" s="356"/>
      <c r="J20" s="275"/>
      <c r="K20" s="275"/>
      <c r="L20" s="275"/>
      <c r="M20" s="351"/>
    </row>
    <row r="21" spans="2:21" ht="13.5" customHeight="1" x14ac:dyDescent="0.2">
      <c r="B21" s="349"/>
      <c r="C21" s="275"/>
      <c r="D21" s="275" t="s">
        <v>167</v>
      </c>
      <c r="E21" s="275"/>
      <c r="F21" s="275"/>
      <c r="G21" s="275"/>
      <c r="H21" s="275"/>
      <c r="I21" s="356"/>
      <c r="J21" s="275"/>
      <c r="K21" s="275"/>
      <c r="L21" s="275"/>
      <c r="M21" s="351"/>
    </row>
    <row r="22" spans="2:21" ht="13.5" customHeight="1" x14ac:dyDescent="0.2">
      <c r="B22" s="349"/>
      <c r="C22" s="275"/>
      <c r="D22" s="275" t="s">
        <v>155</v>
      </c>
      <c r="E22" s="275"/>
      <c r="F22" s="275"/>
      <c r="G22" s="275"/>
      <c r="H22" s="275"/>
      <c r="I22" s="356"/>
      <c r="J22" s="275"/>
      <c r="K22" s="275"/>
      <c r="L22" s="275"/>
      <c r="M22" s="351"/>
    </row>
    <row r="23" spans="2:21" ht="7.5" customHeight="1" x14ac:dyDescent="0.2">
      <c r="B23" s="349"/>
      <c r="C23" s="275"/>
      <c r="D23" s="275"/>
      <c r="E23" s="275"/>
      <c r="F23" s="275"/>
      <c r="G23" s="275"/>
      <c r="H23" s="275"/>
      <c r="I23" s="356"/>
      <c r="J23" s="275"/>
      <c r="K23" s="275"/>
      <c r="L23" s="275"/>
      <c r="M23" s="351"/>
    </row>
    <row r="24" spans="2:21" ht="13.5" customHeight="1" x14ac:dyDescent="0.2">
      <c r="B24" s="349"/>
      <c r="C24" s="275"/>
      <c r="D24" s="358" t="s">
        <v>156</v>
      </c>
      <c r="E24" s="275"/>
      <c r="F24" s="275"/>
      <c r="G24" s="275"/>
      <c r="H24" s="275"/>
      <c r="I24" s="356"/>
      <c r="J24" s="275"/>
      <c r="K24" s="275"/>
      <c r="L24" s="275"/>
      <c r="M24" s="351"/>
    </row>
    <row r="25" spans="2:21" ht="13.5" customHeight="1" x14ac:dyDescent="0.2">
      <c r="B25" s="349"/>
      <c r="C25" s="275"/>
      <c r="D25" s="275" t="s">
        <v>212</v>
      </c>
      <c r="E25" s="275"/>
      <c r="F25" s="275"/>
      <c r="G25" s="275"/>
      <c r="H25" s="275"/>
      <c r="I25" s="356"/>
      <c r="J25" s="275"/>
      <c r="K25" s="275"/>
      <c r="L25" s="275"/>
      <c r="M25" s="351"/>
    </row>
    <row r="26" spans="2:21" ht="13.5" customHeight="1" x14ac:dyDescent="0.2">
      <c r="B26" s="349"/>
      <c r="C26" s="275"/>
      <c r="D26" s="358" t="s">
        <v>239</v>
      </c>
      <c r="E26" s="275"/>
      <c r="F26" s="275"/>
      <c r="G26" s="275"/>
      <c r="H26" s="275"/>
      <c r="I26" s="356"/>
      <c r="J26" s="275"/>
      <c r="K26" s="275"/>
      <c r="L26" s="275"/>
      <c r="M26" s="351"/>
    </row>
    <row r="27" spans="2:21" ht="13.5" customHeight="1" x14ac:dyDescent="0.2">
      <c r="B27" s="349"/>
      <c r="C27" s="275"/>
      <c r="D27" s="358" t="s">
        <v>238</v>
      </c>
      <c r="E27" s="275"/>
      <c r="F27" s="275"/>
      <c r="G27" s="275"/>
      <c r="H27" s="275"/>
      <c r="I27" s="356"/>
      <c r="J27" s="275"/>
      <c r="K27" s="275"/>
      <c r="L27" s="275"/>
      <c r="M27" s="351"/>
    </row>
    <row r="28" spans="2:21" ht="13.5" customHeight="1" x14ac:dyDescent="0.2">
      <c r="B28" s="349"/>
      <c r="C28" s="275"/>
      <c r="D28" s="328" t="s">
        <v>213</v>
      </c>
      <c r="E28" s="275"/>
      <c r="F28" s="275"/>
      <c r="G28" s="275"/>
      <c r="H28" s="275"/>
      <c r="I28" s="356"/>
      <c r="J28" s="275"/>
      <c r="K28" s="275"/>
      <c r="L28" s="275"/>
      <c r="M28" s="351"/>
    </row>
    <row r="29" spans="2:21" ht="13.5" customHeight="1" x14ac:dyDescent="0.2">
      <c r="B29" s="349"/>
      <c r="C29" s="275"/>
      <c r="D29" s="328" t="s">
        <v>226</v>
      </c>
      <c r="E29" s="275"/>
      <c r="F29" s="275"/>
      <c r="G29" s="275"/>
      <c r="H29" s="275"/>
      <c r="I29" s="356"/>
      <c r="J29" s="275"/>
      <c r="K29" s="275"/>
      <c r="L29" s="275"/>
      <c r="M29" s="351"/>
    </row>
    <row r="30" spans="2:21" ht="13.5" customHeight="1" thickBot="1" x14ac:dyDescent="0.25">
      <c r="B30" s="349"/>
      <c r="C30" s="275"/>
      <c r="D30" s="328"/>
      <c r="E30" s="275"/>
      <c r="F30" s="275"/>
      <c r="G30" s="275"/>
      <c r="H30" s="275"/>
      <c r="I30" s="356"/>
      <c r="J30" s="275"/>
      <c r="K30" s="275"/>
      <c r="L30" s="275"/>
      <c r="M30" s="351"/>
      <c r="O30" s="359" t="s">
        <v>224</v>
      </c>
    </row>
    <row r="31" spans="2:21" ht="13.5" customHeight="1" thickBot="1" x14ac:dyDescent="0.25">
      <c r="B31" s="349"/>
      <c r="C31" s="275"/>
      <c r="D31" s="329" t="s">
        <v>211</v>
      </c>
      <c r="E31" s="275"/>
      <c r="F31" s="275"/>
      <c r="G31" s="275"/>
      <c r="H31" s="275"/>
      <c r="I31" s="356"/>
      <c r="J31" s="275"/>
      <c r="K31" s="275"/>
      <c r="L31" s="275"/>
      <c r="M31" s="351"/>
      <c r="O31" s="331" t="s">
        <v>189</v>
      </c>
      <c r="P31" s="332" t="s">
        <v>236</v>
      </c>
      <c r="Q31" s="332" t="s">
        <v>220</v>
      </c>
      <c r="R31" s="332" t="s">
        <v>221</v>
      </c>
      <c r="S31" s="332" t="s">
        <v>222</v>
      </c>
      <c r="T31" s="332" t="s">
        <v>223</v>
      </c>
      <c r="U31" s="333" t="s">
        <v>190</v>
      </c>
    </row>
    <row r="32" spans="2:21" ht="13.5" customHeight="1" thickBot="1" x14ac:dyDescent="0.25">
      <c r="B32" s="349"/>
      <c r="C32" s="275"/>
      <c r="D32" s="276" t="s">
        <v>227</v>
      </c>
      <c r="E32" s="275"/>
      <c r="F32" s="275"/>
      <c r="G32" s="275"/>
      <c r="H32" s="275"/>
      <c r="I32" s="356"/>
      <c r="J32" s="275"/>
      <c r="K32" s="275"/>
      <c r="L32" s="275"/>
      <c r="M32" s="351"/>
      <c r="O32" s="314">
        <v>1</v>
      </c>
      <c r="P32" s="330"/>
      <c r="Q32" s="334"/>
      <c r="R32" s="345">
        <v>210500</v>
      </c>
      <c r="S32" s="335"/>
      <c r="T32" s="330"/>
      <c r="U32" s="336"/>
    </row>
    <row r="33" spans="2:21" ht="13.5" customHeight="1" x14ac:dyDescent="0.2">
      <c r="B33" s="349"/>
      <c r="C33" s="275"/>
      <c r="D33" s="276" t="s">
        <v>230</v>
      </c>
      <c r="E33" s="275"/>
      <c r="F33" s="275"/>
      <c r="G33" s="275"/>
      <c r="H33" s="275"/>
      <c r="I33" s="356"/>
      <c r="J33" s="275"/>
      <c r="K33" s="275"/>
      <c r="L33" s="275"/>
      <c r="M33" s="351"/>
      <c r="O33" s="306">
        <v>2</v>
      </c>
      <c r="P33" s="340">
        <v>217500</v>
      </c>
      <c r="Q33" s="340">
        <v>215750</v>
      </c>
      <c r="R33" s="341">
        <v>214000</v>
      </c>
      <c r="S33" s="340">
        <v>212250</v>
      </c>
      <c r="T33" s="340">
        <v>210500</v>
      </c>
      <c r="U33" s="342">
        <v>3500</v>
      </c>
    </row>
    <row r="34" spans="2:21" ht="13.5" customHeight="1" x14ac:dyDescent="0.2">
      <c r="B34" s="349"/>
      <c r="C34" s="275"/>
      <c r="D34" s="276" t="s">
        <v>231</v>
      </c>
      <c r="E34" s="275"/>
      <c r="F34" s="275"/>
      <c r="G34" s="275"/>
      <c r="H34" s="275"/>
      <c r="I34" s="356"/>
      <c r="J34" s="275"/>
      <c r="K34" s="275"/>
      <c r="L34" s="275"/>
      <c r="M34" s="351"/>
      <c r="O34" s="306">
        <v>3</v>
      </c>
      <c r="P34" s="340">
        <v>221000</v>
      </c>
      <c r="Q34" s="340">
        <v>219250</v>
      </c>
      <c r="R34" s="340">
        <v>217500</v>
      </c>
      <c r="S34" s="340">
        <v>215750</v>
      </c>
      <c r="T34" s="340">
        <v>214000</v>
      </c>
      <c r="U34" s="342">
        <v>3500</v>
      </c>
    </row>
    <row r="35" spans="2:21" ht="13.5" customHeight="1" x14ac:dyDescent="0.2">
      <c r="B35" s="349"/>
      <c r="C35" s="275"/>
      <c r="D35" s="276" t="s">
        <v>229</v>
      </c>
      <c r="E35" s="275"/>
      <c r="F35" s="275"/>
      <c r="G35" s="275"/>
      <c r="H35" s="275"/>
      <c r="I35" s="356"/>
      <c r="J35" s="275"/>
      <c r="K35" s="275"/>
      <c r="L35" s="275"/>
      <c r="M35" s="351"/>
      <c r="O35" s="306">
        <v>4</v>
      </c>
      <c r="P35" s="340">
        <v>224500</v>
      </c>
      <c r="Q35" s="340">
        <v>222750</v>
      </c>
      <c r="R35" s="340">
        <v>221000</v>
      </c>
      <c r="S35" s="340">
        <v>219250</v>
      </c>
      <c r="T35" s="340">
        <v>217500</v>
      </c>
      <c r="U35" s="342">
        <v>3500</v>
      </c>
    </row>
    <row r="36" spans="2:21" ht="13.5" customHeight="1" x14ac:dyDescent="0.2">
      <c r="B36" s="349"/>
      <c r="C36" s="275"/>
      <c r="D36" s="276" t="s">
        <v>228</v>
      </c>
      <c r="E36" s="275"/>
      <c r="F36" s="275"/>
      <c r="G36" s="275"/>
      <c r="H36" s="275"/>
      <c r="I36" s="356"/>
      <c r="J36" s="275"/>
      <c r="K36" s="275"/>
      <c r="L36" s="275"/>
      <c r="M36" s="351"/>
      <c r="O36" s="306">
        <v>5</v>
      </c>
      <c r="P36" s="340">
        <v>228000</v>
      </c>
      <c r="Q36" s="340">
        <v>226250</v>
      </c>
      <c r="R36" s="340">
        <v>224500</v>
      </c>
      <c r="S36" s="340">
        <v>222750</v>
      </c>
      <c r="T36" s="340">
        <v>221000</v>
      </c>
      <c r="U36" s="342">
        <v>3500</v>
      </c>
    </row>
    <row r="37" spans="2:21" ht="13.5" customHeight="1" x14ac:dyDescent="0.2">
      <c r="B37" s="349"/>
      <c r="C37" s="275"/>
      <c r="D37" s="276" t="s">
        <v>232</v>
      </c>
      <c r="E37" s="275"/>
      <c r="F37" s="275"/>
      <c r="G37" s="275"/>
      <c r="H37" s="275"/>
      <c r="I37" s="356"/>
      <c r="J37" s="275"/>
      <c r="K37" s="275"/>
      <c r="L37" s="275"/>
      <c r="M37" s="351"/>
      <c r="O37" s="306">
        <v>6</v>
      </c>
      <c r="P37" s="340">
        <v>231500</v>
      </c>
      <c r="Q37" s="340">
        <v>229750</v>
      </c>
      <c r="R37" s="340">
        <v>228000</v>
      </c>
      <c r="S37" s="340">
        <v>226250</v>
      </c>
      <c r="T37" s="340">
        <v>224500</v>
      </c>
      <c r="U37" s="342">
        <v>3500</v>
      </c>
    </row>
    <row r="38" spans="2:21" ht="13.5" customHeight="1" x14ac:dyDescent="0.2">
      <c r="B38" s="349"/>
      <c r="C38" s="275"/>
      <c r="D38" s="358"/>
      <c r="E38" s="275"/>
      <c r="F38" s="275"/>
      <c r="G38" s="275"/>
      <c r="H38" s="275"/>
      <c r="I38" s="356"/>
      <c r="J38" s="275"/>
      <c r="K38" s="275"/>
      <c r="L38" s="275"/>
      <c r="M38" s="351"/>
      <c r="O38" s="306">
        <v>7</v>
      </c>
      <c r="P38" s="340">
        <v>235000</v>
      </c>
      <c r="Q38" s="340">
        <v>233250</v>
      </c>
      <c r="R38" s="340">
        <v>231500</v>
      </c>
      <c r="S38" s="340">
        <v>229750</v>
      </c>
      <c r="T38" s="340">
        <v>228000</v>
      </c>
      <c r="U38" s="342">
        <v>3500</v>
      </c>
    </row>
    <row r="39" spans="2:21" ht="13.5" customHeight="1" x14ac:dyDescent="0.2">
      <c r="B39" s="349"/>
      <c r="C39" s="275"/>
      <c r="D39" s="360"/>
      <c r="E39" s="361"/>
      <c r="F39" s="361"/>
      <c r="G39" s="361"/>
      <c r="H39" s="361"/>
      <c r="I39" s="361"/>
      <c r="J39" s="361"/>
      <c r="K39" s="362"/>
      <c r="L39" s="275"/>
      <c r="M39" s="351"/>
      <c r="O39" s="306">
        <v>8</v>
      </c>
      <c r="P39" s="340">
        <v>238500</v>
      </c>
      <c r="Q39" s="340">
        <v>236750</v>
      </c>
      <c r="R39" s="340">
        <v>235000</v>
      </c>
      <c r="S39" s="340">
        <v>233250</v>
      </c>
      <c r="T39" s="340">
        <v>231500</v>
      </c>
      <c r="U39" s="342">
        <v>3500</v>
      </c>
    </row>
    <row r="40" spans="2:21" ht="13.5" customHeight="1" x14ac:dyDescent="0.2">
      <c r="B40" s="349"/>
      <c r="C40" s="275"/>
      <c r="D40" s="363" t="s">
        <v>225</v>
      </c>
      <c r="E40" s="364"/>
      <c r="F40" s="364"/>
      <c r="G40" s="364"/>
      <c r="H40" s="364"/>
      <c r="I40" s="364"/>
      <c r="J40" s="364"/>
      <c r="K40" s="365"/>
      <c r="L40" s="275"/>
      <c r="M40" s="351"/>
      <c r="O40" s="306">
        <v>9</v>
      </c>
      <c r="P40" s="340">
        <v>242000</v>
      </c>
      <c r="Q40" s="340">
        <v>240250</v>
      </c>
      <c r="R40" s="340">
        <v>238500</v>
      </c>
      <c r="S40" s="340">
        <v>236750</v>
      </c>
      <c r="T40" s="340">
        <v>235000</v>
      </c>
      <c r="U40" s="342">
        <v>3500</v>
      </c>
    </row>
    <row r="41" spans="2:21" ht="13.5" customHeight="1" thickBot="1" x14ac:dyDescent="0.25">
      <c r="B41" s="349"/>
      <c r="C41" s="275"/>
      <c r="D41" s="366" t="s">
        <v>168</v>
      </c>
      <c r="E41" s="364"/>
      <c r="F41" s="364"/>
      <c r="G41" s="364"/>
      <c r="H41" s="364"/>
      <c r="I41" s="364"/>
      <c r="J41" s="364"/>
      <c r="K41" s="365"/>
      <c r="L41" s="275"/>
      <c r="M41" s="351"/>
      <c r="O41" s="318">
        <v>10</v>
      </c>
      <c r="P41" s="343">
        <v>245500</v>
      </c>
      <c r="Q41" s="343">
        <v>243750</v>
      </c>
      <c r="R41" s="343">
        <v>242000</v>
      </c>
      <c r="S41" s="343">
        <v>240250</v>
      </c>
      <c r="T41" s="343">
        <v>238500</v>
      </c>
      <c r="U41" s="344">
        <v>3500</v>
      </c>
    </row>
    <row r="42" spans="2:21" ht="13.5" customHeight="1" x14ac:dyDescent="0.2">
      <c r="B42" s="349"/>
      <c r="C42" s="275"/>
      <c r="D42" s="363" t="s">
        <v>235</v>
      </c>
      <c r="E42" s="364"/>
      <c r="F42" s="364"/>
      <c r="G42" s="364"/>
      <c r="H42" s="364"/>
      <c r="I42" s="364"/>
      <c r="J42" s="364"/>
      <c r="K42" s="365"/>
      <c r="L42" s="275"/>
      <c r="M42" s="351"/>
      <c r="O42" s="337"/>
      <c r="P42" s="338"/>
      <c r="Q42" s="338"/>
      <c r="R42" s="338"/>
      <c r="S42" s="338"/>
      <c r="T42" s="338"/>
      <c r="U42" s="339"/>
    </row>
    <row r="43" spans="2:21" ht="13.5" customHeight="1" x14ac:dyDescent="0.2">
      <c r="B43" s="349"/>
      <c r="C43" s="275"/>
      <c r="D43" s="366" t="s">
        <v>234</v>
      </c>
      <c r="E43" s="364"/>
      <c r="F43" s="364"/>
      <c r="G43" s="364"/>
      <c r="H43" s="364"/>
      <c r="I43" s="364"/>
      <c r="J43" s="364"/>
      <c r="K43" s="365"/>
      <c r="L43" s="275"/>
      <c r="M43" s="351"/>
      <c r="O43" s="337"/>
      <c r="P43" s="338"/>
      <c r="Q43" s="338"/>
      <c r="R43" s="338"/>
      <c r="S43" s="338"/>
      <c r="T43" s="338"/>
      <c r="U43" s="339"/>
    </row>
    <row r="44" spans="2:21" ht="13.5" customHeight="1" x14ac:dyDescent="0.2">
      <c r="B44" s="349"/>
      <c r="C44" s="275"/>
      <c r="D44" s="366" t="s">
        <v>233</v>
      </c>
      <c r="E44" s="364"/>
      <c r="F44" s="364"/>
      <c r="G44" s="364"/>
      <c r="H44" s="364"/>
      <c r="I44" s="364"/>
      <c r="J44" s="364"/>
      <c r="K44" s="365"/>
      <c r="L44" s="275"/>
      <c r="M44" s="351"/>
      <c r="O44" s="337"/>
      <c r="P44" s="338"/>
      <c r="Q44" s="338"/>
      <c r="R44" s="338"/>
      <c r="S44" s="338"/>
      <c r="T44" s="338"/>
      <c r="U44" s="339"/>
    </row>
    <row r="45" spans="2:21" ht="13.5" customHeight="1" x14ac:dyDescent="0.2">
      <c r="B45" s="349"/>
      <c r="C45" s="275"/>
      <c r="D45" s="367"/>
      <c r="E45" s="368"/>
      <c r="F45" s="368"/>
      <c r="G45" s="368"/>
      <c r="H45" s="368"/>
      <c r="I45" s="368"/>
      <c r="J45" s="368"/>
      <c r="K45" s="369"/>
      <c r="L45" s="275"/>
      <c r="M45" s="351"/>
      <c r="O45" s="337"/>
      <c r="P45" s="338"/>
      <c r="Q45" s="338"/>
      <c r="R45" s="338"/>
      <c r="S45" s="338"/>
      <c r="T45" s="338"/>
      <c r="U45" s="339"/>
    </row>
    <row r="46" spans="2:21" ht="6.75" customHeight="1" x14ac:dyDescent="0.2">
      <c r="B46" s="349"/>
      <c r="C46" s="275"/>
      <c r="D46" s="275"/>
      <c r="E46" s="275"/>
      <c r="F46" s="275"/>
      <c r="G46" s="275"/>
      <c r="H46" s="275"/>
      <c r="I46" s="356"/>
      <c r="J46" s="275"/>
      <c r="K46" s="275"/>
      <c r="L46" s="275"/>
      <c r="M46" s="351"/>
      <c r="O46" s="337"/>
      <c r="P46" s="338"/>
      <c r="Q46" s="338"/>
      <c r="R46" s="338"/>
      <c r="S46" s="338"/>
      <c r="T46" s="338"/>
      <c r="U46" s="339"/>
    </row>
    <row r="47" spans="2:21" ht="13.5" customHeight="1" x14ac:dyDescent="0.2">
      <c r="B47" s="349"/>
      <c r="C47" s="275"/>
      <c r="D47" s="418" t="s">
        <v>265</v>
      </c>
      <c r="E47" s="275"/>
      <c r="F47" s="275"/>
      <c r="G47" s="275"/>
      <c r="H47" s="275"/>
      <c r="I47" s="356"/>
      <c r="J47" s="275"/>
      <c r="K47" s="275"/>
      <c r="L47" s="275"/>
      <c r="M47" s="351"/>
      <c r="O47" s="337"/>
      <c r="P47" s="338"/>
      <c r="Q47" s="338"/>
      <c r="R47" s="338"/>
      <c r="S47" s="338"/>
      <c r="T47" s="338"/>
      <c r="U47" s="339"/>
    </row>
    <row r="48" spans="2:21" ht="13.5" customHeight="1" x14ac:dyDescent="0.2">
      <c r="B48" s="349"/>
      <c r="C48" s="275"/>
      <c r="D48" s="276" t="s">
        <v>271</v>
      </c>
      <c r="E48" s="275"/>
      <c r="F48" s="275"/>
      <c r="G48" s="275"/>
      <c r="H48" s="275"/>
      <c r="I48" s="356"/>
      <c r="J48" s="275"/>
      <c r="K48" s="275"/>
      <c r="L48" s="275"/>
      <c r="M48" s="351"/>
      <c r="O48" s="337"/>
      <c r="P48" s="338"/>
      <c r="Q48" s="338"/>
      <c r="R48" s="338"/>
      <c r="S48" s="338"/>
      <c r="T48" s="338"/>
      <c r="U48" s="339"/>
    </row>
    <row r="49" spans="2:21" ht="12" customHeight="1" x14ac:dyDescent="0.2">
      <c r="B49" s="349"/>
      <c r="C49" s="275"/>
      <c r="D49" s="358"/>
      <c r="E49" s="275"/>
      <c r="F49" s="275"/>
      <c r="G49" s="275"/>
      <c r="H49" s="275"/>
      <c r="I49" s="356"/>
      <c r="J49" s="275"/>
      <c r="K49" s="275"/>
      <c r="L49" s="275"/>
      <c r="M49" s="351"/>
      <c r="O49" s="337"/>
      <c r="P49" s="338"/>
      <c r="Q49" s="338"/>
      <c r="R49" s="338"/>
      <c r="S49" s="338"/>
      <c r="T49" s="338"/>
      <c r="U49" s="339"/>
    </row>
    <row r="50" spans="2:21" ht="13.5" customHeight="1" x14ac:dyDescent="0.2">
      <c r="B50" s="349"/>
      <c r="C50" s="275"/>
      <c r="D50" s="358" t="s">
        <v>159</v>
      </c>
      <c r="E50" s="275"/>
      <c r="F50" s="275"/>
      <c r="G50" s="275"/>
      <c r="H50" s="275"/>
      <c r="I50" s="356"/>
      <c r="J50" s="275"/>
      <c r="K50" s="275"/>
      <c r="L50" s="275"/>
      <c r="M50" s="351"/>
      <c r="O50" s="337"/>
      <c r="P50" s="338"/>
      <c r="Q50" s="338"/>
      <c r="R50" s="338"/>
      <c r="S50" s="338"/>
      <c r="T50" s="338"/>
      <c r="U50" s="339"/>
    </row>
    <row r="51" spans="2:21" ht="13.5" customHeight="1" x14ac:dyDescent="0.2">
      <c r="B51" s="349"/>
      <c r="C51" s="275"/>
      <c r="D51" s="275" t="s">
        <v>249</v>
      </c>
      <c r="E51" s="275"/>
      <c r="F51" s="275"/>
      <c r="G51" s="275"/>
      <c r="H51" s="275"/>
      <c r="I51" s="356"/>
      <c r="J51" s="275"/>
      <c r="K51" s="275"/>
      <c r="L51" s="275"/>
      <c r="M51" s="351"/>
      <c r="O51" s="337"/>
      <c r="P51" s="338"/>
      <c r="Q51" s="338"/>
      <c r="R51" s="338"/>
      <c r="S51" s="338"/>
      <c r="T51" s="338"/>
      <c r="U51" s="339"/>
    </row>
    <row r="52" spans="2:21" ht="13.5" customHeight="1" x14ac:dyDescent="0.2">
      <c r="B52" s="349"/>
      <c r="C52" s="275"/>
      <c r="D52" s="275" t="s">
        <v>250</v>
      </c>
      <c r="E52" s="275"/>
      <c r="F52" s="275"/>
      <c r="G52" s="275"/>
      <c r="H52" s="275"/>
      <c r="I52" s="356"/>
      <c r="J52" s="275"/>
      <c r="K52" s="275"/>
      <c r="L52" s="275"/>
      <c r="M52" s="351"/>
      <c r="O52" s="337"/>
      <c r="P52" s="338"/>
      <c r="Q52" s="338"/>
      <c r="R52" s="338"/>
      <c r="S52" s="338"/>
      <c r="T52" s="338"/>
      <c r="U52" s="339"/>
    </row>
    <row r="53" spans="2:21" ht="13.5" customHeight="1" x14ac:dyDescent="0.2">
      <c r="B53" s="349"/>
      <c r="C53" s="275"/>
      <c r="D53" s="275" t="s">
        <v>240</v>
      </c>
      <c r="E53" s="275"/>
      <c r="F53" s="275"/>
      <c r="G53" s="275"/>
      <c r="H53" s="275"/>
      <c r="I53" s="356"/>
      <c r="J53" s="275"/>
      <c r="K53" s="275"/>
      <c r="L53" s="275"/>
      <c r="M53" s="351"/>
      <c r="O53" s="337"/>
      <c r="P53" s="338"/>
      <c r="Q53" s="338"/>
      <c r="R53" s="338"/>
      <c r="S53" s="338"/>
      <c r="T53" s="338"/>
      <c r="U53" s="339"/>
    </row>
    <row r="54" spans="2:21" ht="13.5" customHeight="1" x14ac:dyDescent="0.2">
      <c r="B54" s="349"/>
      <c r="C54" s="275"/>
      <c r="D54" s="275" t="s">
        <v>161</v>
      </c>
      <c r="E54" s="275"/>
      <c r="F54" s="275"/>
      <c r="G54" s="275"/>
      <c r="H54" s="275"/>
      <c r="I54" s="356"/>
      <c r="J54" s="275"/>
      <c r="K54" s="275"/>
      <c r="L54" s="275"/>
      <c r="M54" s="351"/>
    </row>
    <row r="55" spans="2:21" ht="13.5" customHeight="1" x14ac:dyDescent="0.2">
      <c r="B55" s="349"/>
      <c r="C55" s="275"/>
      <c r="D55" s="275" t="s">
        <v>251</v>
      </c>
      <c r="E55" s="275"/>
      <c r="F55" s="275"/>
      <c r="G55" s="275"/>
      <c r="H55" s="275"/>
      <c r="I55" s="356"/>
      <c r="J55" s="275"/>
      <c r="K55" s="275"/>
      <c r="L55" s="275"/>
      <c r="M55" s="351"/>
    </row>
    <row r="56" spans="2:21" ht="13.5" customHeight="1" x14ac:dyDescent="0.2">
      <c r="B56" s="349"/>
      <c r="C56" s="275"/>
      <c r="D56" s="275" t="s">
        <v>252</v>
      </c>
      <c r="E56" s="275"/>
      <c r="F56" s="275"/>
      <c r="G56" s="275"/>
      <c r="H56" s="275"/>
      <c r="I56" s="356"/>
      <c r="J56" s="275"/>
      <c r="K56" s="275"/>
      <c r="L56" s="275"/>
      <c r="M56" s="351"/>
    </row>
    <row r="57" spans="2:21" ht="13.5" customHeight="1" x14ac:dyDescent="0.2">
      <c r="B57" s="349"/>
      <c r="C57" s="275"/>
      <c r="D57" s="275"/>
      <c r="E57" s="275"/>
      <c r="F57" s="275"/>
      <c r="G57" s="275"/>
      <c r="H57" s="275"/>
      <c r="I57" s="356"/>
      <c r="J57" s="275"/>
      <c r="K57" s="275"/>
      <c r="L57" s="275"/>
      <c r="M57" s="351"/>
    </row>
    <row r="58" spans="2:21" ht="13.5" customHeight="1" x14ac:dyDescent="0.2">
      <c r="B58" s="349"/>
      <c r="C58" s="275"/>
      <c r="D58" s="418" t="s">
        <v>265</v>
      </c>
      <c r="E58" s="275"/>
      <c r="F58" s="275"/>
      <c r="G58" s="275"/>
      <c r="H58" s="275"/>
      <c r="I58" s="356"/>
      <c r="J58" s="275"/>
      <c r="K58" s="275"/>
      <c r="L58" s="275"/>
      <c r="M58" s="351"/>
    </row>
    <row r="59" spans="2:21" ht="13.5" customHeight="1" x14ac:dyDescent="0.2">
      <c r="B59" s="349"/>
      <c r="C59" s="275"/>
      <c r="D59" s="276" t="s">
        <v>272</v>
      </c>
      <c r="E59" s="275"/>
      <c r="F59" s="275"/>
      <c r="G59" s="275"/>
      <c r="H59" s="275"/>
      <c r="I59" s="356"/>
      <c r="J59" s="275"/>
      <c r="K59" s="275"/>
      <c r="L59" s="275"/>
      <c r="M59" s="351"/>
    </row>
    <row r="60" spans="2:21" ht="13.5" customHeight="1" x14ac:dyDescent="0.2">
      <c r="B60" s="349"/>
      <c r="C60" s="275"/>
      <c r="D60" s="276" t="s">
        <v>273</v>
      </c>
      <c r="E60" s="275"/>
      <c r="F60" s="275"/>
      <c r="G60" s="275"/>
      <c r="H60" s="275"/>
      <c r="I60" s="356"/>
      <c r="J60" s="275"/>
      <c r="K60" s="275"/>
      <c r="L60" s="275"/>
      <c r="M60" s="351"/>
    </row>
    <row r="61" spans="2:21" ht="13.5" customHeight="1" x14ac:dyDescent="0.2">
      <c r="B61" s="349"/>
      <c r="C61" s="275"/>
      <c r="D61" s="358"/>
      <c r="E61" s="419" t="s">
        <v>274</v>
      </c>
      <c r="F61" s="275"/>
      <c r="G61" s="275"/>
      <c r="H61" s="275"/>
      <c r="I61" s="356"/>
      <c r="J61" s="275"/>
      <c r="K61" s="275"/>
      <c r="L61" s="275"/>
      <c r="M61" s="351"/>
    </row>
    <row r="62" spans="2:21" ht="13.5" customHeight="1" x14ac:dyDescent="0.2">
      <c r="B62" s="349"/>
      <c r="C62" s="275"/>
      <c r="D62" s="358"/>
      <c r="E62" s="419" t="s">
        <v>275</v>
      </c>
      <c r="F62" s="275"/>
      <c r="G62" s="275"/>
      <c r="H62" s="275"/>
      <c r="I62" s="356"/>
      <c r="J62" s="275"/>
      <c r="K62" s="275"/>
      <c r="L62" s="275"/>
      <c r="M62" s="351"/>
    </row>
    <row r="63" spans="2:21" ht="13.5" customHeight="1" x14ac:dyDescent="0.2">
      <c r="B63" s="349"/>
      <c r="C63" s="275"/>
      <c r="D63" s="358"/>
      <c r="E63" s="419" t="s">
        <v>266</v>
      </c>
      <c r="F63" s="275"/>
      <c r="G63" s="275"/>
      <c r="H63" s="275"/>
      <c r="I63" s="356"/>
      <c r="J63" s="275"/>
      <c r="K63" s="275"/>
      <c r="L63" s="275"/>
      <c r="M63" s="351"/>
    </row>
    <row r="64" spans="2:21" ht="13.5" customHeight="1" x14ac:dyDescent="0.2">
      <c r="B64" s="349"/>
      <c r="C64" s="275"/>
      <c r="D64" s="419" t="s">
        <v>276</v>
      </c>
      <c r="E64" s="358"/>
      <c r="F64" s="275"/>
      <c r="G64" s="275"/>
      <c r="H64" s="275"/>
      <c r="I64" s="356"/>
      <c r="J64" s="275"/>
      <c r="K64" s="275"/>
      <c r="L64" s="275"/>
      <c r="M64" s="351"/>
    </row>
    <row r="65" spans="2:14" ht="13.5" customHeight="1" x14ac:dyDescent="0.2">
      <c r="B65" s="349"/>
      <c r="C65" s="275"/>
      <c r="D65" s="275"/>
      <c r="E65" s="420" t="s">
        <v>277</v>
      </c>
      <c r="F65" s="275"/>
      <c r="G65" s="275"/>
      <c r="H65" s="275"/>
      <c r="I65" s="356"/>
      <c r="J65" s="275"/>
      <c r="K65" s="275"/>
      <c r="L65" s="275"/>
      <c r="M65" s="351"/>
    </row>
    <row r="66" spans="2:14" ht="7.5" customHeight="1" x14ac:dyDescent="0.2">
      <c r="B66" s="349"/>
      <c r="C66" s="275"/>
      <c r="D66" s="275"/>
      <c r="E66" s="275"/>
      <c r="F66" s="275"/>
      <c r="G66" s="275"/>
      <c r="H66" s="275"/>
      <c r="I66" s="356"/>
      <c r="J66" s="275"/>
      <c r="K66" s="275"/>
      <c r="L66" s="275"/>
      <c r="M66" s="351"/>
    </row>
    <row r="67" spans="2:14" ht="13.5" customHeight="1" x14ac:dyDescent="0.2">
      <c r="B67" s="349"/>
      <c r="C67" s="275"/>
      <c r="D67" s="358" t="s">
        <v>162</v>
      </c>
      <c r="E67" s="275"/>
      <c r="F67" s="275"/>
      <c r="G67" s="275"/>
      <c r="H67" s="275"/>
      <c r="I67" s="356"/>
      <c r="J67" s="275"/>
      <c r="K67" s="275"/>
      <c r="L67" s="275"/>
      <c r="M67" s="351"/>
    </row>
    <row r="68" spans="2:14" ht="13.5" customHeight="1" x14ac:dyDescent="0.2">
      <c r="B68" s="349"/>
      <c r="C68" s="275"/>
      <c r="D68" s="275" t="s">
        <v>163</v>
      </c>
      <c r="E68" s="275"/>
      <c r="F68" s="275"/>
      <c r="G68" s="275"/>
      <c r="H68" s="275"/>
      <c r="I68" s="356"/>
      <c r="J68" s="275"/>
      <c r="K68" s="275"/>
      <c r="L68" s="275"/>
      <c r="M68" s="351"/>
      <c r="N68" s="370"/>
    </row>
    <row r="69" spans="2:14" ht="13.5" customHeight="1" x14ac:dyDescent="0.2">
      <c r="B69" s="349"/>
      <c r="C69" s="275"/>
      <c r="D69" s="275" t="s">
        <v>165</v>
      </c>
      <c r="E69" s="275"/>
      <c r="F69" s="275"/>
      <c r="G69" s="275"/>
      <c r="H69" s="275"/>
      <c r="I69" s="356"/>
      <c r="J69" s="275"/>
      <c r="K69" s="275"/>
      <c r="L69" s="275"/>
      <c r="M69" s="351"/>
      <c r="N69" s="370"/>
    </row>
    <row r="70" spans="2:14" ht="13.5" customHeight="1" x14ac:dyDescent="0.2">
      <c r="B70" s="349"/>
      <c r="C70" s="275"/>
      <c r="D70" s="275"/>
      <c r="E70" s="275"/>
      <c r="F70" s="275"/>
      <c r="G70" s="275"/>
      <c r="H70" s="275"/>
      <c r="I70" s="356"/>
      <c r="J70" s="275"/>
      <c r="K70" s="275"/>
      <c r="L70" s="275"/>
      <c r="M70" s="351"/>
      <c r="N70" s="370"/>
    </row>
    <row r="71" spans="2:14" ht="13.5" customHeight="1" x14ac:dyDescent="0.2">
      <c r="B71" s="349"/>
      <c r="C71" s="275"/>
      <c r="D71" s="418" t="s">
        <v>267</v>
      </c>
      <c r="E71" s="275"/>
      <c r="F71" s="275"/>
      <c r="G71" s="275"/>
      <c r="H71" s="275"/>
      <c r="I71" s="356"/>
      <c r="J71" s="275"/>
      <c r="K71" s="275"/>
      <c r="L71" s="275"/>
      <c r="M71" s="351"/>
      <c r="N71" s="370"/>
    </row>
    <row r="72" spans="2:14" ht="13.5" customHeight="1" x14ac:dyDescent="0.2">
      <c r="B72" s="349"/>
      <c r="C72" s="275"/>
      <c r="D72" s="276" t="s">
        <v>268</v>
      </c>
      <c r="E72" s="276"/>
      <c r="F72" s="275"/>
      <c r="G72" s="275"/>
      <c r="H72" s="275"/>
      <c r="I72" s="356"/>
      <c r="J72" s="275"/>
      <c r="K72" s="275"/>
      <c r="L72" s="275"/>
      <c r="M72" s="351"/>
      <c r="N72" s="370"/>
    </row>
    <row r="73" spans="2:14" ht="13.5" customHeight="1" x14ac:dyDescent="0.2">
      <c r="B73" s="349"/>
      <c r="C73" s="275"/>
      <c r="D73" s="276" t="s">
        <v>269</v>
      </c>
      <c r="E73" s="276"/>
      <c r="F73" s="275"/>
      <c r="G73" s="275"/>
      <c r="H73" s="275"/>
      <c r="I73" s="356"/>
      <c r="J73" s="275"/>
      <c r="K73" s="275"/>
      <c r="L73" s="275"/>
      <c r="M73" s="351"/>
      <c r="N73" s="370"/>
    </row>
    <row r="74" spans="2:14" ht="13.5" customHeight="1" x14ac:dyDescent="0.2">
      <c r="B74" s="349"/>
      <c r="C74" s="275"/>
      <c r="D74" s="276" t="s">
        <v>270</v>
      </c>
      <c r="E74" s="276"/>
      <c r="F74" s="275"/>
      <c r="G74" s="275"/>
      <c r="H74" s="275"/>
      <c r="I74" s="356"/>
      <c r="J74" s="275"/>
      <c r="K74" s="275"/>
      <c r="L74" s="275"/>
      <c r="M74" s="351"/>
      <c r="N74" s="370"/>
    </row>
    <row r="75" spans="2:14" ht="13.5" customHeight="1" x14ac:dyDescent="0.2">
      <c r="B75" s="349"/>
      <c r="C75" s="275"/>
      <c r="D75" s="275"/>
      <c r="E75" s="275"/>
      <c r="F75" s="275"/>
      <c r="G75" s="275"/>
      <c r="H75" s="275"/>
      <c r="I75" s="275"/>
      <c r="J75" s="275"/>
      <c r="K75" s="275"/>
      <c r="L75" s="275"/>
      <c r="M75" s="351"/>
      <c r="N75" s="370"/>
    </row>
    <row r="76" spans="2:14" ht="13.5" customHeight="1" x14ac:dyDescent="0.2">
      <c r="B76" s="349"/>
      <c r="C76" s="371" t="s">
        <v>129</v>
      </c>
      <c r="D76" s="278"/>
      <c r="E76" s="278"/>
      <c r="F76" s="275"/>
      <c r="G76" s="275"/>
      <c r="H76" s="275"/>
      <c r="I76" s="275"/>
      <c r="J76" s="275"/>
      <c r="K76" s="275"/>
      <c r="L76" s="275"/>
      <c r="M76" s="351"/>
      <c r="N76" s="370"/>
    </row>
    <row r="77" spans="2:14" ht="13.5" customHeight="1" x14ac:dyDescent="0.2">
      <c r="B77" s="349"/>
      <c r="C77" s="279"/>
      <c r="D77" s="357" t="s">
        <v>253</v>
      </c>
      <c r="E77" s="275"/>
      <c r="F77" s="275"/>
      <c r="G77" s="275"/>
      <c r="H77" s="275"/>
      <c r="I77" s="356"/>
      <c r="J77" s="275"/>
      <c r="K77" s="275"/>
      <c r="L77" s="275"/>
      <c r="M77" s="351"/>
    </row>
    <row r="78" spans="2:14" ht="13.5" customHeight="1" x14ac:dyDescent="0.2">
      <c r="B78" s="349"/>
      <c r="C78" s="275"/>
      <c r="D78" s="275" t="s">
        <v>280</v>
      </c>
      <c r="E78" s="275"/>
      <c r="F78" s="275"/>
      <c r="G78" s="275"/>
      <c r="H78" s="275"/>
      <c r="I78" s="275"/>
      <c r="J78" s="275"/>
      <c r="K78" s="275"/>
      <c r="L78" s="275"/>
      <c r="M78" s="351"/>
      <c r="N78" s="370"/>
    </row>
    <row r="79" spans="2:14" ht="13.5" customHeight="1" x14ac:dyDescent="0.2">
      <c r="B79" s="349"/>
      <c r="C79" s="275"/>
      <c r="D79" s="275" t="s">
        <v>216</v>
      </c>
      <c r="E79" s="275"/>
      <c r="F79" s="275"/>
      <c r="G79" s="275"/>
      <c r="H79" s="275"/>
      <c r="I79" s="275"/>
      <c r="J79" s="275"/>
      <c r="K79" s="275"/>
      <c r="L79" s="275"/>
      <c r="M79" s="351"/>
      <c r="N79" s="370"/>
    </row>
    <row r="80" spans="2:14" ht="13.5" customHeight="1" x14ac:dyDescent="0.2">
      <c r="B80" s="349"/>
      <c r="C80" s="275"/>
      <c r="D80" s="372" t="s">
        <v>281</v>
      </c>
      <c r="E80" s="275"/>
      <c r="F80" s="275"/>
      <c r="G80" s="275"/>
      <c r="H80" s="275"/>
      <c r="I80" s="275"/>
      <c r="J80" s="275"/>
      <c r="K80" s="275"/>
      <c r="L80" s="275"/>
      <c r="M80" s="351"/>
      <c r="N80" s="370"/>
    </row>
    <row r="81" spans="2:14" ht="13.5" customHeight="1" x14ac:dyDescent="0.2">
      <c r="B81" s="349"/>
      <c r="C81" s="275"/>
      <c r="D81" s="275"/>
      <c r="E81" s="275"/>
      <c r="F81" s="275"/>
      <c r="G81" s="275"/>
      <c r="H81" s="275"/>
      <c r="I81" s="275"/>
      <c r="J81" s="275"/>
      <c r="K81" s="275"/>
      <c r="L81" s="275"/>
      <c r="M81" s="351"/>
      <c r="N81" s="370"/>
    </row>
    <row r="82" spans="2:14" ht="13.5" customHeight="1" x14ac:dyDescent="0.2">
      <c r="B82" s="349"/>
      <c r="C82" s="277" t="s">
        <v>214</v>
      </c>
      <c r="D82" s="278"/>
      <c r="E82" s="278"/>
      <c r="F82" s="278"/>
      <c r="G82" s="275"/>
      <c r="H82" s="275"/>
      <c r="I82" s="275"/>
      <c r="J82" s="275"/>
      <c r="K82" s="275"/>
      <c r="L82" s="275"/>
      <c r="M82" s="351"/>
      <c r="N82" s="370"/>
    </row>
    <row r="83" spans="2:14" ht="13.5" customHeight="1" x14ac:dyDescent="0.2">
      <c r="B83" s="349"/>
      <c r="C83" s="279"/>
      <c r="D83" s="275"/>
      <c r="E83" s="275"/>
      <c r="F83" s="275"/>
      <c r="G83" s="275"/>
      <c r="H83" s="275"/>
      <c r="I83" s="275"/>
      <c r="J83" s="275"/>
      <c r="K83" s="275"/>
      <c r="L83" s="275"/>
      <c r="M83" s="351"/>
      <c r="N83" s="370"/>
    </row>
    <row r="84" spans="2:14" ht="13.5" customHeight="1" x14ac:dyDescent="0.2">
      <c r="B84" s="349"/>
      <c r="C84" s="279"/>
      <c r="D84" s="327" t="s">
        <v>197</v>
      </c>
      <c r="E84" s="275"/>
      <c r="F84" s="275"/>
      <c r="G84" s="275"/>
      <c r="H84" s="275"/>
      <c r="I84" s="275"/>
      <c r="J84" s="275"/>
      <c r="K84" s="275"/>
      <c r="L84" s="275"/>
      <c r="M84" s="351"/>
      <c r="N84" s="370"/>
    </row>
    <row r="85" spans="2:14" ht="13.5" customHeight="1" x14ac:dyDescent="0.2">
      <c r="B85" s="349"/>
      <c r="C85" s="279"/>
      <c r="D85" s="275" t="s">
        <v>215</v>
      </c>
      <c r="E85" s="275"/>
      <c r="F85" s="275"/>
      <c r="G85" s="275"/>
      <c r="H85" s="275"/>
      <c r="I85" s="275"/>
      <c r="J85" s="275"/>
      <c r="K85" s="275"/>
      <c r="L85" s="275"/>
      <c r="M85" s="351"/>
      <c r="N85" s="370"/>
    </row>
    <row r="86" spans="2:14" ht="13.5" customHeight="1" x14ac:dyDescent="0.2">
      <c r="B86" s="349"/>
      <c r="C86" s="279"/>
      <c r="D86" s="275"/>
      <c r="E86" s="275"/>
      <c r="F86" s="275"/>
      <c r="G86" s="275"/>
      <c r="H86" s="275"/>
      <c r="I86" s="275"/>
      <c r="J86" s="275"/>
      <c r="K86" s="275"/>
      <c r="L86" s="275"/>
      <c r="M86" s="351"/>
      <c r="N86" s="370"/>
    </row>
    <row r="87" spans="2:14" ht="13.5" customHeight="1" x14ac:dyDescent="0.2">
      <c r="B87" s="349"/>
      <c r="C87" s="279"/>
      <c r="D87" s="328" t="s">
        <v>198</v>
      </c>
      <c r="E87" s="275"/>
      <c r="F87" s="275"/>
      <c r="G87" s="275"/>
      <c r="H87" s="275"/>
      <c r="I87" s="275"/>
      <c r="J87" s="275"/>
      <c r="K87" s="275"/>
      <c r="L87" s="275"/>
      <c r="M87" s="351"/>
      <c r="N87" s="370"/>
    </row>
    <row r="88" spans="2:14" ht="13.5" customHeight="1" x14ac:dyDescent="0.2">
      <c r="B88" s="349"/>
      <c r="C88" s="279"/>
      <c r="D88" s="275" t="s">
        <v>199</v>
      </c>
      <c r="E88" s="275"/>
      <c r="F88" s="275"/>
      <c r="G88" s="275"/>
      <c r="H88" s="275"/>
      <c r="I88" s="275"/>
      <c r="J88" s="275"/>
      <c r="K88" s="275"/>
      <c r="L88" s="275"/>
      <c r="M88" s="351"/>
      <c r="N88" s="370"/>
    </row>
    <row r="89" spans="2:14" ht="13.5" customHeight="1" x14ac:dyDescent="0.2">
      <c r="B89" s="349"/>
      <c r="C89" s="275" t="s">
        <v>200</v>
      </c>
      <c r="D89" s="275" t="s">
        <v>201</v>
      </c>
      <c r="E89" s="275"/>
      <c r="F89" s="275"/>
      <c r="G89" s="275"/>
      <c r="H89" s="275"/>
      <c r="I89" s="275"/>
      <c r="J89" s="275"/>
      <c r="K89" s="275"/>
      <c r="L89" s="275"/>
      <c r="M89" s="351"/>
      <c r="N89" s="370"/>
    </row>
    <row r="90" spans="2:14" ht="13.5" customHeight="1" x14ac:dyDescent="0.2">
      <c r="B90" s="349"/>
      <c r="C90" s="279"/>
      <c r="D90" s="275" t="s">
        <v>202</v>
      </c>
      <c r="E90" s="275"/>
      <c r="F90" s="275"/>
      <c r="G90" s="275"/>
      <c r="H90" s="275"/>
      <c r="I90" s="275"/>
      <c r="J90" s="275"/>
      <c r="K90" s="275"/>
      <c r="L90" s="275"/>
      <c r="M90" s="351"/>
      <c r="N90" s="370"/>
    </row>
    <row r="91" spans="2:14" ht="13.5" customHeight="1" x14ac:dyDescent="0.2">
      <c r="B91" s="349"/>
      <c r="C91" s="275"/>
      <c r="D91" s="275" t="s">
        <v>203</v>
      </c>
      <c r="E91" s="275"/>
      <c r="F91" s="275"/>
      <c r="G91" s="275"/>
      <c r="H91" s="275"/>
      <c r="I91" s="275"/>
      <c r="J91" s="275"/>
      <c r="K91" s="275"/>
      <c r="L91" s="275"/>
      <c r="M91" s="351"/>
      <c r="N91" s="370"/>
    </row>
    <row r="92" spans="2:14" ht="13.5" customHeight="1" x14ac:dyDescent="0.2">
      <c r="B92" s="349"/>
      <c r="C92" s="275"/>
      <c r="D92" s="275"/>
      <c r="E92" s="275"/>
      <c r="F92" s="275"/>
      <c r="G92" s="275"/>
      <c r="H92" s="275"/>
      <c r="I92" s="275"/>
      <c r="J92" s="275"/>
      <c r="K92" s="275"/>
      <c r="L92" s="275"/>
      <c r="M92" s="351"/>
      <c r="N92" s="370"/>
    </row>
    <row r="93" spans="2:14" ht="13.5" customHeight="1" x14ac:dyDescent="0.2">
      <c r="B93" s="349"/>
      <c r="C93" s="275"/>
      <c r="D93" s="328" t="s">
        <v>204</v>
      </c>
      <c r="E93" s="275"/>
      <c r="F93" s="275"/>
      <c r="G93" s="275"/>
      <c r="H93" s="275"/>
      <c r="I93" s="275"/>
      <c r="J93" s="275"/>
      <c r="K93" s="275"/>
      <c r="L93" s="275"/>
      <c r="M93" s="351"/>
      <c r="N93" s="370"/>
    </row>
    <row r="94" spans="2:14" ht="13.5" customHeight="1" x14ac:dyDescent="0.2">
      <c r="B94" s="349"/>
      <c r="C94" s="275"/>
      <c r="D94" s="275" t="s">
        <v>205</v>
      </c>
      <c r="E94" s="275"/>
      <c r="F94" s="275"/>
      <c r="G94" s="275"/>
      <c r="H94" s="275"/>
      <c r="I94" s="275"/>
      <c r="J94" s="275"/>
      <c r="K94" s="275"/>
      <c r="L94" s="275"/>
      <c r="M94" s="351"/>
      <c r="N94" s="370"/>
    </row>
    <row r="95" spans="2:14" ht="13.5" customHeight="1" x14ac:dyDescent="0.2">
      <c r="B95" s="349"/>
      <c r="C95" s="275"/>
      <c r="D95" s="275" t="s">
        <v>206</v>
      </c>
      <c r="E95" s="275"/>
      <c r="F95" s="275"/>
      <c r="G95" s="275"/>
      <c r="H95" s="275"/>
      <c r="I95" s="275"/>
      <c r="J95" s="275"/>
      <c r="K95" s="275"/>
      <c r="L95" s="275"/>
      <c r="M95" s="351"/>
      <c r="N95" s="370"/>
    </row>
    <row r="96" spans="2:14" ht="13.5" customHeight="1" x14ac:dyDescent="0.2">
      <c r="B96" s="349"/>
      <c r="C96" s="275"/>
      <c r="D96" s="275" t="s">
        <v>207</v>
      </c>
      <c r="E96" s="275"/>
      <c r="F96" s="275"/>
      <c r="G96" s="275"/>
      <c r="H96" s="275"/>
      <c r="I96" s="275"/>
      <c r="J96" s="275"/>
      <c r="K96" s="275"/>
      <c r="L96" s="275"/>
      <c r="M96" s="351"/>
      <c r="N96" s="370"/>
    </row>
    <row r="97" spans="2:14" ht="13.5" customHeight="1" x14ac:dyDescent="0.2">
      <c r="B97" s="349"/>
      <c r="C97" s="275"/>
      <c r="D97" s="275" t="s">
        <v>203</v>
      </c>
      <c r="E97" s="275"/>
      <c r="F97" s="275"/>
      <c r="G97" s="275"/>
      <c r="H97" s="275"/>
      <c r="I97" s="275"/>
      <c r="J97" s="275"/>
      <c r="K97" s="275"/>
      <c r="L97" s="275"/>
      <c r="M97" s="351"/>
      <c r="N97" s="370"/>
    </row>
    <row r="98" spans="2:14" ht="13.5" customHeight="1" x14ac:dyDescent="0.2">
      <c r="B98" s="349"/>
      <c r="C98" s="275"/>
      <c r="D98" s="275"/>
      <c r="E98" s="275"/>
      <c r="F98" s="275"/>
      <c r="G98" s="275"/>
      <c r="H98" s="275"/>
      <c r="I98" s="275"/>
      <c r="J98" s="275"/>
      <c r="K98" s="275"/>
      <c r="L98" s="275"/>
      <c r="M98" s="351"/>
      <c r="N98" s="370"/>
    </row>
    <row r="99" spans="2:14" ht="13.5" customHeight="1" x14ac:dyDescent="0.2">
      <c r="B99" s="349"/>
      <c r="C99" s="275"/>
      <c r="D99" s="328" t="s">
        <v>208</v>
      </c>
      <c r="E99" s="275"/>
      <c r="F99" s="275"/>
      <c r="G99" s="275"/>
      <c r="H99" s="275"/>
      <c r="I99" s="275"/>
      <c r="J99" s="275"/>
      <c r="K99" s="275"/>
      <c r="L99" s="275"/>
      <c r="M99" s="351"/>
      <c r="N99" s="370"/>
    </row>
    <row r="100" spans="2:14" ht="13.5" customHeight="1" x14ac:dyDescent="0.2">
      <c r="B100" s="349"/>
      <c r="C100" s="275"/>
      <c r="D100" s="275" t="s">
        <v>209</v>
      </c>
      <c r="E100" s="275"/>
      <c r="F100" s="275"/>
      <c r="G100" s="275"/>
      <c r="H100" s="275"/>
      <c r="I100" s="275"/>
      <c r="J100" s="275"/>
      <c r="K100" s="275"/>
      <c r="L100" s="275"/>
      <c r="M100" s="351"/>
      <c r="N100" s="370"/>
    </row>
    <row r="101" spans="2:14" ht="13.5" customHeight="1" x14ac:dyDescent="0.2">
      <c r="B101" s="349"/>
      <c r="C101" s="275"/>
      <c r="D101" s="275" t="s">
        <v>201</v>
      </c>
      <c r="E101" s="275"/>
      <c r="F101" s="275"/>
      <c r="G101" s="275"/>
      <c r="H101" s="275"/>
      <c r="I101" s="275"/>
      <c r="J101" s="275"/>
      <c r="K101" s="275"/>
      <c r="L101" s="275"/>
      <c r="M101" s="351"/>
      <c r="N101" s="370"/>
    </row>
    <row r="102" spans="2:14" ht="13.5" customHeight="1" x14ac:dyDescent="0.2">
      <c r="B102" s="349"/>
      <c r="C102" s="275"/>
      <c r="D102" s="275" t="s">
        <v>210</v>
      </c>
      <c r="E102" s="275"/>
      <c r="F102" s="275"/>
      <c r="G102" s="275"/>
      <c r="H102" s="275"/>
      <c r="I102" s="275"/>
      <c r="J102" s="275"/>
      <c r="K102" s="275"/>
      <c r="L102" s="275"/>
      <c r="M102" s="351"/>
      <c r="N102" s="370"/>
    </row>
    <row r="103" spans="2:14" ht="13.5" customHeight="1" x14ac:dyDescent="0.2">
      <c r="B103" s="349"/>
      <c r="C103" s="275"/>
      <c r="D103" s="275" t="s">
        <v>203</v>
      </c>
      <c r="E103" s="275"/>
      <c r="F103" s="275"/>
      <c r="G103" s="275"/>
      <c r="H103" s="275"/>
      <c r="I103" s="275"/>
      <c r="J103" s="275"/>
      <c r="K103" s="275"/>
      <c r="L103" s="275"/>
      <c r="M103" s="351"/>
      <c r="N103" s="370"/>
    </row>
    <row r="104" spans="2:14" ht="13.5" customHeight="1" x14ac:dyDescent="0.2">
      <c r="B104" s="349"/>
      <c r="C104" s="275"/>
      <c r="D104" s="275"/>
      <c r="E104" s="275"/>
      <c r="F104" s="275"/>
      <c r="G104" s="275"/>
      <c r="H104" s="275"/>
      <c r="I104" s="275"/>
      <c r="J104" s="275"/>
      <c r="K104" s="275"/>
      <c r="L104" s="275"/>
      <c r="M104" s="351"/>
      <c r="N104" s="370"/>
    </row>
    <row r="105" spans="2:14" ht="13.5" customHeight="1" x14ac:dyDescent="0.2">
      <c r="B105" s="349"/>
      <c r="C105" s="371" t="s">
        <v>218</v>
      </c>
      <c r="D105" s="278"/>
      <c r="E105" s="278"/>
      <c r="F105" s="275"/>
      <c r="G105" s="275"/>
      <c r="H105" s="275"/>
      <c r="I105" s="275"/>
      <c r="J105" s="275"/>
      <c r="K105" s="275"/>
      <c r="L105" s="275"/>
      <c r="M105" s="351"/>
      <c r="N105" s="370"/>
    </row>
    <row r="106" spans="2:14" ht="13.5" customHeight="1" x14ac:dyDescent="0.2">
      <c r="B106" s="349"/>
      <c r="C106" s="275"/>
      <c r="D106" s="275" t="s">
        <v>217</v>
      </c>
      <c r="E106" s="275"/>
      <c r="F106" s="275"/>
      <c r="G106" s="275"/>
      <c r="H106" s="275"/>
      <c r="I106" s="275"/>
      <c r="J106" s="275"/>
      <c r="K106" s="275"/>
      <c r="L106" s="275"/>
      <c r="M106" s="351"/>
      <c r="N106" s="370"/>
    </row>
    <row r="107" spans="2:14" ht="13.5" customHeight="1" x14ac:dyDescent="0.2">
      <c r="B107" s="349"/>
      <c r="C107" s="275"/>
      <c r="D107" s="275"/>
      <c r="E107" s="275"/>
      <c r="F107" s="275"/>
      <c r="G107" s="275"/>
      <c r="H107" s="275"/>
      <c r="I107" s="275"/>
      <c r="J107" s="275"/>
      <c r="K107" s="275"/>
      <c r="L107" s="275"/>
      <c r="M107" s="351"/>
      <c r="N107" s="370"/>
    </row>
    <row r="108" spans="2:14" ht="13.5" customHeight="1" x14ac:dyDescent="0.2">
      <c r="B108" s="349"/>
      <c r="C108" s="277" t="s">
        <v>219</v>
      </c>
      <c r="D108" s="278"/>
      <c r="E108" s="278"/>
      <c r="F108" s="275"/>
      <c r="G108" s="275"/>
      <c r="H108" s="275"/>
      <c r="I108" s="275"/>
      <c r="J108" s="275"/>
      <c r="K108" s="275"/>
      <c r="L108" s="275"/>
      <c r="M108" s="351"/>
      <c r="N108" s="370"/>
    </row>
    <row r="109" spans="2:14" ht="13.5" customHeight="1" x14ac:dyDescent="0.2">
      <c r="B109" s="349"/>
      <c r="C109" s="275" t="s">
        <v>50</v>
      </c>
      <c r="D109" s="328" t="s">
        <v>71</v>
      </c>
      <c r="E109" s="275"/>
      <c r="F109" s="275"/>
      <c r="G109" s="275"/>
      <c r="H109" s="275"/>
      <c r="I109" s="275"/>
      <c r="J109" s="275"/>
      <c r="K109" s="275"/>
      <c r="L109" s="275"/>
      <c r="M109" s="351"/>
      <c r="N109" s="370"/>
    </row>
    <row r="110" spans="2:14" ht="13.5" customHeight="1" x14ac:dyDescent="0.2">
      <c r="B110" s="349"/>
      <c r="C110" s="275"/>
      <c r="D110" s="275"/>
      <c r="E110" s="275"/>
      <c r="F110" s="275"/>
      <c r="G110" s="275"/>
      <c r="H110" s="275"/>
      <c r="I110" s="275"/>
      <c r="J110" s="275"/>
      <c r="K110" s="275"/>
      <c r="L110" s="275"/>
      <c r="M110" s="351"/>
      <c r="N110" s="370"/>
    </row>
    <row r="111" spans="2:14" ht="13.5" customHeight="1" thickBot="1" x14ac:dyDescent="0.25">
      <c r="B111" s="373"/>
      <c r="C111" s="374"/>
      <c r="D111" s="374"/>
      <c r="E111" s="374"/>
      <c r="F111" s="374"/>
      <c r="G111" s="374"/>
      <c r="H111" s="374"/>
      <c r="I111" s="374"/>
      <c r="J111" s="374"/>
      <c r="K111" s="374"/>
      <c r="L111" s="374"/>
      <c r="M111" s="375"/>
      <c r="N111" s="370"/>
    </row>
    <row r="112" spans="2:14" ht="13.5" customHeight="1" x14ac:dyDescent="0.2">
      <c r="N112" s="370"/>
    </row>
    <row r="113" spans="14:14" ht="13.5" customHeight="1" x14ac:dyDescent="0.2">
      <c r="N113" s="370"/>
    </row>
    <row r="114" spans="14:14" ht="13.5" customHeight="1" x14ac:dyDescent="0.2">
      <c r="N114" s="370"/>
    </row>
    <row r="115" spans="14:14" ht="13.5" customHeight="1" x14ac:dyDescent="0.2">
      <c r="N115" s="370"/>
    </row>
    <row r="116" spans="14:14" ht="13.5" customHeight="1" x14ac:dyDescent="0.2">
      <c r="N116" s="370"/>
    </row>
    <row r="117" spans="14:14" x14ac:dyDescent="0.2">
      <c r="N117" s="370"/>
    </row>
    <row r="118" spans="14:14" x14ac:dyDescent="0.2">
      <c r="N118" s="370"/>
    </row>
    <row r="119" spans="14:14" x14ac:dyDescent="0.2">
      <c r="N119" s="370"/>
    </row>
    <row r="120" spans="14:14" x14ac:dyDescent="0.2">
      <c r="N120" s="370"/>
    </row>
    <row r="121" spans="14:14" x14ac:dyDescent="0.2">
      <c r="N121" s="370"/>
    </row>
    <row r="122" spans="14:14" x14ac:dyDescent="0.2">
      <c r="N122" s="370"/>
    </row>
    <row r="123" spans="14:14" x14ac:dyDescent="0.2">
      <c r="N123" s="370"/>
    </row>
    <row r="124" spans="14:14" x14ac:dyDescent="0.2">
      <c r="N124" s="370"/>
    </row>
    <row r="125" spans="14:14" x14ac:dyDescent="0.2">
      <c r="N125" s="370"/>
    </row>
    <row r="126" spans="14:14" x14ac:dyDescent="0.2">
      <c r="N126" s="370"/>
    </row>
    <row r="127" spans="14:14" x14ac:dyDescent="0.2">
      <c r="N127" s="370"/>
    </row>
    <row r="128" spans="14:14" x14ac:dyDescent="0.2">
      <c r="N128" s="370"/>
    </row>
    <row r="129" spans="14:14" x14ac:dyDescent="0.2">
      <c r="N129" s="370"/>
    </row>
    <row r="130" spans="14:14" x14ac:dyDescent="0.2">
      <c r="N130" s="370"/>
    </row>
    <row r="131" spans="14:14" x14ac:dyDescent="0.2">
      <c r="N131" s="370"/>
    </row>
    <row r="132" spans="14:14" x14ac:dyDescent="0.2">
      <c r="N132" s="370"/>
    </row>
    <row r="133" spans="14:14" x14ac:dyDescent="0.2">
      <c r="N133" s="370"/>
    </row>
    <row r="134" spans="14:14" x14ac:dyDescent="0.2">
      <c r="N134" s="370"/>
    </row>
    <row r="135" spans="14:14" x14ac:dyDescent="0.2">
      <c r="N135" s="370"/>
    </row>
    <row r="136" spans="14:14" x14ac:dyDescent="0.2">
      <c r="N136" s="370"/>
    </row>
    <row r="137" spans="14:14" x14ac:dyDescent="0.2">
      <c r="N137" s="370"/>
    </row>
    <row r="138" spans="14:14" x14ac:dyDescent="0.2">
      <c r="N138" s="370"/>
    </row>
    <row r="139" spans="14:14" x14ac:dyDescent="0.2">
      <c r="N139" s="370"/>
    </row>
    <row r="140" spans="14:14" x14ac:dyDescent="0.2">
      <c r="N140" s="370"/>
    </row>
    <row r="141" spans="14:14" x14ac:dyDescent="0.2">
      <c r="N141" s="370"/>
    </row>
    <row r="142" spans="14:14" x14ac:dyDescent="0.2">
      <c r="N142" s="370"/>
    </row>
    <row r="143" spans="14:14" x14ac:dyDescent="0.2">
      <c r="N143" s="370"/>
    </row>
    <row r="144" spans="14:14" x14ac:dyDescent="0.2">
      <c r="N144" s="370"/>
    </row>
    <row r="145" spans="14:14" x14ac:dyDescent="0.2">
      <c r="N145" s="370"/>
    </row>
    <row r="146" spans="14:14" x14ac:dyDescent="0.2">
      <c r="N146" s="370"/>
    </row>
    <row r="147" spans="14:14" x14ac:dyDescent="0.2">
      <c r="N147" s="370"/>
    </row>
    <row r="148" spans="14:14" x14ac:dyDescent="0.2">
      <c r="N148" s="370"/>
    </row>
    <row r="149" spans="14:14" x14ac:dyDescent="0.2">
      <c r="N149" s="370"/>
    </row>
    <row r="153" spans="14:14" x14ac:dyDescent="0.2">
      <c r="N153" s="370"/>
    </row>
    <row r="154" spans="14:14" x14ac:dyDescent="0.2">
      <c r="N154" s="370"/>
    </row>
    <row r="155" spans="14:14" x14ac:dyDescent="0.2">
      <c r="N155" s="370"/>
    </row>
  </sheetData>
  <sheetProtection sheet="1"/>
  <phoneticPr fontId="3"/>
  <printOptions horizontalCentered="1"/>
  <pageMargins left="0.78740157480314965" right="0.78740157480314965" top="0.98425196850393704" bottom="0.98425196850393704" header="0.51181102362204722" footer="0.51181102362204722"/>
  <pageSetup paperSize="9" scale="68" orientation="landscape" r:id="rId1"/>
  <headerFooter alignWithMargins="0">
    <oddFooter>&amp;C&amp;P</oddFooter>
  </headerFooter>
  <rowBreaks count="1" manualBreakCount="1">
    <brk id="57" min="1" max="2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3"/>
    <pageSetUpPr autoPageBreaks="0"/>
  </sheetPr>
  <dimension ref="A1:BR250"/>
  <sheetViews>
    <sheetView showGridLines="0" zoomScaleNormal="100" workbookViewId="0">
      <pane xSplit="2" ySplit="9" topLeftCell="C10" activePane="bottomRight" state="frozen"/>
      <selection activeCell="I7" sqref="I7"/>
      <selection pane="topRight" activeCell="I7" sqref="I7"/>
      <selection pane="bottomLeft" activeCell="I7" sqref="I7"/>
      <selection pane="bottomRight" activeCell="C3" sqref="C3"/>
    </sheetView>
  </sheetViews>
  <sheetFormatPr defaultColWidth="9" defaultRowHeight="13.2" x14ac:dyDescent="0.2"/>
  <cols>
    <col min="1" max="1" width="5.109375" style="2" customWidth="1"/>
    <col min="2" max="2" width="4.6640625" style="2" customWidth="1"/>
    <col min="3" max="3" width="13.21875" style="1" customWidth="1"/>
    <col min="4" max="4" width="10.77734375" style="1" customWidth="1"/>
    <col min="5" max="6" width="11.21875" style="1" customWidth="1"/>
    <col min="7" max="7" width="12.33203125" style="1" customWidth="1"/>
    <col min="8" max="8" width="11.21875" style="1" customWidth="1"/>
    <col min="9" max="10" width="12.6640625" style="1" customWidth="1"/>
    <col min="11" max="13" width="7.109375" style="1" customWidth="1"/>
    <col min="14" max="14" width="6.109375" style="1" customWidth="1"/>
    <col min="15" max="15" width="14" style="1" customWidth="1"/>
    <col min="16" max="17" width="11.6640625" style="1" customWidth="1"/>
    <col min="18" max="23" width="8.6640625" style="1" customWidth="1"/>
    <col min="24" max="24" width="11" style="1" customWidth="1"/>
    <col min="25" max="25" width="14.6640625" style="1" customWidth="1"/>
    <col min="26" max="26" width="13.88671875" style="1" customWidth="1"/>
    <col min="27" max="29" width="6.33203125" style="1" customWidth="1"/>
    <col min="30" max="30" width="10" style="18" customWidth="1"/>
    <col min="31" max="31" width="9.88671875" style="10" customWidth="1"/>
    <col min="32" max="33" width="11.109375" style="5" customWidth="1"/>
    <col min="34" max="35" width="10" style="5" customWidth="1"/>
    <col min="36" max="36" width="12.44140625" style="5" customWidth="1"/>
    <col min="37" max="37" width="18.21875" style="1" customWidth="1"/>
    <col min="38" max="38" width="12.44140625" style="5" customWidth="1"/>
    <col min="39" max="39" width="13.21875" style="5" customWidth="1"/>
    <col min="40" max="40" width="9" style="10" customWidth="1"/>
    <col min="41" max="42" width="11.88671875" style="10" customWidth="1"/>
    <col min="43" max="44" width="10" style="10" customWidth="1"/>
    <col min="45" max="45" width="13" style="10" customWidth="1"/>
    <col min="46" max="46" width="10" style="10" customWidth="1"/>
    <col min="47" max="48" width="10.21875" style="5" customWidth="1"/>
    <col min="49" max="49" width="10.21875" style="94" customWidth="1"/>
    <col min="50" max="50" width="10.21875" style="38" customWidth="1"/>
    <col min="51" max="59" width="10.21875" style="5" customWidth="1"/>
    <col min="60" max="60" width="18.77734375" style="1" customWidth="1"/>
    <col min="61" max="61" width="13.88671875" style="1" customWidth="1"/>
    <col min="62" max="67" width="10.44140625" style="1" customWidth="1"/>
    <col min="68" max="68" width="15" style="1" customWidth="1"/>
    <col min="69" max="69" width="17.109375" style="1" customWidth="1"/>
    <col min="70" max="70" width="13.88671875" style="1" customWidth="1"/>
    <col min="71" max="71" width="1.33203125" style="1" customWidth="1"/>
    <col min="72" max="16384" width="9" style="1"/>
  </cols>
  <sheetData>
    <row r="1" spans="1:70" ht="27" customHeight="1" thickBot="1" x14ac:dyDescent="0.25">
      <c r="Y1" s="11"/>
      <c r="Z1" s="262" t="s">
        <v>135</v>
      </c>
      <c r="AL1" s="223"/>
      <c r="BH1" s="430"/>
      <c r="BI1" s="11"/>
      <c r="BR1" s="11"/>
    </row>
    <row r="2" spans="1:70" ht="23.25" customHeight="1" thickBot="1" x14ac:dyDescent="0.3">
      <c r="B2" s="197" t="s">
        <v>259</v>
      </c>
      <c r="D2" s="8"/>
      <c r="E2" s="8"/>
      <c r="F2" s="8"/>
      <c r="G2" s="8"/>
      <c r="H2" s="146"/>
      <c r="I2" s="146"/>
      <c r="J2" s="146"/>
      <c r="N2" s="44" t="s">
        <v>63</v>
      </c>
      <c r="O2" s="45"/>
      <c r="Y2" s="11"/>
      <c r="AA2" s="17"/>
      <c r="AC2" s="9"/>
      <c r="AE2" s="146"/>
      <c r="AF2" s="204"/>
      <c r="AG2" s="204"/>
      <c r="AH2" s="203"/>
      <c r="AI2" s="204"/>
      <c r="AJ2" s="124"/>
      <c r="AL2" s="223"/>
      <c r="AM2" s="191"/>
      <c r="AO2" s="210"/>
      <c r="AP2" s="210"/>
      <c r="AQ2" s="209"/>
      <c r="AR2" s="209"/>
      <c r="AS2" s="213"/>
      <c r="AT2" s="293"/>
      <c r="AY2" s="43"/>
      <c r="AZ2" s="43"/>
      <c r="BB2" s="44" t="s">
        <v>63</v>
      </c>
      <c r="BC2" s="45"/>
      <c r="BD2" s="1"/>
      <c r="BI2" s="11"/>
      <c r="BJ2" s="262" t="s">
        <v>158</v>
      </c>
      <c r="BR2" s="11"/>
    </row>
    <row r="3" spans="1:70" ht="23.25" customHeight="1" thickBot="1" x14ac:dyDescent="0.25">
      <c r="B3" s="64"/>
      <c r="C3" s="20"/>
      <c r="D3" s="20"/>
      <c r="E3" s="20"/>
      <c r="F3" s="20"/>
      <c r="G3" s="20"/>
      <c r="H3" s="455"/>
      <c r="I3" s="455"/>
      <c r="J3" s="455"/>
      <c r="N3" s="456" t="s">
        <v>87</v>
      </c>
      <c r="Q3" s="154" t="s">
        <v>49</v>
      </c>
      <c r="R3" s="49"/>
      <c r="S3" s="50"/>
      <c r="T3" s="50"/>
      <c r="U3" s="50"/>
      <c r="Y3" s="11"/>
      <c r="Z3" s="524" t="s">
        <v>258</v>
      </c>
      <c r="AA3" s="525"/>
      <c r="AB3" s="526"/>
      <c r="AC3" s="124" t="s">
        <v>74</v>
      </c>
      <c r="AD3" s="115"/>
      <c r="AE3" s="284"/>
      <c r="AG3" s="147"/>
      <c r="AI3" s="4"/>
      <c r="AJ3" s="4"/>
      <c r="AK3" s="387" t="s">
        <v>70</v>
      </c>
      <c r="AL3" s="224"/>
      <c r="AM3" s="261" t="s">
        <v>160</v>
      </c>
      <c r="AO3" s="203"/>
      <c r="AP3" s="203"/>
      <c r="AQ3" s="204"/>
      <c r="AR3" s="204"/>
      <c r="AS3" s="204"/>
      <c r="AT3" s="14"/>
      <c r="AW3" s="215"/>
      <c r="AX3" s="204"/>
      <c r="AY3" s="216"/>
      <c r="AZ3" s="216"/>
      <c r="BA3" s="214"/>
      <c r="BB3" s="46" t="s">
        <v>87</v>
      </c>
      <c r="BC3" s="47"/>
      <c r="BD3" s="4"/>
      <c r="BE3" s="214"/>
      <c r="BF3" s="292"/>
      <c r="BG3" s="214"/>
      <c r="BH3" s="385" t="s">
        <v>147</v>
      </c>
      <c r="BI3" s="220"/>
      <c r="BJ3" s="49"/>
      <c r="BK3" s="254" t="s">
        <v>152</v>
      </c>
      <c r="BM3" s="50"/>
      <c r="BO3" s="68"/>
      <c r="BP3" s="4"/>
      <c r="BQ3" s="114" t="s">
        <v>147</v>
      </c>
      <c r="BR3" s="220"/>
    </row>
    <row r="4" spans="1:70" ht="22.5" customHeight="1" thickBot="1" x14ac:dyDescent="0.2">
      <c r="B4" s="7"/>
      <c r="F4" s="8"/>
      <c r="H4" s="457"/>
      <c r="I4" s="458"/>
      <c r="J4" s="458"/>
      <c r="K4" s="6"/>
      <c r="N4" s="9"/>
      <c r="Q4" s="6" t="s">
        <v>73</v>
      </c>
      <c r="X4" s="4"/>
      <c r="Y4" s="11"/>
      <c r="Z4" s="527">
        <v>46113</v>
      </c>
      <c r="AA4" s="528"/>
      <c r="AB4" s="529"/>
      <c r="AD4" s="271" t="s">
        <v>170</v>
      </c>
      <c r="AE4" s="272">
        <v>1</v>
      </c>
      <c r="AF4" s="272">
        <v>0</v>
      </c>
      <c r="AG4" s="380" t="s">
        <v>237</v>
      </c>
      <c r="AH4" s="10"/>
      <c r="AJ4" s="12"/>
      <c r="AK4" s="390">
        <f>$AK$6/$O$6-1</f>
        <v>1.4688927221214287E-2</v>
      </c>
      <c r="AL4" s="225"/>
      <c r="AM4" s="191"/>
      <c r="AN4" s="417"/>
      <c r="AP4" s="40"/>
      <c r="AU4" s="201"/>
      <c r="AV4" s="201"/>
      <c r="AW4" s="217"/>
      <c r="AX4" s="218"/>
      <c r="AY4" s="201"/>
      <c r="AZ4" s="201"/>
      <c r="BA4" s="201"/>
      <c r="BB4" s="12"/>
      <c r="BC4" s="12"/>
      <c r="BD4" s="12"/>
      <c r="BE4" s="12"/>
      <c r="BF4" s="12"/>
      <c r="BG4" s="12"/>
      <c r="BH4" s="383">
        <f>$BH$6/$O$6-1</f>
        <v>1.8657216656090547E-2</v>
      </c>
      <c r="BI4" s="221"/>
      <c r="BJ4" s="6"/>
      <c r="BK4" s="6" t="s">
        <v>164</v>
      </c>
      <c r="BP4" s="4"/>
      <c r="BQ4" s="242">
        <f>$BQ6/$Y$6-1</f>
        <v>1.8657216656090547E-2</v>
      </c>
      <c r="BR4" s="221"/>
    </row>
    <row r="5" spans="1:70" ht="22.5" customHeight="1" thickTop="1" thickBot="1" x14ac:dyDescent="0.25">
      <c r="A5" s="7"/>
      <c r="B5" s="7"/>
      <c r="C5" s="51" t="s">
        <v>3</v>
      </c>
      <c r="D5" s="8"/>
      <c r="E5" s="8"/>
      <c r="F5" s="8"/>
      <c r="H5" s="44" t="s">
        <v>63</v>
      </c>
      <c r="I5" s="45"/>
      <c r="J5" s="2"/>
      <c r="K5" s="518" t="s">
        <v>256</v>
      </c>
      <c r="L5" s="519"/>
      <c r="M5" s="520"/>
      <c r="N5" s="9"/>
      <c r="O5" s="459" t="s">
        <v>134</v>
      </c>
      <c r="P5" s="459"/>
      <c r="Q5" s="42" t="s">
        <v>11</v>
      </c>
      <c r="R5" s="42" t="s">
        <v>12</v>
      </c>
      <c r="S5" s="42" t="s">
        <v>13</v>
      </c>
      <c r="T5" s="42"/>
      <c r="U5" s="42"/>
      <c r="V5" s="42"/>
      <c r="W5" s="42"/>
      <c r="X5" s="42" t="s">
        <v>14</v>
      </c>
      <c r="Y5" s="424" t="s">
        <v>8</v>
      </c>
      <c r="Z5" s="406" t="s">
        <v>68</v>
      </c>
      <c r="AA5" s="507" t="s">
        <v>255</v>
      </c>
      <c r="AB5" s="508"/>
      <c r="AC5" s="124" t="s">
        <v>74</v>
      </c>
      <c r="AD5" s="273" t="s">
        <v>169</v>
      </c>
      <c r="AE5" s="442" t="s">
        <v>171</v>
      </c>
      <c r="AF5" s="443" t="s">
        <v>172</v>
      </c>
      <c r="AG5" s="444" t="s">
        <v>173</v>
      </c>
      <c r="AH5" s="445" t="s">
        <v>174</v>
      </c>
      <c r="AI5" s="446" t="s">
        <v>175</v>
      </c>
      <c r="AJ5" s="198"/>
      <c r="AK5" s="388" t="s">
        <v>94</v>
      </c>
      <c r="AL5" s="389" t="s">
        <v>145</v>
      </c>
      <c r="AM5" s="100" t="s">
        <v>137</v>
      </c>
      <c r="AN5" s="91" t="s">
        <v>136</v>
      </c>
      <c r="AO5" s="24"/>
      <c r="AP5" s="24"/>
      <c r="AQ5" s="69" t="s">
        <v>88</v>
      </c>
      <c r="AR5" s="69"/>
      <c r="AS5" s="69"/>
      <c r="AT5" s="423" t="s">
        <v>69</v>
      </c>
      <c r="AU5" s="423" t="s">
        <v>69</v>
      </c>
      <c r="AV5" s="92" t="s">
        <v>69</v>
      </c>
      <c r="AW5" s="423" t="s">
        <v>69</v>
      </c>
      <c r="AX5" s="423" t="s">
        <v>69</v>
      </c>
      <c r="AY5" s="423" t="s">
        <v>69</v>
      </c>
      <c r="AZ5" s="423" t="s">
        <v>69</v>
      </c>
      <c r="BA5" s="93" t="s">
        <v>48</v>
      </c>
      <c r="BB5" s="423" t="s">
        <v>67</v>
      </c>
      <c r="BC5" s="205" t="s">
        <v>143</v>
      </c>
      <c r="BD5" s="205"/>
      <c r="BE5" s="192"/>
      <c r="BF5" s="475" t="s">
        <v>183</v>
      </c>
      <c r="BG5" s="381"/>
      <c r="BH5" s="386" t="s">
        <v>146</v>
      </c>
      <c r="BI5" s="387" t="s">
        <v>145</v>
      </c>
      <c r="BJ5" s="425" t="s">
        <v>12</v>
      </c>
      <c r="BK5" s="426" t="s">
        <v>13</v>
      </c>
      <c r="BL5" s="426"/>
      <c r="BM5" s="426"/>
      <c r="BN5" s="426"/>
      <c r="BO5" s="426"/>
      <c r="BP5" s="426" t="s">
        <v>14</v>
      </c>
      <c r="BQ5" s="219" t="s">
        <v>151</v>
      </c>
      <c r="BR5" s="114" t="s">
        <v>127</v>
      </c>
    </row>
    <row r="6" spans="1:70" ht="16.5" customHeight="1" thickBot="1" x14ac:dyDescent="0.25">
      <c r="A6" s="7"/>
      <c r="B6" s="7"/>
      <c r="C6" s="52">
        <f ca="1">NOW()</f>
        <v>46068.447646296299</v>
      </c>
      <c r="D6" s="8"/>
      <c r="F6" s="6" t="s">
        <v>73</v>
      </c>
      <c r="J6" s="2"/>
      <c r="K6" s="521">
        <v>45748</v>
      </c>
      <c r="L6" s="522"/>
      <c r="M6" s="523"/>
      <c r="N6" s="9"/>
      <c r="O6" s="460">
        <f>SUM(O10:O209)</f>
        <v>11188700</v>
      </c>
      <c r="P6" s="460">
        <f t="shared" ref="P6:Y6" si="0">SUM(P10:P209)</f>
        <v>0</v>
      </c>
      <c r="Q6" s="48">
        <f t="shared" si="0"/>
        <v>11188700</v>
      </c>
      <c r="R6" s="48">
        <f t="shared" si="0"/>
        <v>0</v>
      </c>
      <c r="S6" s="48">
        <f t="shared" si="0"/>
        <v>0</v>
      </c>
      <c r="T6" s="48">
        <f>SUM(T10:T209)</f>
        <v>0</v>
      </c>
      <c r="U6" s="48">
        <f t="shared" si="0"/>
        <v>0</v>
      </c>
      <c r="V6" s="48">
        <f t="shared" si="0"/>
        <v>0</v>
      </c>
      <c r="W6" s="48">
        <f t="shared" si="0"/>
        <v>0</v>
      </c>
      <c r="X6" s="48">
        <f t="shared" si="0"/>
        <v>0</v>
      </c>
      <c r="Y6" s="232">
        <f t="shared" si="0"/>
        <v>11188700</v>
      </c>
      <c r="Z6" s="441">
        <v>60</v>
      </c>
      <c r="AA6" s="509">
        <v>65</v>
      </c>
      <c r="AB6" s="510"/>
      <c r="AD6" s="282"/>
      <c r="AE6" s="274" t="s">
        <v>184</v>
      </c>
      <c r="AF6" s="285"/>
      <c r="AG6" s="202"/>
      <c r="AH6" s="199"/>
      <c r="AI6" s="199"/>
      <c r="AJ6" s="199"/>
      <c r="AK6" s="391">
        <f>SUM(AK10:AK209)</f>
        <v>11353050</v>
      </c>
      <c r="AL6" s="392">
        <f>SUM(AL10:AL209)</f>
        <v>164350</v>
      </c>
      <c r="AM6" s="101">
        <f>SUM(AM10:AM209)</f>
        <v>11353050</v>
      </c>
      <c r="AN6" s="81"/>
      <c r="AO6" s="81"/>
      <c r="AP6" s="81"/>
      <c r="AQ6" s="81"/>
      <c r="AR6" s="81">
        <f>SUM(AR10:AR209)</f>
        <v>39300</v>
      </c>
      <c r="AS6" s="81"/>
      <c r="AT6" s="81"/>
      <c r="AU6" s="81"/>
      <c r="AV6" s="81"/>
      <c r="AW6" s="81"/>
      <c r="AX6" s="81"/>
      <c r="AY6" s="81"/>
      <c r="AZ6" s="81"/>
      <c r="BA6" s="81"/>
      <c r="BB6" s="82"/>
      <c r="BC6" s="90"/>
      <c r="BD6" s="238"/>
      <c r="BE6" s="239"/>
      <c r="BF6" s="476"/>
      <c r="BG6" s="84"/>
      <c r="BH6" s="384">
        <f t="shared" ref="BH6:BR6" si="1">SUM(BH10:BH209)</f>
        <v>11397450</v>
      </c>
      <c r="BI6" s="384">
        <f t="shared" si="1"/>
        <v>208750</v>
      </c>
      <c r="BJ6" s="253">
        <f t="shared" si="1"/>
        <v>0</v>
      </c>
      <c r="BK6" s="48">
        <f t="shared" si="1"/>
        <v>0</v>
      </c>
      <c r="BL6" s="48">
        <f t="shared" si="1"/>
        <v>0</v>
      </c>
      <c r="BM6" s="48">
        <f t="shared" si="1"/>
        <v>0</v>
      </c>
      <c r="BN6" s="48">
        <f t="shared" si="1"/>
        <v>0</v>
      </c>
      <c r="BO6" s="48">
        <f t="shared" si="1"/>
        <v>0</v>
      </c>
      <c r="BP6" s="48">
        <f t="shared" si="1"/>
        <v>0</v>
      </c>
      <c r="BQ6" s="243">
        <f t="shared" si="1"/>
        <v>11397450</v>
      </c>
      <c r="BR6" s="243">
        <f t="shared" si="1"/>
        <v>208750</v>
      </c>
    </row>
    <row r="7" spans="1:70" ht="18" customHeight="1" thickBot="1" x14ac:dyDescent="0.25">
      <c r="A7" s="7"/>
      <c r="B7" s="7"/>
      <c r="C7" s="8"/>
      <c r="D7" s="8"/>
      <c r="E7" s="8"/>
      <c r="F7" s="461" t="s">
        <v>263</v>
      </c>
      <c r="I7" s="2"/>
      <c r="J7" s="2"/>
      <c r="K7" s="8"/>
      <c r="L7" s="8"/>
      <c r="M7" s="8"/>
      <c r="N7" s="9"/>
      <c r="O7" s="462"/>
      <c r="P7" s="463" t="s">
        <v>64</v>
      </c>
      <c r="Q7" s="72"/>
      <c r="R7" s="70"/>
      <c r="S7" s="65"/>
      <c r="T7" s="65"/>
      <c r="U7" s="65" t="s">
        <v>64</v>
      </c>
      <c r="V7" s="65"/>
      <c r="W7" s="70"/>
      <c r="X7" s="70"/>
      <c r="Y7" s="233" t="s">
        <v>64</v>
      </c>
      <c r="Z7" s="102"/>
      <c r="AA7" s="102"/>
      <c r="AB7" s="102"/>
      <c r="AC7" s="103"/>
      <c r="AD7" s="286"/>
      <c r="AE7" s="283"/>
      <c r="AF7" s="286"/>
      <c r="AG7" s="283"/>
      <c r="AH7" s="286"/>
      <c r="AI7" s="286"/>
      <c r="AJ7" s="286"/>
      <c r="AK7" s="206"/>
      <c r="AL7" s="226"/>
      <c r="AM7" s="88"/>
      <c r="AN7" s="84"/>
      <c r="AO7" s="85"/>
      <c r="AP7" s="85"/>
      <c r="AQ7" s="84"/>
      <c r="AR7" s="84"/>
      <c r="AS7" s="84"/>
      <c r="AT7" s="84"/>
      <c r="AU7" s="83"/>
      <c r="AV7" s="83"/>
      <c r="AW7" s="120"/>
      <c r="AX7" s="98"/>
      <c r="AY7" s="98"/>
      <c r="AZ7" s="98"/>
      <c r="BA7" s="88"/>
      <c r="BB7" s="89"/>
      <c r="BC7" s="89"/>
      <c r="BD7" s="89"/>
      <c r="BE7" s="89"/>
      <c r="BF7" s="89"/>
      <c r="BG7" s="89"/>
      <c r="BH7" s="193"/>
      <c r="BI7" s="382"/>
      <c r="BJ7" s="245"/>
      <c r="BK7" s="246"/>
      <c r="BL7" s="246"/>
      <c r="BM7" s="246"/>
      <c r="BN7" s="246"/>
      <c r="BO7" s="245"/>
      <c r="BP7" s="245"/>
      <c r="BQ7" s="244"/>
      <c r="BR7" s="252"/>
    </row>
    <row r="8" spans="1:70" ht="16.5" customHeight="1" thickBot="1" x14ac:dyDescent="0.25">
      <c r="A8" s="74" t="s">
        <v>4</v>
      </c>
      <c r="B8" s="393" t="s">
        <v>5</v>
      </c>
      <c r="C8" s="495" t="s">
        <v>89</v>
      </c>
      <c r="D8" s="502" t="s">
        <v>125</v>
      </c>
      <c r="E8" s="483" t="s">
        <v>133</v>
      </c>
      <c r="F8" s="483" t="s">
        <v>132</v>
      </c>
      <c r="G8" s="483" t="s">
        <v>185</v>
      </c>
      <c r="H8" s="504" t="s">
        <v>6</v>
      </c>
      <c r="I8" s="495" t="s">
        <v>90</v>
      </c>
      <c r="J8" s="495" t="s">
        <v>91</v>
      </c>
      <c r="K8" s="497" t="s">
        <v>0</v>
      </c>
      <c r="L8" s="498"/>
      <c r="M8" s="498" t="s">
        <v>7</v>
      </c>
      <c r="N8" s="499"/>
      <c r="O8" s="431"/>
      <c r="P8" s="432" t="s">
        <v>47</v>
      </c>
      <c r="Q8" s="73"/>
      <c r="R8" s="433"/>
      <c r="S8" s="434"/>
      <c r="T8" s="434"/>
      <c r="U8" s="435" t="s">
        <v>65</v>
      </c>
      <c r="V8" s="435"/>
      <c r="W8" s="434"/>
      <c r="X8" s="71"/>
      <c r="Y8" s="500" t="s">
        <v>8</v>
      </c>
      <c r="Z8" s="511" t="s">
        <v>0</v>
      </c>
      <c r="AA8" s="512"/>
      <c r="AB8" s="512" t="s">
        <v>7</v>
      </c>
      <c r="AC8" s="513"/>
      <c r="AD8" s="200"/>
      <c r="AE8" s="516" t="s">
        <v>176</v>
      </c>
      <c r="AF8" s="113"/>
      <c r="AG8" s="532" t="s">
        <v>144</v>
      </c>
      <c r="AH8" s="487" t="s">
        <v>67</v>
      </c>
      <c r="AI8" s="489" t="s">
        <v>124</v>
      </c>
      <c r="AJ8" s="287"/>
      <c r="AK8" s="407" t="s">
        <v>181</v>
      </c>
      <c r="AL8" s="514" t="s">
        <v>126</v>
      </c>
      <c r="AM8" s="530" t="s">
        <v>140</v>
      </c>
      <c r="AN8" s="212"/>
      <c r="AO8" s="491" t="s">
        <v>139</v>
      </c>
      <c r="AP8" s="506" t="s">
        <v>254</v>
      </c>
      <c r="AQ8" s="472" t="s">
        <v>138</v>
      </c>
      <c r="AR8" s="470" t="s">
        <v>257</v>
      </c>
      <c r="AS8" s="473" t="s">
        <v>141</v>
      </c>
      <c r="AT8" s="87"/>
      <c r="AU8" s="86"/>
      <c r="AV8" s="86"/>
      <c r="AW8" s="95"/>
      <c r="AX8" s="99"/>
      <c r="AY8" s="99"/>
      <c r="AZ8" s="99"/>
      <c r="BA8" s="468" t="s">
        <v>48</v>
      </c>
      <c r="BB8" s="466" t="s">
        <v>67</v>
      </c>
      <c r="BC8" s="464" t="s">
        <v>124</v>
      </c>
      <c r="BD8" s="472" t="s">
        <v>138</v>
      </c>
      <c r="BE8" s="477" t="s">
        <v>144</v>
      </c>
      <c r="BF8" s="493" t="s">
        <v>241</v>
      </c>
      <c r="BG8" s="289"/>
      <c r="BH8" s="485" t="s">
        <v>93</v>
      </c>
      <c r="BI8" s="479" t="s">
        <v>242</v>
      </c>
      <c r="BJ8" s="247"/>
      <c r="BK8" s="247"/>
      <c r="BL8" s="247"/>
      <c r="BM8" s="248" t="s">
        <v>153</v>
      </c>
      <c r="BN8" s="248"/>
      <c r="BO8" s="247"/>
      <c r="BP8" s="249"/>
      <c r="BQ8" s="207" t="s">
        <v>148</v>
      </c>
      <c r="BR8" s="481" t="s">
        <v>126</v>
      </c>
    </row>
    <row r="9" spans="1:70" ht="14.25" customHeight="1" thickBot="1" x14ac:dyDescent="0.25">
      <c r="A9" s="75"/>
      <c r="B9" s="394" t="s">
        <v>9</v>
      </c>
      <c r="C9" s="496"/>
      <c r="D9" s="503"/>
      <c r="E9" s="484"/>
      <c r="F9" s="484"/>
      <c r="G9" s="484"/>
      <c r="H9" s="505"/>
      <c r="I9" s="496"/>
      <c r="J9" s="496"/>
      <c r="K9" s="78" t="s">
        <v>2</v>
      </c>
      <c r="L9" s="79" t="s">
        <v>10</v>
      </c>
      <c r="M9" s="79" t="s">
        <v>2</v>
      </c>
      <c r="N9" s="80" t="s">
        <v>10</v>
      </c>
      <c r="O9" s="395" t="s">
        <v>186</v>
      </c>
      <c r="P9" s="396"/>
      <c r="Q9" s="155" t="s">
        <v>11</v>
      </c>
      <c r="R9" s="436" t="s">
        <v>12</v>
      </c>
      <c r="S9" s="437" t="s">
        <v>13</v>
      </c>
      <c r="T9" s="437"/>
      <c r="U9" s="437"/>
      <c r="V9" s="437"/>
      <c r="W9" s="438" t="s">
        <v>142</v>
      </c>
      <c r="X9" s="155" t="s">
        <v>14</v>
      </c>
      <c r="Y9" s="501"/>
      <c r="Z9" s="425" t="s">
        <v>2</v>
      </c>
      <c r="AA9" s="426" t="s">
        <v>10</v>
      </c>
      <c r="AB9" s="426" t="s">
        <v>2</v>
      </c>
      <c r="AC9" s="427" t="s">
        <v>10</v>
      </c>
      <c r="AD9" s="200" t="s">
        <v>1</v>
      </c>
      <c r="AE9" s="517"/>
      <c r="AF9" s="288" t="s">
        <v>69</v>
      </c>
      <c r="AG9" s="533"/>
      <c r="AH9" s="488"/>
      <c r="AI9" s="490"/>
      <c r="AJ9" s="280" t="s">
        <v>69</v>
      </c>
      <c r="AK9" s="408" t="s">
        <v>93</v>
      </c>
      <c r="AL9" s="515"/>
      <c r="AM9" s="531"/>
      <c r="AN9" s="194" t="s">
        <v>136</v>
      </c>
      <c r="AO9" s="492"/>
      <c r="AP9" s="492"/>
      <c r="AQ9" s="472"/>
      <c r="AR9" s="471"/>
      <c r="AS9" s="474"/>
      <c r="AT9" s="211" t="s">
        <v>69</v>
      </c>
      <c r="AU9" s="118" t="s">
        <v>69</v>
      </c>
      <c r="AV9" s="119" t="s">
        <v>69</v>
      </c>
      <c r="AW9" s="422" t="s">
        <v>69</v>
      </c>
      <c r="AX9" s="117" t="s">
        <v>69</v>
      </c>
      <c r="AY9" s="118" t="s">
        <v>69</v>
      </c>
      <c r="AZ9" s="118" t="s">
        <v>69</v>
      </c>
      <c r="BA9" s="469"/>
      <c r="BB9" s="467"/>
      <c r="BC9" s="465"/>
      <c r="BD9" s="472"/>
      <c r="BE9" s="478"/>
      <c r="BF9" s="494"/>
      <c r="BG9" s="290" t="s">
        <v>69</v>
      </c>
      <c r="BH9" s="486"/>
      <c r="BI9" s="480"/>
      <c r="BJ9" s="447" t="s">
        <v>12</v>
      </c>
      <c r="BK9" s="448" t="s">
        <v>13</v>
      </c>
      <c r="BL9" s="448"/>
      <c r="BM9" s="448"/>
      <c r="BN9" s="448"/>
      <c r="BO9" s="449" t="s">
        <v>142</v>
      </c>
      <c r="BP9" s="251" t="s">
        <v>14</v>
      </c>
      <c r="BQ9" s="208" t="s">
        <v>93</v>
      </c>
      <c r="BR9" s="482"/>
    </row>
    <row r="10" spans="1:70" s="4" customFormat="1" ht="12" customHeight="1" x14ac:dyDescent="0.15">
      <c r="A10" s="61">
        <f>IF(C10="","",COUNTA($C$10:C10))</f>
        <v>1</v>
      </c>
      <c r="B10" s="76">
        <v>1</v>
      </c>
      <c r="C10" s="76" t="s">
        <v>15</v>
      </c>
      <c r="D10" s="428"/>
      <c r="E10" s="428" t="s">
        <v>283</v>
      </c>
      <c r="F10" s="76">
        <v>9</v>
      </c>
      <c r="G10" s="429"/>
      <c r="H10" s="173"/>
      <c r="I10" s="173">
        <v>25381</v>
      </c>
      <c r="J10" s="173">
        <v>34396</v>
      </c>
      <c r="K10" s="77">
        <f>IF(I10="","",DATEDIF(I10-1,$K$6,"Y"))</f>
        <v>55</v>
      </c>
      <c r="L10" s="77">
        <f>IF(I10="","",DATEDIF(I10-1,$K$6,"YM"))</f>
        <v>9</v>
      </c>
      <c r="M10" s="77">
        <f>IF(J10="","",DATEDIF(J10-1,$K$6,"Y"))</f>
        <v>31</v>
      </c>
      <c r="N10" s="77">
        <f>IF(J10="","",DATEDIF(J10-1,$K$6,"YM"))</f>
        <v>0</v>
      </c>
      <c r="O10" s="397">
        <v>399200</v>
      </c>
      <c r="P10" s="397"/>
      <c r="Q10" s="55">
        <f t="shared" ref="Q10:Q41" si="2">IF($C10="","",SUM(O10:P10))</f>
        <v>399200</v>
      </c>
      <c r="R10" s="439"/>
      <c r="S10" s="439"/>
      <c r="T10" s="439"/>
      <c r="U10" s="439"/>
      <c r="V10" s="439"/>
      <c r="W10" s="439"/>
      <c r="X10" s="58">
        <f>IF(C10="","",SUM(R10:W10))</f>
        <v>0</v>
      </c>
      <c r="Y10" s="234">
        <f t="shared" ref="Y10:Y41" si="3">IF(C10="","",Q10+X10)</f>
        <v>399200</v>
      </c>
      <c r="Z10" s="229">
        <f t="shared" ref="Z10:Z41" si="4">IF(I10="","",DATEDIF(I10-1,$Z$4,"Y"))</f>
        <v>56</v>
      </c>
      <c r="AA10" s="104">
        <f t="shared" ref="AA10:AA41" si="5">IF(I10="","",DATEDIF(I10-1,$Z$4,"YM"))</f>
        <v>9</v>
      </c>
      <c r="AB10" s="104">
        <f t="shared" ref="AB10:AB41" si="6">IF(J10="","",DATEDIF(J10-1,$Z$4,"Y"))</f>
        <v>32</v>
      </c>
      <c r="AC10" s="104">
        <f t="shared" ref="AC10:AC41" si="7">IF(J10="","",DATEDIF(J10-1,$Z$4,"YM"))</f>
        <v>0</v>
      </c>
      <c r="AD10" s="415" t="str">
        <f>IF($C10="","",IF(Z10&gt;=$AA$6,"",$E10))</f>
        <v>S-4</v>
      </c>
      <c r="AE10" s="291" t="s">
        <v>178</v>
      </c>
      <c r="AF10" s="106">
        <f>IF($AD10="","",IF($Z10&lt;$Z$6,$F10+$AE$4,IF($Z10&gt;=$Z$6,$F10+$AF$4)))</f>
        <v>10</v>
      </c>
      <c r="AG10" s="108">
        <f>IF($AD10="","",IF($AF10&gt;=$AI10,$AI10,$AF10))</f>
        <v>10</v>
      </c>
      <c r="AH10" s="105">
        <f>IF($AD10="","",HLOOKUP($AD10,'4.参照データ'!$B$5:$AD$14,8,FALSE)+1)</f>
        <v>21</v>
      </c>
      <c r="AI10" s="108">
        <f>IF($AD10="","",HLOOKUP($AD10,'4.参照データ'!$B$5:$AD$14,10,FALSE)+AH10)</f>
        <v>21</v>
      </c>
      <c r="AJ10" s="108" t="str">
        <f>IF($AD10="","",$AD10&amp;$AE10)</f>
        <v>S-4B</v>
      </c>
      <c r="AK10" s="148">
        <f>IF($AD10="","",INDEX('3.洗い替え職務給表'!$B$6:$HW$56,MATCH('1.メイン'!$AG10,'3.洗い替え職務給表'!$B$6:$B$56,0),MATCH('1.メイン'!$AJ10,'3.洗い替え職務給表'!$B$6:$HW$6,0)))</f>
        <v>404900</v>
      </c>
      <c r="AL10" s="227">
        <f>IF($AD10="","",$AK10-$O10)</f>
        <v>5700</v>
      </c>
      <c r="AM10" s="222">
        <f t="shared" ref="AM10:AM73" si="8">IF($C10="","",$AK10)</f>
        <v>404900</v>
      </c>
      <c r="AN10" s="35" t="str">
        <f>IF($C10="","",$AD10)</f>
        <v>S-4</v>
      </c>
      <c r="AO10" s="376"/>
      <c r="AP10" s="416"/>
      <c r="AQ10" s="409" t="str">
        <f>IF(C10="","",IF($AN10="","",IF($AO10="",$AN10,$AO10)))</f>
        <v>S-4</v>
      </c>
      <c r="AR10" s="409" t="str">
        <f>IF($C10="","",IF($AN10=$AQ10,"",IF(HLOOKUP($AQ10,'4.参照データ'!$B$5:$AD$14,4,FALSE)="",HLOOKUP($AQ10,'4.参照データ'!$B$5:$AD$14,5,FALSE),HLOOKUP($AQ10,'4.参照データ'!$B$5:$AD$14,4,FALSE))))</f>
        <v/>
      </c>
      <c r="AS10" s="409">
        <f>IF($AM10="","",IF($AN10=$AQ10,$AM10,$AM10+$AR10))</f>
        <v>404900</v>
      </c>
      <c r="AT10" s="410">
        <f>IF($AQ10="","",($AS10-HLOOKUP($AQ10,'4.参照データ'!$B$5:$AD$14,6,FALSE)))</f>
        <v>51300</v>
      </c>
      <c r="AU10" s="25">
        <f>IF($AQ10="","",IF($AO10="",$AG10,IF(ROUNDUP($AT10/HLOOKUP($AQ10,'4.参照データ'!$B$5:$AD$14,7,FALSE),0)&lt;=0,1,ROUNDUP($AT10/HLOOKUP($AQ10,'4.参照データ'!$B$5:$AD$14,7,FALSE),0)+1)))</f>
        <v>10</v>
      </c>
      <c r="AV10" s="25">
        <f>IF($AQ10="","",IF($AO10="",$AG10,IF($AU10&lt;=0,1,IF($AU10&gt;=$BB10,$BB10,$AU10))))</f>
        <v>10</v>
      </c>
      <c r="AW10" s="411">
        <f>IF($AQ10="","",($AV10-1)*HLOOKUP($AQ10,'4.参照データ'!$B$5:$AD$14,7,FALSE))</f>
        <v>51300</v>
      </c>
      <c r="AX10" s="412">
        <f t="shared" ref="AX10:AX74" si="9">IF($AQ10="","",$AT10-$AW10)</f>
        <v>0</v>
      </c>
      <c r="AY10" s="25">
        <f>IF($AQ10="","",IF($AO10="",0,IF($AX10&lt;=0,0,ROUNDUP($AX10/HLOOKUP($AQ10,'4.参照データ'!$B$5:$AD$14,9,FALSE),0))))</f>
        <v>0</v>
      </c>
      <c r="AZ10" s="413">
        <f t="shared" ref="AZ10:AZ74" si="10">IF($AQ10="","",IF($Z10&lt;$Z$6,0,IF(AND($Z10&gt;=$Z$6,$AP10=""),$AG10,$AP10)))</f>
        <v>0</v>
      </c>
      <c r="BA10" s="414">
        <f t="shared" ref="BA10" si="11">IF(C10="","",IF($AQ10="","",IF($Z10&gt;=$Z$6,$AZ10,IF($AO10="",$AG10,IF($AY10=0,$AV10,IF($AV10+$AY10&gt;=$BC10,$BC10,$AV10+$AY10))))))</f>
        <v>10</v>
      </c>
      <c r="BB10" s="41">
        <f>IF($AQ10="","",HLOOKUP($AQ10,'4.参照データ'!$B$5:$AD$14,8,FALSE)+1)</f>
        <v>21</v>
      </c>
      <c r="BC10" s="41">
        <f>IF($AQ10="","",HLOOKUP($AQ10,'4.参照データ'!$B$5:$AD$14,10,FALSE)+BB10)</f>
        <v>21</v>
      </c>
      <c r="BD10" s="41" t="str">
        <f>$AQ10</f>
        <v>S-4</v>
      </c>
      <c r="BE10" s="41">
        <f>$BA10</f>
        <v>10</v>
      </c>
      <c r="BF10" s="41" t="str">
        <f>IF($AO10="","",$AG$5)</f>
        <v/>
      </c>
      <c r="BG10" s="41" t="str">
        <f t="shared" ref="BG10:BG73" si="12">IF($AO10="",$AJ10,$BD10&amp;$BF10)</f>
        <v>S-4B</v>
      </c>
      <c r="BH10" s="196">
        <f>IF($AD10="","",INDEX('3.洗い替え職務給表'!$B$6:$HW$56,MATCH('1.メイン'!$BE10,'3.洗い替え職務給表'!$B$6:$B$56,0),MATCH('1.メイン'!$BG10,'3.洗い替え職務給表'!$B$6:$HW$6,0)))</f>
        <v>404900</v>
      </c>
      <c r="BI10" s="26">
        <f t="shared" ref="BI10:BI73" si="13">IF($AQ10="","",$BH10-$O10)</f>
        <v>5700</v>
      </c>
      <c r="BJ10" s="439"/>
      <c r="BK10" s="439"/>
      <c r="BL10" s="439"/>
      <c r="BM10" s="439"/>
      <c r="BN10" s="439"/>
      <c r="BO10" s="439"/>
      <c r="BP10" s="250">
        <f t="shared" ref="BP10:BP41" si="14">IF($AQ10="","",SUM(BJ10:BO10))</f>
        <v>0</v>
      </c>
      <c r="BQ10" s="240">
        <f t="shared" ref="BQ10:BQ73" si="15">IF($AQ10="","",$BH10+$BP10)</f>
        <v>404900</v>
      </c>
      <c r="BR10" s="241">
        <f t="shared" ref="BR10:BR73" si="16">IF($AQ10="","",$BQ10-$Y10)</f>
        <v>5700</v>
      </c>
    </row>
    <row r="11" spans="1:70" s="4" customFormat="1" ht="12" customHeight="1" x14ac:dyDescent="0.15">
      <c r="A11" s="62">
        <f>IF(C11="","",COUNTA($C$10:C11))</f>
        <v>2</v>
      </c>
      <c r="B11" s="23">
        <v>1</v>
      </c>
      <c r="C11" s="23" t="s">
        <v>16</v>
      </c>
      <c r="D11" s="22"/>
      <c r="E11" s="22" t="s">
        <v>83</v>
      </c>
      <c r="F11" s="23">
        <v>1</v>
      </c>
      <c r="G11" s="23"/>
      <c r="H11" s="174"/>
      <c r="I11" s="174">
        <v>25897</v>
      </c>
      <c r="J11" s="174">
        <v>34747</v>
      </c>
      <c r="K11" s="53">
        <f>IF(I11="","",DATEDIF(I11-1,$K$6,"Y"))</f>
        <v>54</v>
      </c>
      <c r="L11" s="53">
        <f>IF(I11="","",DATEDIF(I11-1,$K$6,"YM"))</f>
        <v>4</v>
      </c>
      <c r="M11" s="53">
        <f>IF(J11="","",DATEDIF(J11-1,$K$6,"Y"))</f>
        <v>30</v>
      </c>
      <c r="N11" s="53">
        <f>IF(J11="","",DATEDIF(J11-1,$K$6,"YM"))</f>
        <v>1</v>
      </c>
      <c r="O11" s="21">
        <v>407000</v>
      </c>
      <c r="P11" s="21"/>
      <c r="Q11" s="56">
        <f t="shared" si="2"/>
        <v>407000</v>
      </c>
      <c r="R11" s="440"/>
      <c r="S11" s="440"/>
      <c r="T11" s="440"/>
      <c r="U11" s="440"/>
      <c r="V11" s="440"/>
      <c r="W11" s="440"/>
      <c r="X11" s="59">
        <f t="shared" ref="X11:X41" si="17">IF(C11="","",SUM(R11:W11))</f>
        <v>0</v>
      </c>
      <c r="Y11" s="235">
        <f t="shared" si="3"/>
        <v>407000</v>
      </c>
      <c r="Z11" s="230">
        <f t="shared" si="4"/>
        <v>55</v>
      </c>
      <c r="AA11" s="104">
        <f t="shared" si="5"/>
        <v>4</v>
      </c>
      <c r="AB11" s="104">
        <f t="shared" si="6"/>
        <v>31</v>
      </c>
      <c r="AC11" s="104">
        <f t="shared" si="7"/>
        <v>1</v>
      </c>
      <c r="AD11" s="107" t="str">
        <f t="shared" ref="AD11:AD41" si="18">IF($C11="","",IF(Z11&gt;=$AA$6,"",$E11))</f>
        <v>M-1</v>
      </c>
      <c r="AE11" s="291" t="s">
        <v>98</v>
      </c>
      <c r="AF11" s="105">
        <f t="shared" ref="AF11:AF74" si="19">IF($AD11="","",IF($Z11&lt;$Z$6,$F11+$AE$4,IF($Z11&gt;=$Z$6,$F11+$AF$4)))</f>
        <v>2</v>
      </c>
      <c r="AG11" s="105">
        <f t="shared" ref="AG11:AG74" si="20">IF($AD11="","",IF($AF11&gt;=$AI11,$AI11,$AF11))</f>
        <v>2</v>
      </c>
      <c r="AH11" s="105">
        <f>IF($AD11="","",HLOOKUP($AD11,'4.参照データ'!$B$5:$AD$14,8,FALSE)+1)</f>
        <v>16</v>
      </c>
      <c r="AI11" s="105">
        <f>IF($AD11="","",HLOOKUP($AD11,'4.参照データ'!$B$5:$AD$14,10,FALSE)+AH11)</f>
        <v>18</v>
      </c>
      <c r="AJ11" s="105" t="str">
        <f t="shared" ref="AJ11:AJ74" si="21">IF($AD11="","",$AD11&amp;$AE11)</f>
        <v>M-1S</v>
      </c>
      <c r="AK11" s="148">
        <f>IF($AD11="","",INDEX('3.洗い替え職務給表'!$B$6:$HW$56,MATCH('1.メイン'!$AG11,'3.洗い替え職務給表'!$B$6:$B$56,0),MATCH('1.メイン'!$AJ11,'3.洗い替え職務給表'!$B$6:$HW$6,0)))</f>
        <v>418600</v>
      </c>
      <c r="AL11" s="228">
        <f t="shared" ref="AL11:AL74" si="22">IF($AD11="","",$AK11-$O11)</f>
        <v>11600</v>
      </c>
      <c r="AM11" s="195">
        <f t="shared" si="8"/>
        <v>418600</v>
      </c>
      <c r="AN11" s="25" t="str">
        <f t="shared" ref="AN11:AN74" si="23">IF($C11="","",$AD11)</f>
        <v>M-1</v>
      </c>
      <c r="AO11" s="376" t="s">
        <v>287</v>
      </c>
      <c r="AP11" s="376"/>
      <c r="AQ11" s="66" t="str">
        <f t="shared" ref="AQ11:AQ74" si="24">IF(C11="","",IF($AN11="","",IF($AO11="",$AN11,$AO11)))</f>
        <v>M-2</v>
      </c>
      <c r="AR11" s="66">
        <f>IF($C11="","",IF($AN11=$AQ11,"",IF(HLOOKUP($AQ11,'4.参照データ'!$B$5:$AD$14,4,FALSE)="",HLOOKUP($AQ11,'4.参照データ'!$B$5:$AD$14,5,FALSE),HLOOKUP($AQ11,'4.参照データ'!$B$5:$AD$14,4,FALSE))))</f>
        <v>5500</v>
      </c>
      <c r="AS11" s="66">
        <f t="shared" ref="AS11:AS74" si="25">IF($AM11="","",IF($AN11=$AQ11,$AM11,$AM11+$AR11))</f>
        <v>424100</v>
      </c>
      <c r="AT11" s="27">
        <f>IF($AQ11="","",($AS11-HLOOKUP($AQ11,'4.参照データ'!$B$5:$AD$14,6,FALSE)))</f>
        <v>0</v>
      </c>
      <c r="AU11" s="25">
        <f>IF($AQ11="","",IF($AO11="",$AG11,IF(ROUNDUP($AT11/HLOOKUP($AQ11,'4.参照データ'!$B$5:$AD$14,7,FALSE),0)&lt;=0,1,ROUNDUP($AT11/HLOOKUP($AQ11,'4.参照データ'!$B$5:$AD$14,7,FALSE),0)+1)))</f>
        <v>1</v>
      </c>
      <c r="AV11" s="25">
        <f t="shared" ref="AV11:AV74" si="26">IF($AQ11="","",IF($AO11="",$AG11,IF($AU11&lt;=0,1,IF($AU11&gt;=$BB11,$BB11,$AU11))))</f>
        <v>1</v>
      </c>
      <c r="AW11" s="96">
        <f>IF($AQ11="","",($AV11-1)*HLOOKUP($AQ11,'4.参照データ'!$B$5:$AD$14,7,FALSE))</f>
        <v>0</v>
      </c>
      <c r="AX11" s="27">
        <f t="shared" si="9"/>
        <v>0</v>
      </c>
      <c r="AY11" s="25">
        <f>IF($AQ11="","",IF($AO11="",0,IF($AX11&lt;=0,0,ROUNDUP($AX11/HLOOKUP($AQ11,'4.参照データ'!$B$5:$AD$14,9,FALSE),0))))</f>
        <v>0</v>
      </c>
      <c r="AZ11" s="25">
        <f t="shared" si="10"/>
        <v>0</v>
      </c>
      <c r="BA11" s="25">
        <f t="shared" ref="BA11:BA41" si="27">IF(C11="","",IF($AQ11="","",IF($Z11&gt;=$Z$6,$AZ11,IF($AO11="",$AG11,IF($AY11=0,$AV11,IF($AV11+$AY11&gt;=$BC11,$BC11,$AV11+$AY11))))))</f>
        <v>1</v>
      </c>
      <c r="BB11" s="25">
        <f>IF($AQ11="","",HLOOKUP($AQ11,'4.参照データ'!$B$5:$AD$14,8,FALSE)+1)</f>
        <v>16</v>
      </c>
      <c r="BC11" s="41">
        <f>IF($AQ11="","",HLOOKUP($AQ11,'4.参照データ'!$B$5:$AD$14,10,FALSE)+BB11)</f>
        <v>16</v>
      </c>
      <c r="BD11" s="41" t="str">
        <f t="shared" ref="BD11:BD74" si="28">$AQ11</f>
        <v>M-2</v>
      </c>
      <c r="BE11" s="41">
        <f t="shared" ref="BE11:BE74" si="29">$BA11</f>
        <v>1</v>
      </c>
      <c r="BF11" s="41" t="str">
        <f t="shared" ref="BF11:BF74" si="30">IF($AO11="","",$AG$5)</f>
        <v>B</v>
      </c>
      <c r="BG11" s="41" t="str">
        <f t="shared" si="12"/>
        <v>M-2B</v>
      </c>
      <c r="BH11" s="27">
        <f>IF($AD11="","",INDEX('3.洗い替え職務給表'!$B$6:$HW$56,MATCH('1.メイン'!$BE11,'3.洗い替え職務給表'!$B$6:$B$56,0),MATCH('1.メイン'!$BG11,'3.洗い替え職務給表'!$B$6:$HW$6,0)))</f>
        <v>424100</v>
      </c>
      <c r="BI11" s="29">
        <f t="shared" si="13"/>
        <v>17100</v>
      </c>
      <c r="BJ11" s="440"/>
      <c r="BK11" s="440"/>
      <c r="BL11" s="440"/>
      <c r="BM11" s="440"/>
      <c r="BN11" s="440"/>
      <c r="BO11" s="440"/>
      <c r="BP11" s="59">
        <f t="shared" si="14"/>
        <v>0</v>
      </c>
      <c r="BQ11" s="56">
        <f t="shared" si="15"/>
        <v>424100</v>
      </c>
      <c r="BR11" s="236">
        <f t="shared" si="16"/>
        <v>17100</v>
      </c>
    </row>
    <row r="12" spans="1:70" s="4" customFormat="1" ht="12" customHeight="1" x14ac:dyDescent="0.15">
      <c r="A12" s="62">
        <f>IF(C12="","",COUNTA($C$10:C12))</f>
        <v>3</v>
      </c>
      <c r="B12" s="23">
        <v>1</v>
      </c>
      <c r="C12" s="23" t="s">
        <v>17</v>
      </c>
      <c r="D12" s="22"/>
      <c r="E12" s="22" t="s">
        <v>283</v>
      </c>
      <c r="F12" s="23">
        <v>8</v>
      </c>
      <c r="G12" s="23"/>
      <c r="H12" s="174"/>
      <c r="I12" s="174">
        <v>25024</v>
      </c>
      <c r="J12" s="174">
        <v>35133</v>
      </c>
      <c r="K12" s="53">
        <f t="shared" ref="K12:K75" si="31">IF(I12="","",DATEDIF(I12-1,$K$6,"Y"))</f>
        <v>56</v>
      </c>
      <c r="L12" s="53">
        <f t="shared" ref="L12:L75" si="32">IF(I12="","",DATEDIF(I12-1,$K$6,"YM"))</f>
        <v>8</v>
      </c>
      <c r="M12" s="53">
        <f t="shared" ref="M12:M75" si="33">IF(J12="","",DATEDIF(J12-1,$K$6,"Y"))</f>
        <v>29</v>
      </c>
      <c r="N12" s="53">
        <f t="shared" ref="N12:N75" si="34">IF(J12="","",DATEDIF(J12-1,$K$6,"YM"))</f>
        <v>0</v>
      </c>
      <c r="O12" s="21">
        <v>393500</v>
      </c>
      <c r="P12" s="21"/>
      <c r="Q12" s="56">
        <f t="shared" si="2"/>
        <v>393500</v>
      </c>
      <c r="R12" s="440"/>
      <c r="S12" s="440"/>
      <c r="T12" s="440"/>
      <c r="U12" s="440"/>
      <c r="V12" s="440"/>
      <c r="W12" s="440"/>
      <c r="X12" s="59">
        <f t="shared" si="17"/>
        <v>0</v>
      </c>
      <c r="Y12" s="235">
        <f t="shared" si="3"/>
        <v>393500</v>
      </c>
      <c r="Z12" s="230">
        <f t="shared" si="4"/>
        <v>57</v>
      </c>
      <c r="AA12" s="104">
        <f t="shared" si="5"/>
        <v>8</v>
      </c>
      <c r="AB12" s="104">
        <f t="shared" si="6"/>
        <v>30</v>
      </c>
      <c r="AC12" s="104">
        <f t="shared" si="7"/>
        <v>0</v>
      </c>
      <c r="AD12" s="107" t="str">
        <f t="shared" si="18"/>
        <v>S-4</v>
      </c>
      <c r="AE12" s="291" t="s">
        <v>96</v>
      </c>
      <c r="AF12" s="105">
        <f t="shared" si="19"/>
        <v>9</v>
      </c>
      <c r="AG12" s="105">
        <f t="shared" si="20"/>
        <v>9</v>
      </c>
      <c r="AH12" s="105">
        <f>IF($AD12="","",HLOOKUP($AD12,'4.参照データ'!$B$5:$AD$14,8,FALSE)+1)</f>
        <v>21</v>
      </c>
      <c r="AI12" s="105">
        <f>IF($AD12="","",HLOOKUP($AD12,'4.参照データ'!$B$5:$AD$14,10,FALSE)+AH12)</f>
        <v>21</v>
      </c>
      <c r="AJ12" s="105" t="str">
        <f t="shared" si="21"/>
        <v>S-4C</v>
      </c>
      <c r="AK12" s="149">
        <f>IF($AD12="","",INDEX('3.洗い替え職務給表'!$B$6:$HW$56,MATCH('1.メイン'!$AG12,'3.洗い替え職務給表'!$B$6:$B$56,0),MATCH('1.メイン'!$AJ12,'3.洗い替え職務給表'!$B$6:$HW$6,0)))</f>
        <v>396350</v>
      </c>
      <c r="AL12" s="228">
        <f t="shared" si="22"/>
        <v>2850</v>
      </c>
      <c r="AM12" s="195">
        <f t="shared" si="8"/>
        <v>396350</v>
      </c>
      <c r="AN12" s="25" t="str">
        <f t="shared" si="23"/>
        <v>S-4</v>
      </c>
      <c r="AO12" s="376"/>
      <c r="AP12" s="376"/>
      <c r="AQ12" s="66" t="str">
        <f t="shared" si="24"/>
        <v>S-4</v>
      </c>
      <c r="AR12" s="66" t="str">
        <f>IF($C12="","",IF($AN12=$AQ12,"",IF(HLOOKUP($AQ12,'4.参照データ'!$B$5:$AD$14,4,FALSE)="",HLOOKUP($AQ12,'4.参照データ'!$B$5:$AD$14,5,FALSE),HLOOKUP($AQ12,'4.参照データ'!$B$5:$AD$14,4,FALSE))))</f>
        <v/>
      </c>
      <c r="AS12" s="66">
        <f t="shared" si="25"/>
        <v>396350</v>
      </c>
      <c r="AT12" s="27">
        <f>IF($AQ12="","",($AS12-HLOOKUP($AQ12,'4.参照データ'!$B$5:$AD$14,6,FALSE)))</f>
        <v>42750</v>
      </c>
      <c r="AU12" s="25">
        <f>IF($AQ12="","",IF($AO12="",$AG12,IF(ROUNDUP($AT12/HLOOKUP($AQ12,'4.参照データ'!$B$5:$AD$14,7,FALSE),0)&lt;=0,1,ROUNDUP($AT12/HLOOKUP($AQ12,'4.参照データ'!$B$5:$AD$14,7,FALSE),0)+1)))</f>
        <v>9</v>
      </c>
      <c r="AV12" s="25">
        <f t="shared" si="26"/>
        <v>9</v>
      </c>
      <c r="AW12" s="96">
        <f>IF($AQ12="","",($AV12-1)*HLOOKUP($AQ12,'4.参照データ'!$B$5:$AD$14,7,FALSE))</f>
        <v>45600</v>
      </c>
      <c r="AX12" s="27">
        <f t="shared" si="9"/>
        <v>-2850</v>
      </c>
      <c r="AY12" s="25">
        <f>IF($AQ12="","",IF($AO12="",0,IF($AX12&lt;=0,0,ROUNDUP($AX12/HLOOKUP($AQ12,'4.参照データ'!$B$5:$AD$14,9,FALSE),0))))</f>
        <v>0</v>
      </c>
      <c r="AZ12" s="25">
        <f t="shared" si="10"/>
        <v>0</v>
      </c>
      <c r="BA12" s="25">
        <f t="shared" si="27"/>
        <v>9</v>
      </c>
      <c r="BB12" s="25">
        <f>IF($AQ12="","",HLOOKUP($AQ12,'4.参照データ'!$B$5:$AD$14,8,FALSE)+1)</f>
        <v>21</v>
      </c>
      <c r="BC12" s="41">
        <f>IF($AQ12="","",HLOOKUP($AQ12,'4.参照データ'!$B$5:$AD$14,10,FALSE)+BB12)</f>
        <v>21</v>
      </c>
      <c r="BD12" s="41" t="str">
        <f t="shared" si="28"/>
        <v>S-4</v>
      </c>
      <c r="BE12" s="41">
        <f t="shared" si="29"/>
        <v>9</v>
      </c>
      <c r="BF12" s="41" t="str">
        <f t="shared" si="30"/>
        <v/>
      </c>
      <c r="BG12" s="41" t="str">
        <f t="shared" si="12"/>
        <v>S-4C</v>
      </c>
      <c r="BH12" s="27">
        <f>IF($AD12="","",INDEX('3.洗い替え職務給表'!$B$6:$HW$56,MATCH('1.メイン'!$BE12,'3.洗い替え職務給表'!$B$6:$B$56,0),MATCH('1.メイン'!$BG12,'3.洗い替え職務給表'!$B$6:$HW$6,0)))</f>
        <v>396350</v>
      </c>
      <c r="BI12" s="29">
        <f t="shared" si="13"/>
        <v>2850</v>
      </c>
      <c r="BJ12" s="440"/>
      <c r="BK12" s="440"/>
      <c r="BL12" s="440"/>
      <c r="BM12" s="440"/>
      <c r="BN12" s="440"/>
      <c r="BO12" s="440"/>
      <c r="BP12" s="59">
        <f t="shared" si="14"/>
        <v>0</v>
      </c>
      <c r="BQ12" s="56">
        <f t="shared" si="15"/>
        <v>396350</v>
      </c>
      <c r="BR12" s="236">
        <f t="shared" si="16"/>
        <v>2850</v>
      </c>
    </row>
    <row r="13" spans="1:70" s="4" customFormat="1" ht="12" customHeight="1" x14ac:dyDescent="0.15">
      <c r="A13" s="62">
        <f>IF(C13="","",COUNTA($C$10:C13))</f>
        <v>4</v>
      </c>
      <c r="B13" s="23">
        <v>1</v>
      </c>
      <c r="C13" s="23" t="s">
        <v>18</v>
      </c>
      <c r="D13" s="22"/>
      <c r="E13" s="22" t="s">
        <v>283</v>
      </c>
      <c r="F13" s="23">
        <v>5</v>
      </c>
      <c r="G13" s="23"/>
      <c r="H13" s="174"/>
      <c r="I13" s="174">
        <v>27310</v>
      </c>
      <c r="J13" s="174">
        <v>35862</v>
      </c>
      <c r="K13" s="53">
        <f t="shared" si="31"/>
        <v>50</v>
      </c>
      <c r="L13" s="53">
        <f t="shared" si="32"/>
        <v>5</v>
      </c>
      <c r="M13" s="53">
        <f t="shared" si="33"/>
        <v>27</v>
      </c>
      <c r="N13" s="53">
        <f t="shared" si="34"/>
        <v>0</v>
      </c>
      <c r="O13" s="21">
        <v>376400</v>
      </c>
      <c r="P13" s="21"/>
      <c r="Q13" s="56">
        <f t="shared" si="2"/>
        <v>376400</v>
      </c>
      <c r="R13" s="440"/>
      <c r="S13" s="440"/>
      <c r="T13" s="440"/>
      <c r="U13" s="440"/>
      <c r="V13" s="440"/>
      <c r="W13" s="440"/>
      <c r="X13" s="59">
        <f t="shared" si="17"/>
        <v>0</v>
      </c>
      <c r="Y13" s="235">
        <f t="shared" si="3"/>
        <v>376400</v>
      </c>
      <c r="Z13" s="230">
        <f t="shared" si="4"/>
        <v>51</v>
      </c>
      <c r="AA13" s="104">
        <f t="shared" si="5"/>
        <v>5</v>
      </c>
      <c r="AB13" s="104">
        <f t="shared" si="6"/>
        <v>28</v>
      </c>
      <c r="AC13" s="104">
        <f t="shared" si="7"/>
        <v>0</v>
      </c>
      <c r="AD13" s="107" t="str">
        <f t="shared" si="18"/>
        <v>S-4</v>
      </c>
      <c r="AE13" s="291" t="s">
        <v>177</v>
      </c>
      <c r="AF13" s="105">
        <f t="shared" si="19"/>
        <v>6</v>
      </c>
      <c r="AG13" s="105">
        <f t="shared" si="20"/>
        <v>6</v>
      </c>
      <c r="AH13" s="105">
        <f>IF($AD13="","",HLOOKUP($AD13,'4.参照データ'!$B$5:$AD$14,8,FALSE)+1)</f>
        <v>21</v>
      </c>
      <c r="AI13" s="105">
        <f>IF($AD13="","",HLOOKUP($AD13,'4.参照データ'!$B$5:$AD$14,10,FALSE)+AH13)</f>
        <v>21</v>
      </c>
      <c r="AJ13" s="105" t="str">
        <f t="shared" si="21"/>
        <v>S-4A</v>
      </c>
      <c r="AK13" s="149">
        <f>IF($AD13="","",INDEX('3.洗い替え職務給表'!$B$6:$HW$56,MATCH('1.メイン'!$AG13,'3.洗い替え職務給表'!$B$6:$B$56,0),MATCH('1.メイン'!$AJ13,'3.洗い替え職務給表'!$B$6:$HW$6,0)))</f>
        <v>384950</v>
      </c>
      <c r="AL13" s="228">
        <f t="shared" si="22"/>
        <v>8550</v>
      </c>
      <c r="AM13" s="195">
        <f t="shared" si="8"/>
        <v>384950</v>
      </c>
      <c r="AN13" s="25" t="str">
        <f t="shared" si="23"/>
        <v>S-4</v>
      </c>
      <c r="AO13" s="376"/>
      <c r="AP13" s="376"/>
      <c r="AQ13" s="66" t="str">
        <f t="shared" si="24"/>
        <v>S-4</v>
      </c>
      <c r="AR13" s="66" t="str">
        <f>IF($C13="","",IF($AN13=$AQ13,"",IF(HLOOKUP($AQ13,'4.参照データ'!$B$5:$AD$14,4,FALSE)="",HLOOKUP($AQ13,'4.参照データ'!$B$5:$AD$14,5,FALSE),HLOOKUP($AQ13,'4.参照データ'!$B$5:$AD$14,4,FALSE))))</f>
        <v/>
      </c>
      <c r="AS13" s="66">
        <f t="shared" si="25"/>
        <v>384950</v>
      </c>
      <c r="AT13" s="27">
        <f>IF($AQ13="","",($AS13-HLOOKUP($AQ13,'4.参照データ'!$B$5:$AD$14,6,FALSE)))</f>
        <v>31350</v>
      </c>
      <c r="AU13" s="25">
        <f>IF($AQ13="","",IF($AO13="",$AG13,IF(ROUNDUP($AT13/HLOOKUP($AQ13,'4.参照データ'!$B$5:$AD$14,7,FALSE),0)&lt;=0,1,ROUNDUP($AT13/HLOOKUP($AQ13,'4.参照データ'!$B$5:$AD$14,7,FALSE),0)+1)))</f>
        <v>6</v>
      </c>
      <c r="AV13" s="25">
        <f t="shared" si="26"/>
        <v>6</v>
      </c>
      <c r="AW13" s="96">
        <f>IF($AQ13="","",($AV13-1)*HLOOKUP($AQ13,'4.参照データ'!$B$5:$AD$14,7,FALSE))</f>
        <v>28500</v>
      </c>
      <c r="AX13" s="27">
        <f t="shared" si="9"/>
        <v>2850</v>
      </c>
      <c r="AY13" s="25">
        <f>IF($AQ13="","",IF($AO13="",0,IF($AX13&lt;=0,0,ROUNDUP($AX13/HLOOKUP($AQ13,'4.参照データ'!$B$5:$AD$14,9,FALSE),0))))</f>
        <v>0</v>
      </c>
      <c r="AZ13" s="25">
        <f t="shared" si="10"/>
        <v>0</v>
      </c>
      <c r="BA13" s="25">
        <f t="shared" si="27"/>
        <v>6</v>
      </c>
      <c r="BB13" s="25">
        <f>IF($AQ13="","",HLOOKUP($AQ13,'4.参照データ'!$B$5:$AD$14,8,FALSE)+1)</f>
        <v>21</v>
      </c>
      <c r="BC13" s="41">
        <f>IF($AQ13="","",HLOOKUP($AQ13,'4.参照データ'!$B$5:$AD$14,10,FALSE)+BB13)</f>
        <v>21</v>
      </c>
      <c r="BD13" s="41" t="str">
        <f t="shared" si="28"/>
        <v>S-4</v>
      </c>
      <c r="BE13" s="41">
        <f t="shared" si="29"/>
        <v>6</v>
      </c>
      <c r="BF13" s="41" t="str">
        <f t="shared" si="30"/>
        <v/>
      </c>
      <c r="BG13" s="41" t="str">
        <f t="shared" si="12"/>
        <v>S-4A</v>
      </c>
      <c r="BH13" s="27">
        <f>IF($AD13="","",INDEX('3.洗い替え職務給表'!$B$6:$HW$56,MATCH('1.メイン'!$BE13,'3.洗い替え職務給表'!$B$6:$B$56,0),MATCH('1.メイン'!$BG13,'3.洗い替え職務給表'!$B$6:$HW$6,0)))</f>
        <v>384950</v>
      </c>
      <c r="BI13" s="29">
        <f t="shared" si="13"/>
        <v>8550</v>
      </c>
      <c r="BJ13" s="440"/>
      <c r="BK13" s="440"/>
      <c r="BL13" s="440"/>
      <c r="BM13" s="440"/>
      <c r="BN13" s="440"/>
      <c r="BO13" s="440"/>
      <c r="BP13" s="59">
        <f t="shared" si="14"/>
        <v>0</v>
      </c>
      <c r="BQ13" s="56">
        <f t="shared" si="15"/>
        <v>384950</v>
      </c>
      <c r="BR13" s="236">
        <f t="shared" si="16"/>
        <v>8550</v>
      </c>
    </row>
    <row r="14" spans="1:70" s="4" customFormat="1" ht="12" customHeight="1" x14ac:dyDescent="0.15">
      <c r="A14" s="62">
        <f>IF(C14="","",COUNTA($C$10:C14))</f>
        <v>5</v>
      </c>
      <c r="B14" s="23">
        <v>1</v>
      </c>
      <c r="C14" s="23" t="s">
        <v>19</v>
      </c>
      <c r="D14" s="22"/>
      <c r="E14" s="22" t="s">
        <v>283</v>
      </c>
      <c r="F14" s="23">
        <v>3</v>
      </c>
      <c r="G14" s="23"/>
      <c r="H14" s="174"/>
      <c r="I14" s="174">
        <v>25216</v>
      </c>
      <c r="J14" s="174">
        <v>35912</v>
      </c>
      <c r="K14" s="53">
        <f t="shared" si="31"/>
        <v>56</v>
      </c>
      <c r="L14" s="53">
        <f t="shared" si="32"/>
        <v>2</v>
      </c>
      <c r="M14" s="53">
        <f t="shared" si="33"/>
        <v>26</v>
      </c>
      <c r="N14" s="53">
        <f t="shared" si="34"/>
        <v>11</v>
      </c>
      <c r="O14" s="21">
        <v>365000</v>
      </c>
      <c r="P14" s="21"/>
      <c r="Q14" s="56">
        <f t="shared" si="2"/>
        <v>365000</v>
      </c>
      <c r="R14" s="440"/>
      <c r="S14" s="440"/>
      <c r="T14" s="440"/>
      <c r="U14" s="440"/>
      <c r="V14" s="440"/>
      <c r="W14" s="440"/>
      <c r="X14" s="59">
        <f t="shared" si="17"/>
        <v>0</v>
      </c>
      <c r="Y14" s="235">
        <f t="shared" si="3"/>
        <v>365000</v>
      </c>
      <c r="Z14" s="230">
        <f t="shared" si="4"/>
        <v>57</v>
      </c>
      <c r="AA14" s="104">
        <f t="shared" si="5"/>
        <v>2</v>
      </c>
      <c r="AB14" s="104">
        <f t="shared" si="6"/>
        <v>27</v>
      </c>
      <c r="AC14" s="104">
        <f t="shared" si="7"/>
        <v>11</v>
      </c>
      <c r="AD14" s="107" t="str">
        <f t="shared" si="18"/>
        <v>S-4</v>
      </c>
      <c r="AE14" s="291" t="s">
        <v>178</v>
      </c>
      <c r="AF14" s="105">
        <f t="shared" si="19"/>
        <v>4</v>
      </c>
      <c r="AG14" s="105">
        <f t="shared" si="20"/>
        <v>4</v>
      </c>
      <c r="AH14" s="105">
        <f>IF($AD14="","",HLOOKUP($AD14,'4.参照データ'!$B$5:$AD$14,8,FALSE)+1)</f>
        <v>21</v>
      </c>
      <c r="AI14" s="105">
        <f>IF($AD14="","",HLOOKUP($AD14,'4.参照データ'!$B$5:$AD$14,10,FALSE)+AH14)</f>
        <v>21</v>
      </c>
      <c r="AJ14" s="105" t="str">
        <f t="shared" si="21"/>
        <v>S-4B</v>
      </c>
      <c r="AK14" s="149">
        <f>IF($AD14="","",INDEX('3.洗い替え職務給表'!$B$6:$HW$56,MATCH('1.メイン'!$AG14,'3.洗い替え職務給表'!$B$6:$B$56,0),MATCH('1.メイン'!$AJ14,'3.洗い替え職務給表'!$B$6:$HW$6,0)))</f>
        <v>370700</v>
      </c>
      <c r="AL14" s="228">
        <f t="shared" si="22"/>
        <v>5700</v>
      </c>
      <c r="AM14" s="195">
        <f t="shared" si="8"/>
        <v>370700</v>
      </c>
      <c r="AN14" s="25" t="str">
        <f t="shared" si="23"/>
        <v>S-4</v>
      </c>
      <c r="AO14" s="376"/>
      <c r="AP14" s="376"/>
      <c r="AQ14" s="66" t="str">
        <f t="shared" si="24"/>
        <v>S-4</v>
      </c>
      <c r="AR14" s="66" t="str">
        <f>IF($C14="","",IF($AN14=$AQ14,"",IF(HLOOKUP($AQ14,'4.参照データ'!$B$5:$AD$14,4,FALSE)="",HLOOKUP($AQ14,'4.参照データ'!$B$5:$AD$14,5,FALSE),HLOOKUP($AQ14,'4.参照データ'!$B$5:$AD$14,4,FALSE))))</f>
        <v/>
      </c>
      <c r="AS14" s="66">
        <f t="shared" si="25"/>
        <v>370700</v>
      </c>
      <c r="AT14" s="27">
        <f>IF($AQ14="","",($AS14-HLOOKUP($AQ14,'4.参照データ'!$B$5:$AD$14,6,FALSE)))</f>
        <v>17100</v>
      </c>
      <c r="AU14" s="25">
        <f>IF($AQ14="","",IF($AO14="",$AG14,IF(ROUNDUP($AT14/HLOOKUP($AQ14,'4.参照データ'!$B$5:$AD$14,7,FALSE),0)&lt;=0,1,ROUNDUP($AT14/HLOOKUP($AQ14,'4.参照データ'!$B$5:$AD$14,7,FALSE),0)+1)))</f>
        <v>4</v>
      </c>
      <c r="AV14" s="25">
        <f t="shared" si="26"/>
        <v>4</v>
      </c>
      <c r="AW14" s="96">
        <f>IF($AQ14="","",($AV14-1)*HLOOKUP($AQ14,'4.参照データ'!$B$5:$AD$14,7,FALSE))</f>
        <v>17100</v>
      </c>
      <c r="AX14" s="27">
        <f t="shared" si="9"/>
        <v>0</v>
      </c>
      <c r="AY14" s="25">
        <f>IF($AQ14="","",IF($AO14="",0,IF($AX14&lt;=0,0,ROUNDUP($AX14/HLOOKUP($AQ14,'4.参照データ'!$B$5:$AD$14,9,FALSE),0))))</f>
        <v>0</v>
      </c>
      <c r="AZ14" s="25">
        <f t="shared" si="10"/>
        <v>0</v>
      </c>
      <c r="BA14" s="25">
        <f t="shared" si="27"/>
        <v>4</v>
      </c>
      <c r="BB14" s="25">
        <f>IF($AQ14="","",HLOOKUP($AQ14,'4.参照データ'!$B$5:$AD$14,8,FALSE)+1)</f>
        <v>21</v>
      </c>
      <c r="BC14" s="41">
        <f>IF($AQ14="","",HLOOKUP($AQ14,'4.参照データ'!$B$5:$AD$14,10,FALSE)+BB14)</f>
        <v>21</v>
      </c>
      <c r="BD14" s="41" t="str">
        <f t="shared" si="28"/>
        <v>S-4</v>
      </c>
      <c r="BE14" s="41">
        <f t="shared" si="29"/>
        <v>4</v>
      </c>
      <c r="BF14" s="41" t="str">
        <f t="shared" si="30"/>
        <v/>
      </c>
      <c r="BG14" s="41" t="str">
        <f t="shared" si="12"/>
        <v>S-4B</v>
      </c>
      <c r="BH14" s="30">
        <f>IF($AD14="","",INDEX('3.洗い替え職務給表'!$B$6:$HW$56,MATCH('1.メイン'!$BE14,'3.洗い替え職務給表'!$B$6:$B$56,0),MATCH('1.メイン'!$BG14,'3.洗い替え職務給表'!$B$6:$HW$6,0)))</f>
        <v>370700</v>
      </c>
      <c r="BI14" s="29">
        <f t="shared" si="13"/>
        <v>5700</v>
      </c>
      <c r="BJ14" s="440"/>
      <c r="BK14" s="440"/>
      <c r="BL14" s="440"/>
      <c r="BM14" s="440"/>
      <c r="BN14" s="440"/>
      <c r="BO14" s="440"/>
      <c r="BP14" s="59">
        <f t="shared" si="14"/>
        <v>0</v>
      </c>
      <c r="BQ14" s="56">
        <f t="shared" si="15"/>
        <v>370700</v>
      </c>
      <c r="BR14" s="236">
        <f t="shared" si="16"/>
        <v>5700</v>
      </c>
    </row>
    <row r="15" spans="1:70" s="4" customFormat="1" ht="12" customHeight="1" x14ac:dyDescent="0.15">
      <c r="A15" s="62">
        <f>IF(C15="","",COUNTA($C$10:C15))</f>
        <v>6</v>
      </c>
      <c r="B15" s="23">
        <v>1</v>
      </c>
      <c r="C15" s="23" t="s">
        <v>20</v>
      </c>
      <c r="D15" s="22"/>
      <c r="E15" s="22" t="s">
        <v>283</v>
      </c>
      <c r="F15" s="23">
        <v>4</v>
      </c>
      <c r="G15" s="23"/>
      <c r="H15" s="174"/>
      <c r="I15" s="174">
        <v>27917</v>
      </c>
      <c r="J15" s="174">
        <v>36598</v>
      </c>
      <c r="K15" s="53">
        <f t="shared" si="31"/>
        <v>48</v>
      </c>
      <c r="L15" s="53">
        <f t="shared" si="32"/>
        <v>9</v>
      </c>
      <c r="M15" s="53">
        <f t="shared" si="33"/>
        <v>25</v>
      </c>
      <c r="N15" s="53">
        <f t="shared" si="34"/>
        <v>0</v>
      </c>
      <c r="O15" s="21">
        <v>370700</v>
      </c>
      <c r="P15" s="21"/>
      <c r="Q15" s="56">
        <f t="shared" si="2"/>
        <v>370700</v>
      </c>
      <c r="R15" s="440"/>
      <c r="S15" s="440"/>
      <c r="T15" s="440"/>
      <c r="U15" s="440"/>
      <c r="V15" s="440"/>
      <c r="W15" s="440"/>
      <c r="X15" s="59">
        <f t="shared" si="17"/>
        <v>0</v>
      </c>
      <c r="Y15" s="235">
        <f t="shared" si="3"/>
        <v>370700</v>
      </c>
      <c r="Z15" s="230">
        <f t="shared" si="4"/>
        <v>49</v>
      </c>
      <c r="AA15" s="104">
        <f t="shared" si="5"/>
        <v>9</v>
      </c>
      <c r="AB15" s="104">
        <f t="shared" si="6"/>
        <v>26</v>
      </c>
      <c r="AC15" s="104">
        <f t="shared" si="7"/>
        <v>0</v>
      </c>
      <c r="AD15" s="107" t="str">
        <f t="shared" si="18"/>
        <v>S-4</v>
      </c>
      <c r="AE15" s="291" t="s">
        <v>178</v>
      </c>
      <c r="AF15" s="105">
        <f t="shared" si="19"/>
        <v>5</v>
      </c>
      <c r="AG15" s="105">
        <f t="shared" si="20"/>
        <v>5</v>
      </c>
      <c r="AH15" s="105">
        <f>IF($AD15="","",HLOOKUP($AD15,'4.参照データ'!$B$5:$AD$14,8,FALSE)+1)</f>
        <v>21</v>
      </c>
      <c r="AI15" s="105">
        <f>IF($AD15="","",HLOOKUP($AD15,'4.参照データ'!$B$5:$AD$14,10,FALSE)+AH15)</f>
        <v>21</v>
      </c>
      <c r="AJ15" s="105" t="str">
        <f t="shared" si="21"/>
        <v>S-4B</v>
      </c>
      <c r="AK15" s="149">
        <f>IF($AD15="","",INDEX('3.洗い替え職務給表'!$B$6:$HW$56,MATCH('1.メイン'!$AG15,'3.洗い替え職務給表'!$B$6:$B$56,0),MATCH('1.メイン'!$AJ15,'3.洗い替え職務給表'!$B$6:$HW$6,0)))</f>
        <v>376400</v>
      </c>
      <c r="AL15" s="228">
        <f t="shared" si="22"/>
        <v>5700</v>
      </c>
      <c r="AM15" s="195">
        <f t="shared" si="8"/>
        <v>376400</v>
      </c>
      <c r="AN15" s="25" t="str">
        <f>IF($C15="","",$AD15)</f>
        <v>S-4</v>
      </c>
      <c r="AO15" s="376"/>
      <c r="AP15" s="376"/>
      <c r="AQ15" s="66" t="str">
        <f t="shared" si="24"/>
        <v>S-4</v>
      </c>
      <c r="AR15" s="66" t="str">
        <f>IF($C15="","",IF($AN15=$AQ15,"",IF(HLOOKUP($AQ15,'4.参照データ'!$B$5:$AD$14,4,FALSE)="",HLOOKUP($AQ15,'4.参照データ'!$B$5:$AD$14,5,FALSE),HLOOKUP($AQ15,'4.参照データ'!$B$5:$AD$14,4,FALSE))))</f>
        <v/>
      </c>
      <c r="AS15" s="66">
        <f t="shared" si="25"/>
        <v>376400</v>
      </c>
      <c r="AT15" s="27">
        <f>IF($AQ15="","",($AS15-HLOOKUP($AQ15,'4.参照データ'!$B$5:$AD$14,6,FALSE)))</f>
        <v>22800</v>
      </c>
      <c r="AU15" s="25">
        <f>IF($AQ15="","",IF($AO15="",$AG15,IF(ROUNDUP($AT15/HLOOKUP($AQ15,'4.参照データ'!$B$5:$AD$14,7,FALSE),0)&lt;=0,1,ROUNDUP($AT15/HLOOKUP($AQ15,'4.参照データ'!$B$5:$AD$14,7,FALSE),0)+1)))</f>
        <v>5</v>
      </c>
      <c r="AV15" s="25">
        <f t="shared" si="26"/>
        <v>5</v>
      </c>
      <c r="AW15" s="96">
        <f>IF($AQ15="","",($AV15-1)*HLOOKUP($AQ15,'4.参照データ'!$B$5:$AD$14,7,FALSE))</f>
        <v>22800</v>
      </c>
      <c r="AX15" s="27">
        <f t="shared" si="9"/>
        <v>0</v>
      </c>
      <c r="AY15" s="25">
        <f>IF($AQ15="","",IF($AO15="",0,IF($AX15&lt;=0,0,ROUNDUP($AX15/HLOOKUP($AQ15,'4.参照データ'!$B$5:$AD$14,9,FALSE),0))))</f>
        <v>0</v>
      </c>
      <c r="AZ15" s="25">
        <f t="shared" si="10"/>
        <v>0</v>
      </c>
      <c r="BA15" s="25">
        <f t="shared" si="27"/>
        <v>5</v>
      </c>
      <c r="BB15" s="25">
        <f>IF($AQ15="","",HLOOKUP($AQ15,'4.参照データ'!$B$5:$AD$14,8,FALSE)+1)</f>
        <v>21</v>
      </c>
      <c r="BC15" s="41">
        <f>IF($AQ15="","",HLOOKUP($AQ15,'4.参照データ'!$B$5:$AD$14,10,FALSE)+BB15)</f>
        <v>21</v>
      </c>
      <c r="BD15" s="41" t="str">
        <f t="shared" si="28"/>
        <v>S-4</v>
      </c>
      <c r="BE15" s="41">
        <f t="shared" si="29"/>
        <v>5</v>
      </c>
      <c r="BF15" s="41" t="str">
        <f t="shared" si="30"/>
        <v/>
      </c>
      <c r="BG15" s="41" t="str">
        <f t="shared" si="12"/>
        <v>S-4B</v>
      </c>
      <c r="BH15" s="30">
        <f>IF($AD15="","",INDEX('3.洗い替え職務給表'!$B$6:$HW$56,MATCH('1.メイン'!$BE15,'3.洗い替え職務給表'!$B$6:$B$56,0),MATCH('1.メイン'!$BG15,'3.洗い替え職務給表'!$B$6:$HW$6,0)))</f>
        <v>376400</v>
      </c>
      <c r="BI15" s="29">
        <f t="shared" si="13"/>
        <v>5700</v>
      </c>
      <c r="BJ15" s="440"/>
      <c r="BK15" s="440"/>
      <c r="BL15" s="440"/>
      <c r="BM15" s="440"/>
      <c r="BN15" s="440"/>
      <c r="BO15" s="440"/>
      <c r="BP15" s="59">
        <f t="shared" si="14"/>
        <v>0</v>
      </c>
      <c r="BQ15" s="56">
        <f t="shared" si="15"/>
        <v>376400</v>
      </c>
      <c r="BR15" s="236">
        <f t="shared" si="16"/>
        <v>5700</v>
      </c>
    </row>
    <row r="16" spans="1:70" s="4" customFormat="1" ht="12" customHeight="1" x14ac:dyDescent="0.15">
      <c r="A16" s="62">
        <f>IF(C16="","",COUNTA($C$10:C16))</f>
        <v>7</v>
      </c>
      <c r="B16" s="23">
        <v>1</v>
      </c>
      <c r="C16" s="23" t="s">
        <v>21</v>
      </c>
      <c r="D16" s="22"/>
      <c r="E16" s="22" t="s">
        <v>283</v>
      </c>
      <c r="F16" s="23">
        <v>3</v>
      </c>
      <c r="G16" s="23"/>
      <c r="H16" s="174"/>
      <c r="I16" s="174">
        <v>27035</v>
      </c>
      <c r="J16" s="174">
        <v>36965</v>
      </c>
      <c r="K16" s="53">
        <f t="shared" si="31"/>
        <v>51</v>
      </c>
      <c r="L16" s="53">
        <f t="shared" si="32"/>
        <v>2</v>
      </c>
      <c r="M16" s="53">
        <f t="shared" si="33"/>
        <v>24</v>
      </c>
      <c r="N16" s="53">
        <f t="shared" si="34"/>
        <v>0</v>
      </c>
      <c r="O16" s="21">
        <v>365000</v>
      </c>
      <c r="P16" s="21"/>
      <c r="Q16" s="56">
        <f t="shared" si="2"/>
        <v>365000</v>
      </c>
      <c r="R16" s="440"/>
      <c r="S16" s="440"/>
      <c r="T16" s="440"/>
      <c r="U16" s="440"/>
      <c r="V16" s="440"/>
      <c r="W16" s="440"/>
      <c r="X16" s="59">
        <f t="shared" si="17"/>
        <v>0</v>
      </c>
      <c r="Y16" s="235">
        <f t="shared" si="3"/>
        <v>365000</v>
      </c>
      <c r="Z16" s="230">
        <f t="shared" si="4"/>
        <v>52</v>
      </c>
      <c r="AA16" s="104">
        <f t="shared" si="5"/>
        <v>2</v>
      </c>
      <c r="AB16" s="104">
        <f t="shared" si="6"/>
        <v>25</v>
      </c>
      <c r="AC16" s="104">
        <f t="shared" si="7"/>
        <v>0</v>
      </c>
      <c r="AD16" s="107" t="str">
        <f t="shared" si="18"/>
        <v>S-4</v>
      </c>
      <c r="AE16" s="291" t="s">
        <v>178</v>
      </c>
      <c r="AF16" s="105">
        <f t="shared" si="19"/>
        <v>4</v>
      </c>
      <c r="AG16" s="105">
        <f t="shared" si="20"/>
        <v>4</v>
      </c>
      <c r="AH16" s="105">
        <f>IF($AD16="","",HLOOKUP($AD16,'4.参照データ'!$B$5:$AD$14,8,FALSE)+1)</f>
        <v>21</v>
      </c>
      <c r="AI16" s="105">
        <f>IF($AD16="","",HLOOKUP($AD16,'4.参照データ'!$B$5:$AD$14,10,FALSE)+AH16)</f>
        <v>21</v>
      </c>
      <c r="AJ16" s="105" t="str">
        <f t="shared" si="21"/>
        <v>S-4B</v>
      </c>
      <c r="AK16" s="149">
        <f>IF($AD16="","",INDEX('3.洗い替え職務給表'!$B$6:$HW$56,MATCH('1.メイン'!$AG16,'3.洗い替え職務給表'!$B$6:$B$56,0),MATCH('1.メイン'!$AJ16,'3.洗い替え職務給表'!$B$6:$HW$6,0)))</f>
        <v>370700</v>
      </c>
      <c r="AL16" s="228">
        <f t="shared" si="22"/>
        <v>5700</v>
      </c>
      <c r="AM16" s="195">
        <f t="shared" si="8"/>
        <v>370700</v>
      </c>
      <c r="AN16" s="25" t="str">
        <f t="shared" si="23"/>
        <v>S-4</v>
      </c>
      <c r="AO16" s="376"/>
      <c r="AP16" s="376"/>
      <c r="AQ16" s="66" t="str">
        <f t="shared" si="24"/>
        <v>S-4</v>
      </c>
      <c r="AR16" s="66" t="str">
        <f>IF($C16="","",IF($AN16=$AQ16,"",IF(HLOOKUP($AQ16,'4.参照データ'!$B$5:$AD$14,4,FALSE)="",HLOOKUP($AQ16,'4.参照データ'!$B$5:$AD$14,5,FALSE),HLOOKUP($AQ16,'4.参照データ'!$B$5:$AD$14,4,FALSE))))</f>
        <v/>
      </c>
      <c r="AS16" s="66">
        <f t="shared" si="25"/>
        <v>370700</v>
      </c>
      <c r="AT16" s="27">
        <f>IF($AQ16="","",($AS16-HLOOKUP($AQ16,'4.参照データ'!$B$5:$AD$14,6,FALSE)))</f>
        <v>17100</v>
      </c>
      <c r="AU16" s="25">
        <f>IF($AQ16="","",IF($AO16="",$AG16,IF(ROUNDUP($AT16/HLOOKUP($AQ16,'4.参照データ'!$B$5:$AD$14,7,FALSE),0)&lt;=0,1,ROUNDUP($AT16/HLOOKUP($AQ16,'4.参照データ'!$B$5:$AD$14,7,FALSE),0)+1)))</f>
        <v>4</v>
      </c>
      <c r="AV16" s="25">
        <f t="shared" si="26"/>
        <v>4</v>
      </c>
      <c r="AW16" s="96">
        <f>IF($AQ16="","",($AV16-1)*HLOOKUP($AQ16,'4.参照データ'!$B$5:$AD$14,7,FALSE))</f>
        <v>17100</v>
      </c>
      <c r="AX16" s="27">
        <f t="shared" si="9"/>
        <v>0</v>
      </c>
      <c r="AY16" s="25">
        <f>IF($AQ16="","",IF($AO16="",0,IF($AX16&lt;=0,0,ROUNDUP($AX16/HLOOKUP($AQ16,'4.参照データ'!$B$5:$AD$14,9,FALSE),0))))</f>
        <v>0</v>
      </c>
      <c r="AZ16" s="25">
        <f t="shared" si="10"/>
        <v>0</v>
      </c>
      <c r="BA16" s="25">
        <f t="shared" si="27"/>
        <v>4</v>
      </c>
      <c r="BB16" s="25">
        <f>IF($AQ16="","",HLOOKUP($AQ16,'4.参照データ'!$B$5:$AD$14,8,FALSE)+1)</f>
        <v>21</v>
      </c>
      <c r="BC16" s="41">
        <f>IF($AQ16="","",HLOOKUP($AQ16,'4.参照データ'!$B$5:$AD$14,10,FALSE)+BB16)</f>
        <v>21</v>
      </c>
      <c r="BD16" s="41" t="str">
        <f t="shared" si="28"/>
        <v>S-4</v>
      </c>
      <c r="BE16" s="41">
        <f t="shared" si="29"/>
        <v>4</v>
      </c>
      <c r="BF16" s="41" t="str">
        <f t="shared" si="30"/>
        <v/>
      </c>
      <c r="BG16" s="41" t="str">
        <f t="shared" si="12"/>
        <v>S-4B</v>
      </c>
      <c r="BH16" s="30">
        <f>IF($AD16="","",INDEX('3.洗い替え職務給表'!$B$6:$HW$56,MATCH('1.メイン'!$BE16,'3.洗い替え職務給表'!$B$6:$B$56,0),MATCH('1.メイン'!$BG16,'3.洗い替え職務給表'!$B$6:$HW$6,0)))</f>
        <v>370700</v>
      </c>
      <c r="BI16" s="29">
        <f t="shared" si="13"/>
        <v>5700</v>
      </c>
      <c r="BJ16" s="440"/>
      <c r="BK16" s="440"/>
      <c r="BL16" s="440"/>
      <c r="BM16" s="440"/>
      <c r="BN16" s="440"/>
      <c r="BO16" s="440"/>
      <c r="BP16" s="59">
        <f t="shared" si="14"/>
        <v>0</v>
      </c>
      <c r="BQ16" s="56">
        <f t="shared" si="15"/>
        <v>370700</v>
      </c>
      <c r="BR16" s="236">
        <f t="shared" si="16"/>
        <v>5700</v>
      </c>
    </row>
    <row r="17" spans="1:70" s="4" customFormat="1" ht="12" customHeight="1" x14ac:dyDescent="0.15">
      <c r="A17" s="62">
        <f>IF(C17="","",COUNTA($C$10:C17))</f>
        <v>8</v>
      </c>
      <c r="B17" s="23">
        <v>2</v>
      </c>
      <c r="C17" s="23" t="s">
        <v>22</v>
      </c>
      <c r="D17" s="22"/>
      <c r="E17" s="22" t="s">
        <v>283</v>
      </c>
      <c r="F17" s="23">
        <v>5</v>
      </c>
      <c r="G17" s="23"/>
      <c r="H17" s="174"/>
      <c r="I17" s="174">
        <v>26080</v>
      </c>
      <c r="J17" s="174">
        <v>37446</v>
      </c>
      <c r="K17" s="53">
        <f t="shared" si="31"/>
        <v>53</v>
      </c>
      <c r="L17" s="53">
        <f t="shared" si="32"/>
        <v>10</v>
      </c>
      <c r="M17" s="53">
        <f t="shared" si="33"/>
        <v>22</v>
      </c>
      <c r="N17" s="53">
        <f t="shared" si="34"/>
        <v>8</v>
      </c>
      <c r="O17" s="21">
        <v>376400</v>
      </c>
      <c r="P17" s="21"/>
      <c r="Q17" s="56">
        <f t="shared" si="2"/>
        <v>376400</v>
      </c>
      <c r="R17" s="440"/>
      <c r="S17" s="440"/>
      <c r="T17" s="440"/>
      <c r="U17" s="440"/>
      <c r="V17" s="440"/>
      <c r="W17" s="440"/>
      <c r="X17" s="59">
        <f t="shared" si="17"/>
        <v>0</v>
      </c>
      <c r="Y17" s="235">
        <f t="shared" si="3"/>
        <v>376400</v>
      </c>
      <c r="Z17" s="230">
        <f t="shared" si="4"/>
        <v>54</v>
      </c>
      <c r="AA17" s="104">
        <f t="shared" si="5"/>
        <v>10</v>
      </c>
      <c r="AB17" s="104">
        <f t="shared" si="6"/>
        <v>23</v>
      </c>
      <c r="AC17" s="104">
        <f t="shared" si="7"/>
        <v>8</v>
      </c>
      <c r="AD17" s="107" t="str">
        <f t="shared" si="18"/>
        <v>S-4</v>
      </c>
      <c r="AE17" s="291" t="s">
        <v>177</v>
      </c>
      <c r="AF17" s="105">
        <f t="shared" si="19"/>
        <v>6</v>
      </c>
      <c r="AG17" s="105">
        <f t="shared" si="20"/>
        <v>6</v>
      </c>
      <c r="AH17" s="105">
        <f>IF($AD17="","",HLOOKUP($AD17,'4.参照データ'!$B$5:$AD$14,8,FALSE)+1)</f>
        <v>21</v>
      </c>
      <c r="AI17" s="105">
        <f>IF($AD17="","",HLOOKUP($AD17,'4.参照データ'!$B$5:$AD$14,10,FALSE)+AH17)</f>
        <v>21</v>
      </c>
      <c r="AJ17" s="105" t="str">
        <f t="shared" si="21"/>
        <v>S-4A</v>
      </c>
      <c r="AK17" s="150">
        <f>IF($AD17="","",INDEX('3.洗い替え職務給表'!$B$6:$HW$56,MATCH('1.メイン'!$AG17,'3.洗い替え職務給表'!$B$6:$B$56,0),MATCH('1.メイン'!$AJ17,'3.洗い替え職務給表'!$B$6:$HW$6,0)))</f>
        <v>384950</v>
      </c>
      <c r="AL17" s="228">
        <f t="shared" si="22"/>
        <v>8550</v>
      </c>
      <c r="AM17" s="195">
        <f t="shared" si="8"/>
        <v>384950</v>
      </c>
      <c r="AN17" s="25" t="str">
        <f t="shared" si="23"/>
        <v>S-4</v>
      </c>
      <c r="AO17" s="376" t="s">
        <v>286</v>
      </c>
      <c r="AP17" s="376"/>
      <c r="AQ17" s="66" t="str">
        <f t="shared" si="24"/>
        <v>M-1</v>
      </c>
      <c r="AR17" s="66">
        <f>IF($C17="","",IF($AN17=$AQ17,"",IF(HLOOKUP($AQ17,'4.参照データ'!$B$5:$AD$14,4,FALSE)="",HLOOKUP($AQ17,'4.参照データ'!$B$5:$AD$14,5,FALSE),HLOOKUP($AQ17,'4.参照データ'!$B$5:$AD$14,4,FALSE))))</f>
        <v>22000</v>
      </c>
      <c r="AS17" s="66">
        <f t="shared" si="25"/>
        <v>406950</v>
      </c>
      <c r="AT17" s="27">
        <f>IF($AQ17="","",($AS17-HLOOKUP($AQ17,'4.参照データ'!$B$5:$AD$14,6,FALSE)))</f>
        <v>-50</v>
      </c>
      <c r="AU17" s="25">
        <f>IF($AQ17="","",IF($AO17="",$AG17,IF(ROUNDUP($AT17/HLOOKUP($AQ17,'4.参照データ'!$B$5:$AD$14,7,FALSE),0)&lt;=0,1,ROUNDUP($AT17/HLOOKUP($AQ17,'4.参照データ'!$B$5:$AD$14,7,FALSE),0)+1)))</f>
        <v>1</v>
      </c>
      <c r="AV17" s="25">
        <f t="shared" si="26"/>
        <v>1</v>
      </c>
      <c r="AW17" s="96">
        <f>IF($AQ17="","",($AV17-1)*HLOOKUP($AQ17,'4.参照データ'!$B$5:$AD$14,7,FALSE))</f>
        <v>0</v>
      </c>
      <c r="AX17" s="27">
        <f t="shared" si="9"/>
        <v>-50</v>
      </c>
      <c r="AY17" s="25">
        <f>IF($AQ17="","",IF($AO17="",0,IF($AX17&lt;=0,0,ROUNDUP($AX17/HLOOKUP($AQ17,'4.参照データ'!$B$5:$AD$14,9,FALSE),0))))</f>
        <v>0</v>
      </c>
      <c r="AZ17" s="25">
        <f t="shared" si="10"/>
        <v>0</v>
      </c>
      <c r="BA17" s="25">
        <f t="shared" si="27"/>
        <v>1</v>
      </c>
      <c r="BB17" s="25">
        <f>IF($AQ17="","",HLOOKUP($AQ17,'4.参照データ'!$B$5:$AD$14,8,FALSE)+1)</f>
        <v>16</v>
      </c>
      <c r="BC17" s="41">
        <f>IF($AQ17="","",HLOOKUP($AQ17,'4.参照データ'!$B$5:$AD$14,10,FALSE)+BB17)</f>
        <v>18</v>
      </c>
      <c r="BD17" s="41" t="str">
        <f t="shared" si="28"/>
        <v>M-1</v>
      </c>
      <c r="BE17" s="41">
        <f t="shared" si="29"/>
        <v>1</v>
      </c>
      <c r="BF17" s="41" t="str">
        <f t="shared" si="30"/>
        <v>B</v>
      </c>
      <c r="BG17" s="41" t="str">
        <f t="shared" si="12"/>
        <v>M-1B</v>
      </c>
      <c r="BH17" s="28">
        <f>IF($AD17="","",INDEX('3.洗い替え職務給表'!$B$6:$HW$56,MATCH('1.メイン'!$BE17,'3.洗い替え職務給表'!$B$6:$B$56,0),MATCH('1.メイン'!$BG17,'3.洗い替え職務給表'!$B$6:$HW$6,0)))</f>
        <v>407000</v>
      </c>
      <c r="BI17" s="29">
        <f t="shared" si="13"/>
        <v>30600</v>
      </c>
      <c r="BJ17" s="440"/>
      <c r="BK17" s="440"/>
      <c r="BL17" s="440"/>
      <c r="BM17" s="440"/>
      <c r="BN17" s="440"/>
      <c r="BO17" s="440"/>
      <c r="BP17" s="59">
        <f t="shared" si="14"/>
        <v>0</v>
      </c>
      <c r="BQ17" s="56">
        <f t="shared" si="15"/>
        <v>407000</v>
      </c>
      <c r="BR17" s="236">
        <f t="shared" si="16"/>
        <v>30600</v>
      </c>
    </row>
    <row r="18" spans="1:70" s="4" customFormat="1" ht="12" customHeight="1" x14ac:dyDescent="0.15">
      <c r="A18" s="62">
        <f>IF(C18="","",COUNTA($C$10:C18))</f>
        <v>9</v>
      </c>
      <c r="B18" s="23">
        <v>1</v>
      </c>
      <c r="C18" s="23" t="s">
        <v>23</v>
      </c>
      <c r="D18" s="22"/>
      <c r="E18" s="22" t="s">
        <v>283</v>
      </c>
      <c r="F18" s="23">
        <v>4</v>
      </c>
      <c r="G18" s="23"/>
      <c r="H18" s="174"/>
      <c r="I18" s="174">
        <v>25733</v>
      </c>
      <c r="J18" s="174">
        <v>37561</v>
      </c>
      <c r="K18" s="53">
        <f t="shared" si="31"/>
        <v>54</v>
      </c>
      <c r="L18" s="53">
        <f t="shared" si="32"/>
        <v>9</v>
      </c>
      <c r="M18" s="53">
        <f t="shared" si="33"/>
        <v>22</v>
      </c>
      <c r="N18" s="53">
        <f t="shared" si="34"/>
        <v>5</v>
      </c>
      <c r="O18" s="21">
        <v>370700</v>
      </c>
      <c r="P18" s="21"/>
      <c r="Q18" s="56">
        <f t="shared" si="2"/>
        <v>370700</v>
      </c>
      <c r="R18" s="440"/>
      <c r="S18" s="440"/>
      <c r="T18" s="440"/>
      <c r="U18" s="440"/>
      <c r="V18" s="440"/>
      <c r="W18" s="440"/>
      <c r="X18" s="59">
        <f t="shared" si="17"/>
        <v>0</v>
      </c>
      <c r="Y18" s="235">
        <f t="shared" si="3"/>
        <v>370700</v>
      </c>
      <c r="Z18" s="230">
        <f t="shared" si="4"/>
        <v>55</v>
      </c>
      <c r="AA18" s="104">
        <f t="shared" si="5"/>
        <v>9</v>
      </c>
      <c r="AB18" s="104">
        <f t="shared" si="6"/>
        <v>23</v>
      </c>
      <c r="AC18" s="104">
        <f t="shared" si="7"/>
        <v>5</v>
      </c>
      <c r="AD18" s="107" t="str">
        <f t="shared" si="18"/>
        <v>S-4</v>
      </c>
      <c r="AE18" s="291" t="s">
        <v>98</v>
      </c>
      <c r="AF18" s="105">
        <f t="shared" si="19"/>
        <v>5</v>
      </c>
      <c r="AG18" s="105">
        <f t="shared" si="20"/>
        <v>5</v>
      </c>
      <c r="AH18" s="105">
        <f>IF($AD18="","",HLOOKUP($AD18,'4.参照データ'!$B$5:$AD$14,8,FALSE)+1)</f>
        <v>21</v>
      </c>
      <c r="AI18" s="105">
        <f>IF($AD18="","",HLOOKUP($AD18,'4.参照データ'!$B$5:$AD$14,10,FALSE)+AH18)</f>
        <v>21</v>
      </c>
      <c r="AJ18" s="105" t="str">
        <f t="shared" si="21"/>
        <v>S-4S</v>
      </c>
      <c r="AK18" s="150">
        <f>IF($AD18="","",INDEX('3.洗い替え職務給表'!$B$6:$HW$56,MATCH('1.メイン'!$AG18,'3.洗い替え職務給表'!$B$6:$B$56,0),MATCH('1.メイン'!$AJ18,'3.洗い替え職務給表'!$B$6:$HW$6,0)))</f>
        <v>382100</v>
      </c>
      <c r="AL18" s="228">
        <f t="shared" si="22"/>
        <v>11400</v>
      </c>
      <c r="AM18" s="195">
        <f t="shared" si="8"/>
        <v>382100</v>
      </c>
      <c r="AN18" s="25" t="str">
        <f t="shared" si="23"/>
        <v>S-4</v>
      </c>
      <c r="AO18" s="376"/>
      <c r="AP18" s="376"/>
      <c r="AQ18" s="66" t="str">
        <f t="shared" si="24"/>
        <v>S-4</v>
      </c>
      <c r="AR18" s="66" t="str">
        <f>IF($C18="","",IF($AN18=$AQ18,"",IF(HLOOKUP($AQ18,'4.参照データ'!$B$5:$AD$14,4,FALSE)="",HLOOKUP($AQ18,'4.参照データ'!$B$5:$AD$14,5,FALSE),HLOOKUP($AQ18,'4.参照データ'!$B$5:$AD$14,4,FALSE))))</f>
        <v/>
      </c>
      <c r="AS18" s="66">
        <f t="shared" si="25"/>
        <v>382100</v>
      </c>
      <c r="AT18" s="27">
        <f>IF($AQ18="","",($AS18-HLOOKUP($AQ18,'4.参照データ'!$B$5:$AD$14,6,FALSE)))</f>
        <v>28500</v>
      </c>
      <c r="AU18" s="25">
        <f>IF($AQ18="","",IF($AO18="",$AG18,IF(ROUNDUP($AT18/HLOOKUP($AQ18,'4.参照データ'!$B$5:$AD$14,7,FALSE),0)&lt;=0,1,ROUNDUP($AT18/HLOOKUP($AQ18,'4.参照データ'!$B$5:$AD$14,7,FALSE),0)+1)))</f>
        <v>5</v>
      </c>
      <c r="AV18" s="25">
        <f t="shared" si="26"/>
        <v>5</v>
      </c>
      <c r="AW18" s="96">
        <f>IF($AQ18="","",($AV18-1)*HLOOKUP($AQ18,'4.参照データ'!$B$5:$AD$14,7,FALSE))</f>
        <v>22800</v>
      </c>
      <c r="AX18" s="27">
        <f t="shared" si="9"/>
        <v>5700</v>
      </c>
      <c r="AY18" s="25">
        <f>IF($AQ18="","",IF($AO18="",0,IF($AX18&lt;=0,0,ROUNDUP($AX18/HLOOKUP($AQ18,'4.参照データ'!$B$5:$AD$14,9,FALSE),0))))</f>
        <v>0</v>
      </c>
      <c r="AZ18" s="25">
        <f t="shared" si="10"/>
        <v>0</v>
      </c>
      <c r="BA18" s="25">
        <f t="shared" si="27"/>
        <v>5</v>
      </c>
      <c r="BB18" s="25">
        <f>IF($AQ18="","",HLOOKUP($AQ18,'4.参照データ'!$B$5:$AD$14,8,FALSE)+1)</f>
        <v>21</v>
      </c>
      <c r="BC18" s="41">
        <f>IF($AQ18="","",HLOOKUP($AQ18,'4.参照データ'!$B$5:$AD$14,10,FALSE)+BB18)</f>
        <v>21</v>
      </c>
      <c r="BD18" s="41" t="str">
        <f t="shared" si="28"/>
        <v>S-4</v>
      </c>
      <c r="BE18" s="41">
        <f t="shared" si="29"/>
        <v>5</v>
      </c>
      <c r="BF18" s="41" t="str">
        <f t="shared" si="30"/>
        <v/>
      </c>
      <c r="BG18" s="41" t="str">
        <f t="shared" si="12"/>
        <v>S-4S</v>
      </c>
      <c r="BH18" s="28">
        <f>IF($AD18="","",INDEX('3.洗い替え職務給表'!$B$6:$HW$56,MATCH('1.メイン'!$BE18,'3.洗い替え職務給表'!$B$6:$B$56,0),MATCH('1.メイン'!$BG18,'3.洗い替え職務給表'!$B$6:$HW$6,0)))</f>
        <v>382100</v>
      </c>
      <c r="BI18" s="29">
        <f t="shared" si="13"/>
        <v>11400</v>
      </c>
      <c r="BJ18" s="440"/>
      <c r="BK18" s="440"/>
      <c r="BL18" s="440"/>
      <c r="BM18" s="440"/>
      <c r="BN18" s="440"/>
      <c r="BO18" s="440"/>
      <c r="BP18" s="59">
        <f t="shared" si="14"/>
        <v>0</v>
      </c>
      <c r="BQ18" s="56">
        <f t="shared" si="15"/>
        <v>382100</v>
      </c>
      <c r="BR18" s="236">
        <f t="shared" si="16"/>
        <v>11400</v>
      </c>
    </row>
    <row r="19" spans="1:70" s="4" customFormat="1" ht="12" customHeight="1" x14ac:dyDescent="0.15">
      <c r="A19" s="62">
        <f>IF(C19="","",COUNTA($C$10:C19))</f>
        <v>10</v>
      </c>
      <c r="B19" s="23">
        <v>1</v>
      </c>
      <c r="C19" s="23" t="s">
        <v>24</v>
      </c>
      <c r="D19" s="22"/>
      <c r="E19" s="22" t="s">
        <v>107</v>
      </c>
      <c r="F19" s="23">
        <v>4</v>
      </c>
      <c r="G19" s="23"/>
      <c r="H19" s="174"/>
      <c r="I19" s="174">
        <v>29585</v>
      </c>
      <c r="J19" s="174">
        <v>41201</v>
      </c>
      <c r="K19" s="53">
        <f t="shared" si="31"/>
        <v>44</v>
      </c>
      <c r="L19" s="53">
        <f t="shared" si="32"/>
        <v>3</v>
      </c>
      <c r="M19" s="53">
        <f t="shared" si="33"/>
        <v>12</v>
      </c>
      <c r="N19" s="53">
        <f t="shared" si="34"/>
        <v>5</v>
      </c>
      <c r="O19" s="21">
        <v>354500</v>
      </c>
      <c r="P19" s="21"/>
      <c r="Q19" s="56">
        <f t="shared" si="2"/>
        <v>354500</v>
      </c>
      <c r="R19" s="440"/>
      <c r="S19" s="440"/>
      <c r="T19" s="440"/>
      <c r="U19" s="440"/>
      <c r="V19" s="440"/>
      <c r="W19" s="440"/>
      <c r="X19" s="59">
        <f t="shared" si="17"/>
        <v>0</v>
      </c>
      <c r="Y19" s="235">
        <f t="shared" si="3"/>
        <v>354500</v>
      </c>
      <c r="Z19" s="230">
        <f t="shared" si="4"/>
        <v>45</v>
      </c>
      <c r="AA19" s="104">
        <f t="shared" si="5"/>
        <v>3</v>
      </c>
      <c r="AB19" s="104">
        <f t="shared" si="6"/>
        <v>13</v>
      </c>
      <c r="AC19" s="104">
        <f t="shared" si="7"/>
        <v>5</v>
      </c>
      <c r="AD19" s="107" t="str">
        <f t="shared" si="18"/>
        <v>S-3</v>
      </c>
      <c r="AE19" s="291" t="s">
        <v>179</v>
      </c>
      <c r="AF19" s="105">
        <f t="shared" si="19"/>
        <v>5</v>
      </c>
      <c r="AG19" s="105">
        <f t="shared" si="20"/>
        <v>5</v>
      </c>
      <c r="AH19" s="105">
        <f>IF($AD19="","",HLOOKUP($AD19,'4.参照データ'!$B$5:$AD$14,8,FALSE)+1)</f>
        <v>21</v>
      </c>
      <c r="AI19" s="105">
        <f>IF($AD19="","",HLOOKUP($AD19,'4.参照データ'!$B$5:$AD$14,10,FALSE)+AH19)</f>
        <v>22</v>
      </c>
      <c r="AJ19" s="105" t="str">
        <f t="shared" si="21"/>
        <v>S-3D</v>
      </c>
      <c r="AK19" s="150">
        <f>IF($AD19="","",INDEX('3.洗い替え職務給表'!$B$6:$HW$56,MATCH('1.メイン'!$AG19,'3.洗い替え職務給表'!$B$6:$B$56,0),MATCH('1.メイン'!$AJ19,'3.洗い替え職務給表'!$B$6:$HW$6,0)))</f>
        <v>354500</v>
      </c>
      <c r="AL19" s="228">
        <f t="shared" si="22"/>
        <v>0</v>
      </c>
      <c r="AM19" s="195">
        <f t="shared" si="8"/>
        <v>354500</v>
      </c>
      <c r="AN19" s="25" t="str">
        <f t="shared" si="23"/>
        <v>S-3</v>
      </c>
      <c r="AO19" s="376"/>
      <c r="AP19" s="376"/>
      <c r="AQ19" s="66" t="str">
        <f t="shared" si="24"/>
        <v>S-3</v>
      </c>
      <c r="AR19" s="66" t="str">
        <f>IF($C19="","",IF($AN19=$AQ19,"",IF(HLOOKUP($AQ19,'4.参照データ'!$B$5:$AD$14,4,FALSE)="",HLOOKUP($AQ19,'4.参照データ'!$B$5:$AD$14,5,FALSE),HLOOKUP($AQ19,'4.参照データ'!$B$5:$AD$14,4,FALSE))))</f>
        <v/>
      </c>
      <c r="AS19" s="66">
        <f t="shared" si="25"/>
        <v>354500</v>
      </c>
      <c r="AT19" s="27">
        <f>IF($AQ19="","",($AS19-HLOOKUP($AQ19,'4.参照データ'!$B$5:$AD$14,6,FALSE)))</f>
        <v>17100</v>
      </c>
      <c r="AU19" s="25">
        <f>IF($AQ19="","",IF($AO19="",$AG19,IF(ROUNDUP($AT19/HLOOKUP($AQ19,'4.参照データ'!$B$5:$AD$14,7,FALSE),0)&lt;=0,1,ROUNDUP($AT19/HLOOKUP($AQ19,'4.参照データ'!$B$5:$AD$14,7,FALSE),0)+1)))</f>
        <v>5</v>
      </c>
      <c r="AV19" s="25">
        <f t="shared" si="26"/>
        <v>5</v>
      </c>
      <c r="AW19" s="96">
        <f>IF($AQ19="","",($AV19-1)*HLOOKUP($AQ19,'4.参照データ'!$B$5:$AD$14,7,FALSE))</f>
        <v>22800</v>
      </c>
      <c r="AX19" s="27">
        <f t="shared" si="9"/>
        <v>-5700</v>
      </c>
      <c r="AY19" s="25">
        <f>IF($AQ19="","",IF($AO19="",0,IF($AX19&lt;=0,0,ROUNDUP($AX19/HLOOKUP($AQ19,'4.参照データ'!$B$5:$AD$14,9,FALSE),0))))</f>
        <v>0</v>
      </c>
      <c r="AZ19" s="25">
        <f t="shared" si="10"/>
        <v>0</v>
      </c>
      <c r="BA19" s="25">
        <f t="shared" si="27"/>
        <v>5</v>
      </c>
      <c r="BB19" s="25">
        <f>IF($AQ19="","",HLOOKUP($AQ19,'4.参照データ'!$B$5:$AD$14,8,FALSE)+1)</f>
        <v>21</v>
      </c>
      <c r="BC19" s="25">
        <f>IF($AQ19="","",HLOOKUP($AQ19,'4.参照データ'!$B$5:$AD$14,10,FALSE)+BB19)</f>
        <v>22</v>
      </c>
      <c r="BD19" s="25" t="str">
        <f t="shared" si="28"/>
        <v>S-3</v>
      </c>
      <c r="BE19" s="25">
        <f t="shared" si="29"/>
        <v>5</v>
      </c>
      <c r="BF19" s="41" t="str">
        <f t="shared" si="30"/>
        <v/>
      </c>
      <c r="BG19" s="41" t="str">
        <f t="shared" si="12"/>
        <v>S-3D</v>
      </c>
      <c r="BH19" s="28">
        <f>IF($AD19="","",INDEX('3.洗い替え職務給表'!$B$6:$HW$56,MATCH('1.メイン'!$BE19,'3.洗い替え職務給表'!$B$6:$B$56,0),MATCH('1.メイン'!$BG19,'3.洗い替え職務給表'!$B$6:$HW$6,0)))</f>
        <v>354500</v>
      </c>
      <c r="BI19" s="29">
        <f t="shared" si="13"/>
        <v>0</v>
      </c>
      <c r="BJ19" s="440"/>
      <c r="BK19" s="440"/>
      <c r="BL19" s="440"/>
      <c r="BM19" s="440"/>
      <c r="BN19" s="440"/>
      <c r="BO19" s="440"/>
      <c r="BP19" s="59">
        <f t="shared" si="14"/>
        <v>0</v>
      </c>
      <c r="BQ19" s="56">
        <f t="shared" si="15"/>
        <v>354500</v>
      </c>
      <c r="BR19" s="236">
        <f t="shared" si="16"/>
        <v>0</v>
      </c>
    </row>
    <row r="20" spans="1:70" s="4" customFormat="1" ht="12" customHeight="1" x14ac:dyDescent="0.15">
      <c r="A20" s="62">
        <f>IF(C20="","",COUNTA($C$10:C20))</f>
        <v>11</v>
      </c>
      <c r="B20" s="23">
        <v>1</v>
      </c>
      <c r="C20" s="23" t="s">
        <v>25</v>
      </c>
      <c r="D20" s="22"/>
      <c r="E20" s="22" t="s">
        <v>82</v>
      </c>
      <c r="F20" s="23">
        <v>3</v>
      </c>
      <c r="G20" s="23"/>
      <c r="H20" s="174"/>
      <c r="I20" s="174">
        <v>29145</v>
      </c>
      <c r="J20" s="174">
        <v>40206</v>
      </c>
      <c r="K20" s="53">
        <f t="shared" si="31"/>
        <v>45</v>
      </c>
      <c r="L20" s="53">
        <f t="shared" si="32"/>
        <v>5</v>
      </c>
      <c r="M20" s="53">
        <f t="shared" si="33"/>
        <v>15</v>
      </c>
      <c r="N20" s="53">
        <f t="shared" si="34"/>
        <v>2</v>
      </c>
      <c r="O20" s="21">
        <v>332600</v>
      </c>
      <c r="P20" s="21"/>
      <c r="Q20" s="56">
        <f t="shared" si="2"/>
        <v>332600</v>
      </c>
      <c r="R20" s="440"/>
      <c r="S20" s="440"/>
      <c r="T20" s="440"/>
      <c r="U20" s="440"/>
      <c r="V20" s="440"/>
      <c r="W20" s="440"/>
      <c r="X20" s="59">
        <f t="shared" si="17"/>
        <v>0</v>
      </c>
      <c r="Y20" s="235">
        <f t="shared" si="3"/>
        <v>332600</v>
      </c>
      <c r="Z20" s="230">
        <f t="shared" si="4"/>
        <v>46</v>
      </c>
      <c r="AA20" s="104">
        <f t="shared" si="5"/>
        <v>5</v>
      </c>
      <c r="AB20" s="104">
        <f t="shared" si="6"/>
        <v>16</v>
      </c>
      <c r="AC20" s="104">
        <f t="shared" si="7"/>
        <v>2</v>
      </c>
      <c r="AD20" s="107" t="str">
        <f t="shared" si="18"/>
        <v>S-2</v>
      </c>
      <c r="AE20" s="291" t="s">
        <v>179</v>
      </c>
      <c r="AF20" s="105">
        <f t="shared" si="19"/>
        <v>4</v>
      </c>
      <c r="AG20" s="105">
        <f t="shared" si="20"/>
        <v>4</v>
      </c>
      <c r="AH20" s="105">
        <f>IF($AD20="","",HLOOKUP($AD20,'4.参照データ'!$B$5:$AD$14,8,FALSE)+1)</f>
        <v>21</v>
      </c>
      <c r="AI20" s="105">
        <f>IF($AD20="","",HLOOKUP($AD20,'4.参照データ'!$B$5:$AD$14,10,FALSE)+AH20)</f>
        <v>24</v>
      </c>
      <c r="AJ20" s="105" t="str">
        <f t="shared" si="21"/>
        <v>S-2D</v>
      </c>
      <c r="AK20" s="150">
        <f>IF($AD20="","",INDEX('3.洗い替え職務給表'!$B$6:$HW$56,MATCH('1.メイン'!$AG20,'3.洗い替え職務給表'!$B$6:$B$56,0),MATCH('1.メイン'!$AJ20,'3.洗い替え職務給表'!$B$6:$HW$6,0)))</f>
        <v>332600</v>
      </c>
      <c r="AL20" s="228">
        <f t="shared" si="22"/>
        <v>0</v>
      </c>
      <c r="AM20" s="195">
        <f t="shared" si="8"/>
        <v>332600</v>
      </c>
      <c r="AN20" s="25" t="str">
        <f t="shared" si="23"/>
        <v>S-2</v>
      </c>
      <c r="AO20" s="376"/>
      <c r="AP20" s="376"/>
      <c r="AQ20" s="66" t="str">
        <f t="shared" si="24"/>
        <v>S-2</v>
      </c>
      <c r="AR20" s="66" t="str">
        <f>IF($C20="","",IF($AN20=$AQ20,"",IF(HLOOKUP($AQ20,'4.参照データ'!$B$5:$AD$14,4,FALSE)="",HLOOKUP($AQ20,'4.参照データ'!$B$5:$AD$14,5,FALSE),HLOOKUP($AQ20,'4.参照データ'!$B$5:$AD$14,4,FALSE))))</f>
        <v/>
      </c>
      <c r="AS20" s="66">
        <f t="shared" si="25"/>
        <v>332600</v>
      </c>
      <c r="AT20" s="27">
        <f>IF($AQ20="","",($AS20-HLOOKUP($AQ20,'4.参照データ'!$B$5:$AD$14,6,FALSE)))</f>
        <v>11400</v>
      </c>
      <c r="AU20" s="25">
        <f>IF($AQ20="","",IF($AO20="",$AG20,IF(ROUNDUP($AT20/HLOOKUP($AQ20,'4.参照データ'!$B$5:$AD$14,7,FALSE),0)&lt;=0,1,ROUNDUP($AT20/HLOOKUP($AQ20,'4.参照データ'!$B$5:$AD$14,7,FALSE),0)+1)))</f>
        <v>4</v>
      </c>
      <c r="AV20" s="25">
        <f t="shared" si="26"/>
        <v>4</v>
      </c>
      <c r="AW20" s="96">
        <f>IF($AQ20="","",($AV20-1)*HLOOKUP($AQ20,'4.参照データ'!$B$5:$AD$14,7,FALSE))</f>
        <v>17100</v>
      </c>
      <c r="AX20" s="27">
        <f t="shared" si="9"/>
        <v>-5700</v>
      </c>
      <c r="AY20" s="25">
        <f>IF($AQ20="","",IF($AO20="",0,IF($AX20&lt;=0,0,ROUNDUP($AX20/HLOOKUP($AQ20,'4.参照データ'!$B$5:$AD$14,9,FALSE),0))))</f>
        <v>0</v>
      </c>
      <c r="AZ20" s="25">
        <f t="shared" si="10"/>
        <v>0</v>
      </c>
      <c r="BA20" s="25">
        <f t="shared" si="27"/>
        <v>4</v>
      </c>
      <c r="BB20" s="25">
        <f>IF($AQ20="","",HLOOKUP($AQ20,'4.参照データ'!$B$5:$AD$14,8,FALSE)+1)</f>
        <v>21</v>
      </c>
      <c r="BC20" s="25">
        <f>IF($AQ20="","",HLOOKUP($AQ20,'4.参照データ'!$B$5:$AD$14,10,FALSE)+BB20)</f>
        <v>24</v>
      </c>
      <c r="BD20" s="25" t="str">
        <f t="shared" si="28"/>
        <v>S-2</v>
      </c>
      <c r="BE20" s="25">
        <f t="shared" si="29"/>
        <v>4</v>
      </c>
      <c r="BF20" s="41" t="str">
        <f t="shared" si="30"/>
        <v/>
      </c>
      <c r="BG20" s="41" t="str">
        <f t="shared" si="12"/>
        <v>S-2D</v>
      </c>
      <c r="BH20" s="28">
        <f>IF($AD20="","",INDEX('3.洗い替え職務給表'!$B$6:$HW$56,MATCH('1.メイン'!$BE20,'3.洗い替え職務給表'!$B$6:$B$56,0),MATCH('1.メイン'!$BG20,'3.洗い替え職務給表'!$B$6:$HW$6,0)))</f>
        <v>332600</v>
      </c>
      <c r="BI20" s="29">
        <f t="shared" si="13"/>
        <v>0</v>
      </c>
      <c r="BJ20" s="440"/>
      <c r="BK20" s="440"/>
      <c r="BL20" s="440"/>
      <c r="BM20" s="440"/>
      <c r="BN20" s="440"/>
      <c r="BO20" s="440"/>
      <c r="BP20" s="59">
        <f t="shared" si="14"/>
        <v>0</v>
      </c>
      <c r="BQ20" s="56">
        <f t="shared" si="15"/>
        <v>332600</v>
      </c>
      <c r="BR20" s="236">
        <f t="shared" si="16"/>
        <v>0</v>
      </c>
    </row>
    <row r="21" spans="1:70" s="4" customFormat="1" ht="12" customHeight="1" x14ac:dyDescent="0.15">
      <c r="A21" s="62">
        <f>IF(C21="","",COUNTA($C$10:C21))</f>
        <v>12</v>
      </c>
      <c r="B21" s="23">
        <v>1</v>
      </c>
      <c r="C21" s="23" t="s">
        <v>26</v>
      </c>
      <c r="D21" s="22"/>
      <c r="E21" s="22" t="s">
        <v>81</v>
      </c>
      <c r="F21" s="23">
        <v>3</v>
      </c>
      <c r="G21" s="23"/>
      <c r="H21" s="174"/>
      <c r="I21" s="174">
        <v>31829</v>
      </c>
      <c r="J21" s="174">
        <v>40648</v>
      </c>
      <c r="K21" s="53">
        <f t="shared" si="31"/>
        <v>38</v>
      </c>
      <c r="L21" s="53">
        <f t="shared" si="32"/>
        <v>1</v>
      </c>
      <c r="M21" s="53">
        <f t="shared" si="33"/>
        <v>13</v>
      </c>
      <c r="N21" s="53">
        <f t="shared" si="34"/>
        <v>11</v>
      </c>
      <c r="O21" s="21">
        <v>316400</v>
      </c>
      <c r="P21" s="21"/>
      <c r="Q21" s="56">
        <f t="shared" si="2"/>
        <v>316400</v>
      </c>
      <c r="R21" s="440"/>
      <c r="S21" s="440"/>
      <c r="T21" s="440"/>
      <c r="U21" s="440"/>
      <c r="V21" s="440"/>
      <c r="W21" s="440"/>
      <c r="X21" s="59">
        <f t="shared" si="17"/>
        <v>0</v>
      </c>
      <c r="Y21" s="235">
        <f t="shared" si="3"/>
        <v>316400</v>
      </c>
      <c r="Z21" s="230">
        <f t="shared" si="4"/>
        <v>39</v>
      </c>
      <c r="AA21" s="104">
        <f t="shared" si="5"/>
        <v>1</v>
      </c>
      <c r="AB21" s="104">
        <f t="shared" si="6"/>
        <v>14</v>
      </c>
      <c r="AC21" s="104">
        <f t="shared" si="7"/>
        <v>11</v>
      </c>
      <c r="AD21" s="107" t="str">
        <f t="shared" si="18"/>
        <v>S-1</v>
      </c>
      <c r="AE21" s="291" t="s">
        <v>182</v>
      </c>
      <c r="AF21" s="105">
        <f t="shared" si="19"/>
        <v>4</v>
      </c>
      <c r="AG21" s="105">
        <f t="shared" si="20"/>
        <v>4</v>
      </c>
      <c r="AH21" s="105">
        <f>IF($AD21="","",HLOOKUP($AD21,'4.参照データ'!$B$5:$AD$14,8,FALSE)+1)</f>
        <v>21</v>
      </c>
      <c r="AI21" s="105">
        <f>IF($AD21="","",HLOOKUP($AD21,'4.参照データ'!$B$5:$AD$14,10,FALSE)+AH21)</f>
        <v>26</v>
      </c>
      <c r="AJ21" s="105" t="str">
        <f t="shared" si="21"/>
        <v>S-1A</v>
      </c>
      <c r="AK21" s="150">
        <f>IF($AD21="","",INDEX('3.洗い替え職務給表'!$B$6:$HW$56,MATCH('1.メイン'!$AG21,'3.洗い替え職務給表'!$B$6:$B$56,0),MATCH('1.メイン'!$AJ21,'3.洗い替え職務給表'!$B$6:$HW$6,0)))</f>
        <v>324950</v>
      </c>
      <c r="AL21" s="228">
        <f t="shared" si="22"/>
        <v>8550</v>
      </c>
      <c r="AM21" s="195">
        <f t="shared" si="8"/>
        <v>324950</v>
      </c>
      <c r="AN21" s="25" t="str">
        <f t="shared" si="23"/>
        <v>S-1</v>
      </c>
      <c r="AO21" s="376" t="s">
        <v>149</v>
      </c>
      <c r="AP21" s="376"/>
      <c r="AQ21" s="66" t="str">
        <f t="shared" si="24"/>
        <v>S-2</v>
      </c>
      <c r="AR21" s="66">
        <f>IF($C21="","",IF($AN21=$AQ21,"",IF(HLOOKUP($AQ21,'4.参照データ'!$B$5:$AD$14,4,FALSE)="",HLOOKUP($AQ21,'4.参照データ'!$B$5:$AD$14,5,FALSE),HLOOKUP($AQ21,'4.参照データ'!$B$5:$AD$14,4,FALSE))))</f>
        <v>4800</v>
      </c>
      <c r="AS21" s="66">
        <f t="shared" si="25"/>
        <v>329750</v>
      </c>
      <c r="AT21" s="27">
        <f>IF($AQ21="","",($AS21-HLOOKUP($AQ21,'4.参照データ'!$B$5:$AD$14,6,FALSE)))</f>
        <v>8550</v>
      </c>
      <c r="AU21" s="25">
        <f>IF($AQ21="","",IF($AO21="",$AG21,IF(ROUNDUP($AT21/HLOOKUP($AQ21,'4.参照データ'!$B$5:$AD$14,7,FALSE),0)&lt;=0,1,ROUNDUP($AT21/HLOOKUP($AQ21,'4.参照データ'!$B$5:$AD$14,7,FALSE),0)+1)))</f>
        <v>3</v>
      </c>
      <c r="AV21" s="25">
        <f t="shared" si="26"/>
        <v>3</v>
      </c>
      <c r="AW21" s="96">
        <f>IF($AQ21="","",($AV21-1)*HLOOKUP($AQ21,'4.参照データ'!$B$5:$AD$14,7,FALSE))</f>
        <v>11400</v>
      </c>
      <c r="AX21" s="27">
        <f t="shared" si="9"/>
        <v>-2850</v>
      </c>
      <c r="AY21" s="25">
        <f>IF($AQ21="","",IF($AO21="",0,IF($AX21&lt;=0,0,ROUNDUP($AX21/HLOOKUP($AQ21,'4.参照データ'!$B$5:$AD$14,9,FALSE),0))))</f>
        <v>0</v>
      </c>
      <c r="AZ21" s="25">
        <f t="shared" si="10"/>
        <v>0</v>
      </c>
      <c r="BA21" s="25">
        <f t="shared" si="27"/>
        <v>3</v>
      </c>
      <c r="BB21" s="25">
        <f>IF($AQ21="","",HLOOKUP($AQ21,'4.参照データ'!$B$5:$AD$14,8,FALSE)+1)</f>
        <v>21</v>
      </c>
      <c r="BC21" s="25">
        <f>IF($AQ21="","",HLOOKUP($AQ21,'4.参照データ'!$B$5:$AD$14,10,FALSE)+BB21)</f>
        <v>24</v>
      </c>
      <c r="BD21" s="25" t="str">
        <f t="shared" si="28"/>
        <v>S-2</v>
      </c>
      <c r="BE21" s="25">
        <f t="shared" si="29"/>
        <v>3</v>
      </c>
      <c r="BF21" s="41" t="str">
        <f t="shared" si="30"/>
        <v>B</v>
      </c>
      <c r="BG21" s="41" t="str">
        <f t="shared" si="12"/>
        <v>S-2B</v>
      </c>
      <c r="BH21" s="28">
        <f>IF($AD21="","",INDEX('3.洗い替え職務給表'!$B$6:$HW$56,MATCH('1.メイン'!$BE21,'3.洗い替え職務給表'!$B$6:$B$56,0),MATCH('1.メイン'!$BG21,'3.洗い替え職務給表'!$B$6:$HW$6,0)))</f>
        <v>332600</v>
      </c>
      <c r="BI21" s="29">
        <f t="shared" si="13"/>
        <v>16200</v>
      </c>
      <c r="BJ21" s="440"/>
      <c r="BK21" s="440"/>
      <c r="BL21" s="440"/>
      <c r="BM21" s="440"/>
      <c r="BN21" s="440"/>
      <c r="BO21" s="440"/>
      <c r="BP21" s="59">
        <f t="shared" si="14"/>
        <v>0</v>
      </c>
      <c r="BQ21" s="56">
        <f t="shared" si="15"/>
        <v>332600</v>
      </c>
      <c r="BR21" s="236">
        <f t="shared" si="16"/>
        <v>16200</v>
      </c>
    </row>
    <row r="22" spans="1:70" s="4" customFormat="1" ht="12" customHeight="1" x14ac:dyDescent="0.15">
      <c r="A22" s="62">
        <f>IF(C22="","",COUNTA($C$10:C22))</f>
        <v>13</v>
      </c>
      <c r="B22" s="23">
        <v>1</v>
      </c>
      <c r="C22" s="23" t="s">
        <v>27</v>
      </c>
      <c r="D22" s="22"/>
      <c r="E22" s="22" t="s">
        <v>81</v>
      </c>
      <c r="F22" s="23">
        <v>2</v>
      </c>
      <c r="G22" s="23"/>
      <c r="H22" s="174"/>
      <c r="I22" s="174">
        <v>31974</v>
      </c>
      <c r="J22" s="174">
        <v>41210</v>
      </c>
      <c r="K22" s="53">
        <f t="shared" si="31"/>
        <v>37</v>
      </c>
      <c r="L22" s="53">
        <f t="shared" si="32"/>
        <v>8</v>
      </c>
      <c r="M22" s="53">
        <f t="shared" si="33"/>
        <v>12</v>
      </c>
      <c r="N22" s="53">
        <f t="shared" si="34"/>
        <v>5</v>
      </c>
      <c r="O22" s="21">
        <v>310700</v>
      </c>
      <c r="P22" s="21"/>
      <c r="Q22" s="56">
        <f t="shared" si="2"/>
        <v>310700</v>
      </c>
      <c r="R22" s="440"/>
      <c r="S22" s="440"/>
      <c r="T22" s="440"/>
      <c r="U22" s="440"/>
      <c r="V22" s="440"/>
      <c r="W22" s="440"/>
      <c r="X22" s="59">
        <f t="shared" si="17"/>
        <v>0</v>
      </c>
      <c r="Y22" s="235">
        <f t="shared" si="3"/>
        <v>310700</v>
      </c>
      <c r="Z22" s="230">
        <f t="shared" si="4"/>
        <v>38</v>
      </c>
      <c r="AA22" s="104">
        <f t="shared" si="5"/>
        <v>8</v>
      </c>
      <c r="AB22" s="104">
        <f t="shared" si="6"/>
        <v>13</v>
      </c>
      <c r="AC22" s="104">
        <f t="shared" si="7"/>
        <v>5</v>
      </c>
      <c r="AD22" s="107" t="str">
        <f t="shared" si="18"/>
        <v>S-1</v>
      </c>
      <c r="AE22" s="291" t="s">
        <v>178</v>
      </c>
      <c r="AF22" s="105">
        <f t="shared" si="19"/>
        <v>3</v>
      </c>
      <c r="AG22" s="105">
        <f t="shared" si="20"/>
        <v>3</v>
      </c>
      <c r="AH22" s="105">
        <f>IF($AD22="","",HLOOKUP($AD22,'4.参照データ'!$B$5:$AD$14,8,FALSE)+1)</f>
        <v>21</v>
      </c>
      <c r="AI22" s="105">
        <f>IF($AD22="","",HLOOKUP($AD22,'4.参照データ'!$B$5:$AD$14,10,FALSE)+AH22)</f>
        <v>26</v>
      </c>
      <c r="AJ22" s="105" t="str">
        <f t="shared" si="21"/>
        <v>S-1B</v>
      </c>
      <c r="AK22" s="150">
        <f>IF($AD22="","",INDEX('3.洗い替え職務給表'!$B$6:$HW$56,MATCH('1.メイン'!$AG22,'3.洗い替え職務給表'!$B$6:$B$56,0),MATCH('1.メイン'!$AJ22,'3.洗い替え職務給表'!$B$6:$HW$6,0)))</f>
        <v>316400</v>
      </c>
      <c r="AL22" s="228">
        <f t="shared" si="22"/>
        <v>5700</v>
      </c>
      <c r="AM22" s="195">
        <f t="shared" si="8"/>
        <v>316400</v>
      </c>
      <c r="AN22" s="25" t="str">
        <f t="shared" si="23"/>
        <v>S-1</v>
      </c>
      <c r="AO22" s="376"/>
      <c r="AP22" s="376"/>
      <c r="AQ22" s="66" t="str">
        <f t="shared" si="24"/>
        <v>S-1</v>
      </c>
      <c r="AR22" s="66" t="str">
        <f>IF($C22="","",IF($AN22=$AQ22,"",IF(HLOOKUP($AQ22,'4.参照データ'!$B$5:$AD$14,4,FALSE)="",HLOOKUP($AQ22,'4.参照データ'!$B$5:$AD$14,5,FALSE),HLOOKUP($AQ22,'4.参照データ'!$B$5:$AD$14,4,FALSE))))</f>
        <v/>
      </c>
      <c r="AS22" s="66">
        <f t="shared" si="25"/>
        <v>316400</v>
      </c>
      <c r="AT22" s="27">
        <f>IF($AQ22="","",($AS22-HLOOKUP($AQ22,'4.参照データ'!$B$5:$AD$14,6,FALSE)))</f>
        <v>11400</v>
      </c>
      <c r="AU22" s="25">
        <f>IF($AQ22="","",IF($AO22="",$AG22,IF(ROUNDUP($AT22/HLOOKUP($AQ22,'4.参照データ'!$B$5:$AD$14,7,FALSE),0)&lt;=0,1,ROUNDUP($AT22/HLOOKUP($AQ22,'4.参照データ'!$B$5:$AD$14,7,FALSE),0)+1)))</f>
        <v>3</v>
      </c>
      <c r="AV22" s="25">
        <f t="shared" si="26"/>
        <v>3</v>
      </c>
      <c r="AW22" s="96">
        <f>IF($AQ22="","",($AV22-1)*HLOOKUP($AQ22,'4.参照データ'!$B$5:$AD$14,7,FALSE))</f>
        <v>11400</v>
      </c>
      <c r="AX22" s="27">
        <f t="shared" si="9"/>
        <v>0</v>
      </c>
      <c r="AY22" s="25">
        <f>IF($AQ22="","",IF($AO22="",0,IF($AX22&lt;=0,0,ROUNDUP($AX22/HLOOKUP($AQ22,'4.参照データ'!$B$5:$AD$14,9,FALSE),0))))</f>
        <v>0</v>
      </c>
      <c r="AZ22" s="25">
        <f t="shared" si="10"/>
        <v>0</v>
      </c>
      <c r="BA22" s="25">
        <f t="shared" si="27"/>
        <v>3</v>
      </c>
      <c r="BB22" s="25">
        <f>IF($AQ22="","",HLOOKUP($AQ22,'4.参照データ'!$B$5:$AD$14,8,FALSE)+1)</f>
        <v>21</v>
      </c>
      <c r="BC22" s="25">
        <f>IF($AQ22="","",HLOOKUP($AQ22,'4.参照データ'!$B$5:$AD$14,10,FALSE)+BB22)</f>
        <v>26</v>
      </c>
      <c r="BD22" s="25" t="str">
        <f t="shared" si="28"/>
        <v>S-1</v>
      </c>
      <c r="BE22" s="25">
        <f t="shared" si="29"/>
        <v>3</v>
      </c>
      <c r="BF22" s="41" t="str">
        <f t="shared" si="30"/>
        <v/>
      </c>
      <c r="BG22" s="41" t="str">
        <f t="shared" si="12"/>
        <v>S-1B</v>
      </c>
      <c r="BH22" s="28">
        <f>IF($AD22="","",INDEX('3.洗い替え職務給表'!$B$6:$HW$56,MATCH('1.メイン'!$BE22,'3.洗い替え職務給表'!$B$6:$B$56,0),MATCH('1.メイン'!$BG22,'3.洗い替え職務給表'!$B$6:$HW$6,0)))</f>
        <v>316400</v>
      </c>
      <c r="BI22" s="29">
        <f t="shared" si="13"/>
        <v>5700</v>
      </c>
      <c r="BJ22" s="440"/>
      <c r="BK22" s="440"/>
      <c r="BL22" s="440"/>
      <c r="BM22" s="440"/>
      <c r="BN22" s="440"/>
      <c r="BO22" s="440"/>
      <c r="BP22" s="59">
        <f t="shared" si="14"/>
        <v>0</v>
      </c>
      <c r="BQ22" s="56">
        <f t="shared" si="15"/>
        <v>316400</v>
      </c>
      <c r="BR22" s="236">
        <f t="shared" si="16"/>
        <v>5700</v>
      </c>
    </row>
    <row r="23" spans="1:70" s="4" customFormat="1" ht="12" customHeight="1" x14ac:dyDescent="0.15">
      <c r="A23" s="62">
        <f>IF(C23="","",COUNTA($C$10:C23))</f>
        <v>14</v>
      </c>
      <c r="B23" s="23">
        <v>1</v>
      </c>
      <c r="C23" s="23" t="s">
        <v>28</v>
      </c>
      <c r="D23" s="22"/>
      <c r="E23" s="22" t="s">
        <v>82</v>
      </c>
      <c r="F23" s="23">
        <v>3</v>
      </c>
      <c r="G23" s="23"/>
      <c r="H23" s="174"/>
      <c r="I23" s="174">
        <v>29559</v>
      </c>
      <c r="J23" s="174">
        <v>41515</v>
      </c>
      <c r="K23" s="53">
        <f t="shared" si="31"/>
        <v>44</v>
      </c>
      <c r="L23" s="53">
        <f t="shared" si="32"/>
        <v>3</v>
      </c>
      <c r="M23" s="53">
        <f t="shared" si="33"/>
        <v>11</v>
      </c>
      <c r="N23" s="53">
        <f t="shared" si="34"/>
        <v>7</v>
      </c>
      <c r="O23" s="21">
        <v>332600</v>
      </c>
      <c r="P23" s="21"/>
      <c r="Q23" s="56">
        <f t="shared" si="2"/>
        <v>332600</v>
      </c>
      <c r="R23" s="440"/>
      <c r="S23" s="440"/>
      <c r="T23" s="440"/>
      <c r="U23" s="440"/>
      <c r="V23" s="440"/>
      <c r="W23" s="440"/>
      <c r="X23" s="59">
        <f t="shared" si="17"/>
        <v>0</v>
      </c>
      <c r="Y23" s="235">
        <f t="shared" si="3"/>
        <v>332600</v>
      </c>
      <c r="Z23" s="230">
        <f t="shared" si="4"/>
        <v>45</v>
      </c>
      <c r="AA23" s="104">
        <f t="shared" si="5"/>
        <v>3</v>
      </c>
      <c r="AB23" s="104">
        <f t="shared" si="6"/>
        <v>12</v>
      </c>
      <c r="AC23" s="104">
        <f t="shared" si="7"/>
        <v>7</v>
      </c>
      <c r="AD23" s="107" t="str">
        <f t="shared" si="18"/>
        <v>S-2</v>
      </c>
      <c r="AE23" s="291" t="s">
        <v>182</v>
      </c>
      <c r="AF23" s="105">
        <f t="shared" si="19"/>
        <v>4</v>
      </c>
      <c r="AG23" s="105">
        <f t="shared" si="20"/>
        <v>4</v>
      </c>
      <c r="AH23" s="105">
        <f>IF($AD23="","",HLOOKUP($AD23,'4.参照データ'!$B$5:$AD$14,8,FALSE)+1)</f>
        <v>21</v>
      </c>
      <c r="AI23" s="105">
        <f>IF($AD23="","",HLOOKUP($AD23,'4.参照データ'!$B$5:$AD$14,10,FALSE)+AH23)</f>
        <v>24</v>
      </c>
      <c r="AJ23" s="105" t="str">
        <f t="shared" si="21"/>
        <v>S-2A</v>
      </c>
      <c r="AK23" s="150">
        <f>IF($AD23="","",INDEX('3.洗い替え職務給表'!$B$6:$HW$56,MATCH('1.メイン'!$AG23,'3.洗い替え職務給表'!$B$6:$B$56,0),MATCH('1.メイン'!$AJ23,'3.洗い替え職務給表'!$B$6:$HW$6,0)))</f>
        <v>341150</v>
      </c>
      <c r="AL23" s="228">
        <f t="shared" si="22"/>
        <v>8550</v>
      </c>
      <c r="AM23" s="195">
        <f t="shared" si="8"/>
        <v>341150</v>
      </c>
      <c r="AN23" s="25" t="str">
        <f t="shared" si="23"/>
        <v>S-2</v>
      </c>
      <c r="AO23" s="376"/>
      <c r="AP23" s="376"/>
      <c r="AQ23" s="66" t="str">
        <f t="shared" si="24"/>
        <v>S-2</v>
      </c>
      <c r="AR23" s="66" t="str">
        <f>IF($C23="","",IF($AN23=$AQ23,"",IF(HLOOKUP($AQ23,'4.参照データ'!$B$5:$AD$14,4,FALSE)="",HLOOKUP($AQ23,'4.参照データ'!$B$5:$AD$14,5,FALSE),HLOOKUP($AQ23,'4.参照データ'!$B$5:$AD$14,4,FALSE))))</f>
        <v/>
      </c>
      <c r="AS23" s="66">
        <f t="shared" si="25"/>
        <v>341150</v>
      </c>
      <c r="AT23" s="27">
        <f>IF($AQ23="","",($AS23-HLOOKUP($AQ23,'4.参照データ'!$B$5:$AD$14,6,FALSE)))</f>
        <v>19950</v>
      </c>
      <c r="AU23" s="25">
        <f>IF($AQ23="","",IF($AO23="",$AG23,IF(ROUNDUP($AT23/HLOOKUP($AQ23,'4.参照データ'!$B$5:$AD$14,7,FALSE),0)&lt;=0,1,ROUNDUP($AT23/HLOOKUP($AQ23,'4.参照データ'!$B$5:$AD$14,7,FALSE),0)+1)))</f>
        <v>4</v>
      </c>
      <c r="AV23" s="25">
        <f t="shared" si="26"/>
        <v>4</v>
      </c>
      <c r="AW23" s="96">
        <f>IF($AQ23="","",($AV23-1)*HLOOKUP($AQ23,'4.参照データ'!$B$5:$AD$14,7,FALSE))</f>
        <v>17100</v>
      </c>
      <c r="AX23" s="27">
        <f t="shared" si="9"/>
        <v>2850</v>
      </c>
      <c r="AY23" s="25">
        <f>IF($AQ23="","",IF($AO23="",0,IF($AX23&lt;=0,0,ROUNDUP($AX23/HLOOKUP($AQ23,'4.参照データ'!$B$5:$AD$14,9,FALSE),0))))</f>
        <v>0</v>
      </c>
      <c r="AZ23" s="25">
        <f t="shared" si="10"/>
        <v>0</v>
      </c>
      <c r="BA23" s="25">
        <f t="shared" si="27"/>
        <v>4</v>
      </c>
      <c r="BB23" s="25">
        <f>IF($AQ23="","",HLOOKUP($AQ23,'4.参照データ'!$B$5:$AD$14,8,FALSE)+1)</f>
        <v>21</v>
      </c>
      <c r="BC23" s="25">
        <f>IF($AQ23="","",HLOOKUP($AQ23,'4.参照データ'!$B$5:$AD$14,10,FALSE)+BB23)</f>
        <v>24</v>
      </c>
      <c r="BD23" s="25" t="str">
        <f t="shared" si="28"/>
        <v>S-2</v>
      </c>
      <c r="BE23" s="25">
        <f t="shared" si="29"/>
        <v>4</v>
      </c>
      <c r="BF23" s="41" t="str">
        <f t="shared" si="30"/>
        <v/>
      </c>
      <c r="BG23" s="41" t="str">
        <f t="shared" si="12"/>
        <v>S-2A</v>
      </c>
      <c r="BH23" s="28">
        <f>IF($AD23="","",INDEX('3.洗い替え職務給表'!$B$6:$HW$56,MATCH('1.メイン'!$BE23,'3.洗い替え職務給表'!$B$6:$B$56,0),MATCH('1.メイン'!$BG23,'3.洗い替え職務給表'!$B$6:$HW$6,0)))</f>
        <v>341150</v>
      </c>
      <c r="BI23" s="29">
        <f t="shared" si="13"/>
        <v>8550</v>
      </c>
      <c r="BJ23" s="440"/>
      <c r="BK23" s="440"/>
      <c r="BL23" s="440"/>
      <c r="BM23" s="440"/>
      <c r="BN23" s="440"/>
      <c r="BO23" s="440"/>
      <c r="BP23" s="59">
        <f t="shared" si="14"/>
        <v>0</v>
      </c>
      <c r="BQ23" s="56">
        <f t="shared" si="15"/>
        <v>341150</v>
      </c>
      <c r="BR23" s="236">
        <f t="shared" si="16"/>
        <v>8550</v>
      </c>
    </row>
    <row r="24" spans="1:70" s="4" customFormat="1" ht="12" customHeight="1" x14ac:dyDescent="0.15">
      <c r="A24" s="62">
        <f>IF(C24="","",COUNTA($C$10:C24))</f>
        <v>15</v>
      </c>
      <c r="B24" s="23">
        <v>1</v>
      </c>
      <c r="C24" s="23" t="s">
        <v>29</v>
      </c>
      <c r="D24" s="22"/>
      <c r="E24" s="22" t="s">
        <v>107</v>
      </c>
      <c r="F24" s="23">
        <v>1</v>
      </c>
      <c r="G24" s="23"/>
      <c r="H24" s="174"/>
      <c r="I24" s="174">
        <v>26605</v>
      </c>
      <c r="J24" s="174">
        <v>42097</v>
      </c>
      <c r="K24" s="53">
        <f t="shared" si="31"/>
        <v>52</v>
      </c>
      <c r="L24" s="53">
        <f t="shared" si="32"/>
        <v>5</v>
      </c>
      <c r="M24" s="53">
        <f t="shared" si="33"/>
        <v>9</v>
      </c>
      <c r="N24" s="53">
        <f t="shared" si="34"/>
        <v>11</v>
      </c>
      <c r="O24" s="21">
        <v>337400</v>
      </c>
      <c r="P24" s="21"/>
      <c r="Q24" s="56">
        <f t="shared" si="2"/>
        <v>337400</v>
      </c>
      <c r="R24" s="440"/>
      <c r="S24" s="440"/>
      <c r="T24" s="440"/>
      <c r="U24" s="440"/>
      <c r="V24" s="440"/>
      <c r="W24" s="440"/>
      <c r="X24" s="59">
        <f t="shared" si="17"/>
        <v>0</v>
      </c>
      <c r="Y24" s="235">
        <f t="shared" si="3"/>
        <v>337400</v>
      </c>
      <c r="Z24" s="230">
        <f t="shared" si="4"/>
        <v>53</v>
      </c>
      <c r="AA24" s="104">
        <f t="shared" si="5"/>
        <v>5</v>
      </c>
      <c r="AB24" s="104">
        <f t="shared" si="6"/>
        <v>10</v>
      </c>
      <c r="AC24" s="104">
        <f t="shared" si="7"/>
        <v>11</v>
      </c>
      <c r="AD24" s="107" t="str">
        <f t="shared" si="18"/>
        <v>S-3</v>
      </c>
      <c r="AE24" s="291" t="s">
        <v>178</v>
      </c>
      <c r="AF24" s="105">
        <f t="shared" si="19"/>
        <v>2</v>
      </c>
      <c r="AG24" s="105">
        <f t="shared" si="20"/>
        <v>2</v>
      </c>
      <c r="AH24" s="105">
        <f>IF($AD24="","",HLOOKUP($AD24,'4.参照データ'!$B$5:$AD$14,8,FALSE)+1)</f>
        <v>21</v>
      </c>
      <c r="AI24" s="105">
        <f>IF($AD24="","",HLOOKUP($AD24,'4.参照データ'!$B$5:$AD$14,10,FALSE)+AH24)</f>
        <v>22</v>
      </c>
      <c r="AJ24" s="105" t="str">
        <f t="shared" si="21"/>
        <v>S-3B</v>
      </c>
      <c r="AK24" s="150">
        <f>IF($AD24="","",INDEX('3.洗い替え職務給表'!$B$6:$HW$56,MATCH('1.メイン'!$AG24,'3.洗い替え職務給表'!$B$6:$B$56,0),MATCH('1.メイン'!$AJ24,'3.洗い替え職務給表'!$B$6:$HW$6,0)))</f>
        <v>343100</v>
      </c>
      <c r="AL24" s="228">
        <f t="shared" si="22"/>
        <v>5700</v>
      </c>
      <c r="AM24" s="195">
        <f t="shared" si="8"/>
        <v>343100</v>
      </c>
      <c r="AN24" s="25" t="str">
        <f t="shared" si="23"/>
        <v>S-3</v>
      </c>
      <c r="AO24" s="376"/>
      <c r="AP24" s="376"/>
      <c r="AQ24" s="66" t="str">
        <f t="shared" si="24"/>
        <v>S-3</v>
      </c>
      <c r="AR24" s="66" t="str">
        <f>IF($C24="","",IF($AN24=$AQ24,"",IF(HLOOKUP($AQ24,'4.参照データ'!$B$5:$AD$14,4,FALSE)="",HLOOKUP($AQ24,'4.参照データ'!$B$5:$AD$14,5,FALSE),HLOOKUP($AQ24,'4.参照データ'!$B$5:$AD$14,4,FALSE))))</f>
        <v/>
      </c>
      <c r="AS24" s="66">
        <f t="shared" si="25"/>
        <v>343100</v>
      </c>
      <c r="AT24" s="27">
        <f>IF($AQ24="","",($AS24-HLOOKUP($AQ24,'4.参照データ'!$B$5:$AD$14,6,FALSE)))</f>
        <v>5700</v>
      </c>
      <c r="AU24" s="25">
        <f>IF($AQ24="","",IF($AO24="",$AG24,IF(ROUNDUP($AT24/HLOOKUP($AQ24,'4.参照データ'!$B$5:$AD$14,7,FALSE),0)&lt;=0,1,ROUNDUP($AT24/HLOOKUP($AQ24,'4.参照データ'!$B$5:$AD$14,7,FALSE),0)+1)))</f>
        <v>2</v>
      </c>
      <c r="AV24" s="25">
        <f t="shared" si="26"/>
        <v>2</v>
      </c>
      <c r="AW24" s="96">
        <f>IF($AQ24="","",($AV24-1)*HLOOKUP($AQ24,'4.参照データ'!$B$5:$AD$14,7,FALSE))</f>
        <v>5700</v>
      </c>
      <c r="AX24" s="27">
        <f t="shared" si="9"/>
        <v>0</v>
      </c>
      <c r="AY24" s="25">
        <f>IF($AQ24="","",IF($AO24="",0,IF($AX24&lt;=0,0,ROUNDUP($AX24/HLOOKUP($AQ24,'4.参照データ'!$B$5:$AD$14,9,FALSE),0))))</f>
        <v>0</v>
      </c>
      <c r="AZ24" s="25">
        <f t="shared" si="10"/>
        <v>0</v>
      </c>
      <c r="BA24" s="25">
        <f t="shared" si="27"/>
        <v>2</v>
      </c>
      <c r="BB24" s="25">
        <f>IF($AQ24="","",HLOOKUP($AQ24,'4.参照データ'!$B$5:$AD$14,8,FALSE)+1)</f>
        <v>21</v>
      </c>
      <c r="BC24" s="25">
        <f>IF($AQ24="","",HLOOKUP($AQ24,'4.参照データ'!$B$5:$AD$14,10,FALSE)+BB24)</f>
        <v>22</v>
      </c>
      <c r="BD24" s="25" t="str">
        <f t="shared" si="28"/>
        <v>S-3</v>
      </c>
      <c r="BE24" s="25">
        <f t="shared" si="29"/>
        <v>2</v>
      </c>
      <c r="BF24" s="41" t="str">
        <f t="shared" si="30"/>
        <v/>
      </c>
      <c r="BG24" s="41" t="str">
        <f t="shared" si="12"/>
        <v>S-3B</v>
      </c>
      <c r="BH24" s="28">
        <f>IF($AD24="","",INDEX('3.洗い替え職務給表'!$B$6:$HW$56,MATCH('1.メイン'!$BE24,'3.洗い替え職務給表'!$B$6:$B$56,0),MATCH('1.メイン'!$BG24,'3.洗い替え職務給表'!$B$6:$HW$6,0)))</f>
        <v>343100</v>
      </c>
      <c r="BI24" s="29">
        <f t="shared" si="13"/>
        <v>5700</v>
      </c>
      <c r="BJ24" s="440"/>
      <c r="BK24" s="440"/>
      <c r="BL24" s="440"/>
      <c r="BM24" s="440"/>
      <c r="BN24" s="440"/>
      <c r="BO24" s="440"/>
      <c r="BP24" s="59">
        <f t="shared" si="14"/>
        <v>0</v>
      </c>
      <c r="BQ24" s="56">
        <f t="shared" si="15"/>
        <v>343100</v>
      </c>
      <c r="BR24" s="236">
        <f t="shared" si="16"/>
        <v>5700</v>
      </c>
    </row>
    <row r="25" spans="1:70" s="4" customFormat="1" ht="12" customHeight="1" x14ac:dyDescent="0.15">
      <c r="A25" s="62">
        <f>IF(C25="","",COUNTA($C$10:C25))</f>
        <v>16</v>
      </c>
      <c r="B25" s="559">
        <v>1</v>
      </c>
      <c r="C25" s="559" t="s">
        <v>30</v>
      </c>
      <c r="D25" s="560"/>
      <c r="E25" s="560" t="s">
        <v>106</v>
      </c>
      <c r="F25" s="559">
        <v>2</v>
      </c>
      <c r="G25" s="559"/>
      <c r="H25" s="561"/>
      <c r="I25" s="561">
        <v>32394</v>
      </c>
      <c r="J25" s="561">
        <v>42166</v>
      </c>
      <c r="K25" s="53">
        <f t="shared" si="31"/>
        <v>36</v>
      </c>
      <c r="L25" s="53">
        <f t="shared" si="32"/>
        <v>6</v>
      </c>
      <c r="M25" s="53">
        <f t="shared" si="33"/>
        <v>9</v>
      </c>
      <c r="N25" s="53">
        <f t="shared" si="34"/>
        <v>9</v>
      </c>
      <c r="O25" s="562">
        <v>297800</v>
      </c>
      <c r="P25" s="562"/>
      <c r="Q25" s="56">
        <f t="shared" si="2"/>
        <v>297800</v>
      </c>
      <c r="R25" s="563"/>
      <c r="S25" s="563"/>
      <c r="T25" s="563"/>
      <c r="U25" s="563"/>
      <c r="V25" s="563"/>
      <c r="W25" s="563"/>
      <c r="X25" s="59">
        <f t="shared" si="17"/>
        <v>0</v>
      </c>
      <c r="Y25" s="235">
        <f t="shared" si="3"/>
        <v>297800</v>
      </c>
      <c r="Z25" s="230">
        <f t="shared" si="4"/>
        <v>37</v>
      </c>
      <c r="AA25" s="104">
        <f t="shared" si="5"/>
        <v>6</v>
      </c>
      <c r="AB25" s="104">
        <f t="shared" si="6"/>
        <v>10</v>
      </c>
      <c r="AC25" s="104">
        <f t="shared" si="7"/>
        <v>9</v>
      </c>
      <c r="AD25" s="107" t="str">
        <f t="shared" si="18"/>
        <v>L-4</v>
      </c>
      <c r="AE25" s="564" t="s">
        <v>178</v>
      </c>
      <c r="AF25" s="105">
        <f t="shared" si="19"/>
        <v>3</v>
      </c>
      <c r="AG25" s="105">
        <f t="shared" si="20"/>
        <v>3</v>
      </c>
      <c r="AH25" s="105">
        <f>IF($AD25="","",HLOOKUP($AD25,'4.参照データ'!$B$5:$AD$14,8,FALSE)+1)</f>
        <v>21</v>
      </c>
      <c r="AI25" s="105">
        <f>IF($AD25="","",HLOOKUP($AD25,'4.参照データ'!$B$5:$AD$14,10,FALSE)+AH25)</f>
        <v>27</v>
      </c>
      <c r="AJ25" s="105" t="str">
        <f t="shared" si="21"/>
        <v>L-4B</v>
      </c>
      <c r="AK25" s="150">
        <f>IF($AD25="","",INDEX('3.洗い替え職務給表'!$B$6:$HW$56,MATCH('1.メイン'!$AG25,'3.洗い替え職務給表'!$B$6:$B$56,0),MATCH('1.メイン'!$AJ25,'3.洗い替え職務給表'!$B$6:$HW$6,0)))</f>
        <v>302300</v>
      </c>
      <c r="AL25" s="228">
        <f t="shared" si="22"/>
        <v>4500</v>
      </c>
      <c r="AM25" s="195">
        <f t="shared" si="8"/>
        <v>302300</v>
      </c>
      <c r="AN25" s="25" t="str">
        <f t="shared" si="23"/>
        <v>L-4</v>
      </c>
      <c r="AO25" s="565"/>
      <c r="AP25" s="565"/>
      <c r="AQ25" s="66" t="str">
        <f t="shared" si="24"/>
        <v>L-4</v>
      </c>
      <c r="AR25" s="66" t="str">
        <f>IF($C25="","",IF($AN25=$AQ25,"",IF(HLOOKUP($AQ25,'4.参照データ'!$B$5:$AD$14,4,FALSE)="",HLOOKUP($AQ25,'4.参照データ'!$B$5:$AD$14,5,FALSE),HLOOKUP($AQ25,'4.参照データ'!$B$5:$AD$14,4,FALSE))))</f>
        <v/>
      </c>
      <c r="AS25" s="66">
        <f t="shared" si="25"/>
        <v>302300</v>
      </c>
      <c r="AT25" s="27">
        <f>IF($AQ25="","",($AS25-HLOOKUP($AQ25,'4.参照データ'!$B$5:$AD$14,6,FALSE)))</f>
        <v>9000</v>
      </c>
      <c r="AU25" s="25">
        <f>IF($AQ25="","",IF($AO25="",$AG25,IF(ROUNDUP($AT25/HLOOKUP($AQ25,'4.参照データ'!$B$5:$AD$14,7,FALSE),0)&lt;=0,1,ROUNDUP($AT25/HLOOKUP($AQ25,'4.参照データ'!$B$5:$AD$14,7,FALSE),0)+1)))</f>
        <v>3</v>
      </c>
      <c r="AV25" s="25">
        <f t="shared" si="26"/>
        <v>3</v>
      </c>
      <c r="AW25" s="96">
        <f>IF($AQ25="","",($AV25-1)*HLOOKUP($AQ25,'4.参照データ'!$B$5:$AD$14,7,FALSE))</f>
        <v>9000</v>
      </c>
      <c r="AX25" s="27">
        <f t="shared" si="9"/>
        <v>0</v>
      </c>
      <c r="AY25" s="25">
        <f>IF($AQ25="","",IF($AO25="",0,IF($AX25&lt;=0,0,ROUNDUP($AX25/HLOOKUP($AQ25,'4.参照データ'!$B$5:$AD$14,9,FALSE),0))))</f>
        <v>0</v>
      </c>
      <c r="AZ25" s="25">
        <f t="shared" si="10"/>
        <v>0</v>
      </c>
      <c r="BA25" s="25">
        <f t="shared" si="27"/>
        <v>3</v>
      </c>
      <c r="BB25" s="25">
        <f>IF($AQ25="","",HLOOKUP($AQ25,'4.参照データ'!$B$5:$AD$14,8,FALSE)+1)</f>
        <v>21</v>
      </c>
      <c r="BC25" s="25">
        <f>IF($AQ25="","",HLOOKUP($AQ25,'4.参照データ'!$B$5:$AD$14,10,FALSE)+BB25)</f>
        <v>27</v>
      </c>
      <c r="BD25" s="25" t="str">
        <f t="shared" si="28"/>
        <v>L-4</v>
      </c>
      <c r="BE25" s="25">
        <f t="shared" si="29"/>
        <v>3</v>
      </c>
      <c r="BF25" s="41" t="str">
        <f t="shared" si="30"/>
        <v/>
      </c>
      <c r="BG25" s="41" t="str">
        <f t="shared" si="12"/>
        <v>L-4B</v>
      </c>
      <c r="BH25" s="28">
        <f>IF($AD25="","",INDEX('3.洗い替え職務給表'!$B$6:$HW$56,MATCH('1.メイン'!$BE25,'3.洗い替え職務給表'!$B$6:$B$56,0),MATCH('1.メイン'!$BG25,'3.洗い替え職務給表'!$B$6:$HW$6,0)))</f>
        <v>302300</v>
      </c>
      <c r="BI25" s="29">
        <f t="shared" si="13"/>
        <v>4500</v>
      </c>
      <c r="BJ25" s="563"/>
      <c r="BK25" s="563"/>
      <c r="BL25" s="563"/>
      <c r="BM25" s="563"/>
      <c r="BN25" s="563"/>
      <c r="BO25" s="563"/>
      <c r="BP25" s="59">
        <f t="shared" si="14"/>
        <v>0</v>
      </c>
      <c r="BQ25" s="56">
        <f t="shared" si="15"/>
        <v>302300</v>
      </c>
      <c r="BR25" s="236">
        <f t="shared" si="16"/>
        <v>4500</v>
      </c>
    </row>
    <row r="26" spans="1:70" s="4" customFormat="1" ht="12" customHeight="1" x14ac:dyDescent="0.15">
      <c r="A26" s="62">
        <f>IF(C26="","",COUNTA($C$10:C26))</f>
        <v>17</v>
      </c>
      <c r="B26" s="559">
        <v>1</v>
      </c>
      <c r="C26" s="559" t="s">
        <v>31</v>
      </c>
      <c r="D26" s="560"/>
      <c r="E26" s="560" t="s">
        <v>80</v>
      </c>
      <c r="F26" s="559">
        <v>3</v>
      </c>
      <c r="G26" s="559"/>
      <c r="H26" s="561"/>
      <c r="I26" s="561">
        <v>31455</v>
      </c>
      <c r="J26" s="561">
        <v>42397</v>
      </c>
      <c r="K26" s="53">
        <f t="shared" si="31"/>
        <v>39</v>
      </c>
      <c r="L26" s="53">
        <f t="shared" si="32"/>
        <v>1</v>
      </c>
      <c r="M26" s="53">
        <f t="shared" si="33"/>
        <v>9</v>
      </c>
      <c r="N26" s="53">
        <f t="shared" si="34"/>
        <v>2</v>
      </c>
      <c r="O26" s="562">
        <v>294200</v>
      </c>
      <c r="P26" s="562"/>
      <c r="Q26" s="56">
        <f t="shared" si="2"/>
        <v>294200</v>
      </c>
      <c r="R26" s="563"/>
      <c r="S26" s="563"/>
      <c r="T26" s="563"/>
      <c r="U26" s="563"/>
      <c r="V26" s="563"/>
      <c r="W26" s="563"/>
      <c r="X26" s="59">
        <f t="shared" si="17"/>
        <v>0</v>
      </c>
      <c r="Y26" s="235">
        <f t="shared" si="3"/>
        <v>294200</v>
      </c>
      <c r="Z26" s="230">
        <f t="shared" si="4"/>
        <v>40</v>
      </c>
      <c r="AA26" s="104">
        <f t="shared" si="5"/>
        <v>1</v>
      </c>
      <c r="AB26" s="104">
        <f t="shared" si="6"/>
        <v>10</v>
      </c>
      <c r="AC26" s="104">
        <f t="shared" si="7"/>
        <v>2</v>
      </c>
      <c r="AD26" s="107" t="str">
        <f t="shared" si="18"/>
        <v>L-3</v>
      </c>
      <c r="AE26" s="564" t="s">
        <v>178</v>
      </c>
      <c r="AF26" s="105">
        <f t="shared" si="19"/>
        <v>4</v>
      </c>
      <c r="AG26" s="105">
        <f t="shared" si="20"/>
        <v>4</v>
      </c>
      <c r="AH26" s="105">
        <f>IF($AD26="","",HLOOKUP($AD26,'4.参照データ'!$B$5:$AD$14,8,FALSE)+1)</f>
        <v>21</v>
      </c>
      <c r="AI26" s="105">
        <f>IF($AD26="","",HLOOKUP($AD26,'4.参照データ'!$B$5:$AD$14,10,FALSE)+AH26)</f>
        <v>28</v>
      </c>
      <c r="AJ26" s="105" t="str">
        <f t="shared" si="21"/>
        <v>L-3B</v>
      </c>
      <c r="AK26" s="150">
        <f>IF($AD26="","",INDEX('3.洗い替え職務給表'!$B$6:$HW$56,MATCH('1.メイン'!$AG26,'3.洗い替え職務給表'!$B$6:$B$56,0),MATCH('1.メイン'!$AJ26,'3.洗い替え職務給表'!$B$6:$HW$6,0)))</f>
        <v>298700</v>
      </c>
      <c r="AL26" s="228">
        <f t="shared" si="22"/>
        <v>4500</v>
      </c>
      <c r="AM26" s="195">
        <f t="shared" si="8"/>
        <v>298700</v>
      </c>
      <c r="AN26" s="25" t="str">
        <f t="shared" si="23"/>
        <v>L-3</v>
      </c>
      <c r="AO26" s="565"/>
      <c r="AP26" s="565"/>
      <c r="AQ26" s="66" t="str">
        <f t="shared" si="24"/>
        <v>L-3</v>
      </c>
      <c r="AR26" s="66" t="str">
        <f>IF($C26="","",IF($AN26=$AQ26,"",IF(HLOOKUP($AQ26,'4.参照データ'!$B$5:$AD$14,4,FALSE)="",HLOOKUP($AQ26,'4.参照データ'!$B$5:$AD$14,5,FALSE),HLOOKUP($AQ26,'4.参照データ'!$B$5:$AD$14,4,FALSE))))</f>
        <v/>
      </c>
      <c r="AS26" s="66">
        <f t="shared" si="25"/>
        <v>298700</v>
      </c>
      <c r="AT26" s="27">
        <f>IF($AQ26="","",($AS26-HLOOKUP($AQ26,'4.参照データ'!$B$5:$AD$14,6,FALSE)))</f>
        <v>13500</v>
      </c>
      <c r="AU26" s="25">
        <f>IF($AQ26="","",IF($AO26="",$AG26,IF(ROUNDUP($AT26/HLOOKUP($AQ26,'4.参照データ'!$B$5:$AD$14,7,FALSE),0)&lt;=0,1,ROUNDUP($AT26/HLOOKUP($AQ26,'4.参照データ'!$B$5:$AD$14,7,FALSE),0)+1)))</f>
        <v>4</v>
      </c>
      <c r="AV26" s="25">
        <f t="shared" si="26"/>
        <v>4</v>
      </c>
      <c r="AW26" s="96">
        <f>IF($AQ26="","",($AV26-1)*HLOOKUP($AQ26,'4.参照データ'!$B$5:$AD$14,7,FALSE))</f>
        <v>13500</v>
      </c>
      <c r="AX26" s="27">
        <f t="shared" si="9"/>
        <v>0</v>
      </c>
      <c r="AY26" s="25">
        <f>IF($AQ26="","",IF($AO26="",0,IF($AX26&lt;=0,0,ROUNDUP($AX26/HLOOKUP($AQ26,'4.参照データ'!$B$5:$AD$14,9,FALSE),0))))</f>
        <v>0</v>
      </c>
      <c r="AZ26" s="25">
        <f t="shared" si="10"/>
        <v>0</v>
      </c>
      <c r="BA26" s="25">
        <f t="shared" si="27"/>
        <v>4</v>
      </c>
      <c r="BB26" s="25">
        <f>IF($AQ26="","",HLOOKUP($AQ26,'4.参照データ'!$B$5:$AD$14,8,FALSE)+1)</f>
        <v>21</v>
      </c>
      <c r="BC26" s="25">
        <f>IF($AQ26="","",HLOOKUP($AQ26,'4.参照データ'!$B$5:$AD$14,10,FALSE)+BB26)</f>
        <v>28</v>
      </c>
      <c r="BD26" s="25" t="str">
        <f t="shared" si="28"/>
        <v>L-3</v>
      </c>
      <c r="BE26" s="25">
        <f t="shared" si="29"/>
        <v>4</v>
      </c>
      <c r="BF26" s="41" t="str">
        <f t="shared" si="30"/>
        <v/>
      </c>
      <c r="BG26" s="41" t="str">
        <f t="shared" si="12"/>
        <v>L-3B</v>
      </c>
      <c r="BH26" s="28">
        <f>IF($AD26="","",INDEX('3.洗い替え職務給表'!$B$6:$HW$56,MATCH('1.メイン'!$BE26,'3.洗い替え職務給表'!$B$6:$B$56,0),MATCH('1.メイン'!$BG26,'3.洗い替え職務給表'!$B$6:$HW$6,0)))</f>
        <v>298700</v>
      </c>
      <c r="BI26" s="29">
        <f t="shared" si="13"/>
        <v>4500</v>
      </c>
      <c r="BJ26" s="563"/>
      <c r="BK26" s="563"/>
      <c r="BL26" s="563"/>
      <c r="BM26" s="563"/>
      <c r="BN26" s="563"/>
      <c r="BO26" s="563"/>
      <c r="BP26" s="59">
        <f t="shared" si="14"/>
        <v>0</v>
      </c>
      <c r="BQ26" s="56">
        <f t="shared" si="15"/>
        <v>298700</v>
      </c>
      <c r="BR26" s="236">
        <f t="shared" si="16"/>
        <v>4500</v>
      </c>
    </row>
    <row r="27" spans="1:70" s="4" customFormat="1" ht="12" customHeight="1" x14ac:dyDescent="0.15">
      <c r="A27" s="62">
        <f>IF(C27="","",COUNTA($C$10:C27))</f>
        <v>18</v>
      </c>
      <c r="B27" s="559">
        <v>2</v>
      </c>
      <c r="C27" s="559" t="s">
        <v>32</v>
      </c>
      <c r="D27" s="560"/>
      <c r="E27" s="560" t="s">
        <v>80</v>
      </c>
      <c r="F27" s="559">
        <v>3</v>
      </c>
      <c r="G27" s="559"/>
      <c r="H27" s="561"/>
      <c r="I27" s="561">
        <v>33467</v>
      </c>
      <c r="J27" s="561">
        <v>42486</v>
      </c>
      <c r="K27" s="53">
        <f t="shared" si="31"/>
        <v>33</v>
      </c>
      <c r="L27" s="53">
        <f t="shared" si="32"/>
        <v>7</v>
      </c>
      <c r="M27" s="53">
        <f t="shared" si="33"/>
        <v>8</v>
      </c>
      <c r="N27" s="53">
        <f t="shared" si="34"/>
        <v>11</v>
      </c>
      <c r="O27" s="562">
        <v>294200</v>
      </c>
      <c r="P27" s="562"/>
      <c r="Q27" s="56">
        <f t="shared" si="2"/>
        <v>294200</v>
      </c>
      <c r="R27" s="563"/>
      <c r="S27" s="563"/>
      <c r="T27" s="563"/>
      <c r="U27" s="563"/>
      <c r="V27" s="563"/>
      <c r="W27" s="563"/>
      <c r="X27" s="59">
        <f t="shared" si="17"/>
        <v>0</v>
      </c>
      <c r="Y27" s="235">
        <f t="shared" si="3"/>
        <v>294200</v>
      </c>
      <c r="Z27" s="230">
        <f t="shared" si="4"/>
        <v>34</v>
      </c>
      <c r="AA27" s="104">
        <f t="shared" si="5"/>
        <v>7</v>
      </c>
      <c r="AB27" s="104">
        <f t="shared" si="6"/>
        <v>9</v>
      </c>
      <c r="AC27" s="104">
        <f t="shared" si="7"/>
        <v>11</v>
      </c>
      <c r="AD27" s="107" t="str">
        <f t="shared" si="18"/>
        <v>L-3</v>
      </c>
      <c r="AE27" s="564" t="s">
        <v>178</v>
      </c>
      <c r="AF27" s="105">
        <f t="shared" si="19"/>
        <v>4</v>
      </c>
      <c r="AG27" s="105">
        <f t="shared" si="20"/>
        <v>4</v>
      </c>
      <c r="AH27" s="105">
        <f>IF($AD27="","",HLOOKUP($AD27,'4.参照データ'!$B$5:$AD$14,8,FALSE)+1)</f>
        <v>21</v>
      </c>
      <c r="AI27" s="105">
        <f>IF($AD27="","",HLOOKUP($AD27,'4.参照データ'!$B$5:$AD$14,10,FALSE)+AH27)</f>
        <v>28</v>
      </c>
      <c r="AJ27" s="105" t="str">
        <f t="shared" si="21"/>
        <v>L-3B</v>
      </c>
      <c r="AK27" s="150">
        <f>IF($AD27="","",INDEX('3.洗い替え職務給表'!$B$6:$HW$56,MATCH('1.メイン'!$AG27,'3.洗い替え職務給表'!$B$6:$B$56,0),MATCH('1.メイン'!$AJ27,'3.洗い替え職務給表'!$B$6:$HW$6,0)))</f>
        <v>298700</v>
      </c>
      <c r="AL27" s="228">
        <f t="shared" si="22"/>
        <v>4500</v>
      </c>
      <c r="AM27" s="195">
        <f t="shared" si="8"/>
        <v>298700</v>
      </c>
      <c r="AN27" s="25" t="str">
        <f t="shared" si="23"/>
        <v>L-3</v>
      </c>
      <c r="AO27" s="565"/>
      <c r="AP27" s="565"/>
      <c r="AQ27" s="66" t="str">
        <f t="shared" si="24"/>
        <v>L-3</v>
      </c>
      <c r="AR27" s="66" t="str">
        <f>IF($C27="","",IF($AN27=$AQ27,"",IF(HLOOKUP($AQ27,'4.参照データ'!$B$5:$AD$14,4,FALSE)="",HLOOKUP($AQ27,'4.参照データ'!$B$5:$AD$14,5,FALSE),HLOOKUP($AQ27,'4.参照データ'!$B$5:$AD$14,4,FALSE))))</f>
        <v/>
      </c>
      <c r="AS27" s="66">
        <f t="shared" si="25"/>
        <v>298700</v>
      </c>
      <c r="AT27" s="27">
        <f>IF($AQ27="","",($AS27-HLOOKUP($AQ27,'4.参照データ'!$B$5:$AD$14,6,FALSE)))</f>
        <v>13500</v>
      </c>
      <c r="AU27" s="25">
        <f>IF($AQ27="","",IF($AO27="",$AG27,IF(ROUNDUP($AT27/HLOOKUP($AQ27,'4.参照データ'!$B$5:$AD$14,7,FALSE),0)&lt;=0,1,ROUNDUP($AT27/HLOOKUP($AQ27,'4.参照データ'!$B$5:$AD$14,7,FALSE),0)+1)))</f>
        <v>4</v>
      </c>
      <c r="AV27" s="25">
        <f t="shared" si="26"/>
        <v>4</v>
      </c>
      <c r="AW27" s="96">
        <f>IF($AQ27="","",($AV27-1)*HLOOKUP($AQ27,'4.参照データ'!$B$5:$AD$14,7,FALSE))</f>
        <v>13500</v>
      </c>
      <c r="AX27" s="27">
        <f t="shared" si="9"/>
        <v>0</v>
      </c>
      <c r="AY27" s="25">
        <f>IF($AQ27="","",IF($AO27="",0,IF($AX27&lt;=0,0,ROUNDUP($AX27/HLOOKUP($AQ27,'4.参照データ'!$B$5:$AD$14,9,FALSE),0))))</f>
        <v>0</v>
      </c>
      <c r="AZ27" s="25">
        <f t="shared" si="10"/>
        <v>0</v>
      </c>
      <c r="BA27" s="25">
        <f t="shared" si="27"/>
        <v>4</v>
      </c>
      <c r="BB27" s="25">
        <f>IF($AQ27="","",HLOOKUP($AQ27,'4.参照データ'!$B$5:$AD$14,8,FALSE)+1)</f>
        <v>21</v>
      </c>
      <c r="BC27" s="25">
        <f>IF($AQ27="","",HLOOKUP($AQ27,'4.参照データ'!$B$5:$AD$14,10,FALSE)+BB27)</f>
        <v>28</v>
      </c>
      <c r="BD27" s="25" t="str">
        <f t="shared" si="28"/>
        <v>L-3</v>
      </c>
      <c r="BE27" s="25">
        <f t="shared" si="29"/>
        <v>4</v>
      </c>
      <c r="BF27" s="41" t="str">
        <f t="shared" si="30"/>
        <v/>
      </c>
      <c r="BG27" s="41" t="str">
        <f t="shared" si="12"/>
        <v>L-3B</v>
      </c>
      <c r="BH27" s="28">
        <f>IF($AD27="","",INDEX('3.洗い替え職務給表'!$B$6:$HW$56,MATCH('1.メイン'!$BE27,'3.洗い替え職務給表'!$B$6:$B$56,0),MATCH('1.メイン'!$BG27,'3.洗い替え職務給表'!$B$6:$HW$6,0)))</f>
        <v>298700</v>
      </c>
      <c r="BI27" s="29">
        <f t="shared" si="13"/>
        <v>4500</v>
      </c>
      <c r="BJ27" s="563"/>
      <c r="BK27" s="563"/>
      <c r="BL27" s="563"/>
      <c r="BM27" s="563"/>
      <c r="BN27" s="563"/>
      <c r="BO27" s="563"/>
      <c r="BP27" s="59">
        <f t="shared" si="14"/>
        <v>0</v>
      </c>
      <c r="BQ27" s="56">
        <f t="shared" si="15"/>
        <v>298700</v>
      </c>
      <c r="BR27" s="236">
        <f t="shared" si="16"/>
        <v>4500</v>
      </c>
    </row>
    <row r="28" spans="1:70" s="4" customFormat="1" ht="12" customHeight="1" x14ac:dyDescent="0.15">
      <c r="A28" s="62">
        <f>IF(C28="","",COUNTA($C$10:C28))</f>
        <v>19</v>
      </c>
      <c r="B28" s="559">
        <v>1</v>
      </c>
      <c r="C28" s="559" t="s">
        <v>33</v>
      </c>
      <c r="D28" s="560"/>
      <c r="E28" s="560" t="s">
        <v>79</v>
      </c>
      <c r="F28" s="559">
        <v>3</v>
      </c>
      <c r="G28" s="559"/>
      <c r="H28" s="561"/>
      <c r="I28" s="561">
        <v>33640</v>
      </c>
      <c r="J28" s="561">
        <v>42578</v>
      </c>
      <c r="K28" s="53">
        <f t="shared" si="31"/>
        <v>33</v>
      </c>
      <c r="L28" s="53">
        <f t="shared" si="32"/>
        <v>1</v>
      </c>
      <c r="M28" s="53">
        <f t="shared" si="33"/>
        <v>8</v>
      </c>
      <c r="N28" s="53">
        <f t="shared" si="34"/>
        <v>8</v>
      </c>
      <c r="O28" s="562">
        <v>286100</v>
      </c>
      <c r="P28" s="562"/>
      <c r="Q28" s="56">
        <f t="shared" si="2"/>
        <v>286100</v>
      </c>
      <c r="R28" s="563"/>
      <c r="S28" s="563"/>
      <c r="T28" s="563"/>
      <c r="U28" s="563"/>
      <c r="V28" s="563"/>
      <c r="W28" s="563"/>
      <c r="X28" s="59">
        <f t="shared" si="17"/>
        <v>0</v>
      </c>
      <c r="Y28" s="235">
        <f t="shared" si="3"/>
        <v>286100</v>
      </c>
      <c r="Z28" s="230">
        <f t="shared" si="4"/>
        <v>34</v>
      </c>
      <c r="AA28" s="104">
        <f t="shared" si="5"/>
        <v>1</v>
      </c>
      <c r="AB28" s="104">
        <f t="shared" si="6"/>
        <v>9</v>
      </c>
      <c r="AC28" s="104">
        <f t="shared" si="7"/>
        <v>8</v>
      </c>
      <c r="AD28" s="107" t="str">
        <f t="shared" si="18"/>
        <v>L-2</v>
      </c>
      <c r="AE28" s="564" t="s">
        <v>178</v>
      </c>
      <c r="AF28" s="105">
        <f t="shared" si="19"/>
        <v>4</v>
      </c>
      <c r="AG28" s="105">
        <f t="shared" si="20"/>
        <v>4</v>
      </c>
      <c r="AH28" s="105">
        <f>IF($AD28="","",HLOOKUP($AD28,'4.参照データ'!$B$5:$AD$14,8,FALSE)+1)</f>
        <v>21</v>
      </c>
      <c r="AI28" s="105">
        <f>IF($AD28="","",HLOOKUP($AD28,'4.参照データ'!$B$5:$AD$14,10,FALSE)+AH28)</f>
        <v>29</v>
      </c>
      <c r="AJ28" s="105" t="str">
        <f t="shared" si="21"/>
        <v>L-2B</v>
      </c>
      <c r="AK28" s="150">
        <f>IF($AD28="","",INDEX('3.洗い替え職務給表'!$B$6:$HW$56,MATCH('1.メイン'!$AG28,'3.洗い替え職務給表'!$B$6:$B$56,0),MATCH('1.メイン'!$AJ28,'3.洗い替え職務給表'!$B$6:$HW$6,0)))</f>
        <v>290600</v>
      </c>
      <c r="AL28" s="228">
        <f t="shared" si="22"/>
        <v>4500</v>
      </c>
      <c r="AM28" s="195">
        <f t="shared" si="8"/>
        <v>290600</v>
      </c>
      <c r="AN28" s="25" t="str">
        <f t="shared" si="23"/>
        <v>L-2</v>
      </c>
      <c r="AO28" s="565"/>
      <c r="AP28" s="565"/>
      <c r="AQ28" s="66" t="str">
        <f t="shared" si="24"/>
        <v>L-2</v>
      </c>
      <c r="AR28" s="66" t="str">
        <f>IF($C28="","",IF($AN28=$AQ28,"",IF(HLOOKUP($AQ28,'4.参照データ'!$B$5:$AD$14,4,FALSE)="",HLOOKUP($AQ28,'4.参照データ'!$B$5:$AD$14,5,FALSE),HLOOKUP($AQ28,'4.参照データ'!$B$5:$AD$14,4,FALSE))))</f>
        <v/>
      </c>
      <c r="AS28" s="66">
        <f t="shared" si="25"/>
        <v>290600</v>
      </c>
      <c r="AT28" s="27">
        <f>IF($AQ28="","",($AS28-HLOOKUP($AQ28,'4.参照データ'!$B$5:$AD$14,6,FALSE)))</f>
        <v>13500</v>
      </c>
      <c r="AU28" s="25">
        <f>IF($AQ28="","",IF($AO28="",$AG28,IF(ROUNDUP($AT28/HLOOKUP($AQ28,'4.参照データ'!$B$5:$AD$14,7,FALSE),0)&lt;=0,1,ROUNDUP($AT28/HLOOKUP($AQ28,'4.参照データ'!$B$5:$AD$14,7,FALSE),0)+1)))</f>
        <v>4</v>
      </c>
      <c r="AV28" s="25">
        <f t="shared" si="26"/>
        <v>4</v>
      </c>
      <c r="AW28" s="96">
        <f>IF($AQ28="","",($AV28-1)*HLOOKUP($AQ28,'4.参照データ'!$B$5:$AD$14,7,FALSE))</f>
        <v>13500</v>
      </c>
      <c r="AX28" s="27">
        <f t="shared" si="9"/>
        <v>0</v>
      </c>
      <c r="AY28" s="25">
        <f>IF($AQ28="","",IF($AO28="",0,IF($AX28&lt;=0,0,ROUNDUP($AX28/HLOOKUP($AQ28,'4.参照データ'!$B$5:$AD$14,9,FALSE),0))))</f>
        <v>0</v>
      </c>
      <c r="AZ28" s="25">
        <f t="shared" si="10"/>
        <v>0</v>
      </c>
      <c r="BA28" s="25">
        <f t="shared" si="27"/>
        <v>4</v>
      </c>
      <c r="BB28" s="25">
        <f>IF($AQ28="","",HLOOKUP($AQ28,'4.参照データ'!$B$5:$AD$14,8,FALSE)+1)</f>
        <v>21</v>
      </c>
      <c r="BC28" s="25">
        <f>IF($AQ28="","",HLOOKUP($AQ28,'4.参照データ'!$B$5:$AD$14,10,FALSE)+BB28)</f>
        <v>29</v>
      </c>
      <c r="BD28" s="25" t="str">
        <f t="shared" si="28"/>
        <v>L-2</v>
      </c>
      <c r="BE28" s="25">
        <f t="shared" si="29"/>
        <v>4</v>
      </c>
      <c r="BF28" s="41" t="str">
        <f t="shared" si="30"/>
        <v/>
      </c>
      <c r="BG28" s="41" t="str">
        <f t="shared" si="12"/>
        <v>L-2B</v>
      </c>
      <c r="BH28" s="28">
        <f>IF($AD28="","",INDEX('3.洗い替え職務給表'!$B$6:$HW$56,MATCH('1.メイン'!$BE28,'3.洗い替え職務給表'!$B$6:$B$56,0),MATCH('1.メイン'!$BG28,'3.洗い替え職務給表'!$B$6:$HW$6,0)))</f>
        <v>290600</v>
      </c>
      <c r="BI28" s="29">
        <f t="shared" si="13"/>
        <v>4500</v>
      </c>
      <c r="BJ28" s="563"/>
      <c r="BK28" s="563"/>
      <c r="BL28" s="563"/>
      <c r="BM28" s="563"/>
      <c r="BN28" s="563"/>
      <c r="BO28" s="563"/>
      <c r="BP28" s="59">
        <f t="shared" si="14"/>
        <v>0</v>
      </c>
      <c r="BQ28" s="56">
        <f t="shared" si="15"/>
        <v>290600</v>
      </c>
      <c r="BR28" s="236">
        <f t="shared" si="16"/>
        <v>4500</v>
      </c>
    </row>
    <row r="29" spans="1:70" s="4" customFormat="1" ht="12" customHeight="1" x14ac:dyDescent="0.15">
      <c r="A29" s="62">
        <f>IF(C29="","",COUNTA($C$10:C29))</f>
        <v>20</v>
      </c>
      <c r="B29" s="559">
        <v>1</v>
      </c>
      <c r="C29" s="559" t="s">
        <v>34</v>
      </c>
      <c r="D29" s="560"/>
      <c r="E29" s="560" t="s">
        <v>81</v>
      </c>
      <c r="F29" s="559">
        <v>3</v>
      </c>
      <c r="G29" s="559"/>
      <c r="H29" s="561"/>
      <c r="I29" s="561">
        <v>31718</v>
      </c>
      <c r="J29" s="561">
        <v>42775</v>
      </c>
      <c r="K29" s="53">
        <f t="shared" si="31"/>
        <v>38</v>
      </c>
      <c r="L29" s="53">
        <f t="shared" si="32"/>
        <v>5</v>
      </c>
      <c r="M29" s="53">
        <f t="shared" si="33"/>
        <v>8</v>
      </c>
      <c r="N29" s="53">
        <f t="shared" si="34"/>
        <v>1</v>
      </c>
      <c r="O29" s="562">
        <v>316400</v>
      </c>
      <c r="P29" s="562"/>
      <c r="Q29" s="56">
        <f t="shared" si="2"/>
        <v>316400</v>
      </c>
      <c r="R29" s="563"/>
      <c r="S29" s="563"/>
      <c r="T29" s="563"/>
      <c r="U29" s="563"/>
      <c r="V29" s="563"/>
      <c r="W29" s="563"/>
      <c r="X29" s="59">
        <f t="shared" si="17"/>
        <v>0</v>
      </c>
      <c r="Y29" s="235">
        <f t="shared" si="3"/>
        <v>316400</v>
      </c>
      <c r="Z29" s="230">
        <f t="shared" si="4"/>
        <v>39</v>
      </c>
      <c r="AA29" s="104">
        <f t="shared" si="5"/>
        <v>5</v>
      </c>
      <c r="AB29" s="104">
        <f t="shared" si="6"/>
        <v>9</v>
      </c>
      <c r="AC29" s="104">
        <f t="shared" si="7"/>
        <v>1</v>
      </c>
      <c r="AD29" s="107" t="str">
        <f t="shared" si="18"/>
        <v>S-1</v>
      </c>
      <c r="AE29" s="564" t="s">
        <v>178</v>
      </c>
      <c r="AF29" s="105">
        <f t="shared" si="19"/>
        <v>4</v>
      </c>
      <c r="AG29" s="105">
        <f t="shared" si="20"/>
        <v>4</v>
      </c>
      <c r="AH29" s="105">
        <f>IF($AD29="","",HLOOKUP($AD29,'4.参照データ'!$B$5:$AD$14,8,FALSE)+1)</f>
        <v>21</v>
      </c>
      <c r="AI29" s="105">
        <f>IF($AD29="","",HLOOKUP($AD29,'4.参照データ'!$B$5:$AD$14,10,FALSE)+AH29)</f>
        <v>26</v>
      </c>
      <c r="AJ29" s="105" t="str">
        <f t="shared" si="21"/>
        <v>S-1B</v>
      </c>
      <c r="AK29" s="150">
        <f>IF($AD29="","",INDEX('3.洗い替え職務給表'!$B$6:$HW$56,MATCH('1.メイン'!$AG29,'3.洗い替え職務給表'!$B$6:$B$56,0),MATCH('1.メイン'!$AJ29,'3.洗い替え職務給表'!$B$6:$HW$6,0)))</f>
        <v>322100</v>
      </c>
      <c r="AL29" s="228">
        <f t="shared" si="22"/>
        <v>5700</v>
      </c>
      <c r="AM29" s="195">
        <f t="shared" si="8"/>
        <v>322100</v>
      </c>
      <c r="AN29" s="25" t="str">
        <f t="shared" si="23"/>
        <v>S-1</v>
      </c>
      <c r="AO29" s="565"/>
      <c r="AP29" s="565"/>
      <c r="AQ29" s="66" t="str">
        <f t="shared" si="24"/>
        <v>S-1</v>
      </c>
      <c r="AR29" s="66" t="str">
        <f>IF($C29="","",IF($AN29=$AQ29,"",IF(HLOOKUP($AQ29,'4.参照データ'!$B$5:$AD$14,4,FALSE)="",HLOOKUP($AQ29,'4.参照データ'!$B$5:$AD$14,5,FALSE),HLOOKUP($AQ29,'4.参照データ'!$B$5:$AD$14,4,FALSE))))</f>
        <v/>
      </c>
      <c r="AS29" s="66">
        <f t="shared" si="25"/>
        <v>322100</v>
      </c>
      <c r="AT29" s="27">
        <f>IF($AQ29="","",($AS29-HLOOKUP($AQ29,'4.参照データ'!$B$5:$AD$14,6,FALSE)))</f>
        <v>17100</v>
      </c>
      <c r="AU29" s="25">
        <f>IF($AQ29="","",IF($AO29="",$AG29,IF(ROUNDUP($AT29/HLOOKUP($AQ29,'4.参照データ'!$B$5:$AD$14,7,FALSE),0)&lt;=0,1,ROUNDUP($AT29/HLOOKUP($AQ29,'4.参照データ'!$B$5:$AD$14,7,FALSE),0)+1)))</f>
        <v>4</v>
      </c>
      <c r="AV29" s="25">
        <f t="shared" si="26"/>
        <v>4</v>
      </c>
      <c r="AW29" s="96">
        <f>IF($AQ29="","",($AV29-1)*HLOOKUP($AQ29,'4.参照データ'!$B$5:$AD$14,7,FALSE))</f>
        <v>17100</v>
      </c>
      <c r="AX29" s="27">
        <f t="shared" si="9"/>
        <v>0</v>
      </c>
      <c r="AY29" s="25">
        <f>IF($AQ29="","",IF($AO29="",0,IF($AX29&lt;=0,0,ROUNDUP($AX29/HLOOKUP($AQ29,'4.参照データ'!$B$5:$AD$14,9,FALSE),0))))</f>
        <v>0</v>
      </c>
      <c r="AZ29" s="25">
        <f t="shared" si="10"/>
        <v>0</v>
      </c>
      <c r="BA29" s="25">
        <f t="shared" si="27"/>
        <v>4</v>
      </c>
      <c r="BB29" s="25">
        <f>IF($AQ29="","",HLOOKUP($AQ29,'4.参照データ'!$B$5:$AD$14,8,FALSE)+1)</f>
        <v>21</v>
      </c>
      <c r="BC29" s="25">
        <f>IF($AQ29="","",HLOOKUP($AQ29,'4.参照データ'!$B$5:$AD$14,10,FALSE)+BB29)</f>
        <v>26</v>
      </c>
      <c r="BD29" s="25" t="str">
        <f t="shared" si="28"/>
        <v>S-1</v>
      </c>
      <c r="BE29" s="25">
        <f t="shared" si="29"/>
        <v>4</v>
      </c>
      <c r="BF29" s="41" t="str">
        <f t="shared" si="30"/>
        <v/>
      </c>
      <c r="BG29" s="41" t="str">
        <f t="shared" si="12"/>
        <v>S-1B</v>
      </c>
      <c r="BH29" s="28">
        <f>IF($AD29="","",INDEX('3.洗い替え職務給表'!$B$6:$HW$56,MATCH('1.メイン'!$BE29,'3.洗い替え職務給表'!$B$6:$B$56,0),MATCH('1.メイン'!$BG29,'3.洗い替え職務給表'!$B$6:$HW$6,0)))</f>
        <v>322100</v>
      </c>
      <c r="BI29" s="29">
        <f t="shared" si="13"/>
        <v>5700</v>
      </c>
      <c r="BJ29" s="563"/>
      <c r="BK29" s="563"/>
      <c r="BL29" s="563"/>
      <c r="BM29" s="563"/>
      <c r="BN29" s="563"/>
      <c r="BO29" s="563"/>
      <c r="BP29" s="59">
        <f t="shared" si="14"/>
        <v>0</v>
      </c>
      <c r="BQ29" s="56">
        <f t="shared" si="15"/>
        <v>322100</v>
      </c>
      <c r="BR29" s="236">
        <f t="shared" si="16"/>
        <v>5700</v>
      </c>
    </row>
    <row r="30" spans="1:70" s="4" customFormat="1" ht="12" customHeight="1" x14ac:dyDescent="0.15">
      <c r="A30" s="62">
        <f>IF(C30="","",COUNTA($C$10:C30))</f>
        <v>21</v>
      </c>
      <c r="B30" s="559">
        <v>1</v>
      </c>
      <c r="C30" s="559" t="s">
        <v>35</v>
      </c>
      <c r="D30" s="560"/>
      <c r="E30" s="560" t="s">
        <v>79</v>
      </c>
      <c r="F30" s="559">
        <v>2</v>
      </c>
      <c r="G30" s="559"/>
      <c r="H30" s="561"/>
      <c r="I30" s="561">
        <v>32902</v>
      </c>
      <c r="J30" s="561">
        <v>41216</v>
      </c>
      <c r="K30" s="53">
        <f t="shared" si="31"/>
        <v>35</v>
      </c>
      <c r="L30" s="53">
        <f t="shared" si="32"/>
        <v>2</v>
      </c>
      <c r="M30" s="53">
        <f t="shared" si="33"/>
        <v>12</v>
      </c>
      <c r="N30" s="53">
        <f t="shared" si="34"/>
        <v>4</v>
      </c>
      <c r="O30" s="562">
        <v>281600</v>
      </c>
      <c r="P30" s="562"/>
      <c r="Q30" s="56">
        <f t="shared" si="2"/>
        <v>281600</v>
      </c>
      <c r="R30" s="563"/>
      <c r="S30" s="563"/>
      <c r="T30" s="563"/>
      <c r="U30" s="563"/>
      <c r="V30" s="563"/>
      <c r="W30" s="563"/>
      <c r="X30" s="59">
        <f t="shared" si="17"/>
        <v>0</v>
      </c>
      <c r="Y30" s="235">
        <f t="shared" si="3"/>
        <v>281600</v>
      </c>
      <c r="Z30" s="230">
        <f t="shared" si="4"/>
        <v>36</v>
      </c>
      <c r="AA30" s="104">
        <f t="shared" si="5"/>
        <v>2</v>
      </c>
      <c r="AB30" s="104">
        <f t="shared" si="6"/>
        <v>13</v>
      </c>
      <c r="AC30" s="104">
        <f t="shared" si="7"/>
        <v>4</v>
      </c>
      <c r="AD30" s="107" t="str">
        <f t="shared" si="18"/>
        <v>L-2</v>
      </c>
      <c r="AE30" s="564" t="s">
        <v>178</v>
      </c>
      <c r="AF30" s="105">
        <f t="shared" si="19"/>
        <v>3</v>
      </c>
      <c r="AG30" s="105">
        <f t="shared" si="20"/>
        <v>3</v>
      </c>
      <c r="AH30" s="105">
        <f>IF($AD30="","",HLOOKUP($AD30,'4.参照データ'!$B$5:$AD$14,8,FALSE)+1)</f>
        <v>21</v>
      </c>
      <c r="AI30" s="105">
        <f>IF($AD30="","",HLOOKUP($AD30,'4.参照データ'!$B$5:$AD$14,10,FALSE)+AH30)</f>
        <v>29</v>
      </c>
      <c r="AJ30" s="105" t="str">
        <f t="shared" si="21"/>
        <v>L-2B</v>
      </c>
      <c r="AK30" s="150">
        <f>IF($AD30="","",INDEX('3.洗い替え職務給表'!$B$6:$HW$56,MATCH('1.メイン'!$AG30,'3.洗い替え職務給表'!$B$6:$B$56,0),MATCH('1.メイン'!$AJ30,'3.洗い替え職務給表'!$B$6:$HW$6,0)))</f>
        <v>286100</v>
      </c>
      <c r="AL30" s="228">
        <f t="shared" si="22"/>
        <v>4500</v>
      </c>
      <c r="AM30" s="195">
        <f t="shared" si="8"/>
        <v>286100</v>
      </c>
      <c r="AN30" s="25" t="str">
        <f t="shared" si="23"/>
        <v>L-2</v>
      </c>
      <c r="AO30" s="565"/>
      <c r="AP30" s="565"/>
      <c r="AQ30" s="66" t="str">
        <f t="shared" si="24"/>
        <v>L-2</v>
      </c>
      <c r="AR30" s="66" t="str">
        <f>IF($C30="","",IF($AN30=$AQ30,"",IF(HLOOKUP($AQ30,'4.参照データ'!$B$5:$AD$14,4,FALSE)="",HLOOKUP($AQ30,'4.参照データ'!$B$5:$AD$14,5,FALSE),HLOOKUP($AQ30,'4.参照データ'!$B$5:$AD$14,4,FALSE))))</f>
        <v/>
      </c>
      <c r="AS30" s="66">
        <f t="shared" si="25"/>
        <v>286100</v>
      </c>
      <c r="AT30" s="27">
        <f>IF($AQ30="","",($AS30-HLOOKUP($AQ30,'4.参照データ'!$B$5:$AD$14,6,FALSE)))</f>
        <v>9000</v>
      </c>
      <c r="AU30" s="25">
        <f>IF($AQ30="","",IF($AO30="",$AG30,IF(ROUNDUP($AT30/HLOOKUP($AQ30,'4.参照データ'!$B$5:$AD$14,7,FALSE),0)&lt;=0,1,ROUNDUP($AT30/HLOOKUP($AQ30,'4.参照データ'!$B$5:$AD$14,7,FALSE),0)+1)))</f>
        <v>3</v>
      </c>
      <c r="AV30" s="25">
        <f t="shared" si="26"/>
        <v>3</v>
      </c>
      <c r="AW30" s="96">
        <f>IF($AQ30="","",($AV30-1)*HLOOKUP($AQ30,'4.参照データ'!$B$5:$AD$14,7,FALSE))</f>
        <v>9000</v>
      </c>
      <c r="AX30" s="27">
        <f t="shared" si="9"/>
        <v>0</v>
      </c>
      <c r="AY30" s="25">
        <f>IF($AQ30="","",IF($AO30="",0,IF($AX30&lt;=0,0,ROUNDUP($AX30/HLOOKUP($AQ30,'4.参照データ'!$B$5:$AD$14,9,FALSE),0))))</f>
        <v>0</v>
      </c>
      <c r="AZ30" s="25">
        <f t="shared" si="10"/>
        <v>0</v>
      </c>
      <c r="BA30" s="25">
        <f t="shared" si="27"/>
        <v>3</v>
      </c>
      <c r="BB30" s="25">
        <f>IF($AQ30="","",HLOOKUP($AQ30,'4.参照データ'!$B$5:$AD$14,8,FALSE)+1)</f>
        <v>21</v>
      </c>
      <c r="BC30" s="25">
        <f>IF($AQ30="","",HLOOKUP($AQ30,'4.参照データ'!$B$5:$AD$14,10,FALSE)+BB30)</f>
        <v>29</v>
      </c>
      <c r="BD30" s="25" t="str">
        <f t="shared" si="28"/>
        <v>L-2</v>
      </c>
      <c r="BE30" s="25">
        <f t="shared" si="29"/>
        <v>3</v>
      </c>
      <c r="BF30" s="41" t="str">
        <f t="shared" si="30"/>
        <v/>
      </c>
      <c r="BG30" s="41" t="str">
        <f t="shared" si="12"/>
        <v>L-2B</v>
      </c>
      <c r="BH30" s="28">
        <f>IF($AD30="","",INDEX('3.洗い替え職務給表'!$B$6:$HW$56,MATCH('1.メイン'!$BE30,'3.洗い替え職務給表'!$B$6:$B$56,0),MATCH('1.メイン'!$BG30,'3.洗い替え職務給表'!$B$6:$HW$6,0)))</f>
        <v>286100</v>
      </c>
      <c r="BI30" s="29">
        <f t="shared" si="13"/>
        <v>4500</v>
      </c>
      <c r="BJ30" s="563"/>
      <c r="BK30" s="563"/>
      <c r="BL30" s="563"/>
      <c r="BM30" s="563"/>
      <c r="BN30" s="563"/>
      <c r="BO30" s="563"/>
      <c r="BP30" s="59">
        <f t="shared" si="14"/>
        <v>0</v>
      </c>
      <c r="BQ30" s="56">
        <f t="shared" si="15"/>
        <v>286100</v>
      </c>
      <c r="BR30" s="236">
        <f t="shared" si="16"/>
        <v>4500</v>
      </c>
    </row>
    <row r="31" spans="1:70" s="4" customFormat="1" ht="12" customHeight="1" x14ac:dyDescent="0.15">
      <c r="A31" s="62">
        <f>IF(C31="","",COUNTA($C$10:C31))</f>
        <v>22</v>
      </c>
      <c r="B31" s="559">
        <v>1</v>
      </c>
      <c r="C31" s="559" t="s">
        <v>36</v>
      </c>
      <c r="D31" s="560"/>
      <c r="E31" s="560" t="s">
        <v>104</v>
      </c>
      <c r="F31" s="559">
        <v>3</v>
      </c>
      <c r="G31" s="559"/>
      <c r="H31" s="561"/>
      <c r="I31" s="561">
        <v>33323</v>
      </c>
      <c r="J31" s="561">
        <v>42656</v>
      </c>
      <c r="K31" s="53">
        <f t="shared" si="31"/>
        <v>34</v>
      </c>
      <c r="L31" s="53">
        <f t="shared" si="32"/>
        <v>0</v>
      </c>
      <c r="M31" s="53">
        <f t="shared" si="33"/>
        <v>8</v>
      </c>
      <c r="N31" s="53">
        <f t="shared" si="34"/>
        <v>5</v>
      </c>
      <c r="O31" s="562">
        <v>258700</v>
      </c>
      <c r="P31" s="562"/>
      <c r="Q31" s="56">
        <f t="shared" si="2"/>
        <v>258700</v>
      </c>
      <c r="R31" s="563"/>
      <c r="S31" s="563"/>
      <c r="T31" s="563"/>
      <c r="U31" s="563"/>
      <c r="V31" s="563"/>
      <c r="W31" s="563"/>
      <c r="X31" s="59">
        <f t="shared" si="17"/>
        <v>0</v>
      </c>
      <c r="Y31" s="235">
        <f t="shared" si="3"/>
        <v>258700</v>
      </c>
      <c r="Z31" s="230">
        <f t="shared" si="4"/>
        <v>35</v>
      </c>
      <c r="AA31" s="104">
        <f t="shared" si="5"/>
        <v>0</v>
      </c>
      <c r="AB31" s="104">
        <f t="shared" si="6"/>
        <v>9</v>
      </c>
      <c r="AC31" s="104">
        <f t="shared" si="7"/>
        <v>5</v>
      </c>
      <c r="AD31" s="107" t="str">
        <f t="shared" si="18"/>
        <v>C-3</v>
      </c>
      <c r="AE31" s="564" t="s">
        <v>178</v>
      </c>
      <c r="AF31" s="105">
        <f t="shared" si="19"/>
        <v>4</v>
      </c>
      <c r="AG31" s="105">
        <f t="shared" si="20"/>
        <v>4</v>
      </c>
      <c r="AH31" s="105">
        <f>IF($AD31="","",HLOOKUP($AD31,'4.参照データ'!$B$5:$AD$14,8,FALSE)+1)</f>
        <v>21</v>
      </c>
      <c r="AI31" s="105">
        <f>IF($AD31="","",HLOOKUP($AD31,'4.参照データ'!$B$5:$AD$14,10,FALSE)+AH31)</f>
        <v>27</v>
      </c>
      <c r="AJ31" s="105" t="str">
        <f t="shared" si="21"/>
        <v>C-3B</v>
      </c>
      <c r="AK31" s="150">
        <f>IF($AD31="","",INDEX('3.洗い替え職務給表'!$B$6:$HW$56,MATCH('1.メイン'!$AG31,'3.洗い替え職務給表'!$B$6:$B$56,0),MATCH('1.メイン'!$AJ31,'3.洗い替え職務給表'!$B$6:$HW$6,0)))</f>
        <v>263100</v>
      </c>
      <c r="AL31" s="228">
        <f t="shared" si="22"/>
        <v>4400</v>
      </c>
      <c r="AM31" s="195">
        <f t="shared" si="8"/>
        <v>263100</v>
      </c>
      <c r="AN31" s="25" t="str">
        <f t="shared" si="23"/>
        <v>C-3</v>
      </c>
      <c r="AO31" s="565" t="s">
        <v>288</v>
      </c>
      <c r="AP31" s="565"/>
      <c r="AQ31" s="66" t="str">
        <f t="shared" si="24"/>
        <v>C-4</v>
      </c>
      <c r="AR31" s="66">
        <f>IF($C31="","",IF($AN31=$AQ31,"",IF(HLOOKUP($AQ31,'4.参照データ'!$B$5:$AD$14,4,FALSE)="",HLOOKUP($AQ31,'4.参照データ'!$B$5:$AD$14,5,FALSE),HLOOKUP($AQ31,'4.参照データ'!$B$5:$AD$14,4,FALSE))))</f>
        <v>3500</v>
      </c>
      <c r="AS31" s="66">
        <f t="shared" si="25"/>
        <v>266600</v>
      </c>
      <c r="AT31" s="27">
        <f>IF($AQ31="","",($AS31-HLOOKUP($AQ31,'4.参照データ'!$B$5:$AD$14,6,FALSE)))</f>
        <v>8800</v>
      </c>
      <c r="AU31" s="25">
        <f>IF($AQ31="","",IF($AO31="",$AG31,IF(ROUNDUP($AT31/HLOOKUP($AQ31,'4.参照データ'!$B$5:$AD$14,7,FALSE),0)&lt;=0,1,ROUNDUP($AT31/HLOOKUP($AQ31,'4.参照データ'!$B$5:$AD$14,7,FALSE),0)+1)))</f>
        <v>3</v>
      </c>
      <c r="AV31" s="25">
        <f t="shared" si="26"/>
        <v>3</v>
      </c>
      <c r="AW31" s="96">
        <f>IF($AQ31="","",($AV31-1)*HLOOKUP($AQ31,'4.参照データ'!$B$5:$AD$14,7,FALSE))</f>
        <v>8800</v>
      </c>
      <c r="AX31" s="27">
        <f t="shared" si="9"/>
        <v>0</v>
      </c>
      <c r="AY31" s="25">
        <f>IF($AQ31="","",IF($AO31="",0,IF($AX31&lt;=0,0,ROUNDUP($AX31/HLOOKUP($AQ31,'4.参照データ'!$B$5:$AD$14,9,FALSE),0))))</f>
        <v>0</v>
      </c>
      <c r="AZ31" s="25">
        <f t="shared" si="10"/>
        <v>0</v>
      </c>
      <c r="BA31" s="25">
        <f t="shared" si="27"/>
        <v>3</v>
      </c>
      <c r="BB31" s="25">
        <f>IF($AQ31="","",HLOOKUP($AQ31,'4.参照データ'!$B$5:$AD$14,8,FALSE)+1)</f>
        <v>21</v>
      </c>
      <c r="BC31" s="25">
        <f>IF($AQ31="","",HLOOKUP($AQ31,'4.参照データ'!$B$5:$AD$14,10,FALSE)+BB31)</f>
        <v>26</v>
      </c>
      <c r="BD31" s="25" t="str">
        <f t="shared" si="28"/>
        <v>C-4</v>
      </c>
      <c r="BE31" s="25">
        <f t="shared" si="29"/>
        <v>3</v>
      </c>
      <c r="BF31" s="41" t="str">
        <f t="shared" si="30"/>
        <v>B</v>
      </c>
      <c r="BG31" s="41" t="str">
        <f t="shared" si="12"/>
        <v>C-4B</v>
      </c>
      <c r="BH31" s="28">
        <f>IF($AD31="","",INDEX('3.洗い替え職務給表'!$B$6:$HW$56,MATCH('1.メイン'!$BE31,'3.洗い替え職務給表'!$B$6:$B$56,0),MATCH('1.メイン'!$BG31,'3.洗い替え職務給表'!$B$6:$HW$6,0)))</f>
        <v>266600</v>
      </c>
      <c r="BI31" s="29">
        <f t="shared" si="13"/>
        <v>7900</v>
      </c>
      <c r="BJ31" s="563"/>
      <c r="BK31" s="563"/>
      <c r="BL31" s="563"/>
      <c r="BM31" s="563"/>
      <c r="BN31" s="563"/>
      <c r="BO31" s="563"/>
      <c r="BP31" s="59">
        <f t="shared" si="14"/>
        <v>0</v>
      </c>
      <c r="BQ31" s="56">
        <f t="shared" si="15"/>
        <v>266600</v>
      </c>
      <c r="BR31" s="236">
        <f t="shared" si="16"/>
        <v>7900</v>
      </c>
    </row>
    <row r="32" spans="1:70" s="4" customFormat="1" ht="12" customHeight="1" x14ac:dyDescent="0.15">
      <c r="A32" s="62">
        <f>IF(C32="","",COUNTA($C$10:C32))</f>
        <v>23</v>
      </c>
      <c r="B32" s="559">
        <v>2</v>
      </c>
      <c r="C32" s="559" t="s">
        <v>37</v>
      </c>
      <c r="D32" s="560"/>
      <c r="E32" s="560" t="s">
        <v>104</v>
      </c>
      <c r="F32" s="559">
        <v>3</v>
      </c>
      <c r="G32" s="559"/>
      <c r="H32" s="561"/>
      <c r="I32" s="561">
        <v>32565</v>
      </c>
      <c r="J32" s="561">
        <v>42884</v>
      </c>
      <c r="K32" s="53">
        <f t="shared" si="31"/>
        <v>36</v>
      </c>
      <c r="L32" s="53">
        <f t="shared" si="32"/>
        <v>1</v>
      </c>
      <c r="M32" s="53">
        <f t="shared" si="33"/>
        <v>7</v>
      </c>
      <c r="N32" s="53">
        <f t="shared" si="34"/>
        <v>10</v>
      </c>
      <c r="O32" s="562">
        <v>258700</v>
      </c>
      <c r="P32" s="562"/>
      <c r="Q32" s="56">
        <f t="shared" si="2"/>
        <v>258700</v>
      </c>
      <c r="R32" s="563"/>
      <c r="S32" s="563"/>
      <c r="T32" s="563"/>
      <c r="U32" s="563"/>
      <c r="V32" s="563"/>
      <c r="W32" s="563"/>
      <c r="X32" s="59">
        <f t="shared" si="17"/>
        <v>0</v>
      </c>
      <c r="Y32" s="235">
        <f t="shared" si="3"/>
        <v>258700</v>
      </c>
      <c r="Z32" s="230">
        <f t="shared" si="4"/>
        <v>37</v>
      </c>
      <c r="AA32" s="104">
        <f t="shared" si="5"/>
        <v>1</v>
      </c>
      <c r="AB32" s="104">
        <f t="shared" si="6"/>
        <v>8</v>
      </c>
      <c r="AC32" s="104">
        <f t="shared" si="7"/>
        <v>10</v>
      </c>
      <c r="AD32" s="107" t="str">
        <f t="shared" si="18"/>
        <v>C-3</v>
      </c>
      <c r="AE32" s="564" t="s">
        <v>178</v>
      </c>
      <c r="AF32" s="105">
        <f t="shared" si="19"/>
        <v>4</v>
      </c>
      <c r="AG32" s="105">
        <f t="shared" si="20"/>
        <v>4</v>
      </c>
      <c r="AH32" s="105">
        <f>IF($AD32="","",HLOOKUP($AD32,'4.参照データ'!$B$5:$AD$14,8,FALSE)+1)</f>
        <v>21</v>
      </c>
      <c r="AI32" s="105">
        <f>IF($AD32="","",HLOOKUP($AD32,'4.参照データ'!$B$5:$AD$14,10,FALSE)+AH32)</f>
        <v>27</v>
      </c>
      <c r="AJ32" s="105" t="str">
        <f t="shared" si="21"/>
        <v>C-3B</v>
      </c>
      <c r="AK32" s="150">
        <f>IF($AD32="","",INDEX('3.洗い替え職務給表'!$B$6:$HW$56,MATCH('1.メイン'!$AG32,'3.洗い替え職務給表'!$B$6:$B$56,0),MATCH('1.メイン'!$AJ32,'3.洗い替え職務給表'!$B$6:$HW$6,0)))</f>
        <v>263100</v>
      </c>
      <c r="AL32" s="228">
        <f t="shared" si="22"/>
        <v>4400</v>
      </c>
      <c r="AM32" s="195">
        <f t="shared" si="8"/>
        <v>263100</v>
      </c>
      <c r="AN32" s="25" t="str">
        <f t="shared" si="23"/>
        <v>C-3</v>
      </c>
      <c r="AO32" s="565"/>
      <c r="AP32" s="565"/>
      <c r="AQ32" s="66" t="str">
        <f t="shared" si="24"/>
        <v>C-3</v>
      </c>
      <c r="AR32" s="66" t="str">
        <f>IF($C32="","",IF($AN32=$AQ32,"",IF(HLOOKUP($AQ32,'4.参照データ'!$B$5:$AD$14,4,FALSE)="",HLOOKUP($AQ32,'4.参照データ'!$B$5:$AD$14,5,FALSE),HLOOKUP($AQ32,'4.参照データ'!$B$5:$AD$14,4,FALSE))))</f>
        <v/>
      </c>
      <c r="AS32" s="66">
        <f t="shared" si="25"/>
        <v>263100</v>
      </c>
      <c r="AT32" s="27">
        <f>IF($AQ32="","",($AS32-HLOOKUP($AQ32,'4.参照データ'!$B$5:$AD$14,6,FALSE)))</f>
        <v>13200</v>
      </c>
      <c r="AU32" s="25">
        <f>IF($AQ32="","",IF($AO32="",$AG32,IF(ROUNDUP($AT32/HLOOKUP($AQ32,'4.参照データ'!$B$5:$AD$14,7,FALSE),0)&lt;=0,1,ROUNDUP($AT32/HLOOKUP($AQ32,'4.参照データ'!$B$5:$AD$14,7,FALSE),0)+1)))</f>
        <v>4</v>
      </c>
      <c r="AV32" s="25">
        <f t="shared" si="26"/>
        <v>4</v>
      </c>
      <c r="AW32" s="96">
        <f>IF($AQ32="","",($AV32-1)*HLOOKUP($AQ32,'4.参照データ'!$B$5:$AD$14,7,FALSE))</f>
        <v>13200</v>
      </c>
      <c r="AX32" s="27">
        <f t="shared" si="9"/>
        <v>0</v>
      </c>
      <c r="AY32" s="25">
        <f>IF($AQ32="","",IF($AO32="",0,IF($AX32&lt;=0,0,ROUNDUP($AX32/HLOOKUP($AQ32,'4.参照データ'!$B$5:$AD$14,9,FALSE),0))))</f>
        <v>0</v>
      </c>
      <c r="AZ32" s="25">
        <f t="shared" si="10"/>
        <v>0</v>
      </c>
      <c r="BA32" s="25">
        <f t="shared" si="27"/>
        <v>4</v>
      </c>
      <c r="BB32" s="25">
        <f>IF($AQ32="","",HLOOKUP($AQ32,'4.参照データ'!$B$5:$AD$14,8,FALSE)+1)</f>
        <v>21</v>
      </c>
      <c r="BC32" s="25">
        <f>IF($AQ32="","",HLOOKUP($AQ32,'4.参照データ'!$B$5:$AD$14,10,FALSE)+BB32)</f>
        <v>27</v>
      </c>
      <c r="BD32" s="25" t="str">
        <f t="shared" si="28"/>
        <v>C-3</v>
      </c>
      <c r="BE32" s="25">
        <f t="shared" si="29"/>
        <v>4</v>
      </c>
      <c r="BF32" s="41" t="str">
        <f t="shared" si="30"/>
        <v/>
      </c>
      <c r="BG32" s="41" t="str">
        <f t="shared" si="12"/>
        <v>C-3B</v>
      </c>
      <c r="BH32" s="28">
        <f>IF($AD32="","",INDEX('3.洗い替え職務給表'!$B$6:$HW$56,MATCH('1.メイン'!$BE32,'3.洗い替え職務給表'!$B$6:$B$56,0),MATCH('1.メイン'!$BG32,'3.洗い替え職務給表'!$B$6:$HW$6,0)))</f>
        <v>263100</v>
      </c>
      <c r="BI32" s="29">
        <f t="shared" si="13"/>
        <v>4400</v>
      </c>
      <c r="BJ32" s="563"/>
      <c r="BK32" s="563"/>
      <c r="BL32" s="563"/>
      <c r="BM32" s="563"/>
      <c r="BN32" s="563"/>
      <c r="BO32" s="563"/>
      <c r="BP32" s="59">
        <f t="shared" si="14"/>
        <v>0</v>
      </c>
      <c r="BQ32" s="56">
        <f t="shared" si="15"/>
        <v>263100</v>
      </c>
      <c r="BR32" s="236">
        <f t="shared" si="16"/>
        <v>4400</v>
      </c>
    </row>
    <row r="33" spans="1:70" s="4" customFormat="1" ht="12" customHeight="1" x14ac:dyDescent="0.15">
      <c r="A33" s="62">
        <f>IF(C33="","",COUNTA($C$10:C33))</f>
        <v>24</v>
      </c>
      <c r="B33" s="559">
        <v>1</v>
      </c>
      <c r="C33" s="559" t="s">
        <v>38</v>
      </c>
      <c r="D33" s="560"/>
      <c r="E33" s="560" t="s">
        <v>104</v>
      </c>
      <c r="F33" s="559">
        <v>2</v>
      </c>
      <c r="G33" s="559"/>
      <c r="H33" s="561"/>
      <c r="I33" s="561">
        <v>33736</v>
      </c>
      <c r="J33" s="561">
        <v>43037</v>
      </c>
      <c r="K33" s="53">
        <f t="shared" si="31"/>
        <v>32</v>
      </c>
      <c r="L33" s="53">
        <f t="shared" si="32"/>
        <v>10</v>
      </c>
      <c r="M33" s="53">
        <f t="shared" si="33"/>
        <v>7</v>
      </c>
      <c r="N33" s="53">
        <f t="shared" si="34"/>
        <v>5</v>
      </c>
      <c r="O33" s="562">
        <v>254300</v>
      </c>
      <c r="P33" s="562"/>
      <c r="Q33" s="56">
        <f t="shared" si="2"/>
        <v>254300</v>
      </c>
      <c r="R33" s="563"/>
      <c r="S33" s="563"/>
      <c r="T33" s="563"/>
      <c r="U33" s="563"/>
      <c r="V33" s="563"/>
      <c r="W33" s="563"/>
      <c r="X33" s="59">
        <f t="shared" si="17"/>
        <v>0</v>
      </c>
      <c r="Y33" s="235">
        <f t="shared" si="3"/>
        <v>254300</v>
      </c>
      <c r="Z33" s="230">
        <f t="shared" si="4"/>
        <v>33</v>
      </c>
      <c r="AA33" s="104">
        <f t="shared" si="5"/>
        <v>10</v>
      </c>
      <c r="AB33" s="104">
        <f t="shared" si="6"/>
        <v>8</v>
      </c>
      <c r="AC33" s="104">
        <f t="shared" si="7"/>
        <v>5</v>
      </c>
      <c r="AD33" s="107" t="str">
        <f t="shared" si="18"/>
        <v>C-3</v>
      </c>
      <c r="AE33" s="564" t="s">
        <v>174</v>
      </c>
      <c r="AF33" s="105">
        <f t="shared" si="19"/>
        <v>3</v>
      </c>
      <c r="AG33" s="105">
        <f t="shared" si="20"/>
        <v>3</v>
      </c>
      <c r="AH33" s="105">
        <f>IF($AD33="","",HLOOKUP($AD33,'4.参照データ'!$B$5:$AD$14,8,FALSE)+1)</f>
        <v>21</v>
      </c>
      <c r="AI33" s="105">
        <f>IF($AD33="","",HLOOKUP($AD33,'4.参照データ'!$B$5:$AD$14,10,FALSE)+AH33)</f>
        <v>27</v>
      </c>
      <c r="AJ33" s="105" t="str">
        <f t="shared" si="21"/>
        <v>C-3C</v>
      </c>
      <c r="AK33" s="150">
        <f>IF($AD33="","",INDEX('3.洗い替え職務給表'!$B$6:$HW$56,MATCH('1.メイン'!$AG33,'3.洗い替え職務給表'!$B$6:$B$56,0),MATCH('1.メイン'!$AJ33,'3.洗い替え職務給表'!$B$6:$HW$6,0)))</f>
        <v>256500</v>
      </c>
      <c r="AL33" s="228">
        <f t="shared" si="22"/>
        <v>2200</v>
      </c>
      <c r="AM33" s="195">
        <f t="shared" si="8"/>
        <v>256500</v>
      </c>
      <c r="AN33" s="25" t="str">
        <f t="shared" si="23"/>
        <v>C-3</v>
      </c>
      <c r="AO33" s="565"/>
      <c r="AP33" s="565"/>
      <c r="AQ33" s="66" t="str">
        <f t="shared" si="24"/>
        <v>C-3</v>
      </c>
      <c r="AR33" s="66" t="str">
        <f>IF($C33="","",IF($AN33=$AQ33,"",IF(HLOOKUP($AQ33,'4.参照データ'!$B$5:$AD$14,4,FALSE)="",HLOOKUP($AQ33,'4.参照データ'!$B$5:$AD$14,5,FALSE),HLOOKUP($AQ33,'4.参照データ'!$B$5:$AD$14,4,FALSE))))</f>
        <v/>
      </c>
      <c r="AS33" s="66">
        <f t="shared" si="25"/>
        <v>256500</v>
      </c>
      <c r="AT33" s="27">
        <f>IF($AQ33="","",($AS33-HLOOKUP($AQ33,'4.参照データ'!$B$5:$AD$14,6,FALSE)))</f>
        <v>6600</v>
      </c>
      <c r="AU33" s="25">
        <f>IF($AQ33="","",IF($AO33="",$AG33,IF(ROUNDUP($AT33/HLOOKUP($AQ33,'4.参照データ'!$B$5:$AD$14,7,FALSE),0)&lt;=0,1,ROUNDUP($AT33/HLOOKUP($AQ33,'4.参照データ'!$B$5:$AD$14,7,FALSE),0)+1)))</f>
        <v>3</v>
      </c>
      <c r="AV33" s="25">
        <f t="shared" si="26"/>
        <v>3</v>
      </c>
      <c r="AW33" s="96">
        <f>IF($AQ33="","",($AV33-1)*HLOOKUP($AQ33,'4.参照データ'!$B$5:$AD$14,7,FALSE))</f>
        <v>8800</v>
      </c>
      <c r="AX33" s="27">
        <f t="shared" si="9"/>
        <v>-2200</v>
      </c>
      <c r="AY33" s="25">
        <f>IF($AQ33="","",IF($AO33="",0,IF($AX33&lt;=0,0,ROUNDUP($AX33/HLOOKUP($AQ33,'4.参照データ'!$B$5:$AD$14,9,FALSE),0))))</f>
        <v>0</v>
      </c>
      <c r="AZ33" s="25">
        <f t="shared" si="10"/>
        <v>0</v>
      </c>
      <c r="BA33" s="25">
        <f t="shared" si="27"/>
        <v>3</v>
      </c>
      <c r="BB33" s="25">
        <f>IF($AQ33="","",HLOOKUP($AQ33,'4.参照データ'!$B$5:$AD$14,8,FALSE)+1)</f>
        <v>21</v>
      </c>
      <c r="BC33" s="25">
        <f>IF($AQ33="","",HLOOKUP($AQ33,'4.参照データ'!$B$5:$AD$14,10,FALSE)+BB33)</f>
        <v>27</v>
      </c>
      <c r="BD33" s="25" t="str">
        <f t="shared" si="28"/>
        <v>C-3</v>
      </c>
      <c r="BE33" s="25">
        <f t="shared" si="29"/>
        <v>3</v>
      </c>
      <c r="BF33" s="41" t="str">
        <f t="shared" si="30"/>
        <v/>
      </c>
      <c r="BG33" s="41" t="str">
        <f t="shared" si="12"/>
        <v>C-3C</v>
      </c>
      <c r="BH33" s="28">
        <f>IF($AD33="","",INDEX('3.洗い替え職務給表'!$B$6:$HW$56,MATCH('1.メイン'!$BE33,'3.洗い替え職務給表'!$B$6:$B$56,0),MATCH('1.メイン'!$BG33,'3.洗い替え職務給表'!$B$6:$HW$6,0)))</f>
        <v>256500</v>
      </c>
      <c r="BI33" s="29">
        <f t="shared" si="13"/>
        <v>2200</v>
      </c>
      <c r="BJ33" s="563"/>
      <c r="BK33" s="563"/>
      <c r="BL33" s="563"/>
      <c r="BM33" s="563"/>
      <c r="BN33" s="563"/>
      <c r="BO33" s="563"/>
      <c r="BP33" s="59">
        <f t="shared" si="14"/>
        <v>0</v>
      </c>
      <c r="BQ33" s="56">
        <f t="shared" si="15"/>
        <v>256500</v>
      </c>
      <c r="BR33" s="236">
        <f t="shared" si="16"/>
        <v>2200</v>
      </c>
    </row>
    <row r="34" spans="1:70" s="4" customFormat="1" ht="12" customHeight="1" x14ac:dyDescent="0.15">
      <c r="A34" s="62">
        <f>IF(C34="","",COUNTA($C$10:C34))</f>
        <v>25</v>
      </c>
      <c r="B34" s="559">
        <v>1</v>
      </c>
      <c r="C34" s="559" t="s">
        <v>39</v>
      </c>
      <c r="D34" s="560"/>
      <c r="E34" s="560" t="s">
        <v>78</v>
      </c>
      <c r="F34" s="559">
        <v>3</v>
      </c>
      <c r="G34" s="559"/>
      <c r="H34" s="561"/>
      <c r="I34" s="561">
        <v>31703</v>
      </c>
      <c r="J34" s="561">
        <v>43129</v>
      </c>
      <c r="K34" s="53">
        <f t="shared" si="31"/>
        <v>38</v>
      </c>
      <c r="L34" s="53">
        <f t="shared" si="32"/>
        <v>5</v>
      </c>
      <c r="M34" s="53">
        <f t="shared" si="33"/>
        <v>7</v>
      </c>
      <c r="N34" s="53">
        <f t="shared" si="34"/>
        <v>2</v>
      </c>
      <c r="O34" s="562">
        <v>278000</v>
      </c>
      <c r="P34" s="562"/>
      <c r="Q34" s="56">
        <f t="shared" si="2"/>
        <v>278000</v>
      </c>
      <c r="R34" s="563"/>
      <c r="S34" s="563"/>
      <c r="T34" s="563"/>
      <c r="U34" s="563"/>
      <c r="V34" s="563"/>
      <c r="W34" s="563"/>
      <c r="X34" s="59">
        <f t="shared" si="17"/>
        <v>0</v>
      </c>
      <c r="Y34" s="235">
        <f t="shared" si="3"/>
        <v>278000</v>
      </c>
      <c r="Z34" s="230">
        <f t="shared" si="4"/>
        <v>39</v>
      </c>
      <c r="AA34" s="104">
        <f t="shared" si="5"/>
        <v>5</v>
      </c>
      <c r="AB34" s="104">
        <f t="shared" si="6"/>
        <v>8</v>
      </c>
      <c r="AC34" s="104">
        <f t="shared" si="7"/>
        <v>2</v>
      </c>
      <c r="AD34" s="107" t="str">
        <f t="shared" si="18"/>
        <v>L-1</v>
      </c>
      <c r="AE34" s="564" t="s">
        <v>178</v>
      </c>
      <c r="AF34" s="105">
        <f t="shared" si="19"/>
        <v>4</v>
      </c>
      <c r="AG34" s="105">
        <f t="shared" si="20"/>
        <v>4</v>
      </c>
      <c r="AH34" s="105">
        <f>IF($AD34="","",HLOOKUP($AD34,'4.参照データ'!$B$5:$AD$14,8,FALSE)+1)</f>
        <v>21</v>
      </c>
      <c r="AI34" s="105">
        <f>IF($AD34="","",HLOOKUP($AD34,'4.参照データ'!$B$5:$AD$14,10,FALSE)+AH34)</f>
        <v>30</v>
      </c>
      <c r="AJ34" s="105" t="str">
        <f t="shared" si="21"/>
        <v>L-1B</v>
      </c>
      <c r="AK34" s="150">
        <f>IF($AD34="","",INDEX('3.洗い替え職務給表'!$B$6:$HW$56,MATCH('1.メイン'!$AG34,'3.洗い替え職務給表'!$B$6:$B$56,0),MATCH('1.メイン'!$AJ34,'3.洗い替え職務給表'!$B$6:$HW$6,0)))</f>
        <v>282500</v>
      </c>
      <c r="AL34" s="228">
        <f t="shared" si="22"/>
        <v>4500</v>
      </c>
      <c r="AM34" s="195">
        <f t="shared" si="8"/>
        <v>282500</v>
      </c>
      <c r="AN34" s="25" t="str">
        <f t="shared" si="23"/>
        <v>L-1</v>
      </c>
      <c r="AO34" s="565"/>
      <c r="AP34" s="565"/>
      <c r="AQ34" s="66" t="str">
        <f t="shared" si="24"/>
        <v>L-1</v>
      </c>
      <c r="AR34" s="66" t="str">
        <f>IF($C34="","",IF($AN34=$AQ34,"",IF(HLOOKUP($AQ34,'4.参照データ'!$B$5:$AD$14,4,FALSE)="",HLOOKUP($AQ34,'4.参照データ'!$B$5:$AD$14,5,FALSE),HLOOKUP($AQ34,'4.参照データ'!$B$5:$AD$14,4,FALSE))))</f>
        <v/>
      </c>
      <c r="AS34" s="66">
        <f t="shared" si="25"/>
        <v>282500</v>
      </c>
      <c r="AT34" s="27">
        <f>IF($AQ34="","",($AS34-HLOOKUP($AQ34,'4.参照データ'!$B$5:$AD$14,6,FALSE)))</f>
        <v>13500</v>
      </c>
      <c r="AU34" s="25">
        <f>IF($AQ34="","",IF($AO34="",$AG34,IF(ROUNDUP($AT34/HLOOKUP($AQ34,'4.参照データ'!$B$5:$AD$14,7,FALSE),0)&lt;=0,1,ROUNDUP($AT34/HLOOKUP($AQ34,'4.参照データ'!$B$5:$AD$14,7,FALSE),0)+1)))</f>
        <v>4</v>
      </c>
      <c r="AV34" s="25">
        <f t="shared" si="26"/>
        <v>4</v>
      </c>
      <c r="AW34" s="96">
        <f>IF($AQ34="","",($AV34-1)*HLOOKUP($AQ34,'4.参照データ'!$B$5:$AD$14,7,FALSE))</f>
        <v>13500</v>
      </c>
      <c r="AX34" s="27">
        <f t="shared" si="9"/>
        <v>0</v>
      </c>
      <c r="AY34" s="25">
        <f>IF($AQ34="","",IF($AO34="",0,IF($AX34&lt;=0,0,ROUNDUP($AX34/HLOOKUP($AQ34,'4.参照データ'!$B$5:$AD$14,9,FALSE),0))))</f>
        <v>0</v>
      </c>
      <c r="AZ34" s="25">
        <f t="shared" si="10"/>
        <v>0</v>
      </c>
      <c r="BA34" s="25">
        <f t="shared" si="27"/>
        <v>4</v>
      </c>
      <c r="BB34" s="25">
        <f>IF($AQ34="","",HLOOKUP($AQ34,'4.参照データ'!$B$5:$AD$14,8,FALSE)+1)</f>
        <v>21</v>
      </c>
      <c r="BC34" s="25">
        <f>IF($AQ34="","",HLOOKUP($AQ34,'4.参照データ'!$B$5:$AD$14,10,FALSE)+BB34)</f>
        <v>30</v>
      </c>
      <c r="BD34" s="25" t="str">
        <f t="shared" si="28"/>
        <v>L-1</v>
      </c>
      <c r="BE34" s="25">
        <f t="shared" si="29"/>
        <v>4</v>
      </c>
      <c r="BF34" s="41" t="str">
        <f t="shared" si="30"/>
        <v/>
      </c>
      <c r="BG34" s="41" t="str">
        <f t="shared" si="12"/>
        <v>L-1B</v>
      </c>
      <c r="BH34" s="28">
        <f>IF($AD34="","",INDEX('3.洗い替え職務給表'!$B$6:$HW$56,MATCH('1.メイン'!$BE34,'3.洗い替え職務給表'!$B$6:$B$56,0),MATCH('1.メイン'!$BG34,'3.洗い替え職務給表'!$B$6:$HW$6,0)))</f>
        <v>282500</v>
      </c>
      <c r="BI34" s="29">
        <f t="shared" si="13"/>
        <v>4500</v>
      </c>
      <c r="BJ34" s="563"/>
      <c r="BK34" s="563"/>
      <c r="BL34" s="563"/>
      <c r="BM34" s="563"/>
      <c r="BN34" s="563"/>
      <c r="BO34" s="563"/>
      <c r="BP34" s="59">
        <f t="shared" si="14"/>
        <v>0</v>
      </c>
      <c r="BQ34" s="56">
        <f t="shared" si="15"/>
        <v>282500</v>
      </c>
      <c r="BR34" s="236">
        <f t="shared" si="16"/>
        <v>4500</v>
      </c>
    </row>
    <row r="35" spans="1:70" s="4" customFormat="1" ht="12" customHeight="1" x14ac:dyDescent="0.15">
      <c r="A35" s="62">
        <f>IF(C35="","",COUNTA($C$10:C35))</f>
        <v>26</v>
      </c>
      <c r="B35" s="559">
        <v>1</v>
      </c>
      <c r="C35" s="559" t="s">
        <v>40</v>
      </c>
      <c r="D35" s="560"/>
      <c r="E35" s="560" t="s">
        <v>102</v>
      </c>
      <c r="F35" s="559">
        <v>2</v>
      </c>
      <c r="G35" s="559"/>
      <c r="H35" s="561"/>
      <c r="I35" s="561">
        <v>36784</v>
      </c>
      <c r="J35" s="561">
        <v>43553</v>
      </c>
      <c r="K35" s="53">
        <f t="shared" si="31"/>
        <v>24</v>
      </c>
      <c r="L35" s="53">
        <f t="shared" si="32"/>
        <v>6</v>
      </c>
      <c r="M35" s="53">
        <f t="shared" si="33"/>
        <v>6</v>
      </c>
      <c r="N35" s="53">
        <f t="shared" si="34"/>
        <v>0</v>
      </c>
      <c r="O35" s="562">
        <v>238500</v>
      </c>
      <c r="P35" s="562"/>
      <c r="Q35" s="56">
        <f t="shared" si="2"/>
        <v>238500</v>
      </c>
      <c r="R35" s="563"/>
      <c r="S35" s="563"/>
      <c r="T35" s="563"/>
      <c r="U35" s="563"/>
      <c r="V35" s="563"/>
      <c r="W35" s="563"/>
      <c r="X35" s="59">
        <f t="shared" si="17"/>
        <v>0</v>
      </c>
      <c r="Y35" s="235">
        <f t="shared" si="3"/>
        <v>238500</v>
      </c>
      <c r="Z35" s="230">
        <f t="shared" si="4"/>
        <v>25</v>
      </c>
      <c r="AA35" s="104">
        <f t="shared" si="5"/>
        <v>6</v>
      </c>
      <c r="AB35" s="104">
        <f t="shared" si="6"/>
        <v>7</v>
      </c>
      <c r="AC35" s="104">
        <f t="shared" si="7"/>
        <v>0</v>
      </c>
      <c r="AD35" s="107" t="str">
        <f t="shared" si="18"/>
        <v>C-1</v>
      </c>
      <c r="AE35" s="564" t="s">
        <v>178</v>
      </c>
      <c r="AF35" s="105">
        <f t="shared" si="19"/>
        <v>3</v>
      </c>
      <c r="AG35" s="105">
        <f t="shared" si="20"/>
        <v>3</v>
      </c>
      <c r="AH35" s="105">
        <f>IF($AD35="","",HLOOKUP($AD35,'4.参照データ'!$B$5:$AD$14,8,FALSE)+1)</f>
        <v>21</v>
      </c>
      <c r="AI35" s="105">
        <f>IF($AD35="","",HLOOKUP($AD35,'4.参照データ'!$B$5:$AD$14,10,FALSE)+AH35)</f>
        <v>29</v>
      </c>
      <c r="AJ35" s="105" t="str">
        <f t="shared" si="21"/>
        <v>C-1B</v>
      </c>
      <c r="AK35" s="150">
        <f>IF($AD35="","",INDEX('3.洗い替え職務給表'!$B$6:$HW$56,MATCH('1.メイン'!$AG35,'3.洗い替え職務給表'!$B$6:$B$56,0),MATCH('1.メイン'!$AJ35,'3.洗い替え職務給表'!$B$6:$HW$6,0)))</f>
        <v>242900</v>
      </c>
      <c r="AL35" s="228">
        <f t="shared" si="22"/>
        <v>4400</v>
      </c>
      <c r="AM35" s="195">
        <f t="shared" si="8"/>
        <v>242900</v>
      </c>
      <c r="AN35" s="25" t="str">
        <f t="shared" si="23"/>
        <v>C-1</v>
      </c>
      <c r="AO35" s="565"/>
      <c r="AP35" s="565"/>
      <c r="AQ35" s="66" t="str">
        <f t="shared" si="24"/>
        <v>C-1</v>
      </c>
      <c r="AR35" s="66" t="str">
        <f>IF($C35="","",IF($AN35=$AQ35,"",IF(HLOOKUP($AQ35,'4.参照データ'!$B$5:$AD$14,4,FALSE)="",HLOOKUP($AQ35,'4.参照データ'!$B$5:$AD$14,5,FALSE),HLOOKUP($AQ35,'4.参照データ'!$B$5:$AD$14,4,FALSE))))</f>
        <v/>
      </c>
      <c r="AS35" s="66">
        <f t="shared" si="25"/>
        <v>242900</v>
      </c>
      <c r="AT35" s="27">
        <f>IF($AQ35="","",($AS35-HLOOKUP($AQ35,'4.参照データ'!$B$5:$AD$14,6,FALSE)))</f>
        <v>8800</v>
      </c>
      <c r="AU35" s="25">
        <f>IF($AQ35="","",IF($AO35="",$AG35,IF(ROUNDUP($AT35/HLOOKUP($AQ35,'4.参照データ'!$B$5:$AD$14,7,FALSE),0)&lt;=0,1,ROUNDUP($AT35/HLOOKUP($AQ35,'4.参照データ'!$B$5:$AD$14,7,FALSE),0)+1)))</f>
        <v>3</v>
      </c>
      <c r="AV35" s="25">
        <f t="shared" si="26"/>
        <v>3</v>
      </c>
      <c r="AW35" s="96">
        <f>IF($AQ35="","",($AV35-1)*HLOOKUP($AQ35,'4.参照データ'!$B$5:$AD$14,7,FALSE))</f>
        <v>8800</v>
      </c>
      <c r="AX35" s="27">
        <f t="shared" si="9"/>
        <v>0</v>
      </c>
      <c r="AY35" s="25">
        <f>IF($AQ35="","",IF($AO35="",0,IF($AX35&lt;=0,0,ROUNDUP($AX35/HLOOKUP($AQ35,'4.参照データ'!$B$5:$AD$14,9,FALSE),0))))</f>
        <v>0</v>
      </c>
      <c r="AZ35" s="25">
        <f t="shared" si="10"/>
        <v>0</v>
      </c>
      <c r="BA35" s="25">
        <f t="shared" si="27"/>
        <v>3</v>
      </c>
      <c r="BB35" s="25">
        <f>IF($AQ35="","",HLOOKUP($AQ35,'4.参照データ'!$B$5:$AD$14,8,FALSE)+1)</f>
        <v>21</v>
      </c>
      <c r="BC35" s="25">
        <f>IF($AQ35="","",HLOOKUP($AQ35,'4.参照データ'!$B$5:$AD$14,10,FALSE)+BB35)</f>
        <v>29</v>
      </c>
      <c r="BD35" s="25" t="str">
        <f t="shared" si="28"/>
        <v>C-1</v>
      </c>
      <c r="BE35" s="25">
        <f t="shared" si="29"/>
        <v>3</v>
      </c>
      <c r="BF35" s="41" t="str">
        <f t="shared" si="30"/>
        <v/>
      </c>
      <c r="BG35" s="41" t="str">
        <f t="shared" si="12"/>
        <v>C-1B</v>
      </c>
      <c r="BH35" s="28">
        <f>IF($AD35="","",INDEX('3.洗い替え職務給表'!$B$6:$HW$56,MATCH('1.メイン'!$BE35,'3.洗い替え職務給表'!$B$6:$B$56,0),MATCH('1.メイン'!$BG35,'3.洗い替え職務給表'!$B$6:$HW$6,0)))</f>
        <v>242900</v>
      </c>
      <c r="BI35" s="29">
        <f t="shared" si="13"/>
        <v>4400</v>
      </c>
      <c r="BJ35" s="563"/>
      <c r="BK35" s="563"/>
      <c r="BL35" s="563"/>
      <c r="BM35" s="563"/>
      <c r="BN35" s="563"/>
      <c r="BO35" s="563"/>
      <c r="BP35" s="59">
        <f t="shared" si="14"/>
        <v>0</v>
      </c>
      <c r="BQ35" s="56">
        <f t="shared" si="15"/>
        <v>242900</v>
      </c>
      <c r="BR35" s="236">
        <f t="shared" si="16"/>
        <v>4400</v>
      </c>
    </row>
    <row r="36" spans="1:70" s="4" customFormat="1" ht="12" customHeight="1" x14ac:dyDescent="0.15">
      <c r="A36" s="62">
        <f>IF(C36="","",COUNTA($C$10:C36))</f>
        <v>27</v>
      </c>
      <c r="B36" s="559">
        <v>1</v>
      </c>
      <c r="C36" s="559" t="s">
        <v>41</v>
      </c>
      <c r="D36" s="560"/>
      <c r="E36" s="560" t="s">
        <v>105</v>
      </c>
      <c r="F36" s="559">
        <v>3</v>
      </c>
      <c r="G36" s="559"/>
      <c r="H36" s="561"/>
      <c r="I36" s="561">
        <v>33688</v>
      </c>
      <c r="J36" s="561">
        <v>43919</v>
      </c>
      <c r="K36" s="53">
        <f t="shared" si="31"/>
        <v>33</v>
      </c>
      <c r="L36" s="53">
        <f t="shared" si="32"/>
        <v>0</v>
      </c>
      <c r="M36" s="53">
        <f t="shared" si="33"/>
        <v>5</v>
      </c>
      <c r="N36" s="53">
        <f t="shared" si="34"/>
        <v>0</v>
      </c>
      <c r="O36" s="562">
        <v>266600</v>
      </c>
      <c r="P36" s="562"/>
      <c r="Q36" s="56">
        <f t="shared" si="2"/>
        <v>266600</v>
      </c>
      <c r="R36" s="563"/>
      <c r="S36" s="563"/>
      <c r="T36" s="563"/>
      <c r="U36" s="563"/>
      <c r="V36" s="563"/>
      <c r="W36" s="563"/>
      <c r="X36" s="59">
        <f t="shared" si="17"/>
        <v>0</v>
      </c>
      <c r="Y36" s="235">
        <f t="shared" si="3"/>
        <v>266600</v>
      </c>
      <c r="Z36" s="230">
        <f t="shared" si="4"/>
        <v>34</v>
      </c>
      <c r="AA36" s="104">
        <f t="shared" si="5"/>
        <v>0</v>
      </c>
      <c r="AB36" s="104">
        <f t="shared" si="6"/>
        <v>6</v>
      </c>
      <c r="AC36" s="104">
        <f t="shared" si="7"/>
        <v>0</v>
      </c>
      <c r="AD36" s="107" t="str">
        <f t="shared" si="18"/>
        <v>C-4</v>
      </c>
      <c r="AE36" s="564" t="s">
        <v>178</v>
      </c>
      <c r="AF36" s="105">
        <f t="shared" si="19"/>
        <v>4</v>
      </c>
      <c r="AG36" s="105">
        <f t="shared" si="20"/>
        <v>4</v>
      </c>
      <c r="AH36" s="105">
        <f>IF($AD36="","",HLOOKUP($AD36,'4.参照データ'!$B$5:$AD$14,8,FALSE)+1)</f>
        <v>21</v>
      </c>
      <c r="AI36" s="105">
        <f>IF($AD36="","",HLOOKUP($AD36,'4.参照データ'!$B$5:$AD$14,10,FALSE)+AH36)</f>
        <v>26</v>
      </c>
      <c r="AJ36" s="105" t="str">
        <f t="shared" si="21"/>
        <v>C-4B</v>
      </c>
      <c r="AK36" s="150">
        <f>IF($AD36="","",INDEX('3.洗い替え職務給表'!$B$6:$HW$56,MATCH('1.メイン'!$AG36,'3.洗い替え職務給表'!$B$6:$B$56,0),MATCH('1.メイン'!$AJ36,'3.洗い替え職務給表'!$B$6:$HW$6,0)))</f>
        <v>271000</v>
      </c>
      <c r="AL36" s="228">
        <f t="shared" si="22"/>
        <v>4400</v>
      </c>
      <c r="AM36" s="195">
        <f t="shared" si="8"/>
        <v>271000</v>
      </c>
      <c r="AN36" s="25" t="str">
        <f t="shared" si="23"/>
        <v>C-4</v>
      </c>
      <c r="AO36" s="565"/>
      <c r="AP36" s="565"/>
      <c r="AQ36" s="66" t="str">
        <f t="shared" si="24"/>
        <v>C-4</v>
      </c>
      <c r="AR36" s="66" t="str">
        <f>IF($C36="","",IF($AN36=$AQ36,"",IF(HLOOKUP($AQ36,'4.参照データ'!$B$5:$AD$14,4,FALSE)="",HLOOKUP($AQ36,'4.参照データ'!$B$5:$AD$14,5,FALSE),HLOOKUP($AQ36,'4.参照データ'!$B$5:$AD$14,4,FALSE))))</f>
        <v/>
      </c>
      <c r="AS36" s="66">
        <f t="shared" si="25"/>
        <v>271000</v>
      </c>
      <c r="AT36" s="27">
        <f>IF($AQ36="","",($AS36-HLOOKUP($AQ36,'4.参照データ'!$B$5:$AD$14,6,FALSE)))</f>
        <v>13200</v>
      </c>
      <c r="AU36" s="25">
        <f>IF($AQ36="","",IF($AO36="",$AG36,IF(ROUNDUP($AT36/HLOOKUP($AQ36,'4.参照データ'!$B$5:$AD$14,7,FALSE),0)&lt;=0,1,ROUNDUP($AT36/HLOOKUP($AQ36,'4.参照データ'!$B$5:$AD$14,7,FALSE),0)+1)))</f>
        <v>4</v>
      </c>
      <c r="AV36" s="25">
        <f t="shared" si="26"/>
        <v>4</v>
      </c>
      <c r="AW36" s="96">
        <f>IF($AQ36="","",($AV36-1)*HLOOKUP($AQ36,'4.参照データ'!$B$5:$AD$14,7,FALSE))</f>
        <v>13200</v>
      </c>
      <c r="AX36" s="27">
        <f t="shared" si="9"/>
        <v>0</v>
      </c>
      <c r="AY36" s="25">
        <f>IF($AQ36="","",IF($AO36="",0,IF($AX36&lt;=0,0,ROUNDUP($AX36/HLOOKUP($AQ36,'4.参照データ'!$B$5:$AD$14,9,FALSE),0))))</f>
        <v>0</v>
      </c>
      <c r="AZ36" s="25">
        <f t="shared" si="10"/>
        <v>0</v>
      </c>
      <c r="BA36" s="25">
        <f t="shared" si="27"/>
        <v>4</v>
      </c>
      <c r="BB36" s="25">
        <f>IF($AQ36="","",HLOOKUP($AQ36,'4.参照データ'!$B$5:$AD$14,8,FALSE)+1)</f>
        <v>21</v>
      </c>
      <c r="BC36" s="25">
        <f>IF($AQ36="","",HLOOKUP($AQ36,'4.参照データ'!$B$5:$AD$14,10,FALSE)+BB36)</f>
        <v>26</v>
      </c>
      <c r="BD36" s="25" t="str">
        <f t="shared" si="28"/>
        <v>C-4</v>
      </c>
      <c r="BE36" s="25">
        <f t="shared" si="29"/>
        <v>4</v>
      </c>
      <c r="BF36" s="41" t="str">
        <f t="shared" si="30"/>
        <v/>
      </c>
      <c r="BG36" s="41" t="str">
        <f t="shared" si="12"/>
        <v>C-4B</v>
      </c>
      <c r="BH36" s="28">
        <f>IF($AD36="","",INDEX('3.洗い替え職務給表'!$B$6:$HW$56,MATCH('1.メイン'!$BE36,'3.洗い替え職務給表'!$B$6:$B$56,0),MATCH('1.メイン'!$BG36,'3.洗い替え職務給表'!$B$6:$HW$6,0)))</f>
        <v>271000</v>
      </c>
      <c r="BI36" s="29">
        <f t="shared" si="13"/>
        <v>4400</v>
      </c>
      <c r="BJ36" s="563"/>
      <c r="BK36" s="563"/>
      <c r="BL36" s="563"/>
      <c r="BM36" s="563"/>
      <c r="BN36" s="563"/>
      <c r="BO36" s="563"/>
      <c r="BP36" s="59">
        <f t="shared" si="14"/>
        <v>0</v>
      </c>
      <c r="BQ36" s="56">
        <f t="shared" si="15"/>
        <v>271000</v>
      </c>
      <c r="BR36" s="236">
        <f t="shared" si="16"/>
        <v>4400</v>
      </c>
    </row>
    <row r="37" spans="1:70" s="4" customFormat="1" ht="12" customHeight="1" x14ac:dyDescent="0.15">
      <c r="A37" s="62">
        <f>IF(C37="","",COUNTA($C$10:C37))</f>
        <v>28</v>
      </c>
      <c r="B37" s="559">
        <v>1</v>
      </c>
      <c r="C37" s="559" t="s">
        <v>42</v>
      </c>
      <c r="D37" s="560"/>
      <c r="E37" s="560" t="s">
        <v>81</v>
      </c>
      <c r="F37" s="559">
        <v>2</v>
      </c>
      <c r="G37" s="559"/>
      <c r="H37" s="561"/>
      <c r="I37" s="561">
        <v>24161</v>
      </c>
      <c r="J37" s="561">
        <v>44072</v>
      </c>
      <c r="K37" s="53">
        <f t="shared" si="31"/>
        <v>59</v>
      </c>
      <c r="L37" s="53">
        <f t="shared" si="32"/>
        <v>1</v>
      </c>
      <c r="M37" s="53">
        <f t="shared" si="33"/>
        <v>4</v>
      </c>
      <c r="N37" s="53">
        <f t="shared" si="34"/>
        <v>7</v>
      </c>
      <c r="O37" s="562">
        <v>310700</v>
      </c>
      <c r="P37" s="562"/>
      <c r="Q37" s="56">
        <f t="shared" si="2"/>
        <v>310700</v>
      </c>
      <c r="R37" s="563"/>
      <c r="S37" s="563"/>
      <c r="T37" s="563"/>
      <c r="U37" s="563"/>
      <c r="V37" s="563"/>
      <c r="W37" s="563"/>
      <c r="X37" s="59">
        <f t="shared" si="17"/>
        <v>0</v>
      </c>
      <c r="Y37" s="235">
        <f t="shared" si="3"/>
        <v>310700</v>
      </c>
      <c r="Z37" s="230">
        <f t="shared" si="4"/>
        <v>60</v>
      </c>
      <c r="AA37" s="104">
        <f t="shared" si="5"/>
        <v>1</v>
      </c>
      <c r="AB37" s="104">
        <f t="shared" si="6"/>
        <v>5</v>
      </c>
      <c r="AC37" s="104">
        <f t="shared" si="7"/>
        <v>7</v>
      </c>
      <c r="AD37" s="107" t="str">
        <f t="shared" si="18"/>
        <v>S-1</v>
      </c>
      <c r="AE37" s="564" t="s">
        <v>178</v>
      </c>
      <c r="AF37" s="105">
        <f t="shared" si="19"/>
        <v>2</v>
      </c>
      <c r="AG37" s="105">
        <f t="shared" si="20"/>
        <v>2</v>
      </c>
      <c r="AH37" s="105">
        <f>IF($AD37="","",HLOOKUP($AD37,'4.参照データ'!$B$5:$AD$14,8,FALSE)+1)</f>
        <v>21</v>
      </c>
      <c r="AI37" s="105">
        <f>IF($AD37="","",HLOOKUP($AD37,'4.参照データ'!$B$5:$AD$14,10,FALSE)+AH37)</f>
        <v>26</v>
      </c>
      <c r="AJ37" s="105" t="str">
        <f t="shared" si="21"/>
        <v>S-1B</v>
      </c>
      <c r="AK37" s="150">
        <f>IF($AD37="","",INDEX('3.洗い替え職務給表'!$B$6:$HW$56,MATCH('1.メイン'!$AG37,'3.洗い替え職務給表'!$B$6:$B$56,0),MATCH('1.メイン'!$AJ37,'3.洗い替え職務給表'!$B$6:$HW$6,0)))</f>
        <v>310700</v>
      </c>
      <c r="AL37" s="228">
        <f t="shared" si="22"/>
        <v>0</v>
      </c>
      <c r="AM37" s="195">
        <f t="shared" si="8"/>
        <v>310700</v>
      </c>
      <c r="AN37" s="25" t="str">
        <f t="shared" si="23"/>
        <v>S-1</v>
      </c>
      <c r="AO37" s="565"/>
      <c r="AP37" s="565"/>
      <c r="AQ37" s="66" t="str">
        <f t="shared" si="24"/>
        <v>S-1</v>
      </c>
      <c r="AR37" s="66" t="str">
        <f>IF($C37="","",IF($AN37=$AQ37,"",IF(HLOOKUP($AQ37,'4.参照データ'!$B$5:$AD$14,4,FALSE)="",HLOOKUP($AQ37,'4.参照データ'!$B$5:$AD$14,5,FALSE),HLOOKUP($AQ37,'4.参照データ'!$B$5:$AD$14,4,FALSE))))</f>
        <v/>
      </c>
      <c r="AS37" s="66">
        <f t="shared" si="25"/>
        <v>310700</v>
      </c>
      <c r="AT37" s="27">
        <f>IF($AQ37="","",($AS37-HLOOKUP($AQ37,'4.参照データ'!$B$5:$AD$14,6,FALSE)))</f>
        <v>5700</v>
      </c>
      <c r="AU37" s="25">
        <f>IF($AQ37="","",IF($AO37="",$AG37,IF(ROUNDUP($AT37/HLOOKUP($AQ37,'4.参照データ'!$B$5:$AD$14,7,FALSE),0)&lt;=0,1,ROUNDUP($AT37/HLOOKUP($AQ37,'4.参照データ'!$B$5:$AD$14,7,FALSE),0)+1)))</f>
        <v>2</v>
      </c>
      <c r="AV37" s="25">
        <f t="shared" si="26"/>
        <v>2</v>
      </c>
      <c r="AW37" s="96">
        <f>IF($AQ37="","",($AV37-1)*HLOOKUP($AQ37,'4.参照データ'!$B$5:$AD$14,7,FALSE))</f>
        <v>5700</v>
      </c>
      <c r="AX37" s="27">
        <f t="shared" si="9"/>
        <v>0</v>
      </c>
      <c r="AY37" s="25">
        <f>IF($AQ37="","",IF($AO37="",0,IF($AX37&lt;=0,0,ROUNDUP($AX37/HLOOKUP($AQ37,'4.参照データ'!$B$5:$AD$14,9,FALSE),0))))</f>
        <v>0</v>
      </c>
      <c r="AZ37" s="25">
        <f t="shared" si="10"/>
        <v>2</v>
      </c>
      <c r="BA37" s="25">
        <f t="shared" si="27"/>
        <v>2</v>
      </c>
      <c r="BB37" s="25">
        <f>IF($AQ37="","",HLOOKUP($AQ37,'4.参照データ'!$B$5:$AD$14,8,FALSE)+1)</f>
        <v>21</v>
      </c>
      <c r="BC37" s="25">
        <f>IF($AQ37="","",HLOOKUP($AQ37,'4.参照データ'!$B$5:$AD$14,10,FALSE)+BB37)</f>
        <v>26</v>
      </c>
      <c r="BD37" s="25" t="str">
        <f t="shared" si="28"/>
        <v>S-1</v>
      </c>
      <c r="BE37" s="25">
        <f t="shared" si="29"/>
        <v>2</v>
      </c>
      <c r="BF37" s="41" t="str">
        <f t="shared" si="30"/>
        <v/>
      </c>
      <c r="BG37" s="41" t="str">
        <f t="shared" si="12"/>
        <v>S-1B</v>
      </c>
      <c r="BH37" s="28">
        <f>IF($AD37="","",INDEX('3.洗い替え職務給表'!$B$6:$HW$56,MATCH('1.メイン'!$BE37,'3.洗い替え職務給表'!$B$6:$B$56,0),MATCH('1.メイン'!$BG37,'3.洗い替え職務給表'!$B$6:$HW$6,0)))</f>
        <v>310700</v>
      </c>
      <c r="BI37" s="29">
        <f t="shared" si="13"/>
        <v>0</v>
      </c>
      <c r="BJ37" s="563"/>
      <c r="BK37" s="563"/>
      <c r="BL37" s="563"/>
      <c r="BM37" s="563"/>
      <c r="BN37" s="563"/>
      <c r="BO37" s="563"/>
      <c r="BP37" s="59">
        <f t="shared" si="14"/>
        <v>0</v>
      </c>
      <c r="BQ37" s="56">
        <f t="shared" si="15"/>
        <v>310700</v>
      </c>
      <c r="BR37" s="236">
        <f t="shared" si="16"/>
        <v>0</v>
      </c>
    </row>
    <row r="38" spans="1:70" s="4" customFormat="1" ht="12" customHeight="1" x14ac:dyDescent="0.15">
      <c r="A38" s="62">
        <f>IF(C38="","",COUNTA($C$10:C38))</f>
        <v>29</v>
      </c>
      <c r="B38" s="559">
        <v>1</v>
      </c>
      <c r="C38" s="559" t="s">
        <v>43</v>
      </c>
      <c r="D38" s="560"/>
      <c r="E38" s="560" t="s">
        <v>76</v>
      </c>
      <c r="F38" s="559">
        <v>2</v>
      </c>
      <c r="G38" s="559"/>
      <c r="H38" s="561"/>
      <c r="I38" s="561">
        <v>37578</v>
      </c>
      <c r="J38" s="561">
        <v>44421</v>
      </c>
      <c r="K38" s="53">
        <f t="shared" si="31"/>
        <v>22</v>
      </c>
      <c r="L38" s="53">
        <f t="shared" si="32"/>
        <v>4</v>
      </c>
      <c r="M38" s="53">
        <f t="shared" si="33"/>
        <v>3</v>
      </c>
      <c r="N38" s="53">
        <f t="shared" si="34"/>
        <v>7</v>
      </c>
      <c r="O38" s="562">
        <v>205600</v>
      </c>
      <c r="P38" s="562"/>
      <c r="Q38" s="56">
        <f t="shared" si="2"/>
        <v>205600</v>
      </c>
      <c r="R38" s="563"/>
      <c r="S38" s="563"/>
      <c r="T38" s="563"/>
      <c r="U38" s="563"/>
      <c r="V38" s="563"/>
      <c r="W38" s="563"/>
      <c r="X38" s="59">
        <f t="shared" si="17"/>
        <v>0</v>
      </c>
      <c r="Y38" s="235">
        <f t="shared" si="3"/>
        <v>205600</v>
      </c>
      <c r="Z38" s="230">
        <f t="shared" si="4"/>
        <v>23</v>
      </c>
      <c r="AA38" s="104">
        <f t="shared" si="5"/>
        <v>4</v>
      </c>
      <c r="AB38" s="104">
        <f t="shared" si="6"/>
        <v>4</v>
      </c>
      <c r="AC38" s="104">
        <f t="shared" si="7"/>
        <v>7</v>
      </c>
      <c r="AD38" s="107" t="str">
        <f t="shared" si="18"/>
        <v>J-2</v>
      </c>
      <c r="AE38" s="564" t="s">
        <v>178</v>
      </c>
      <c r="AF38" s="105">
        <f t="shared" si="19"/>
        <v>3</v>
      </c>
      <c r="AG38" s="105">
        <f t="shared" si="20"/>
        <v>3</v>
      </c>
      <c r="AH38" s="105">
        <f>IF($AD38="","",HLOOKUP($AD38,'4.参照データ'!$B$5:$AD$14,8,FALSE)+1)</f>
        <v>16</v>
      </c>
      <c r="AI38" s="105">
        <f>IF($AD38="","",HLOOKUP($AD38,'4.参照データ'!$B$5:$AD$14,10,FALSE)+AH38)</f>
        <v>27</v>
      </c>
      <c r="AJ38" s="105" t="str">
        <f t="shared" si="21"/>
        <v>J-2B</v>
      </c>
      <c r="AK38" s="150">
        <f>IF($AD38="","",INDEX('3.洗い替え職務給表'!$B$6:$HW$56,MATCH('1.メイン'!$AG38,'3.洗い替え職務給表'!$B$6:$B$56,0),MATCH('1.メイン'!$AJ38,'3.洗い替え職務給表'!$B$6:$HW$6,0)))</f>
        <v>211900</v>
      </c>
      <c r="AL38" s="228">
        <f t="shared" si="22"/>
        <v>6300</v>
      </c>
      <c r="AM38" s="195">
        <f t="shared" si="8"/>
        <v>211900</v>
      </c>
      <c r="AN38" s="25" t="str">
        <f t="shared" si="23"/>
        <v>J-2</v>
      </c>
      <c r="AO38" s="565"/>
      <c r="AP38" s="565"/>
      <c r="AQ38" s="66" t="str">
        <f t="shared" si="24"/>
        <v>J-2</v>
      </c>
      <c r="AR38" s="66" t="str">
        <f>IF($C38="","",IF($AN38=$AQ38,"",IF(HLOOKUP($AQ38,'4.参照データ'!$B$5:$AD$14,4,FALSE)="",HLOOKUP($AQ38,'4.参照データ'!$B$5:$AD$14,5,FALSE),HLOOKUP($AQ38,'4.参照データ'!$B$5:$AD$14,4,FALSE))))</f>
        <v/>
      </c>
      <c r="AS38" s="66">
        <f t="shared" si="25"/>
        <v>211900</v>
      </c>
      <c r="AT38" s="27">
        <f>IF($AQ38="","",($AS38-HLOOKUP($AQ38,'4.参照データ'!$B$5:$AD$14,6,FALSE)))</f>
        <v>12600</v>
      </c>
      <c r="AU38" s="25">
        <f>IF($AQ38="","",IF($AO38="",$AG38,IF(ROUNDUP($AT38/HLOOKUP($AQ38,'4.参照データ'!$B$5:$AD$14,7,FALSE),0)&lt;=0,1,ROUNDUP($AT38/HLOOKUP($AQ38,'4.参照データ'!$B$5:$AD$14,7,FALSE),0)+1)))</f>
        <v>3</v>
      </c>
      <c r="AV38" s="25">
        <f t="shared" si="26"/>
        <v>3</v>
      </c>
      <c r="AW38" s="96">
        <f>IF($AQ38="","",($AV38-1)*HLOOKUP($AQ38,'4.参照データ'!$B$5:$AD$14,7,FALSE))</f>
        <v>12600</v>
      </c>
      <c r="AX38" s="27">
        <f t="shared" si="9"/>
        <v>0</v>
      </c>
      <c r="AY38" s="25">
        <f>IF($AQ38="","",IF($AO38="",0,IF($AX38&lt;=0,0,ROUNDUP($AX38/HLOOKUP($AQ38,'4.参照データ'!$B$5:$AD$14,9,FALSE),0))))</f>
        <v>0</v>
      </c>
      <c r="AZ38" s="25">
        <f t="shared" si="10"/>
        <v>0</v>
      </c>
      <c r="BA38" s="25">
        <f t="shared" si="27"/>
        <v>3</v>
      </c>
      <c r="BB38" s="25">
        <f>IF($AQ38="","",HLOOKUP($AQ38,'4.参照データ'!$B$5:$AD$14,8,FALSE)+1)</f>
        <v>16</v>
      </c>
      <c r="BC38" s="25">
        <f>IF($AQ38="","",HLOOKUP($AQ38,'4.参照データ'!$B$5:$AD$14,10,FALSE)+BB38)</f>
        <v>27</v>
      </c>
      <c r="BD38" s="25" t="str">
        <f t="shared" si="28"/>
        <v>J-2</v>
      </c>
      <c r="BE38" s="25">
        <f t="shared" si="29"/>
        <v>3</v>
      </c>
      <c r="BF38" s="41" t="str">
        <f t="shared" si="30"/>
        <v/>
      </c>
      <c r="BG38" s="41" t="str">
        <f t="shared" si="12"/>
        <v>J-2B</v>
      </c>
      <c r="BH38" s="28">
        <f>IF($AD38="","",INDEX('3.洗い替え職務給表'!$B$6:$HW$56,MATCH('1.メイン'!$BE38,'3.洗い替え職務給表'!$B$6:$B$56,0),MATCH('1.メイン'!$BG38,'3.洗い替え職務給表'!$B$6:$HW$6,0)))</f>
        <v>211900</v>
      </c>
      <c r="BI38" s="29">
        <f t="shared" si="13"/>
        <v>6300</v>
      </c>
      <c r="BJ38" s="563"/>
      <c r="BK38" s="563"/>
      <c r="BL38" s="563"/>
      <c r="BM38" s="563"/>
      <c r="BN38" s="563"/>
      <c r="BO38" s="563"/>
      <c r="BP38" s="59">
        <f t="shared" si="14"/>
        <v>0</v>
      </c>
      <c r="BQ38" s="56">
        <f t="shared" si="15"/>
        <v>211900</v>
      </c>
      <c r="BR38" s="236">
        <f t="shared" si="16"/>
        <v>6300</v>
      </c>
    </row>
    <row r="39" spans="1:70" s="4" customFormat="1" ht="12" customHeight="1" x14ac:dyDescent="0.15">
      <c r="A39" s="62">
        <f>IF(C39="","",COUNTA($C$10:C39))</f>
        <v>30</v>
      </c>
      <c r="B39" s="559">
        <v>1</v>
      </c>
      <c r="C39" s="559" t="s">
        <v>44</v>
      </c>
      <c r="D39" s="560"/>
      <c r="E39" s="560" t="s">
        <v>105</v>
      </c>
      <c r="F39" s="559">
        <v>4</v>
      </c>
      <c r="G39" s="559"/>
      <c r="H39" s="561"/>
      <c r="I39" s="561">
        <v>32478</v>
      </c>
      <c r="J39" s="561">
        <v>39719</v>
      </c>
      <c r="K39" s="53">
        <f t="shared" si="31"/>
        <v>36</v>
      </c>
      <c r="L39" s="53">
        <f t="shared" si="32"/>
        <v>4</v>
      </c>
      <c r="M39" s="53">
        <f t="shared" si="33"/>
        <v>16</v>
      </c>
      <c r="N39" s="53">
        <f t="shared" si="34"/>
        <v>6</v>
      </c>
      <c r="O39" s="562">
        <v>271000</v>
      </c>
      <c r="P39" s="562"/>
      <c r="Q39" s="56">
        <f t="shared" si="2"/>
        <v>271000</v>
      </c>
      <c r="R39" s="563"/>
      <c r="S39" s="563"/>
      <c r="T39" s="563"/>
      <c r="U39" s="563"/>
      <c r="V39" s="563"/>
      <c r="W39" s="563"/>
      <c r="X39" s="59">
        <f t="shared" si="17"/>
        <v>0</v>
      </c>
      <c r="Y39" s="235">
        <f t="shared" si="3"/>
        <v>271000</v>
      </c>
      <c r="Z39" s="230">
        <f t="shared" si="4"/>
        <v>37</v>
      </c>
      <c r="AA39" s="104">
        <f t="shared" si="5"/>
        <v>4</v>
      </c>
      <c r="AB39" s="104">
        <f t="shared" si="6"/>
        <v>17</v>
      </c>
      <c r="AC39" s="104">
        <f t="shared" si="7"/>
        <v>6</v>
      </c>
      <c r="AD39" s="107" t="str">
        <f t="shared" si="18"/>
        <v>C-4</v>
      </c>
      <c r="AE39" s="564" t="s">
        <v>178</v>
      </c>
      <c r="AF39" s="105">
        <f t="shared" si="19"/>
        <v>5</v>
      </c>
      <c r="AG39" s="105">
        <f t="shared" si="20"/>
        <v>5</v>
      </c>
      <c r="AH39" s="105">
        <f>IF($AD39="","",HLOOKUP($AD39,'4.参照データ'!$B$5:$AD$14,8,FALSE)+1)</f>
        <v>21</v>
      </c>
      <c r="AI39" s="105">
        <f>IF($AD39="","",HLOOKUP($AD39,'4.参照データ'!$B$5:$AD$14,10,FALSE)+AH39)</f>
        <v>26</v>
      </c>
      <c r="AJ39" s="105" t="str">
        <f t="shared" si="21"/>
        <v>C-4B</v>
      </c>
      <c r="AK39" s="150">
        <f>IF($AD39="","",INDEX('3.洗い替え職務給表'!$B$6:$HW$56,MATCH('1.メイン'!$AG39,'3.洗い替え職務給表'!$B$6:$B$56,0),MATCH('1.メイン'!$AJ39,'3.洗い替え職務給表'!$B$6:$HW$6,0)))</f>
        <v>275400</v>
      </c>
      <c r="AL39" s="228">
        <f t="shared" si="22"/>
        <v>4400</v>
      </c>
      <c r="AM39" s="195">
        <f t="shared" si="8"/>
        <v>275400</v>
      </c>
      <c r="AN39" s="25" t="str">
        <f t="shared" si="23"/>
        <v>C-4</v>
      </c>
      <c r="AO39" s="565"/>
      <c r="AP39" s="565"/>
      <c r="AQ39" s="66" t="str">
        <f t="shared" si="24"/>
        <v>C-4</v>
      </c>
      <c r="AR39" s="66" t="str">
        <f>IF($C39="","",IF($AN39=$AQ39,"",IF(HLOOKUP($AQ39,'4.参照データ'!$B$5:$AD$14,4,FALSE)="",HLOOKUP($AQ39,'4.参照データ'!$B$5:$AD$14,5,FALSE),HLOOKUP($AQ39,'4.参照データ'!$B$5:$AD$14,4,FALSE))))</f>
        <v/>
      </c>
      <c r="AS39" s="66">
        <f t="shared" si="25"/>
        <v>275400</v>
      </c>
      <c r="AT39" s="27">
        <f>IF($AQ39="","",($AS39-HLOOKUP($AQ39,'4.参照データ'!$B$5:$AD$14,6,FALSE)))</f>
        <v>17600</v>
      </c>
      <c r="AU39" s="25">
        <f>IF($AQ39="","",IF($AO39="",$AG39,IF(ROUNDUP($AT39/HLOOKUP($AQ39,'4.参照データ'!$B$5:$AD$14,7,FALSE),0)&lt;=0,1,ROUNDUP($AT39/HLOOKUP($AQ39,'4.参照データ'!$B$5:$AD$14,7,FALSE),0)+1)))</f>
        <v>5</v>
      </c>
      <c r="AV39" s="25">
        <f t="shared" si="26"/>
        <v>5</v>
      </c>
      <c r="AW39" s="96">
        <f>IF($AQ39="","",($AV39-1)*HLOOKUP($AQ39,'4.参照データ'!$B$5:$AD$14,7,FALSE))</f>
        <v>17600</v>
      </c>
      <c r="AX39" s="27">
        <f t="shared" si="9"/>
        <v>0</v>
      </c>
      <c r="AY39" s="25">
        <f>IF($AQ39="","",IF($AO39="",0,IF($AX39&lt;=0,0,ROUNDUP($AX39/HLOOKUP($AQ39,'4.参照データ'!$B$5:$AD$14,9,FALSE),0))))</f>
        <v>0</v>
      </c>
      <c r="AZ39" s="25">
        <f t="shared" si="10"/>
        <v>0</v>
      </c>
      <c r="BA39" s="25">
        <f t="shared" si="27"/>
        <v>5</v>
      </c>
      <c r="BB39" s="25">
        <f>IF($AQ39="","",HLOOKUP($AQ39,'4.参照データ'!$B$5:$AD$14,8,FALSE)+1)</f>
        <v>21</v>
      </c>
      <c r="BC39" s="25">
        <f>IF($AQ39="","",HLOOKUP($AQ39,'4.参照データ'!$B$5:$AD$14,10,FALSE)+BB39)</f>
        <v>26</v>
      </c>
      <c r="BD39" s="25" t="str">
        <f t="shared" si="28"/>
        <v>C-4</v>
      </c>
      <c r="BE39" s="25">
        <f t="shared" si="29"/>
        <v>5</v>
      </c>
      <c r="BF39" s="41" t="str">
        <f t="shared" si="30"/>
        <v/>
      </c>
      <c r="BG39" s="41" t="str">
        <f t="shared" si="12"/>
        <v>C-4B</v>
      </c>
      <c r="BH39" s="28">
        <f>IF($AD39="","",INDEX('3.洗い替え職務給表'!$B$6:$HW$56,MATCH('1.メイン'!$BE39,'3.洗い替え職務給表'!$B$6:$B$56,0),MATCH('1.メイン'!$BG39,'3.洗い替え職務給表'!$B$6:$HW$6,0)))</f>
        <v>275400</v>
      </c>
      <c r="BI39" s="29">
        <f t="shared" si="13"/>
        <v>4400</v>
      </c>
      <c r="BJ39" s="563"/>
      <c r="BK39" s="563"/>
      <c r="BL39" s="563"/>
      <c r="BM39" s="563"/>
      <c r="BN39" s="563"/>
      <c r="BO39" s="563"/>
      <c r="BP39" s="59">
        <f t="shared" si="14"/>
        <v>0</v>
      </c>
      <c r="BQ39" s="56">
        <f t="shared" si="15"/>
        <v>275400</v>
      </c>
      <c r="BR39" s="236">
        <f t="shared" si="16"/>
        <v>4400</v>
      </c>
    </row>
    <row r="40" spans="1:70" s="4" customFormat="1" ht="12" customHeight="1" x14ac:dyDescent="0.15">
      <c r="A40" s="62">
        <f>IF(C40="","",COUNTA($C$10:C40))</f>
        <v>31</v>
      </c>
      <c r="B40" s="559">
        <v>2</v>
      </c>
      <c r="C40" s="559" t="s">
        <v>45</v>
      </c>
      <c r="D40" s="560"/>
      <c r="E40" s="560" t="s">
        <v>102</v>
      </c>
      <c r="F40" s="559">
        <v>3</v>
      </c>
      <c r="G40" s="559"/>
      <c r="H40" s="561"/>
      <c r="I40" s="561">
        <v>32197</v>
      </c>
      <c r="J40" s="561">
        <v>42823</v>
      </c>
      <c r="K40" s="53">
        <f t="shared" si="31"/>
        <v>37</v>
      </c>
      <c r="L40" s="53">
        <f t="shared" si="32"/>
        <v>1</v>
      </c>
      <c r="M40" s="53">
        <f t="shared" si="33"/>
        <v>8</v>
      </c>
      <c r="N40" s="53">
        <f t="shared" si="34"/>
        <v>0</v>
      </c>
      <c r="O40" s="562">
        <v>242900</v>
      </c>
      <c r="P40" s="562"/>
      <c r="Q40" s="56">
        <f t="shared" si="2"/>
        <v>242900</v>
      </c>
      <c r="R40" s="563"/>
      <c r="S40" s="563"/>
      <c r="T40" s="563"/>
      <c r="U40" s="563"/>
      <c r="V40" s="563"/>
      <c r="W40" s="563"/>
      <c r="X40" s="59">
        <f t="shared" si="17"/>
        <v>0</v>
      </c>
      <c r="Y40" s="235">
        <f t="shared" si="3"/>
        <v>242900</v>
      </c>
      <c r="Z40" s="230">
        <f t="shared" si="4"/>
        <v>38</v>
      </c>
      <c r="AA40" s="104">
        <f t="shared" si="5"/>
        <v>1</v>
      </c>
      <c r="AB40" s="104">
        <f t="shared" si="6"/>
        <v>9</v>
      </c>
      <c r="AC40" s="104">
        <f t="shared" si="7"/>
        <v>0</v>
      </c>
      <c r="AD40" s="107" t="str">
        <f t="shared" si="18"/>
        <v>C-1</v>
      </c>
      <c r="AE40" s="564" t="s">
        <v>172</v>
      </c>
      <c r="AF40" s="105">
        <f t="shared" si="19"/>
        <v>4</v>
      </c>
      <c r="AG40" s="105">
        <f t="shared" si="20"/>
        <v>4</v>
      </c>
      <c r="AH40" s="105">
        <f>IF($AD40="","",HLOOKUP($AD40,'4.参照データ'!$B$5:$AD$14,8,FALSE)+1)</f>
        <v>21</v>
      </c>
      <c r="AI40" s="105">
        <f>IF($AD40="","",HLOOKUP($AD40,'4.参照データ'!$B$5:$AD$14,10,FALSE)+AH40)</f>
        <v>29</v>
      </c>
      <c r="AJ40" s="105" t="str">
        <f t="shared" si="21"/>
        <v>C-1A</v>
      </c>
      <c r="AK40" s="150">
        <f>IF($AD40="","",INDEX('3.洗い替え職務給表'!$B$6:$HW$56,MATCH('1.メイン'!$AG40,'3.洗い替え職務給表'!$B$6:$B$56,0),MATCH('1.メイン'!$AJ40,'3.洗い替え職務給表'!$B$6:$HW$6,0)))</f>
        <v>249500</v>
      </c>
      <c r="AL40" s="228">
        <f t="shared" si="22"/>
        <v>6600</v>
      </c>
      <c r="AM40" s="195">
        <f t="shared" si="8"/>
        <v>249500</v>
      </c>
      <c r="AN40" s="25" t="str">
        <f t="shared" si="23"/>
        <v>C-1</v>
      </c>
      <c r="AO40" s="565" t="s">
        <v>150</v>
      </c>
      <c r="AP40" s="565"/>
      <c r="AQ40" s="66" t="str">
        <f t="shared" si="24"/>
        <v>C-2</v>
      </c>
      <c r="AR40" s="66">
        <f>IF($C40="","",IF($AN40=$AQ40,"",IF(HLOOKUP($AQ40,'4.参照データ'!$B$5:$AD$14,4,FALSE)="",HLOOKUP($AQ40,'4.参照データ'!$B$5:$AD$14,5,FALSE),HLOOKUP($AQ40,'4.参照データ'!$B$5:$AD$14,4,FALSE))))</f>
        <v>3500</v>
      </c>
      <c r="AS40" s="66">
        <f t="shared" si="25"/>
        <v>253000</v>
      </c>
      <c r="AT40" s="27">
        <f>IF($AQ40="","",($AS40-HLOOKUP($AQ40,'4.参照データ'!$B$5:$AD$14,6,FALSE)))</f>
        <v>11000</v>
      </c>
      <c r="AU40" s="25">
        <f>IF($AQ40="","",IF($AO40="",$AG40,IF(ROUNDUP($AT40/HLOOKUP($AQ40,'4.参照データ'!$B$5:$AD$14,7,FALSE),0)&lt;=0,1,ROUNDUP($AT40/HLOOKUP($AQ40,'4.参照データ'!$B$5:$AD$14,7,FALSE),0)+1)))</f>
        <v>4</v>
      </c>
      <c r="AV40" s="25">
        <f t="shared" si="26"/>
        <v>4</v>
      </c>
      <c r="AW40" s="96">
        <f>IF($AQ40="","",($AV40-1)*HLOOKUP($AQ40,'4.参照データ'!$B$5:$AD$14,7,FALSE))</f>
        <v>13200</v>
      </c>
      <c r="AX40" s="27">
        <f t="shared" si="9"/>
        <v>-2200</v>
      </c>
      <c r="AY40" s="25">
        <f>IF($AQ40="","",IF($AO40="",0,IF($AX40&lt;=0,0,ROUNDUP($AX40/HLOOKUP($AQ40,'4.参照データ'!$B$5:$AD$14,9,FALSE),0))))</f>
        <v>0</v>
      </c>
      <c r="AZ40" s="25">
        <f t="shared" si="10"/>
        <v>0</v>
      </c>
      <c r="BA40" s="25">
        <f t="shared" si="27"/>
        <v>4</v>
      </c>
      <c r="BB40" s="25">
        <f>IF($AQ40="","",HLOOKUP($AQ40,'4.参照データ'!$B$5:$AD$14,8,FALSE)+1)</f>
        <v>21</v>
      </c>
      <c r="BC40" s="25">
        <f>IF($AQ40="","",HLOOKUP($AQ40,'4.参照データ'!$B$5:$AD$14,10,FALSE)+BB40)</f>
        <v>28</v>
      </c>
      <c r="BD40" s="25" t="str">
        <f t="shared" si="28"/>
        <v>C-2</v>
      </c>
      <c r="BE40" s="25">
        <f t="shared" si="29"/>
        <v>4</v>
      </c>
      <c r="BF40" s="41" t="str">
        <f t="shared" si="30"/>
        <v>B</v>
      </c>
      <c r="BG40" s="41" t="str">
        <f t="shared" si="12"/>
        <v>C-2B</v>
      </c>
      <c r="BH40" s="28">
        <f>IF($AD40="","",INDEX('3.洗い替え職務給表'!$B$6:$HW$56,MATCH('1.メイン'!$BE40,'3.洗い替え職務給表'!$B$6:$B$56,0),MATCH('1.メイン'!$BG40,'3.洗い替え職務給表'!$B$6:$HW$6,0)))</f>
        <v>255200</v>
      </c>
      <c r="BI40" s="29">
        <f t="shared" si="13"/>
        <v>12300</v>
      </c>
      <c r="BJ40" s="563"/>
      <c r="BK40" s="563"/>
      <c r="BL40" s="563"/>
      <c r="BM40" s="563"/>
      <c r="BN40" s="563"/>
      <c r="BO40" s="563"/>
      <c r="BP40" s="59">
        <f t="shared" si="14"/>
        <v>0</v>
      </c>
      <c r="BQ40" s="56">
        <f t="shared" si="15"/>
        <v>255200</v>
      </c>
      <c r="BR40" s="236">
        <f t="shared" si="16"/>
        <v>12300</v>
      </c>
    </row>
    <row r="41" spans="1:70" s="4" customFormat="1" ht="12" customHeight="1" x14ac:dyDescent="0.15">
      <c r="A41" s="62">
        <f>IF(C41="","",COUNTA($C$10:C41))</f>
        <v>32</v>
      </c>
      <c r="B41" s="559">
        <v>2</v>
      </c>
      <c r="C41" s="559" t="s">
        <v>46</v>
      </c>
      <c r="D41" s="560"/>
      <c r="E41" s="560" t="s">
        <v>101</v>
      </c>
      <c r="F41" s="559">
        <v>3</v>
      </c>
      <c r="G41" s="559"/>
      <c r="H41" s="561"/>
      <c r="I41" s="561">
        <v>33713</v>
      </c>
      <c r="J41" s="561">
        <v>43614</v>
      </c>
      <c r="K41" s="53">
        <f t="shared" si="31"/>
        <v>32</v>
      </c>
      <c r="L41" s="53">
        <f t="shared" si="32"/>
        <v>11</v>
      </c>
      <c r="M41" s="53">
        <f t="shared" si="33"/>
        <v>5</v>
      </c>
      <c r="N41" s="53">
        <f t="shared" si="34"/>
        <v>10</v>
      </c>
      <c r="O41" s="562">
        <v>233700</v>
      </c>
      <c r="P41" s="562"/>
      <c r="Q41" s="56">
        <f t="shared" si="2"/>
        <v>233700</v>
      </c>
      <c r="R41" s="563"/>
      <c r="S41" s="563"/>
      <c r="T41" s="563"/>
      <c r="U41" s="563"/>
      <c r="V41" s="563"/>
      <c r="W41" s="563"/>
      <c r="X41" s="59">
        <f t="shared" si="17"/>
        <v>0</v>
      </c>
      <c r="Y41" s="235">
        <f t="shared" si="3"/>
        <v>233700</v>
      </c>
      <c r="Z41" s="230">
        <f t="shared" si="4"/>
        <v>33</v>
      </c>
      <c r="AA41" s="104">
        <f t="shared" si="5"/>
        <v>11</v>
      </c>
      <c r="AB41" s="104">
        <f t="shared" si="6"/>
        <v>6</v>
      </c>
      <c r="AC41" s="104">
        <f t="shared" si="7"/>
        <v>10</v>
      </c>
      <c r="AD41" s="107" t="str">
        <f t="shared" si="18"/>
        <v>J-4</v>
      </c>
      <c r="AE41" s="564" t="s">
        <v>174</v>
      </c>
      <c r="AF41" s="105">
        <f t="shared" si="19"/>
        <v>4</v>
      </c>
      <c r="AG41" s="105">
        <f t="shared" si="20"/>
        <v>4</v>
      </c>
      <c r="AH41" s="105">
        <f>IF($AD41="","",HLOOKUP($AD41,'4.参照データ'!$B$5:$AD$14,8,FALSE)+1)</f>
        <v>16</v>
      </c>
      <c r="AI41" s="105">
        <f>IF($AD41="","",HLOOKUP($AD41,'4.参照データ'!$B$5:$AD$14,10,FALSE)+AH41)</f>
        <v>25</v>
      </c>
      <c r="AJ41" s="105" t="str">
        <f t="shared" si="21"/>
        <v>J-4C</v>
      </c>
      <c r="AK41" s="150">
        <f>IF($AD41="","",INDEX('3.洗い替え職務給表'!$B$6:$HW$56,MATCH('1.メイン'!$AG41,'3.洗い替え職務給表'!$B$6:$B$56,0),MATCH('1.メイン'!$AJ41,'3.洗い替え職務給表'!$B$6:$HW$6,0)))</f>
        <v>236850</v>
      </c>
      <c r="AL41" s="228">
        <f t="shared" si="22"/>
        <v>3150</v>
      </c>
      <c r="AM41" s="195">
        <f t="shared" si="8"/>
        <v>236850</v>
      </c>
      <c r="AN41" s="25" t="str">
        <f t="shared" si="23"/>
        <v>J-4</v>
      </c>
      <c r="AO41" s="565"/>
      <c r="AP41" s="565"/>
      <c r="AQ41" s="66" t="str">
        <f t="shared" si="24"/>
        <v>J-4</v>
      </c>
      <c r="AR41" s="66" t="str">
        <f>IF($C41="","",IF($AN41=$AQ41,"",IF(HLOOKUP($AQ41,'4.参照データ'!$B$5:$AD$14,4,FALSE)="",HLOOKUP($AQ41,'4.参照データ'!$B$5:$AD$14,5,FALSE),HLOOKUP($AQ41,'4.参照データ'!$B$5:$AD$14,4,FALSE))))</f>
        <v/>
      </c>
      <c r="AS41" s="66">
        <f t="shared" si="25"/>
        <v>236850</v>
      </c>
      <c r="AT41" s="27">
        <f>IF($AQ41="","",($AS41-HLOOKUP($AQ41,'4.参照データ'!$B$5:$AD$14,6,FALSE)))</f>
        <v>15750</v>
      </c>
      <c r="AU41" s="25">
        <f>IF($AQ41="","",IF($AO41="",$AG41,IF(ROUNDUP($AT41/HLOOKUP($AQ41,'4.参照データ'!$B$5:$AD$14,7,FALSE),0)&lt;=0,1,ROUNDUP($AT41/HLOOKUP($AQ41,'4.参照データ'!$B$5:$AD$14,7,FALSE),0)+1)))</f>
        <v>4</v>
      </c>
      <c r="AV41" s="25">
        <f t="shared" si="26"/>
        <v>4</v>
      </c>
      <c r="AW41" s="96">
        <f>IF($AQ41="","",($AV41-1)*HLOOKUP($AQ41,'4.参照データ'!$B$5:$AD$14,7,FALSE))</f>
        <v>18900</v>
      </c>
      <c r="AX41" s="27">
        <f t="shared" si="9"/>
        <v>-3150</v>
      </c>
      <c r="AY41" s="25">
        <f>IF($AQ41="","",IF($AO41="",0,IF($AX41&lt;=0,0,ROUNDUP($AX41/HLOOKUP($AQ41,'4.参照データ'!$B$5:$AD$14,9,FALSE),0))))</f>
        <v>0</v>
      </c>
      <c r="AZ41" s="25">
        <f t="shared" si="10"/>
        <v>0</v>
      </c>
      <c r="BA41" s="25">
        <f t="shared" si="27"/>
        <v>4</v>
      </c>
      <c r="BB41" s="25">
        <f>IF($AQ41="","",HLOOKUP($AQ41,'4.参照データ'!$B$5:$AD$14,8,FALSE)+1)</f>
        <v>16</v>
      </c>
      <c r="BC41" s="25">
        <f>IF($AQ41="","",HLOOKUP($AQ41,'4.参照データ'!$B$5:$AD$14,10,FALSE)+BB41)</f>
        <v>25</v>
      </c>
      <c r="BD41" s="25" t="str">
        <f t="shared" si="28"/>
        <v>J-4</v>
      </c>
      <c r="BE41" s="25">
        <f t="shared" si="29"/>
        <v>4</v>
      </c>
      <c r="BF41" s="41" t="str">
        <f t="shared" si="30"/>
        <v/>
      </c>
      <c r="BG41" s="41" t="str">
        <f t="shared" si="12"/>
        <v>J-4C</v>
      </c>
      <c r="BH41" s="28">
        <f>IF($AD41="","",INDEX('3.洗い替え職務給表'!$B$6:$HW$56,MATCH('1.メイン'!$BE41,'3.洗い替え職務給表'!$B$6:$B$56,0),MATCH('1.メイン'!$BG41,'3.洗い替え職務給表'!$B$6:$HW$6,0)))</f>
        <v>236850</v>
      </c>
      <c r="BI41" s="29">
        <f t="shared" si="13"/>
        <v>3150</v>
      </c>
      <c r="BJ41" s="563"/>
      <c r="BK41" s="563"/>
      <c r="BL41" s="563"/>
      <c r="BM41" s="563"/>
      <c r="BN41" s="563"/>
      <c r="BO41" s="563"/>
      <c r="BP41" s="59">
        <f t="shared" si="14"/>
        <v>0</v>
      </c>
      <c r="BQ41" s="56">
        <f t="shared" si="15"/>
        <v>236850</v>
      </c>
      <c r="BR41" s="236">
        <f t="shared" si="16"/>
        <v>3150</v>
      </c>
    </row>
    <row r="42" spans="1:70" s="4" customFormat="1" ht="12" customHeight="1" x14ac:dyDescent="0.15">
      <c r="A42" s="62" t="str">
        <f>IF(C42="","",COUNTA($C$10:C42))</f>
        <v/>
      </c>
      <c r="B42" s="559"/>
      <c r="C42" s="559"/>
      <c r="D42" s="560"/>
      <c r="E42" s="560" t="s">
        <v>72</v>
      </c>
      <c r="F42" s="559" t="s">
        <v>72</v>
      </c>
      <c r="G42" s="559"/>
      <c r="H42" s="561"/>
      <c r="I42" s="561"/>
      <c r="J42" s="561"/>
      <c r="K42" s="53" t="str">
        <f t="shared" si="31"/>
        <v/>
      </c>
      <c r="L42" s="53" t="str">
        <f t="shared" si="32"/>
        <v/>
      </c>
      <c r="M42" s="53" t="str">
        <f t="shared" si="33"/>
        <v/>
      </c>
      <c r="N42" s="53" t="str">
        <f t="shared" si="34"/>
        <v/>
      </c>
      <c r="O42" s="562" t="s">
        <v>72</v>
      </c>
      <c r="P42" s="562"/>
      <c r="Q42" s="56" t="str">
        <f t="shared" ref="Q42:Q73" si="35">IF($C42="","",SUM(O42:P42))</f>
        <v/>
      </c>
      <c r="R42" s="563"/>
      <c r="S42" s="563"/>
      <c r="T42" s="563"/>
      <c r="U42" s="563"/>
      <c r="V42" s="563"/>
      <c r="W42" s="563"/>
      <c r="X42" s="59" t="str">
        <f t="shared" ref="X42:X73" si="36">IF(C42="","",SUM(R42:W42))</f>
        <v/>
      </c>
      <c r="Y42" s="235" t="str">
        <f t="shared" ref="Y42:Y73" si="37">IF(C42="","",Q42+X42)</f>
        <v/>
      </c>
      <c r="Z42" s="230" t="str">
        <f t="shared" ref="Z42:Z105" si="38">IF(I42="","",DATEDIF(I42-1,$Z$4,"Y"))</f>
        <v/>
      </c>
      <c r="AA42" s="104" t="str">
        <f t="shared" ref="AA42:AA105" si="39">IF(I42="","",DATEDIF(I42-1,$Z$4,"YM"))</f>
        <v/>
      </c>
      <c r="AB42" s="104" t="str">
        <f t="shared" ref="AB42:AB105" si="40">IF(J42="","",DATEDIF(J42-1,$Z$4,"Y"))</f>
        <v/>
      </c>
      <c r="AC42" s="104" t="str">
        <f t="shared" ref="AC42:AC105" si="41">IF(J42="","",DATEDIF(J42-1,$Z$4,"YM"))</f>
        <v/>
      </c>
      <c r="AD42" s="107" t="str">
        <f t="shared" ref="AD42:AD105" si="42">IF($C42="","",IF(Z42&gt;=$AA$6,"",$E42))</f>
        <v/>
      </c>
      <c r="AE42" s="564"/>
      <c r="AF42" s="105" t="str">
        <f t="shared" si="19"/>
        <v/>
      </c>
      <c r="AG42" s="105" t="str">
        <f t="shared" si="20"/>
        <v/>
      </c>
      <c r="AH42" s="105" t="str">
        <f>IF($AD42="","",HLOOKUP($AD42,'4.参照データ'!$B$5:$AD$14,8,FALSE)+1)</f>
        <v/>
      </c>
      <c r="AI42" s="105" t="str">
        <f>IF($AD42="","",HLOOKUP($AD42,'4.参照データ'!$B$5:$AD$14,10,FALSE)+AH42)</f>
        <v/>
      </c>
      <c r="AJ42" s="105" t="str">
        <f t="shared" si="21"/>
        <v/>
      </c>
      <c r="AK42" s="150" t="str">
        <f>IF($AD42="","",INDEX('3.洗い替え職務給表'!$B$6:$HW$56,MATCH('1.メイン'!$AG42,'3.洗い替え職務給表'!$B$6:$B$56,0),MATCH('1.メイン'!$AJ42,'3.洗い替え職務給表'!$B$6:$HW$6,0)))</f>
        <v/>
      </c>
      <c r="AL42" s="228" t="str">
        <f t="shared" si="22"/>
        <v/>
      </c>
      <c r="AM42" s="195" t="str">
        <f t="shared" si="8"/>
        <v/>
      </c>
      <c r="AN42" s="25" t="str">
        <f t="shared" si="23"/>
        <v/>
      </c>
      <c r="AO42" s="565"/>
      <c r="AP42" s="565"/>
      <c r="AQ42" s="66" t="str">
        <f t="shared" si="24"/>
        <v/>
      </c>
      <c r="AR42" s="66" t="str">
        <f>IF($C42="","",IF($AN42=$AQ42,"",IF(HLOOKUP($AQ42,'4.参照データ'!$B$5:$AD$14,4,FALSE)="",HLOOKUP($AQ42,'4.参照データ'!$B$5:$AD$14,5,FALSE),HLOOKUP($AQ42,'4.参照データ'!$B$5:$AD$14,4,FALSE))))</f>
        <v/>
      </c>
      <c r="AS42" s="66" t="str">
        <f t="shared" si="25"/>
        <v/>
      </c>
      <c r="AT42" s="27" t="str">
        <f>IF($AQ42="","",($AS42-HLOOKUP($AQ42,'4.参照データ'!$B$5:$AD$14,6,FALSE)))</f>
        <v/>
      </c>
      <c r="AU42" s="25" t="str">
        <f>IF($AQ42="","",IF($AO42="",$AG42,IF(ROUNDUP($AT42/HLOOKUP($AQ42,'4.参照データ'!$B$5:$AD$14,7,FALSE),0)&lt;=0,1,ROUNDUP($AT42/HLOOKUP($AQ42,'4.参照データ'!$B$5:$AD$14,7,FALSE),0)+1)))</f>
        <v/>
      </c>
      <c r="AV42" s="25" t="str">
        <f t="shared" si="26"/>
        <v/>
      </c>
      <c r="AW42" s="96" t="str">
        <f>IF($AQ42="","",($AV42-1)*HLOOKUP($AQ42,'4.参照データ'!$B$5:$AD$14,7,FALSE))</f>
        <v/>
      </c>
      <c r="AX42" s="27" t="str">
        <f t="shared" si="9"/>
        <v/>
      </c>
      <c r="AY42" s="25" t="str">
        <f>IF($AQ42="","",IF($AO42="",0,IF($AX42&lt;=0,0,ROUNDUP($AX42/HLOOKUP($AQ42,'4.参照データ'!$B$5:$AD$14,9,FALSE),0))))</f>
        <v/>
      </c>
      <c r="AZ42" s="25" t="str">
        <f t="shared" si="10"/>
        <v/>
      </c>
      <c r="BA42" s="25" t="str">
        <f t="shared" ref="BA42:BA105" si="43">IF(C42="","",IF($AQ42="","",IF($Z42&gt;=$Z$6,$AZ42,IF($AO42="",$AG42,IF($AY42=0,$AV42,IF($AV42+$AY42&gt;=$BC42,$BC42,$AV42+$AY42))))))</f>
        <v/>
      </c>
      <c r="BB42" s="25" t="str">
        <f>IF($AQ42="","",HLOOKUP($AQ42,'4.参照データ'!$B$5:$AD$14,8,FALSE)+1)</f>
        <v/>
      </c>
      <c r="BC42" s="25" t="str">
        <f>IF($AQ42="","",HLOOKUP($AQ42,'4.参照データ'!$B$5:$AD$14,10,FALSE)+BB42)</f>
        <v/>
      </c>
      <c r="BD42" s="25" t="str">
        <f t="shared" si="28"/>
        <v/>
      </c>
      <c r="BE42" s="25" t="str">
        <f t="shared" si="29"/>
        <v/>
      </c>
      <c r="BF42" s="25" t="str">
        <f t="shared" si="30"/>
        <v/>
      </c>
      <c r="BG42" s="25" t="str">
        <f t="shared" si="12"/>
        <v/>
      </c>
      <c r="BH42" s="28" t="str">
        <f>IF($AD42="","",INDEX('3.洗い替え職務給表'!$B$6:$HW$56,MATCH('1.メイン'!$BE42,'3.洗い替え職務給表'!$B$6:$B$56,0),MATCH('1.メイン'!$BG42,'3.洗い替え職務給表'!$B$6:$HW$6,0)))</f>
        <v/>
      </c>
      <c r="BI42" s="29" t="str">
        <f t="shared" si="13"/>
        <v/>
      </c>
      <c r="BJ42" s="563"/>
      <c r="BK42" s="563"/>
      <c r="BL42" s="563"/>
      <c r="BM42" s="563"/>
      <c r="BN42" s="563"/>
      <c r="BO42" s="563"/>
      <c r="BP42" s="59" t="str">
        <f t="shared" ref="BP42:BP105" si="44">IF($AQ42="","",SUM(BJ42:BO42))</f>
        <v/>
      </c>
      <c r="BQ42" s="56" t="str">
        <f t="shared" si="15"/>
        <v/>
      </c>
      <c r="BR42" s="236" t="str">
        <f t="shared" si="16"/>
        <v/>
      </c>
    </row>
    <row r="43" spans="1:70" s="4" customFormat="1" ht="12" customHeight="1" x14ac:dyDescent="0.15">
      <c r="A43" s="62">
        <f>IF(C43="","",COUNTA($C$10:C43))</f>
        <v>33</v>
      </c>
      <c r="B43" s="559">
        <v>1</v>
      </c>
      <c r="C43" s="559" t="s">
        <v>260</v>
      </c>
      <c r="D43" s="566" t="s">
        <v>285</v>
      </c>
      <c r="E43" s="560" t="s">
        <v>82</v>
      </c>
      <c r="F43" s="559">
        <v>16</v>
      </c>
      <c r="G43" s="567"/>
      <c r="H43" s="561"/>
      <c r="I43" s="561">
        <v>23421</v>
      </c>
      <c r="J43" s="561">
        <v>31115</v>
      </c>
      <c r="K43" s="53">
        <f t="shared" si="31"/>
        <v>61</v>
      </c>
      <c r="L43" s="53">
        <f t="shared" si="32"/>
        <v>1</v>
      </c>
      <c r="M43" s="53">
        <f t="shared" si="33"/>
        <v>40</v>
      </c>
      <c r="N43" s="53">
        <f t="shared" si="34"/>
        <v>0</v>
      </c>
      <c r="O43" s="562">
        <v>406700</v>
      </c>
      <c r="P43" s="562"/>
      <c r="Q43" s="56">
        <f t="shared" si="35"/>
        <v>406700</v>
      </c>
      <c r="R43" s="563"/>
      <c r="S43" s="563"/>
      <c r="T43" s="563"/>
      <c r="U43" s="563"/>
      <c r="V43" s="563"/>
      <c r="W43" s="563"/>
      <c r="X43" s="59">
        <f t="shared" si="36"/>
        <v>0</v>
      </c>
      <c r="Y43" s="235">
        <f t="shared" si="37"/>
        <v>406700</v>
      </c>
      <c r="Z43" s="230">
        <f t="shared" si="38"/>
        <v>62</v>
      </c>
      <c r="AA43" s="104">
        <f t="shared" si="39"/>
        <v>1</v>
      </c>
      <c r="AB43" s="104">
        <f t="shared" si="40"/>
        <v>41</v>
      </c>
      <c r="AC43" s="104">
        <f t="shared" si="41"/>
        <v>0</v>
      </c>
      <c r="AD43" s="107" t="str">
        <f t="shared" si="42"/>
        <v>S-2</v>
      </c>
      <c r="AE43" s="564" t="s">
        <v>173</v>
      </c>
      <c r="AF43" s="105">
        <f t="shared" si="19"/>
        <v>16</v>
      </c>
      <c r="AG43" s="105">
        <f t="shared" si="20"/>
        <v>16</v>
      </c>
      <c r="AH43" s="105">
        <f>IF($AD43="","",HLOOKUP($AD43,'4.参照データ'!$B$5:$AD$14,8,FALSE)+1)</f>
        <v>21</v>
      </c>
      <c r="AI43" s="105">
        <f>IF($AD43="","",HLOOKUP($AD43,'4.参照データ'!$B$5:$AD$14,10,FALSE)+AH43)</f>
        <v>24</v>
      </c>
      <c r="AJ43" s="105" t="str">
        <f t="shared" si="21"/>
        <v>S-2B</v>
      </c>
      <c r="AK43" s="150">
        <f>IF($AD43="","",INDEX('3.洗い替え職務給表'!$B$6:$HW$56,MATCH('1.メイン'!$AG43,'3.洗い替え職務給表'!$B$6:$B$56,0),MATCH('1.メイン'!$AJ43,'3.洗い替え職務給表'!$B$6:$HW$6,0)))</f>
        <v>406700</v>
      </c>
      <c r="AL43" s="228">
        <f t="shared" si="22"/>
        <v>0</v>
      </c>
      <c r="AM43" s="195">
        <f t="shared" si="8"/>
        <v>406700</v>
      </c>
      <c r="AN43" s="25" t="str">
        <f t="shared" si="23"/>
        <v>S-2</v>
      </c>
      <c r="AO43" s="565"/>
      <c r="AP43" s="565"/>
      <c r="AQ43" s="66" t="str">
        <f t="shared" si="24"/>
        <v>S-2</v>
      </c>
      <c r="AR43" s="66" t="str">
        <f>IF($C43="","",IF($AN43=$AQ43,"",IF(HLOOKUP($AQ43,'4.参照データ'!$B$5:$AD$14,4,FALSE)="",HLOOKUP($AQ43,'4.参照データ'!$B$5:$AD$14,5,FALSE),HLOOKUP($AQ43,'4.参照データ'!$B$5:$AD$14,4,FALSE))))</f>
        <v/>
      </c>
      <c r="AS43" s="66">
        <f t="shared" si="25"/>
        <v>406700</v>
      </c>
      <c r="AT43" s="27">
        <f>IF($AQ43="","",($AS43-HLOOKUP($AQ43,'4.参照データ'!$B$5:$AD$14,6,FALSE)))</f>
        <v>85500</v>
      </c>
      <c r="AU43" s="25">
        <f>IF($AQ43="","",IF($AO43="",$AG43,IF(ROUNDUP($AT43/HLOOKUP($AQ43,'4.参照データ'!$B$5:$AD$14,7,FALSE),0)&lt;=0,1,ROUNDUP($AT43/HLOOKUP($AQ43,'4.参照データ'!$B$5:$AD$14,7,FALSE),0)+1)))</f>
        <v>16</v>
      </c>
      <c r="AV43" s="25">
        <f t="shared" si="26"/>
        <v>16</v>
      </c>
      <c r="AW43" s="96">
        <f>IF($AQ43="","",($AV43-1)*HLOOKUP($AQ43,'4.参照データ'!$B$5:$AD$14,7,FALSE))</f>
        <v>85500</v>
      </c>
      <c r="AX43" s="27">
        <f t="shared" si="9"/>
        <v>0</v>
      </c>
      <c r="AY43" s="25">
        <f>IF($AQ43="","",IF($AO43="",0,IF($AX43&lt;=0,0,ROUNDUP($AX43/HLOOKUP($AQ43,'4.参照データ'!$B$5:$AD$14,9,FALSE),0))))</f>
        <v>0</v>
      </c>
      <c r="AZ43" s="25">
        <f t="shared" si="10"/>
        <v>16</v>
      </c>
      <c r="BA43" s="25">
        <f t="shared" si="43"/>
        <v>16</v>
      </c>
      <c r="BB43" s="25">
        <f>IF($AQ43="","",HLOOKUP($AQ43,'4.参照データ'!$B$5:$AD$14,8,FALSE)+1)</f>
        <v>21</v>
      </c>
      <c r="BC43" s="25">
        <f>IF($AQ43="","",HLOOKUP($AQ43,'4.参照データ'!$B$5:$AD$14,10,FALSE)+BB43)</f>
        <v>24</v>
      </c>
      <c r="BD43" s="25" t="str">
        <f t="shared" si="28"/>
        <v>S-2</v>
      </c>
      <c r="BE43" s="25">
        <f t="shared" si="29"/>
        <v>16</v>
      </c>
      <c r="BF43" s="25" t="str">
        <f t="shared" si="30"/>
        <v/>
      </c>
      <c r="BG43" s="25" t="str">
        <f t="shared" si="12"/>
        <v>S-2B</v>
      </c>
      <c r="BH43" s="28">
        <f>IF($AD43="","",INDEX('3.洗い替え職務給表'!$B$6:$HW$56,MATCH('1.メイン'!$BE43,'3.洗い替え職務給表'!$B$6:$B$56,0),MATCH('1.メイン'!$BG43,'3.洗い替え職務給表'!$B$6:$HW$6,0)))</f>
        <v>406700</v>
      </c>
      <c r="BI43" s="29">
        <f t="shared" si="13"/>
        <v>0</v>
      </c>
      <c r="BJ43" s="563"/>
      <c r="BK43" s="563"/>
      <c r="BL43" s="563"/>
      <c r="BM43" s="563"/>
      <c r="BN43" s="563"/>
      <c r="BO43" s="563"/>
      <c r="BP43" s="59">
        <f t="shared" si="44"/>
        <v>0</v>
      </c>
      <c r="BQ43" s="56">
        <f t="shared" si="15"/>
        <v>406700</v>
      </c>
      <c r="BR43" s="236">
        <f t="shared" si="16"/>
        <v>0</v>
      </c>
    </row>
    <row r="44" spans="1:70" s="4" customFormat="1" ht="12" customHeight="1" x14ac:dyDescent="0.15">
      <c r="A44" s="62">
        <f>IF(C44="","",COUNTA($C$10:C44))</f>
        <v>34</v>
      </c>
      <c r="B44" s="559">
        <v>2</v>
      </c>
      <c r="C44" s="559" t="s">
        <v>261</v>
      </c>
      <c r="D44" s="566" t="s">
        <v>285</v>
      </c>
      <c r="E44" s="560" t="s">
        <v>82</v>
      </c>
      <c r="F44" s="559">
        <v>14</v>
      </c>
      <c r="G44" s="567"/>
      <c r="H44" s="561"/>
      <c r="I44" s="561">
        <v>23787</v>
      </c>
      <c r="J44" s="561">
        <v>32952</v>
      </c>
      <c r="K44" s="53">
        <f t="shared" si="31"/>
        <v>60</v>
      </c>
      <c r="L44" s="53">
        <f t="shared" si="32"/>
        <v>1</v>
      </c>
      <c r="M44" s="53">
        <f t="shared" si="33"/>
        <v>35</v>
      </c>
      <c r="N44" s="53">
        <f t="shared" si="34"/>
        <v>0</v>
      </c>
      <c r="O44" s="562">
        <v>395300</v>
      </c>
      <c r="P44" s="562"/>
      <c r="Q44" s="56">
        <f t="shared" si="35"/>
        <v>395300</v>
      </c>
      <c r="R44" s="563"/>
      <c r="S44" s="563"/>
      <c r="T44" s="563"/>
      <c r="U44" s="563"/>
      <c r="V44" s="563"/>
      <c r="W44" s="563"/>
      <c r="X44" s="59">
        <f t="shared" si="36"/>
        <v>0</v>
      </c>
      <c r="Y44" s="235">
        <f t="shared" si="37"/>
        <v>395300</v>
      </c>
      <c r="Z44" s="230">
        <f t="shared" si="38"/>
        <v>61</v>
      </c>
      <c r="AA44" s="104">
        <f t="shared" si="39"/>
        <v>1</v>
      </c>
      <c r="AB44" s="104">
        <f t="shared" si="40"/>
        <v>36</v>
      </c>
      <c r="AC44" s="104">
        <f t="shared" si="41"/>
        <v>0</v>
      </c>
      <c r="AD44" s="107" t="str">
        <f t="shared" si="42"/>
        <v>S-2</v>
      </c>
      <c r="AE44" s="564" t="s">
        <v>260</v>
      </c>
      <c r="AF44" s="105">
        <f t="shared" si="19"/>
        <v>14</v>
      </c>
      <c r="AG44" s="105">
        <f t="shared" si="20"/>
        <v>14</v>
      </c>
      <c r="AH44" s="105">
        <f>IF($AD44="","",HLOOKUP($AD44,'4.参照データ'!$B$5:$AD$14,8,FALSE)+1)</f>
        <v>21</v>
      </c>
      <c r="AI44" s="105">
        <f>IF($AD44="","",HLOOKUP($AD44,'4.参照データ'!$B$5:$AD$14,10,FALSE)+AH44)</f>
        <v>24</v>
      </c>
      <c r="AJ44" s="105" t="str">
        <f t="shared" si="21"/>
        <v>S-2C</v>
      </c>
      <c r="AK44" s="150">
        <f>IF($AD44="","",INDEX('3.洗い替え職務給表'!$B$6:$HW$56,MATCH('1.メイン'!$AG44,'3.洗い替え職務給表'!$B$6:$B$56,0),MATCH('1.メイン'!$AJ44,'3.洗い替え職務給表'!$B$6:$HW$6,0)))</f>
        <v>392450</v>
      </c>
      <c r="AL44" s="228">
        <f t="shared" si="22"/>
        <v>-2850</v>
      </c>
      <c r="AM44" s="195">
        <f t="shared" si="8"/>
        <v>392450</v>
      </c>
      <c r="AN44" s="25" t="str">
        <f t="shared" si="23"/>
        <v>S-2</v>
      </c>
      <c r="AO44" s="565"/>
      <c r="AP44" s="565"/>
      <c r="AQ44" s="66" t="str">
        <f t="shared" si="24"/>
        <v>S-2</v>
      </c>
      <c r="AR44" s="66" t="str">
        <f>IF($C44="","",IF($AN44=$AQ44,"",IF(HLOOKUP($AQ44,'4.参照データ'!$B$5:$AD$14,4,FALSE)="",HLOOKUP($AQ44,'4.参照データ'!$B$5:$AD$14,5,FALSE),HLOOKUP($AQ44,'4.参照データ'!$B$5:$AD$14,4,FALSE))))</f>
        <v/>
      </c>
      <c r="AS44" s="66">
        <f t="shared" si="25"/>
        <v>392450</v>
      </c>
      <c r="AT44" s="27">
        <f>IF($AQ44="","",($AS44-HLOOKUP($AQ44,'4.参照データ'!$B$5:$AD$14,6,FALSE)))</f>
        <v>71250</v>
      </c>
      <c r="AU44" s="25">
        <f>IF($AQ44="","",IF($AO44="",$AG44,IF(ROUNDUP($AT44/HLOOKUP($AQ44,'4.参照データ'!$B$5:$AD$14,7,FALSE),0)&lt;=0,1,ROUNDUP($AT44/HLOOKUP($AQ44,'4.参照データ'!$B$5:$AD$14,7,FALSE),0)+1)))</f>
        <v>14</v>
      </c>
      <c r="AV44" s="25">
        <f t="shared" si="26"/>
        <v>14</v>
      </c>
      <c r="AW44" s="96">
        <f>IF($AQ44="","",($AV44-1)*HLOOKUP($AQ44,'4.参照データ'!$B$5:$AD$14,7,FALSE))</f>
        <v>74100</v>
      </c>
      <c r="AX44" s="27">
        <f t="shared" si="9"/>
        <v>-2850</v>
      </c>
      <c r="AY44" s="25">
        <f>IF($AQ44="","",IF($AO44="",0,IF($AX44&lt;=0,0,ROUNDUP($AX44/HLOOKUP($AQ44,'4.参照データ'!$B$5:$AD$14,9,FALSE),0))))</f>
        <v>0</v>
      </c>
      <c r="AZ44" s="25">
        <f t="shared" si="10"/>
        <v>14</v>
      </c>
      <c r="BA44" s="25">
        <f t="shared" si="43"/>
        <v>14</v>
      </c>
      <c r="BB44" s="25">
        <f>IF($AQ44="","",HLOOKUP($AQ44,'4.参照データ'!$B$5:$AD$14,8,FALSE)+1)</f>
        <v>21</v>
      </c>
      <c r="BC44" s="25">
        <f>IF($AQ44="","",HLOOKUP($AQ44,'4.参照データ'!$B$5:$AD$14,10,FALSE)+BB44)</f>
        <v>24</v>
      </c>
      <c r="BD44" s="25" t="str">
        <f t="shared" si="28"/>
        <v>S-2</v>
      </c>
      <c r="BE44" s="25">
        <f t="shared" si="29"/>
        <v>14</v>
      </c>
      <c r="BF44" s="25" t="str">
        <f t="shared" si="30"/>
        <v/>
      </c>
      <c r="BG44" s="25" t="str">
        <f t="shared" si="12"/>
        <v>S-2C</v>
      </c>
      <c r="BH44" s="28">
        <f>IF($AD44="","",INDEX('3.洗い替え職務給表'!$B$6:$HW$56,MATCH('1.メイン'!$BE44,'3.洗い替え職務給表'!$B$6:$B$56,0),MATCH('1.メイン'!$BG44,'3.洗い替え職務給表'!$B$6:$HW$6,0)))</f>
        <v>392450</v>
      </c>
      <c r="BI44" s="29">
        <f t="shared" si="13"/>
        <v>-2850</v>
      </c>
      <c r="BJ44" s="563"/>
      <c r="BK44" s="563"/>
      <c r="BL44" s="563"/>
      <c r="BM44" s="563"/>
      <c r="BN44" s="563"/>
      <c r="BO44" s="563"/>
      <c r="BP44" s="59">
        <f t="shared" si="44"/>
        <v>0</v>
      </c>
      <c r="BQ44" s="56">
        <f t="shared" si="15"/>
        <v>392450</v>
      </c>
      <c r="BR44" s="236">
        <f t="shared" si="16"/>
        <v>-2850</v>
      </c>
    </row>
    <row r="45" spans="1:70" s="4" customFormat="1" ht="12" customHeight="1" x14ac:dyDescent="0.15">
      <c r="A45" s="62">
        <f>IF(C45="","",COUNTA($C$10:C45))</f>
        <v>35</v>
      </c>
      <c r="B45" s="559">
        <v>1</v>
      </c>
      <c r="C45" s="559" t="s">
        <v>262</v>
      </c>
      <c r="D45" s="566" t="s">
        <v>285</v>
      </c>
      <c r="E45" s="560" t="s">
        <v>82</v>
      </c>
      <c r="F45" s="559">
        <v>13</v>
      </c>
      <c r="G45" s="567"/>
      <c r="H45" s="561"/>
      <c r="I45" s="561">
        <v>22691</v>
      </c>
      <c r="J45" s="561">
        <v>31644</v>
      </c>
      <c r="K45" s="53">
        <f t="shared" si="31"/>
        <v>63</v>
      </c>
      <c r="L45" s="53">
        <f t="shared" si="32"/>
        <v>1</v>
      </c>
      <c r="M45" s="53">
        <f t="shared" si="33"/>
        <v>38</v>
      </c>
      <c r="N45" s="53">
        <f t="shared" si="34"/>
        <v>7</v>
      </c>
      <c r="O45" s="562">
        <v>389600</v>
      </c>
      <c r="P45" s="562"/>
      <c r="Q45" s="56">
        <f t="shared" si="35"/>
        <v>389600</v>
      </c>
      <c r="R45" s="563"/>
      <c r="S45" s="563"/>
      <c r="T45" s="563"/>
      <c r="U45" s="563"/>
      <c r="V45" s="563"/>
      <c r="W45" s="563"/>
      <c r="X45" s="59">
        <f t="shared" si="36"/>
        <v>0</v>
      </c>
      <c r="Y45" s="235">
        <f t="shared" si="37"/>
        <v>389600</v>
      </c>
      <c r="Z45" s="230">
        <f t="shared" si="38"/>
        <v>64</v>
      </c>
      <c r="AA45" s="104">
        <f t="shared" si="39"/>
        <v>1</v>
      </c>
      <c r="AB45" s="104">
        <f t="shared" si="40"/>
        <v>39</v>
      </c>
      <c r="AC45" s="104">
        <f t="shared" si="41"/>
        <v>7</v>
      </c>
      <c r="AD45" s="107" t="str">
        <f t="shared" si="42"/>
        <v>S-2</v>
      </c>
      <c r="AE45" s="564" t="s">
        <v>178</v>
      </c>
      <c r="AF45" s="105">
        <f t="shared" si="19"/>
        <v>13</v>
      </c>
      <c r="AG45" s="105">
        <f t="shared" si="20"/>
        <v>13</v>
      </c>
      <c r="AH45" s="105">
        <f>IF($AD45="","",HLOOKUP($AD45,'4.参照データ'!$B$5:$AD$14,8,FALSE)+1)</f>
        <v>21</v>
      </c>
      <c r="AI45" s="105">
        <f>IF($AD45="","",HLOOKUP($AD45,'4.参照データ'!$B$5:$AD$14,10,FALSE)+AH45)</f>
        <v>24</v>
      </c>
      <c r="AJ45" s="105" t="str">
        <f t="shared" si="21"/>
        <v>S-2B</v>
      </c>
      <c r="AK45" s="150">
        <f>IF($AD45="","",INDEX('3.洗い替え職務給表'!$B$6:$HW$56,MATCH('1.メイン'!$AG45,'3.洗い替え職務給表'!$B$6:$B$56,0),MATCH('1.メイン'!$AJ45,'3.洗い替え職務給表'!$B$6:$HW$6,0)))</f>
        <v>389600</v>
      </c>
      <c r="AL45" s="228">
        <f t="shared" si="22"/>
        <v>0</v>
      </c>
      <c r="AM45" s="195">
        <f t="shared" si="8"/>
        <v>389600</v>
      </c>
      <c r="AN45" s="25" t="str">
        <f t="shared" si="23"/>
        <v>S-2</v>
      </c>
      <c r="AO45" s="565"/>
      <c r="AP45" s="565"/>
      <c r="AQ45" s="66" t="str">
        <f t="shared" si="24"/>
        <v>S-2</v>
      </c>
      <c r="AR45" s="66" t="str">
        <f>IF($C45="","",IF($AN45=$AQ45,"",IF(HLOOKUP($AQ45,'4.参照データ'!$B$5:$AD$14,4,FALSE)="",HLOOKUP($AQ45,'4.参照データ'!$B$5:$AD$14,5,FALSE),HLOOKUP($AQ45,'4.参照データ'!$B$5:$AD$14,4,FALSE))))</f>
        <v/>
      </c>
      <c r="AS45" s="66">
        <f t="shared" si="25"/>
        <v>389600</v>
      </c>
      <c r="AT45" s="27">
        <f>IF($AQ45="","",($AS45-HLOOKUP($AQ45,'4.参照データ'!$B$5:$AD$14,6,FALSE)))</f>
        <v>68400</v>
      </c>
      <c r="AU45" s="25">
        <f>IF($AQ45="","",IF($AO45="",$AG45,IF(ROUNDUP($AT45/HLOOKUP($AQ45,'4.参照データ'!$B$5:$AD$14,7,FALSE),0)&lt;=0,1,ROUNDUP($AT45/HLOOKUP($AQ45,'4.参照データ'!$B$5:$AD$14,7,FALSE),0)+1)))</f>
        <v>13</v>
      </c>
      <c r="AV45" s="25">
        <f t="shared" si="26"/>
        <v>13</v>
      </c>
      <c r="AW45" s="96">
        <f>IF($AQ45="","",($AV45-1)*HLOOKUP($AQ45,'4.参照データ'!$B$5:$AD$14,7,FALSE))</f>
        <v>68400</v>
      </c>
      <c r="AX45" s="27">
        <f t="shared" si="9"/>
        <v>0</v>
      </c>
      <c r="AY45" s="25">
        <f>IF($AQ45="","",IF($AO45="",0,IF($AX45&lt;=0,0,ROUNDUP($AX45/HLOOKUP($AQ45,'4.参照データ'!$B$5:$AD$14,9,FALSE),0))))</f>
        <v>0</v>
      </c>
      <c r="AZ45" s="25">
        <f t="shared" si="10"/>
        <v>13</v>
      </c>
      <c r="BA45" s="25">
        <f t="shared" si="43"/>
        <v>13</v>
      </c>
      <c r="BB45" s="25">
        <f>IF($AQ45="","",HLOOKUP($AQ45,'4.参照データ'!$B$5:$AD$14,8,FALSE)+1)</f>
        <v>21</v>
      </c>
      <c r="BC45" s="25">
        <f>IF($AQ45="","",HLOOKUP($AQ45,'4.参照データ'!$B$5:$AD$14,10,FALSE)+BB45)</f>
        <v>24</v>
      </c>
      <c r="BD45" s="25" t="str">
        <f t="shared" si="28"/>
        <v>S-2</v>
      </c>
      <c r="BE45" s="25">
        <f t="shared" si="29"/>
        <v>13</v>
      </c>
      <c r="BF45" s="25" t="str">
        <f t="shared" si="30"/>
        <v/>
      </c>
      <c r="BG45" s="25" t="str">
        <f t="shared" si="12"/>
        <v>S-2B</v>
      </c>
      <c r="BH45" s="28">
        <f>IF($AD45="","",INDEX('3.洗い替え職務給表'!$B$6:$HW$56,MATCH('1.メイン'!$BE45,'3.洗い替え職務給表'!$B$6:$B$56,0),MATCH('1.メイン'!$BG45,'3.洗い替え職務給表'!$B$6:$HW$6,0)))</f>
        <v>389600</v>
      </c>
      <c r="BI45" s="29">
        <f t="shared" si="13"/>
        <v>0</v>
      </c>
      <c r="BJ45" s="563"/>
      <c r="BK45" s="563"/>
      <c r="BL45" s="563"/>
      <c r="BM45" s="563"/>
      <c r="BN45" s="563"/>
      <c r="BO45" s="563"/>
      <c r="BP45" s="59">
        <f t="shared" si="44"/>
        <v>0</v>
      </c>
      <c r="BQ45" s="56">
        <f t="shared" si="15"/>
        <v>389600</v>
      </c>
      <c r="BR45" s="236">
        <f t="shared" si="16"/>
        <v>0</v>
      </c>
    </row>
    <row r="46" spans="1:70" ht="11.25" customHeight="1" x14ac:dyDescent="0.15">
      <c r="A46" s="62" t="str">
        <f>IF(C46="","",COUNTA($C$10:C46))</f>
        <v/>
      </c>
      <c r="B46" s="559"/>
      <c r="C46" s="559"/>
      <c r="D46" s="560"/>
      <c r="E46" s="560"/>
      <c r="F46" s="560"/>
      <c r="G46" s="559" t="s">
        <v>72</v>
      </c>
      <c r="H46" s="559"/>
      <c r="I46" s="561"/>
      <c r="J46" s="561"/>
      <c r="K46" s="53" t="str">
        <f t="shared" si="31"/>
        <v/>
      </c>
      <c r="L46" s="53" t="str">
        <f t="shared" si="32"/>
        <v/>
      </c>
      <c r="M46" s="53" t="str">
        <f t="shared" si="33"/>
        <v/>
      </c>
      <c r="N46" s="53" t="str">
        <f t="shared" si="34"/>
        <v/>
      </c>
      <c r="O46" s="562" t="s">
        <v>72</v>
      </c>
      <c r="P46" s="562"/>
      <c r="Q46" s="56" t="str">
        <f t="shared" si="35"/>
        <v/>
      </c>
      <c r="R46" s="563"/>
      <c r="S46" s="563"/>
      <c r="T46" s="563"/>
      <c r="U46" s="563"/>
      <c r="V46" s="563"/>
      <c r="W46" s="563"/>
      <c r="X46" s="59" t="str">
        <f t="shared" si="36"/>
        <v/>
      </c>
      <c r="Y46" s="235" t="str">
        <f t="shared" si="37"/>
        <v/>
      </c>
      <c r="Z46" s="230" t="str">
        <f t="shared" si="38"/>
        <v/>
      </c>
      <c r="AA46" s="104" t="str">
        <f t="shared" si="39"/>
        <v/>
      </c>
      <c r="AB46" s="104" t="str">
        <f t="shared" si="40"/>
        <v/>
      </c>
      <c r="AC46" s="104" t="str">
        <f t="shared" si="41"/>
        <v/>
      </c>
      <c r="AD46" s="107" t="str">
        <f t="shared" si="42"/>
        <v/>
      </c>
      <c r="AE46" s="564"/>
      <c r="AF46" s="105" t="str">
        <f t="shared" si="19"/>
        <v/>
      </c>
      <c r="AG46" s="105" t="str">
        <f t="shared" si="20"/>
        <v/>
      </c>
      <c r="AH46" s="105" t="str">
        <f>IF($AD46="","",HLOOKUP($AD46,'4.参照データ'!$B$5:$AD$14,8,FALSE)+1)</f>
        <v/>
      </c>
      <c r="AI46" s="105" t="str">
        <f>IF($AD46="","",HLOOKUP($AD46,'4.参照データ'!$B$5:$AD$14,10,FALSE)+AH46)</f>
        <v/>
      </c>
      <c r="AJ46" s="105" t="str">
        <f t="shared" si="21"/>
        <v/>
      </c>
      <c r="AK46" s="150" t="str">
        <f>IF($AD46="","",INDEX('3.洗い替え職務給表'!$B$6:$HW$56,MATCH('1.メイン'!$AG46,'3.洗い替え職務給表'!$B$6:$B$56,0),MATCH('1.メイン'!$AJ46,'3.洗い替え職務給表'!$B$6:$HW$6,0)))</f>
        <v/>
      </c>
      <c r="AL46" s="228" t="str">
        <f t="shared" si="22"/>
        <v/>
      </c>
      <c r="AM46" s="195" t="str">
        <f t="shared" si="8"/>
        <v/>
      </c>
      <c r="AN46" s="25" t="str">
        <f t="shared" si="23"/>
        <v/>
      </c>
      <c r="AO46" s="565"/>
      <c r="AP46" s="565"/>
      <c r="AQ46" s="66" t="str">
        <f t="shared" si="24"/>
        <v/>
      </c>
      <c r="AR46" s="66" t="str">
        <f>IF($C46="","",IF($AN46=$AQ46,"",IF(HLOOKUP($AQ46,'4.参照データ'!$B$5:$AD$14,4,FALSE)="",HLOOKUP($AQ46,'4.参照データ'!$B$5:$AD$14,5,FALSE),HLOOKUP($AQ46,'4.参照データ'!$B$5:$AD$14,4,FALSE))))</f>
        <v/>
      </c>
      <c r="AS46" s="66" t="str">
        <f t="shared" si="25"/>
        <v/>
      </c>
      <c r="AT46" s="27" t="str">
        <f>IF($AQ46="","",($AS46-HLOOKUP($AQ46,'4.参照データ'!$B$5:$AD$14,6,FALSE)))</f>
        <v/>
      </c>
      <c r="AU46" s="25" t="str">
        <f>IF($AQ46="","",IF($AO46="",$AG46,IF(ROUNDUP($AT46/HLOOKUP($AQ46,'4.参照データ'!$B$5:$AD$14,7,FALSE),0)&lt;=0,1,ROUNDUP($AT46/HLOOKUP($AQ46,'4.参照データ'!$B$5:$AD$14,7,FALSE),0)+1)))</f>
        <v/>
      </c>
      <c r="AV46" s="25" t="str">
        <f t="shared" si="26"/>
        <v/>
      </c>
      <c r="AW46" s="96" t="str">
        <f>IF($AQ46="","",($AV46-1)*HLOOKUP($AQ46,'4.参照データ'!$B$5:$AD$14,7,FALSE))</f>
        <v/>
      </c>
      <c r="AX46" s="27" t="str">
        <f t="shared" si="9"/>
        <v/>
      </c>
      <c r="AY46" s="25" t="str">
        <f>IF($AQ46="","",IF($AO46="",0,IF($AX46&lt;=0,0,ROUNDUP($AX46/HLOOKUP($AQ46,'4.参照データ'!$B$5:$AD$14,9,FALSE),0))))</f>
        <v/>
      </c>
      <c r="AZ46" s="25" t="str">
        <f t="shared" si="10"/>
        <v/>
      </c>
      <c r="BA46" s="25" t="str">
        <f t="shared" si="43"/>
        <v/>
      </c>
      <c r="BB46" s="25" t="str">
        <f>IF($AQ46="","",HLOOKUP($AQ46,'4.参照データ'!$B$5:$AD$14,8,FALSE)+1)</f>
        <v/>
      </c>
      <c r="BC46" s="25" t="str">
        <f>IF($AQ46="","",HLOOKUP($AQ46,'4.参照データ'!$B$5:$AD$14,10,FALSE)+BB46)</f>
        <v/>
      </c>
      <c r="BD46" s="25" t="str">
        <f t="shared" si="28"/>
        <v/>
      </c>
      <c r="BE46" s="25" t="str">
        <f t="shared" si="29"/>
        <v/>
      </c>
      <c r="BF46" s="25" t="str">
        <f t="shared" si="30"/>
        <v/>
      </c>
      <c r="BG46" s="25" t="str">
        <f t="shared" si="12"/>
        <v/>
      </c>
      <c r="BH46" s="28" t="str">
        <f>IF($AD46="","",INDEX('3.洗い替え職務給表'!$B$6:$HW$56,MATCH('1.メイン'!$BE46,'3.洗い替え職務給表'!$B$6:$B$56,0),MATCH('1.メイン'!$BG46,'3.洗い替え職務給表'!$B$6:$HW$6,0)))</f>
        <v/>
      </c>
      <c r="BI46" s="29" t="str">
        <f t="shared" si="13"/>
        <v/>
      </c>
      <c r="BJ46" s="563"/>
      <c r="BK46" s="563"/>
      <c r="BL46" s="563"/>
      <c r="BM46" s="563"/>
      <c r="BN46" s="563"/>
      <c r="BO46" s="563"/>
      <c r="BP46" s="59" t="str">
        <f t="shared" si="44"/>
        <v/>
      </c>
      <c r="BQ46" s="56" t="str">
        <f t="shared" si="15"/>
        <v/>
      </c>
      <c r="BR46" s="236" t="str">
        <f t="shared" si="16"/>
        <v/>
      </c>
    </row>
    <row r="47" spans="1:70" ht="11.25" customHeight="1" x14ac:dyDescent="0.15">
      <c r="A47" s="62" t="str">
        <f>IF(C47="","",COUNTA($C$10:C47))</f>
        <v/>
      </c>
      <c r="B47" s="559"/>
      <c r="C47" s="559"/>
      <c r="D47" s="560"/>
      <c r="E47" s="560" t="s">
        <v>72</v>
      </c>
      <c r="F47" s="560"/>
      <c r="G47" s="559" t="s">
        <v>72</v>
      </c>
      <c r="H47" s="559"/>
      <c r="I47" s="561"/>
      <c r="J47" s="561"/>
      <c r="K47" s="53" t="str">
        <f t="shared" si="31"/>
        <v/>
      </c>
      <c r="L47" s="53" t="str">
        <f t="shared" si="32"/>
        <v/>
      </c>
      <c r="M47" s="53" t="str">
        <f t="shared" si="33"/>
        <v/>
      </c>
      <c r="N47" s="53" t="str">
        <f t="shared" si="34"/>
        <v/>
      </c>
      <c r="O47" s="562" t="s">
        <v>72</v>
      </c>
      <c r="P47" s="562"/>
      <c r="Q47" s="56" t="str">
        <f t="shared" si="35"/>
        <v/>
      </c>
      <c r="R47" s="563"/>
      <c r="S47" s="563"/>
      <c r="T47" s="563"/>
      <c r="U47" s="563"/>
      <c r="V47" s="563"/>
      <c r="W47" s="563"/>
      <c r="X47" s="59" t="str">
        <f t="shared" si="36"/>
        <v/>
      </c>
      <c r="Y47" s="235" t="str">
        <f t="shared" si="37"/>
        <v/>
      </c>
      <c r="Z47" s="230" t="str">
        <f t="shared" si="38"/>
        <v/>
      </c>
      <c r="AA47" s="104" t="str">
        <f t="shared" si="39"/>
        <v/>
      </c>
      <c r="AB47" s="104" t="str">
        <f t="shared" si="40"/>
        <v/>
      </c>
      <c r="AC47" s="104" t="str">
        <f t="shared" si="41"/>
        <v/>
      </c>
      <c r="AD47" s="107" t="str">
        <f t="shared" si="42"/>
        <v/>
      </c>
      <c r="AE47" s="564"/>
      <c r="AF47" s="105" t="str">
        <f t="shared" si="19"/>
        <v/>
      </c>
      <c r="AG47" s="105" t="str">
        <f t="shared" si="20"/>
        <v/>
      </c>
      <c r="AH47" s="105" t="str">
        <f>IF($AD47="","",HLOOKUP($AD47,'4.参照データ'!$B$5:$AD$14,8,FALSE)+1)</f>
        <v/>
      </c>
      <c r="AI47" s="105" t="str">
        <f>IF($AD47="","",HLOOKUP($AD47,'4.参照データ'!$B$5:$AD$14,10,FALSE)+AH47)</f>
        <v/>
      </c>
      <c r="AJ47" s="105" t="str">
        <f t="shared" si="21"/>
        <v/>
      </c>
      <c r="AK47" s="150" t="str">
        <f>IF($AD47="","",INDEX('3.洗い替え職務給表'!$B$6:$HW$56,MATCH('1.メイン'!$AG47,'3.洗い替え職務給表'!$B$6:$B$56,0),MATCH('1.メイン'!$AJ47,'3.洗い替え職務給表'!$B$6:$HW$6,0)))</f>
        <v/>
      </c>
      <c r="AL47" s="228" t="str">
        <f t="shared" si="22"/>
        <v/>
      </c>
      <c r="AM47" s="195" t="str">
        <f t="shared" si="8"/>
        <v/>
      </c>
      <c r="AN47" s="25" t="str">
        <f t="shared" si="23"/>
        <v/>
      </c>
      <c r="AO47" s="565"/>
      <c r="AP47" s="565"/>
      <c r="AQ47" s="66" t="str">
        <f t="shared" si="24"/>
        <v/>
      </c>
      <c r="AR47" s="66" t="str">
        <f>IF($C47="","",IF($AN47=$AQ47,"",IF(HLOOKUP($AQ47,'4.参照データ'!$B$5:$AD$14,4,FALSE)="",HLOOKUP($AQ47,'4.参照データ'!$B$5:$AD$14,5,FALSE),HLOOKUP($AQ47,'4.参照データ'!$B$5:$AD$14,4,FALSE))))</f>
        <v/>
      </c>
      <c r="AS47" s="66" t="str">
        <f t="shared" si="25"/>
        <v/>
      </c>
      <c r="AT47" s="27" t="str">
        <f>IF($AQ47="","",($AS47-HLOOKUP($AQ47,'4.参照データ'!$B$5:$AD$14,6,FALSE)))</f>
        <v/>
      </c>
      <c r="AU47" s="25" t="str">
        <f>IF($AQ47="","",IF($AO47="",$AG47,IF(ROUNDUP($AT47/HLOOKUP($AQ47,'4.参照データ'!$B$5:$AD$14,7,FALSE),0)&lt;=0,1,ROUNDUP($AT47/HLOOKUP($AQ47,'4.参照データ'!$B$5:$AD$14,7,FALSE),0)+1)))</f>
        <v/>
      </c>
      <c r="AV47" s="25" t="str">
        <f t="shared" si="26"/>
        <v/>
      </c>
      <c r="AW47" s="96" t="str">
        <f>IF($AQ47="","",($AV47-1)*HLOOKUP($AQ47,'4.参照データ'!$B$5:$AD$14,7,FALSE))</f>
        <v/>
      </c>
      <c r="AX47" s="27" t="str">
        <f t="shared" si="9"/>
        <v/>
      </c>
      <c r="AY47" s="25" t="str">
        <f>IF($AQ47="","",IF($AO47="",0,IF($AX47&lt;=0,0,ROUNDUP($AX47/HLOOKUP($AQ47,'4.参照データ'!$B$5:$AD$14,9,FALSE),0))))</f>
        <v/>
      </c>
      <c r="AZ47" s="25" t="str">
        <f t="shared" si="10"/>
        <v/>
      </c>
      <c r="BA47" s="25" t="str">
        <f t="shared" si="43"/>
        <v/>
      </c>
      <c r="BB47" s="25" t="str">
        <f>IF($AQ47="","",HLOOKUP($AQ47,'4.参照データ'!$B$5:$AD$14,8,FALSE)+1)</f>
        <v/>
      </c>
      <c r="BC47" s="25" t="str">
        <f>IF($AQ47="","",HLOOKUP($AQ47,'4.参照データ'!$B$5:$AD$14,10,FALSE)+BB47)</f>
        <v/>
      </c>
      <c r="BD47" s="25" t="str">
        <f t="shared" si="28"/>
        <v/>
      </c>
      <c r="BE47" s="25" t="str">
        <f t="shared" si="29"/>
        <v/>
      </c>
      <c r="BF47" s="25" t="str">
        <f t="shared" si="30"/>
        <v/>
      </c>
      <c r="BG47" s="25" t="str">
        <f t="shared" si="12"/>
        <v/>
      </c>
      <c r="BH47" s="28" t="str">
        <f>IF($AD47="","",INDEX('3.洗い替え職務給表'!$B$6:$HW$56,MATCH('1.メイン'!$BE47,'3.洗い替え職務給表'!$B$6:$B$56,0),MATCH('1.メイン'!$BG47,'3.洗い替え職務給表'!$B$6:$HW$6,0)))</f>
        <v/>
      </c>
      <c r="BI47" s="29" t="str">
        <f t="shared" si="13"/>
        <v/>
      </c>
      <c r="BJ47" s="563"/>
      <c r="BK47" s="563"/>
      <c r="BL47" s="563"/>
      <c r="BM47" s="563"/>
      <c r="BN47" s="563"/>
      <c r="BO47" s="563"/>
      <c r="BP47" s="59" t="str">
        <f t="shared" si="44"/>
        <v/>
      </c>
      <c r="BQ47" s="56" t="str">
        <f t="shared" si="15"/>
        <v/>
      </c>
      <c r="BR47" s="236" t="str">
        <f t="shared" si="16"/>
        <v/>
      </c>
    </row>
    <row r="48" spans="1:70" ht="11.25" customHeight="1" x14ac:dyDescent="0.15">
      <c r="A48" s="62" t="str">
        <f>IF(C48="","",COUNTA($C$10:C48))</f>
        <v/>
      </c>
      <c r="B48" s="559"/>
      <c r="C48" s="559"/>
      <c r="D48" s="560"/>
      <c r="E48" s="560" t="s">
        <v>72</v>
      </c>
      <c r="F48" s="560"/>
      <c r="G48" s="559" t="s">
        <v>72</v>
      </c>
      <c r="H48" s="559"/>
      <c r="I48" s="561"/>
      <c r="J48" s="561"/>
      <c r="K48" s="53" t="str">
        <f t="shared" si="31"/>
        <v/>
      </c>
      <c r="L48" s="53" t="str">
        <f t="shared" si="32"/>
        <v/>
      </c>
      <c r="M48" s="53" t="str">
        <f t="shared" si="33"/>
        <v/>
      </c>
      <c r="N48" s="53" t="str">
        <f t="shared" si="34"/>
        <v/>
      </c>
      <c r="O48" s="562" t="s">
        <v>72</v>
      </c>
      <c r="P48" s="562"/>
      <c r="Q48" s="56" t="str">
        <f t="shared" si="35"/>
        <v/>
      </c>
      <c r="R48" s="563"/>
      <c r="S48" s="563"/>
      <c r="T48" s="563"/>
      <c r="U48" s="563"/>
      <c r="V48" s="563"/>
      <c r="W48" s="563"/>
      <c r="X48" s="59" t="str">
        <f t="shared" si="36"/>
        <v/>
      </c>
      <c r="Y48" s="235" t="str">
        <f t="shared" si="37"/>
        <v/>
      </c>
      <c r="Z48" s="230" t="str">
        <f t="shared" si="38"/>
        <v/>
      </c>
      <c r="AA48" s="104" t="str">
        <f t="shared" si="39"/>
        <v/>
      </c>
      <c r="AB48" s="104" t="str">
        <f t="shared" si="40"/>
        <v/>
      </c>
      <c r="AC48" s="104" t="str">
        <f t="shared" si="41"/>
        <v/>
      </c>
      <c r="AD48" s="107" t="str">
        <f t="shared" si="42"/>
        <v/>
      </c>
      <c r="AE48" s="564"/>
      <c r="AF48" s="105" t="str">
        <f t="shared" si="19"/>
        <v/>
      </c>
      <c r="AG48" s="105" t="str">
        <f t="shared" si="20"/>
        <v/>
      </c>
      <c r="AH48" s="105" t="str">
        <f>IF($AD48="","",HLOOKUP($AD48,'4.参照データ'!$B$5:$AD$14,8,FALSE)+1)</f>
        <v/>
      </c>
      <c r="AI48" s="105" t="str">
        <f>IF($AD48="","",HLOOKUP($AD48,'4.参照データ'!$B$5:$AD$14,10,FALSE)+AH48)</f>
        <v/>
      </c>
      <c r="AJ48" s="105" t="str">
        <f t="shared" si="21"/>
        <v/>
      </c>
      <c r="AK48" s="150" t="str">
        <f>IF($AD48="","",INDEX('3.洗い替え職務給表'!$B$6:$HW$56,MATCH('1.メイン'!$AG48,'3.洗い替え職務給表'!$B$6:$B$56,0),MATCH('1.メイン'!$AJ48,'3.洗い替え職務給表'!$B$6:$HW$6,0)))</f>
        <v/>
      </c>
      <c r="AL48" s="228" t="str">
        <f t="shared" si="22"/>
        <v/>
      </c>
      <c r="AM48" s="195" t="str">
        <f t="shared" si="8"/>
        <v/>
      </c>
      <c r="AN48" s="25" t="str">
        <f t="shared" si="23"/>
        <v/>
      </c>
      <c r="AO48" s="565"/>
      <c r="AP48" s="565"/>
      <c r="AQ48" s="66" t="str">
        <f t="shared" si="24"/>
        <v/>
      </c>
      <c r="AR48" s="66" t="str">
        <f>IF($C48="","",IF($AN48=$AQ48,"",IF(HLOOKUP($AQ48,'4.参照データ'!$B$5:$AD$14,4,FALSE)="",HLOOKUP($AQ48,'4.参照データ'!$B$5:$AD$14,5,FALSE),HLOOKUP($AQ48,'4.参照データ'!$B$5:$AD$14,4,FALSE))))</f>
        <v/>
      </c>
      <c r="AS48" s="66" t="str">
        <f t="shared" si="25"/>
        <v/>
      </c>
      <c r="AT48" s="27" t="str">
        <f>IF($AQ48="","",($AS48-HLOOKUP($AQ48,'4.参照データ'!$B$5:$AD$14,6,FALSE)))</f>
        <v/>
      </c>
      <c r="AU48" s="25" t="str">
        <f>IF($AQ48="","",IF($AO48="",$AG48,IF(ROUNDUP($AT48/HLOOKUP($AQ48,'4.参照データ'!$B$5:$AD$14,7,FALSE),0)&lt;=0,1,ROUNDUP($AT48/HLOOKUP($AQ48,'4.参照データ'!$B$5:$AD$14,7,FALSE),0)+1)))</f>
        <v/>
      </c>
      <c r="AV48" s="25" t="str">
        <f t="shared" si="26"/>
        <v/>
      </c>
      <c r="AW48" s="96" t="str">
        <f>IF($AQ48="","",($AV48-1)*HLOOKUP($AQ48,'4.参照データ'!$B$5:$AD$14,7,FALSE))</f>
        <v/>
      </c>
      <c r="AX48" s="27" t="str">
        <f t="shared" si="9"/>
        <v/>
      </c>
      <c r="AY48" s="25" t="str">
        <f>IF($AQ48="","",IF($AO48="",0,IF($AX48&lt;=0,0,ROUNDUP($AX48/HLOOKUP($AQ48,'4.参照データ'!$B$5:$AD$14,9,FALSE),0))))</f>
        <v/>
      </c>
      <c r="AZ48" s="25" t="str">
        <f t="shared" si="10"/>
        <v/>
      </c>
      <c r="BA48" s="25" t="str">
        <f t="shared" si="43"/>
        <v/>
      </c>
      <c r="BB48" s="25" t="str">
        <f>IF($AQ48="","",HLOOKUP($AQ48,'4.参照データ'!$B$5:$AD$14,8,FALSE)+1)</f>
        <v/>
      </c>
      <c r="BC48" s="25" t="str">
        <f>IF($AQ48="","",HLOOKUP($AQ48,'4.参照データ'!$B$5:$AD$14,10,FALSE)+BB48)</f>
        <v/>
      </c>
      <c r="BD48" s="25" t="str">
        <f t="shared" si="28"/>
        <v/>
      </c>
      <c r="BE48" s="25" t="str">
        <f t="shared" si="29"/>
        <v/>
      </c>
      <c r="BF48" s="25" t="str">
        <f t="shared" si="30"/>
        <v/>
      </c>
      <c r="BG48" s="25" t="str">
        <f t="shared" si="12"/>
        <v/>
      </c>
      <c r="BH48" s="28" t="str">
        <f>IF($AD48="","",INDEX('3.洗い替え職務給表'!$B$6:$HW$56,MATCH('1.メイン'!$BE48,'3.洗い替え職務給表'!$B$6:$B$56,0),MATCH('1.メイン'!$BG48,'3.洗い替え職務給表'!$B$6:$HW$6,0)))</f>
        <v/>
      </c>
      <c r="BI48" s="29" t="str">
        <f t="shared" si="13"/>
        <v/>
      </c>
      <c r="BJ48" s="563"/>
      <c r="BK48" s="563"/>
      <c r="BL48" s="563"/>
      <c r="BM48" s="563"/>
      <c r="BN48" s="563"/>
      <c r="BO48" s="563"/>
      <c r="BP48" s="59" t="str">
        <f t="shared" si="44"/>
        <v/>
      </c>
      <c r="BQ48" s="56" t="str">
        <f t="shared" si="15"/>
        <v/>
      </c>
      <c r="BR48" s="236" t="str">
        <f t="shared" si="16"/>
        <v/>
      </c>
    </row>
    <row r="49" spans="1:70" ht="11.25" customHeight="1" x14ac:dyDescent="0.15">
      <c r="A49" s="62" t="str">
        <f>IF(C49="","",COUNTA($C$10:C49))</f>
        <v/>
      </c>
      <c r="B49" s="559"/>
      <c r="C49" s="559"/>
      <c r="D49" s="560"/>
      <c r="E49" s="560" t="s">
        <v>72</v>
      </c>
      <c r="F49" s="560"/>
      <c r="G49" s="559" t="s">
        <v>72</v>
      </c>
      <c r="H49" s="559"/>
      <c r="I49" s="561"/>
      <c r="J49" s="561"/>
      <c r="K49" s="53" t="str">
        <f t="shared" si="31"/>
        <v/>
      </c>
      <c r="L49" s="53" t="str">
        <f t="shared" si="32"/>
        <v/>
      </c>
      <c r="M49" s="53" t="str">
        <f t="shared" si="33"/>
        <v/>
      </c>
      <c r="N49" s="53" t="str">
        <f t="shared" si="34"/>
        <v/>
      </c>
      <c r="O49" s="562" t="s">
        <v>72</v>
      </c>
      <c r="P49" s="562"/>
      <c r="Q49" s="56" t="str">
        <f t="shared" si="35"/>
        <v/>
      </c>
      <c r="R49" s="563"/>
      <c r="S49" s="563"/>
      <c r="T49" s="563"/>
      <c r="U49" s="563"/>
      <c r="V49" s="563"/>
      <c r="W49" s="563"/>
      <c r="X49" s="59" t="str">
        <f t="shared" si="36"/>
        <v/>
      </c>
      <c r="Y49" s="235" t="str">
        <f t="shared" si="37"/>
        <v/>
      </c>
      <c r="Z49" s="230" t="str">
        <f t="shared" si="38"/>
        <v/>
      </c>
      <c r="AA49" s="104" t="str">
        <f t="shared" si="39"/>
        <v/>
      </c>
      <c r="AB49" s="104" t="str">
        <f t="shared" si="40"/>
        <v/>
      </c>
      <c r="AC49" s="104" t="str">
        <f t="shared" si="41"/>
        <v/>
      </c>
      <c r="AD49" s="107" t="str">
        <f t="shared" si="42"/>
        <v/>
      </c>
      <c r="AE49" s="564"/>
      <c r="AF49" s="105" t="str">
        <f t="shared" si="19"/>
        <v/>
      </c>
      <c r="AG49" s="105" t="str">
        <f t="shared" si="20"/>
        <v/>
      </c>
      <c r="AH49" s="105" t="str">
        <f>IF($AD49="","",HLOOKUP($AD49,'4.参照データ'!$B$5:$AD$14,8,FALSE)+1)</f>
        <v/>
      </c>
      <c r="AI49" s="105" t="str">
        <f>IF($AD49="","",HLOOKUP($AD49,'4.参照データ'!$B$5:$AD$14,10,FALSE)+AH49)</f>
        <v/>
      </c>
      <c r="AJ49" s="105" t="str">
        <f t="shared" si="21"/>
        <v/>
      </c>
      <c r="AK49" s="150" t="str">
        <f>IF($AD49="","",INDEX('3.洗い替え職務給表'!$B$6:$HW$56,MATCH('1.メイン'!$AG49,'3.洗い替え職務給表'!$B$6:$B$56,0),MATCH('1.メイン'!$AJ49,'3.洗い替え職務給表'!$B$6:$HW$6,0)))</f>
        <v/>
      </c>
      <c r="AL49" s="228" t="str">
        <f t="shared" si="22"/>
        <v/>
      </c>
      <c r="AM49" s="195" t="str">
        <f t="shared" si="8"/>
        <v/>
      </c>
      <c r="AN49" s="25" t="str">
        <f t="shared" si="23"/>
        <v/>
      </c>
      <c r="AO49" s="568"/>
      <c r="AP49" s="568"/>
      <c r="AQ49" s="66" t="str">
        <f t="shared" si="24"/>
        <v/>
      </c>
      <c r="AR49" s="66" t="str">
        <f>IF($C49="","",IF($AN49=$AQ49,"",IF(HLOOKUP($AQ49,'4.参照データ'!$B$5:$AD$14,4,FALSE)="",HLOOKUP($AQ49,'4.参照データ'!$B$5:$AD$14,5,FALSE),HLOOKUP($AQ49,'4.参照データ'!$B$5:$AD$14,4,FALSE))))</f>
        <v/>
      </c>
      <c r="AS49" s="66" t="str">
        <f t="shared" si="25"/>
        <v/>
      </c>
      <c r="AT49" s="27" t="str">
        <f>IF($AQ49="","",($AS49-HLOOKUP($AQ49,'4.参照データ'!$B$5:$AD$14,6,FALSE)))</f>
        <v/>
      </c>
      <c r="AU49" s="25" t="str">
        <f>IF($AQ49="","",IF($AO49="",$AG49,IF(ROUNDUP($AT49/HLOOKUP($AQ49,'4.参照データ'!$B$5:$AD$14,7,FALSE),0)&lt;=0,1,ROUNDUP($AT49/HLOOKUP($AQ49,'4.参照データ'!$B$5:$AD$14,7,FALSE),0)+1)))</f>
        <v/>
      </c>
      <c r="AV49" s="25" t="str">
        <f t="shared" si="26"/>
        <v/>
      </c>
      <c r="AW49" s="96" t="str">
        <f>IF($AQ49="","",($AV49-1)*HLOOKUP($AQ49,'4.参照データ'!$B$5:$AD$14,7,FALSE))</f>
        <v/>
      </c>
      <c r="AX49" s="27" t="str">
        <f t="shared" si="9"/>
        <v/>
      </c>
      <c r="AY49" s="25" t="str">
        <f>IF($AQ49="","",IF($AO49="",0,IF($AX49&lt;=0,0,ROUNDUP($AX49/HLOOKUP($AQ49,'4.参照データ'!$B$5:$AD$14,9,FALSE),0))))</f>
        <v/>
      </c>
      <c r="AZ49" s="25" t="str">
        <f t="shared" si="10"/>
        <v/>
      </c>
      <c r="BA49" s="25" t="str">
        <f t="shared" si="43"/>
        <v/>
      </c>
      <c r="BB49" s="25" t="str">
        <f>IF($AQ49="","",HLOOKUP($AQ49,'4.参照データ'!$B$5:$AD$14,8,FALSE)+1)</f>
        <v/>
      </c>
      <c r="BC49" s="25" t="str">
        <f>IF($AQ49="","",HLOOKUP($AQ49,'4.参照データ'!$B$5:$AD$14,10,FALSE)+BB49)</f>
        <v/>
      </c>
      <c r="BD49" s="25" t="str">
        <f t="shared" si="28"/>
        <v/>
      </c>
      <c r="BE49" s="25" t="str">
        <f t="shared" si="29"/>
        <v/>
      </c>
      <c r="BF49" s="25" t="str">
        <f t="shared" si="30"/>
        <v/>
      </c>
      <c r="BG49" s="25" t="str">
        <f t="shared" si="12"/>
        <v/>
      </c>
      <c r="BH49" s="28" t="str">
        <f>IF($AD49="","",INDEX('3.洗い替え職務給表'!$B$6:$HW$56,MATCH('1.メイン'!$BE49,'3.洗い替え職務給表'!$B$6:$B$56,0),MATCH('1.メイン'!$BG49,'3.洗い替え職務給表'!$B$6:$HW$6,0)))</f>
        <v/>
      </c>
      <c r="BI49" s="29" t="str">
        <f t="shared" si="13"/>
        <v/>
      </c>
      <c r="BJ49" s="563"/>
      <c r="BK49" s="563"/>
      <c r="BL49" s="563"/>
      <c r="BM49" s="563"/>
      <c r="BN49" s="563"/>
      <c r="BO49" s="563"/>
      <c r="BP49" s="59" t="str">
        <f t="shared" si="44"/>
        <v/>
      </c>
      <c r="BQ49" s="56" t="str">
        <f t="shared" si="15"/>
        <v/>
      </c>
      <c r="BR49" s="236" t="str">
        <f t="shared" si="16"/>
        <v/>
      </c>
    </row>
    <row r="50" spans="1:70" ht="11.25" customHeight="1" x14ac:dyDescent="0.15">
      <c r="A50" s="62" t="str">
        <f>IF(C50="","",COUNTA($C$10:C50))</f>
        <v/>
      </c>
      <c r="B50" s="559"/>
      <c r="C50" s="559"/>
      <c r="D50" s="560"/>
      <c r="E50" s="560" t="s">
        <v>72</v>
      </c>
      <c r="F50" s="560"/>
      <c r="G50" s="559" t="s">
        <v>72</v>
      </c>
      <c r="H50" s="559"/>
      <c r="I50" s="561"/>
      <c r="J50" s="561"/>
      <c r="K50" s="53" t="str">
        <f t="shared" si="31"/>
        <v/>
      </c>
      <c r="L50" s="53" t="str">
        <f t="shared" si="32"/>
        <v/>
      </c>
      <c r="M50" s="53" t="str">
        <f t="shared" si="33"/>
        <v/>
      </c>
      <c r="N50" s="53" t="str">
        <f t="shared" si="34"/>
        <v/>
      </c>
      <c r="O50" s="562" t="s">
        <v>72</v>
      </c>
      <c r="P50" s="562"/>
      <c r="Q50" s="56" t="str">
        <f t="shared" si="35"/>
        <v/>
      </c>
      <c r="R50" s="563"/>
      <c r="S50" s="563"/>
      <c r="T50" s="563"/>
      <c r="U50" s="563"/>
      <c r="V50" s="563"/>
      <c r="W50" s="563"/>
      <c r="X50" s="59" t="str">
        <f t="shared" si="36"/>
        <v/>
      </c>
      <c r="Y50" s="235" t="str">
        <f t="shared" si="37"/>
        <v/>
      </c>
      <c r="Z50" s="230" t="str">
        <f t="shared" si="38"/>
        <v/>
      </c>
      <c r="AA50" s="104" t="str">
        <f t="shared" si="39"/>
        <v/>
      </c>
      <c r="AB50" s="104" t="str">
        <f t="shared" si="40"/>
        <v/>
      </c>
      <c r="AC50" s="104" t="str">
        <f t="shared" si="41"/>
        <v/>
      </c>
      <c r="AD50" s="107" t="str">
        <f t="shared" si="42"/>
        <v/>
      </c>
      <c r="AE50" s="564"/>
      <c r="AF50" s="105" t="str">
        <f t="shared" si="19"/>
        <v/>
      </c>
      <c r="AG50" s="105" t="str">
        <f t="shared" si="20"/>
        <v/>
      </c>
      <c r="AH50" s="105" t="str">
        <f>IF($AD50="","",HLOOKUP($AD50,'4.参照データ'!$B$5:$AD$14,8,FALSE)+1)</f>
        <v/>
      </c>
      <c r="AI50" s="105" t="str">
        <f>IF($AD50="","",HLOOKUP($AD50,'4.参照データ'!$B$5:$AD$14,10,FALSE)+AH50)</f>
        <v/>
      </c>
      <c r="AJ50" s="105" t="str">
        <f t="shared" si="21"/>
        <v/>
      </c>
      <c r="AK50" s="150" t="str">
        <f>IF($AD50="","",INDEX('3.洗い替え職務給表'!$B$6:$HW$56,MATCH('1.メイン'!$AG50,'3.洗い替え職務給表'!$B$6:$B$56,0),MATCH('1.メイン'!$AJ50,'3.洗い替え職務給表'!$B$6:$HW$6,0)))</f>
        <v/>
      </c>
      <c r="AL50" s="228" t="str">
        <f t="shared" si="22"/>
        <v/>
      </c>
      <c r="AM50" s="195" t="str">
        <f t="shared" si="8"/>
        <v/>
      </c>
      <c r="AN50" s="25" t="str">
        <f t="shared" si="23"/>
        <v/>
      </c>
      <c r="AO50" s="568"/>
      <c r="AP50" s="568"/>
      <c r="AQ50" s="66" t="str">
        <f t="shared" si="24"/>
        <v/>
      </c>
      <c r="AR50" s="66" t="str">
        <f>IF($C50="","",IF($AN50=$AQ50,"",IF(HLOOKUP($AQ50,'4.参照データ'!$B$5:$AD$14,4,FALSE)="",HLOOKUP($AQ50,'4.参照データ'!$B$5:$AD$14,5,FALSE),HLOOKUP($AQ50,'4.参照データ'!$B$5:$AD$14,4,FALSE))))</f>
        <v/>
      </c>
      <c r="AS50" s="66" t="str">
        <f t="shared" si="25"/>
        <v/>
      </c>
      <c r="AT50" s="27" t="str">
        <f>IF($AQ50="","",($AS50-HLOOKUP($AQ50,'4.参照データ'!$B$5:$AD$14,6,FALSE)))</f>
        <v/>
      </c>
      <c r="AU50" s="25" t="str">
        <f>IF($AQ50="","",IF($AO50="",$AG50,IF(ROUNDUP($AT50/HLOOKUP($AQ50,'4.参照データ'!$B$5:$AD$14,7,FALSE),0)&lt;=0,1,ROUNDUP($AT50/HLOOKUP($AQ50,'4.参照データ'!$B$5:$AD$14,7,FALSE),0)+1)))</f>
        <v/>
      </c>
      <c r="AV50" s="25" t="str">
        <f t="shared" si="26"/>
        <v/>
      </c>
      <c r="AW50" s="96" t="str">
        <f>IF($AQ50="","",($AV50-1)*HLOOKUP($AQ50,'4.参照データ'!$B$5:$AD$14,7,FALSE))</f>
        <v/>
      </c>
      <c r="AX50" s="27" t="str">
        <f t="shared" si="9"/>
        <v/>
      </c>
      <c r="AY50" s="25" t="str">
        <f>IF($AQ50="","",IF($AO50="",0,IF($AX50&lt;=0,0,ROUNDUP($AX50/HLOOKUP($AQ50,'4.参照データ'!$B$5:$AD$14,9,FALSE),0))))</f>
        <v/>
      </c>
      <c r="AZ50" s="25" t="str">
        <f t="shared" si="10"/>
        <v/>
      </c>
      <c r="BA50" s="25" t="str">
        <f t="shared" si="43"/>
        <v/>
      </c>
      <c r="BB50" s="25" t="str">
        <f>IF($AQ50="","",HLOOKUP($AQ50,'4.参照データ'!$B$5:$AD$14,8,FALSE)+1)</f>
        <v/>
      </c>
      <c r="BC50" s="25" t="str">
        <f>IF($AQ50="","",HLOOKUP($AQ50,'4.参照データ'!$B$5:$AD$14,10,FALSE)+BB50)</f>
        <v/>
      </c>
      <c r="BD50" s="25" t="str">
        <f t="shared" si="28"/>
        <v/>
      </c>
      <c r="BE50" s="25" t="str">
        <f t="shared" si="29"/>
        <v/>
      </c>
      <c r="BF50" s="25" t="str">
        <f t="shared" si="30"/>
        <v/>
      </c>
      <c r="BG50" s="25" t="str">
        <f t="shared" si="12"/>
        <v/>
      </c>
      <c r="BH50" s="28" t="str">
        <f>IF($AD50="","",INDEX('3.洗い替え職務給表'!$B$6:$HW$56,MATCH('1.メイン'!$BE50,'3.洗い替え職務給表'!$B$6:$B$56,0),MATCH('1.メイン'!$BG50,'3.洗い替え職務給表'!$B$6:$HW$6,0)))</f>
        <v/>
      </c>
      <c r="BI50" s="29" t="str">
        <f t="shared" si="13"/>
        <v/>
      </c>
      <c r="BJ50" s="563"/>
      <c r="BK50" s="563"/>
      <c r="BL50" s="563"/>
      <c r="BM50" s="563"/>
      <c r="BN50" s="563"/>
      <c r="BO50" s="563"/>
      <c r="BP50" s="59" t="str">
        <f t="shared" si="44"/>
        <v/>
      </c>
      <c r="BQ50" s="56" t="str">
        <f t="shared" si="15"/>
        <v/>
      </c>
      <c r="BR50" s="236" t="str">
        <f t="shared" si="16"/>
        <v/>
      </c>
    </row>
    <row r="51" spans="1:70" ht="11.25" customHeight="1" x14ac:dyDescent="0.15">
      <c r="A51" s="62" t="str">
        <f>IF(C51="","",COUNTA($C$10:C51))</f>
        <v/>
      </c>
      <c r="B51" s="559"/>
      <c r="C51" s="559"/>
      <c r="D51" s="560"/>
      <c r="E51" s="560" t="s">
        <v>72</v>
      </c>
      <c r="F51" s="560"/>
      <c r="G51" s="559" t="s">
        <v>72</v>
      </c>
      <c r="H51" s="559"/>
      <c r="I51" s="561"/>
      <c r="J51" s="561"/>
      <c r="K51" s="53" t="str">
        <f t="shared" si="31"/>
        <v/>
      </c>
      <c r="L51" s="53" t="str">
        <f t="shared" si="32"/>
        <v/>
      </c>
      <c r="M51" s="53" t="str">
        <f t="shared" si="33"/>
        <v/>
      </c>
      <c r="N51" s="53" t="str">
        <f t="shared" si="34"/>
        <v/>
      </c>
      <c r="O51" s="562" t="s">
        <v>72</v>
      </c>
      <c r="P51" s="562"/>
      <c r="Q51" s="56" t="str">
        <f t="shared" si="35"/>
        <v/>
      </c>
      <c r="R51" s="563"/>
      <c r="S51" s="563"/>
      <c r="T51" s="563"/>
      <c r="U51" s="563"/>
      <c r="V51" s="563"/>
      <c r="W51" s="563"/>
      <c r="X51" s="59" t="str">
        <f t="shared" si="36"/>
        <v/>
      </c>
      <c r="Y51" s="235" t="str">
        <f t="shared" si="37"/>
        <v/>
      </c>
      <c r="Z51" s="230" t="str">
        <f t="shared" si="38"/>
        <v/>
      </c>
      <c r="AA51" s="104" t="str">
        <f t="shared" si="39"/>
        <v/>
      </c>
      <c r="AB51" s="104" t="str">
        <f t="shared" si="40"/>
        <v/>
      </c>
      <c r="AC51" s="104" t="str">
        <f t="shared" si="41"/>
        <v/>
      </c>
      <c r="AD51" s="107" t="str">
        <f t="shared" si="42"/>
        <v/>
      </c>
      <c r="AE51" s="564"/>
      <c r="AF51" s="105" t="str">
        <f t="shared" si="19"/>
        <v/>
      </c>
      <c r="AG51" s="105" t="str">
        <f t="shared" si="20"/>
        <v/>
      </c>
      <c r="AH51" s="105" t="str">
        <f>IF($AD51="","",HLOOKUP($AD51,'4.参照データ'!$B$5:$AD$14,8,FALSE)+1)</f>
        <v/>
      </c>
      <c r="AI51" s="105" t="str">
        <f>IF($AD51="","",HLOOKUP($AD51,'4.参照データ'!$B$5:$AD$14,10,FALSE)+AH51)</f>
        <v/>
      </c>
      <c r="AJ51" s="105" t="str">
        <f t="shared" si="21"/>
        <v/>
      </c>
      <c r="AK51" s="150" t="str">
        <f>IF($AD51="","",INDEX('3.洗い替え職務給表'!$B$6:$HW$56,MATCH('1.メイン'!$AG51,'3.洗い替え職務給表'!$B$6:$B$56,0),MATCH('1.メイン'!$AJ51,'3.洗い替え職務給表'!$B$6:$HW$6,0)))</f>
        <v/>
      </c>
      <c r="AL51" s="228" t="str">
        <f t="shared" si="22"/>
        <v/>
      </c>
      <c r="AM51" s="195" t="str">
        <f t="shared" si="8"/>
        <v/>
      </c>
      <c r="AN51" s="25" t="str">
        <f t="shared" si="23"/>
        <v/>
      </c>
      <c r="AO51" s="568"/>
      <c r="AP51" s="568"/>
      <c r="AQ51" s="66" t="str">
        <f t="shared" si="24"/>
        <v/>
      </c>
      <c r="AR51" s="66" t="str">
        <f>IF($C51="","",IF($AN51=$AQ51,"",IF(HLOOKUP($AQ51,'4.参照データ'!$B$5:$AD$14,4,FALSE)="",HLOOKUP($AQ51,'4.参照データ'!$B$5:$AD$14,5,FALSE),HLOOKUP($AQ51,'4.参照データ'!$B$5:$AD$14,4,FALSE))))</f>
        <v/>
      </c>
      <c r="AS51" s="66" t="str">
        <f t="shared" si="25"/>
        <v/>
      </c>
      <c r="AT51" s="27" t="str">
        <f>IF($AQ51="","",($AS51-HLOOKUP($AQ51,'4.参照データ'!$B$5:$AD$14,6,FALSE)))</f>
        <v/>
      </c>
      <c r="AU51" s="25" t="str">
        <f>IF($AQ51="","",IF($AO51="",$AG51,IF(ROUNDUP($AT51/HLOOKUP($AQ51,'4.参照データ'!$B$5:$AD$14,7,FALSE),0)&lt;=0,1,ROUNDUP($AT51/HLOOKUP($AQ51,'4.参照データ'!$B$5:$AD$14,7,FALSE),0)+1)))</f>
        <v/>
      </c>
      <c r="AV51" s="25" t="str">
        <f t="shared" si="26"/>
        <v/>
      </c>
      <c r="AW51" s="96" t="str">
        <f>IF($AQ51="","",($AV51-1)*HLOOKUP($AQ51,'4.参照データ'!$B$5:$AD$14,7,FALSE))</f>
        <v/>
      </c>
      <c r="AX51" s="27" t="str">
        <f t="shared" si="9"/>
        <v/>
      </c>
      <c r="AY51" s="25" t="str">
        <f>IF($AQ51="","",IF($AO51="",0,IF($AX51&lt;=0,0,ROUNDUP($AX51/HLOOKUP($AQ51,'4.参照データ'!$B$5:$AD$14,9,FALSE),0))))</f>
        <v/>
      </c>
      <c r="AZ51" s="25" t="str">
        <f t="shared" si="10"/>
        <v/>
      </c>
      <c r="BA51" s="25" t="str">
        <f t="shared" si="43"/>
        <v/>
      </c>
      <c r="BB51" s="25" t="str">
        <f>IF($AQ51="","",HLOOKUP($AQ51,'4.参照データ'!$B$5:$AD$14,8,FALSE)+1)</f>
        <v/>
      </c>
      <c r="BC51" s="25" t="str">
        <f>IF($AQ51="","",HLOOKUP($AQ51,'4.参照データ'!$B$5:$AD$14,10,FALSE)+BB51)</f>
        <v/>
      </c>
      <c r="BD51" s="25" t="str">
        <f t="shared" si="28"/>
        <v/>
      </c>
      <c r="BE51" s="25" t="str">
        <f t="shared" si="29"/>
        <v/>
      </c>
      <c r="BF51" s="25" t="str">
        <f t="shared" si="30"/>
        <v/>
      </c>
      <c r="BG51" s="25" t="str">
        <f t="shared" si="12"/>
        <v/>
      </c>
      <c r="BH51" s="28" t="str">
        <f>IF($AD51="","",INDEX('3.洗い替え職務給表'!$B$6:$HW$56,MATCH('1.メイン'!$BE51,'3.洗い替え職務給表'!$B$6:$B$56,0),MATCH('1.メイン'!$BG51,'3.洗い替え職務給表'!$B$6:$HW$6,0)))</f>
        <v/>
      </c>
      <c r="BI51" s="29" t="str">
        <f t="shared" si="13"/>
        <v/>
      </c>
      <c r="BJ51" s="563"/>
      <c r="BK51" s="563"/>
      <c r="BL51" s="563"/>
      <c r="BM51" s="563"/>
      <c r="BN51" s="563"/>
      <c r="BO51" s="563"/>
      <c r="BP51" s="59" t="str">
        <f t="shared" si="44"/>
        <v/>
      </c>
      <c r="BQ51" s="56" t="str">
        <f t="shared" si="15"/>
        <v/>
      </c>
      <c r="BR51" s="236" t="str">
        <f t="shared" si="16"/>
        <v/>
      </c>
    </row>
    <row r="52" spans="1:70" ht="11.25" customHeight="1" x14ac:dyDescent="0.15">
      <c r="A52" s="62" t="str">
        <f>IF(C52="","",COUNTA($C$10:C52))</f>
        <v/>
      </c>
      <c r="B52" s="559"/>
      <c r="C52" s="559"/>
      <c r="D52" s="560"/>
      <c r="E52" s="560" t="s">
        <v>72</v>
      </c>
      <c r="F52" s="560"/>
      <c r="G52" s="559" t="s">
        <v>72</v>
      </c>
      <c r="H52" s="559"/>
      <c r="I52" s="561"/>
      <c r="J52" s="561"/>
      <c r="K52" s="53" t="str">
        <f t="shared" si="31"/>
        <v/>
      </c>
      <c r="L52" s="53" t="str">
        <f t="shared" si="32"/>
        <v/>
      </c>
      <c r="M52" s="53" t="str">
        <f t="shared" si="33"/>
        <v/>
      </c>
      <c r="N52" s="53" t="str">
        <f t="shared" si="34"/>
        <v/>
      </c>
      <c r="O52" s="562" t="s">
        <v>72</v>
      </c>
      <c r="P52" s="562"/>
      <c r="Q52" s="56" t="str">
        <f t="shared" si="35"/>
        <v/>
      </c>
      <c r="R52" s="563"/>
      <c r="S52" s="563"/>
      <c r="T52" s="563"/>
      <c r="U52" s="563"/>
      <c r="V52" s="563"/>
      <c r="W52" s="563"/>
      <c r="X52" s="59" t="str">
        <f t="shared" si="36"/>
        <v/>
      </c>
      <c r="Y52" s="235" t="str">
        <f t="shared" si="37"/>
        <v/>
      </c>
      <c r="Z52" s="230" t="str">
        <f t="shared" si="38"/>
        <v/>
      </c>
      <c r="AA52" s="104" t="str">
        <f t="shared" si="39"/>
        <v/>
      </c>
      <c r="AB52" s="104" t="str">
        <f t="shared" si="40"/>
        <v/>
      </c>
      <c r="AC52" s="104" t="str">
        <f t="shared" si="41"/>
        <v/>
      </c>
      <c r="AD52" s="107" t="str">
        <f t="shared" si="42"/>
        <v/>
      </c>
      <c r="AE52" s="564"/>
      <c r="AF52" s="105" t="str">
        <f t="shared" si="19"/>
        <v/>
      </c>
      <c r="AG52" s="105" t="str">
        <f t="shared" si="20"/>
        <v/>
      </c>
      <c r="AH52" s="105" t="str">
        <f>IF($AD52="","",HLOOKUP($AD52,'4.参照データ'!$B$5:$AD$14,8,FALSE)+1)</f>
        <v/>
      </c>
      <c r="AI52" s="105" t="str">
        <f>IF($AD52="","",HLOOKUP($AD52,'4.参照データ'!$B$5:$AD$14,10,FALSE)+AH52)</f>
        <v/>
      </c>
      <c r="AJ52" s="105" t="str">
        <f t="shared" si="21"/>
        <v/>
      </c>
      <c r="AK52" s="150" t="str">
        <f>IF($AD52="","",INDEX('3.洗い替え職務給表'!$B$6:$HW$56,MATCH('1.メイン'!$AG52,'3.洗い替え職務給表'!$B$6:$B$56,0),MATCH('1.メイン'!$AJ52,'3.洗い替え職務給表'!$B$6:$HW$6,0)))</f>
        <v/>
      </c>
      <c r="AL52" s="228" t="str">
        <f t="shared" si="22"/>
        <v/>
      </c>
      <c r="AM52" s="195" t="str">
        <f t="shared" si="8"/>
        <v/>
      </c>
      <c r="AN52" s="25" t="str">
        <f t="shared" si="23"/>
        <v/>
      </c>
      <c r="AO52" s="568"/>
      <c r="AP52" s="568"/>
      <c r="AQ52" s="66" t="str">
        <f t="shared" si="24"/>
        <v/>
      </c>
      <c r="AR52" s="66" t="str">
        <f>IF($C52="","",IF($AN52=$AQ52,"",IF(HLOOKUP($AQ52,'4.参照データ'!$B$5:$AD$14,4,FALSE)="",HLOOKUP($AQ52,'4.参照データ'!$B$5:$AD$14,5,FALSE),HLOOKUP($AQ52,'4.参照データ'!$B$5:$AD$14,4,FALSE))))</f>
        <v/>
      </c>
      <c r="AS52" s="66" t="str">
        <f t="shared" si="25"/>
        <v/>
      </c>
      <c r="AT52" s="27" t="str">
        <f>IF($AQ52="","",($AS52-HLOOKUP($AQ52,'4.参照データ'!$B$5:$AD$14,6,FALSE)))</f>
        <v/>
      </c>
      <c r="AU52" s="25" t="str">
        <f>IF($AQ52="","",IF($AO52="",$AG52,IF(ROUNDUP($AT52/HLOOKUP($AQ52,'4.参照データ'!$B$5:$AD$14,7,FALSE),0)&lt;=0,1,ROUNDUP($AT52/HLOOKUP($AQ52,'4.参照データ'!$B$5:$AD$14,7,FALSE),0)+1)))</f>
        <v/>
      </c>
      <c r="AV52" s="25" t="str">
        <f t="shared" si="26"/>
        <v/>
      </c>
      <c r="AW52" s="96" t="str">
        <f>IF($AQ52="","",($AV52-1)*HLOOKUP($AQ52,'4.参照データ'!$B$5:$AD$14,7,FALSE))</f>
        <v/>
      </c>
      <c r="AX52" s="27" t="str">
        <f t="shared" si="9"/>
        <v/>
      </c>
      <c r="AY52" s="25" t="str">
        <f>IF($AQ52="","",IF($AO52="",0,IF($AX52&lt;=0,0,ROUNDUP($AX52/HLOOKUP($AQ52,'4.参照データ'!$B$5:$AD$14,9,FALSE),0))))</f>
        <v/>
      </c>
      <c r="AZ52" s="25" t="str">
        <f t="shared" si="10"/>
        <v/>
      </c>
      <c r="BA52" s="25" t="str">
        <f t="shared" si="43"/>
        <v/>
      </c>
      <c r="BB52" s="25" t="str">
        <f>IF($AQ52="","",HLOOKUP($AQ52,'4.参照データ'!$B$5:$AD$14,8,FALSE)+1)</f>
        <v/>
      </c>
      <c r="BC52" s="25" t="str">
        <f>IF($AQ52="","",HLOOKUP($AQ52,'4.参照データ'!$B$5:$AD$14,10,FALSE)+BB52)</f>
        <v/>
      </c>
      <c r="BD52" s="25" t="str">
        <f t="shared" si="28"/>
        <v/>
      </c>
      <c r="BE52" s="25" t="str">
        <f t="shared" si="29"/>
        <v/>
      </c>
      <c r="BF52" s="25" t="str">
        <f t="shared" si="30"/>
        <v/>
      </c>
      <c r="BG52" s="25" t="str">
        <f t="shared" si="12"/>
        <v/>
      </c>
      <c r="BH52" s="28" t="str">
        <f>IF($AD52="","",INDEX('3.洗い替え職務給表'!$B$6:$HW$56,MATCH('1.メイン'!$BE52,'3.洗い替え職務給表'!$B$6:$B$56,0),MATCH('1.メイン'!$BG52,'3.洗い替え職務給表'!$B$6:$HW$6,0)))</f>
        <v/>
      </c>
      <c r="BI52" s="29" t="str">
        <f t="shared" si="13"/>
        <v/>
      </c>
      <c r="BJ52" s="563"/>
      <c r="BK52" s="563"/>
      <c r="BL52" s="563"/>
      <c r="BM52" s="563"/>
      <c r="BN52" s="563"/>
      <c r="BO52" s="563"/>
      <c r="BP52" s="59" t="str">
        <f t="shared" si="44"/>
        <v/>
      </c>
      <c r="BQ52" s="56" t="str">
        <f t="shared" si="15"/>
        <v/>
      </c>
      <c r="BR52" s="236" t="str">
        <f t="shared" si="16"/>
        <v/>
      </c>
    </row>
    <row r="53" spans="1:70" ht="11.25" customHeight="1" x14ac:dyDescent="0.15">
      <c r="A53" s="62" t="str">
        <f>IF(C53="","",COUNTA($C$10:C53))</f>
        <v/>
      </c>
      <c r="B53" s="559"/>
      <c r="C53" s="559"/>
      <c r="D53" s="560"/>
      <c r="E53" s="560" t="s">
        <v>72</v>
      </c>
      <c r="F53" s="560"/>
      <c r="G53" s="559" t="s">
        <v>72</v>
      </c>
      <c r="H53" s="559"/>
      <c r="I53" s="561"/>
      <c r="J53" s="561"/>
      <c r="K53" s="53" t="str">
        <f t="shared" si="31"/>
        <v/>
      </c>
      <c r="L53" s="53" t="str">
        <f t="shared" si="32"/>
        <v/>
      </c>
      <c r="M53" s="53" t="str">
        <f t="shared" si="33"/>
        <v/>
      </c>
      <c r="N53" s="53" t="str">
        <f t="shared" si="34"/>
        <v/>
      </c>
      <c r="O53" s="562" t="s">
        <v>72</v>
      </c>
      <c r="P53" s="562"/>
      <c r="Q53" s="56" t="str">
        <f t="shared" si="35"/>
        <v/>
      </c>
      <c r="R53" s="563"/>
      <c r="S53" s="563"/>
      <c r="T53" s="563"/>
      <c r="U53" s="563"/>
      <c r="V53" s="563"/>
      <c r="W53" s="563"/>
      <c r="X53" s="59" t="str">
        <f t="shared" si="36"/>
        <v/>
      </c>
      <c r="Y53" s="235" t="str">
        <f t="shared" si="37"/>
        <v/>
      </c>
      <c r="Z53" s="230" t="str">
        <f t="shared" si="38"/>
        <v/>
      </c>
      <c r="AA53" s="104" t="str">
        <f t="shared" si="39"/>
        <v/>
      </c>
      <c r="AB53" s="104" t="str">
        <f t="shared" si="40"/>
        <v/>
      </c>
      <c r="AC53" s="104" t="str">
        <f t="shared" si="41"/>
        <v/>
      </c>
      <c r="AD53" s="107" t="str">
        <f t="shared" si="42"/>
        <v/>
      </c>
      <c r="AE53" s="564"/>
      <c r="AF53" s="105" t="str">
        <f t="shared" si="19"/>
        <v/>
      </c>
      <c r="AG53" s="105" t="str">
        <f t="shared" si="20"/>
        <v/>
      </c>
      <c r="AH53" s="105" t="str">
        <f>IF($AD53="","",HLOOKUP($AD53,'4.参照データ'!$B$5:$AD$14,8,FALSE)+1)</f>
        <v/>
      </c>
      <c r="AI53" s="105" t="str">
        <f>IF($AD53="","",HLOOKUP($AD53,'4.参照データ'!$B$5:$AD$14,10,FALSE)+AH53)</f>
        <v/>
      </c>
      <c r="AJ53" s="105" t="str">
        <f t="shared" si="21"/>
        <v/>
      </c>
      <c r="AK53" s="150" t="str">
        <f>IF($AD53="","",INDEX('3.洗い替え職務給表'!$B$6:$HW$56,MATCH('1.メイン'!$AG53,'3.洗い替え職務給表'!$B$6:$B$56,0),MATCH('1.メイン'!$AJ53,'3.洗い替え職務給表'!$B$6:$HW$6,0)))</f>
        <v/>
      </c>
      <c r="AL53" s="228" t="str">
        <f t="shared" si="22"/>
        <v/>
      </c>
      <c r="AM53" s="195" t="str">
        <f t="shared" si="8"/>
        <v/>
      </c>
      <c r="AN53" s="25" t="str">
        <f t="shared" si="23"/>
        <v/>
      </c>
      <c r="AO53" s="568"/>
      <c r="AP53" s="568"/>
      <c r="AQ53" s="66" t="str">
        <f t="shared" si="24"/>
        <v/>
      </c>
      <c r="AR53" s="66" t="str">
        <f>IF($C53="","",IF($AN53=$AQ53,"",IF(HLOOKUP($AQ53,'4.参照データ'!$B$5:$AD$14,4,FALSE)="",HLOOKUP($AQ53,'4.参照データ'!$B$5:$AD$14,5,FALSE),HLOOKUP($AQ53,'4.参照データ'!$B$5:$AD$14,4,FALSE))))</f>
        <v/>
      </c>
      <c r="AS53" s="66" t="str">
        <f t="shared" si="25"/>
        <v/>
      </c>
      <c r="AT53" s="27" t="str">
        <f>IF($AQ53="","",($AS53-HLOOKUP($AQ53,'4.参照データ'!$B$5:$AD$14,6,FALSE)))</f>
        <v/>
      </c>
      <c r="AU53" s="25" t="str">
        <f>IF($AQ53="","",IF($AO53="",$AG53,IF(ROUNDUP($AT53/HLOOKUP($AQ53,'4.参照データ'!$B$5:$AD$14,7,FALSE),0)&lt;=0,1,ROUNDUP($AT53/HLOOKUP($AQ53,'4.参照データ'!$B$5:$AD$14,7,FALSE),0)+1)))</f>
        <v/>
      </c>
      <c r="AV53" s="25" t="str">
        <f t="shared" si="26"/>
        <v/>
      </c>
      <c r="AW53" s="96" t="str">
        <f>IF($AQ53="","",($AV53-1)*HLOOKUP($AQ53,'4.参照データ'!$B$5:$AD$14,7,FALSE))</f>
        <v/>
      </c>
      <c r="AX53" s="27" t="str">
        <f t="shared" si="9"/>
        <v/>
      </c>
      <c r="AY53" s="25" t="str">
        <f>IF($AQ53="","",IF($AO53="",0,IF($AX53&lt;=0,0,ROUNDUP($AX53/HLOOKUP($AQ53,'4.参照データ'!$B$5:$AD$14,9,FALSE),0))))</f>
        <v/>
      </c>
      <c r="AZ53" s="25" t="str">
        <f t="shared" si="10"/>
        <v/>
      </c>
      <c r="BA53" s="25" t="str">
        <f t="shared" si="43"/>
        <v/>
      </c>
      <c r="BB53" s="25" t="str">
        <f>IF($AQ53="","",HLOOKUP($AQ53,'4.参照データ'!$B$5:$AD$14,8,FALSE)+1)</f>
        <v/>
      </c>
      <c r="BC53" s="25" t="str">
        <f>IF($AQ53="","",HLOOKUP($AQ53,'4.参照データ'!$B$5:$AD$14,10,FALSE)+BB53)</f>
        <v/>
      </c>
      <c r="BD53" s="25" t="str">
        <f t="shared" si="28"/>
        <v/>
      </c>
      <c r="BE53" s="25" t="str">
        <f t="shared" si="29"/>
        <v/>
      </c>
      <c r="BF53" s="25" t="str">
        <f t="shared" si="30"/>
        <v/>
      </c>
      <c r="BG53" s="25" t="str">
        <f t="shared" si="12"/>
        <v/>
      </c>
      <c r="BH53" s="28" t="str">
        <f>IF($AD53="","",INDEX('3.洗い替え職務給表'!$B$6:$HW$56,MATCH('1.メイン'!$BE53,'3.洗い替え職務給表'!$B$6:$B$56,0),MATCH('1.メイン'!$BG53,'3.洗い替え職務給表'!$B$6:$HW$6,0)))</f>
        <v/>
      </c>
      <c r="BI53" s="29" t="str">
        <f t="shared" si="13"/>
        <v/>
      </c>
      <c r="BJ53" s="563"/>
      <c r="BK53" s="563"/>
      <c r="BL53" s="563"/>
      <c r="BM53" s="563"/>
      <c r="BN53" s="563"/>
      <c r="BO53" s="563"/>
      <c r="BP53" s="59" t="str">
        <f t="shared" si="44"/>
        <v/>
      </c>
      <c r="BQ53" s="56" t="str">
        <f t="shared" si="15"/>
        <v/>
      </c>
      <c r="BR53" s="236" t="str">
        <f t="shared" si="16"/>
        <v/>
      </c>
    </row>
    <row r="54" spans="1:70" ht="11.25" customHeight="1" x14ac:dyDescent="0.15">
      <c r="A54" s="62" t="str">
        <f>IF(C54="","",COUNTA($C$10:C54))</f>
        <v/>
      </c>
      <c r="B54" s="559"/>
      <c r="C54" s="559"/>
      <c r="D54" s="560"/>
      <c r="E54" s="560" t="s">
        <v>72</v>
      </c>
      <c r="F54" s="560"/>
      <c r="G54" s="559" t="s">
        <v>72</v>
      </c>
      <c r="H54" s="559"/>
      <c r="I54" s="561"/>
      <c r="J54" s="561"/>
      <c r="K54" s="53" t="str">
        <f t="shared" si="31"/>
        <v/>
      </c>
      <c r="L54" s="53" t="str">
        <f t="shared" si="32"/>
        <v/>
      </c>
      <c r="M54" s="53" t="str">
        <f t="shared" si="33"/>
        <v/>
      </c>
      <c r="N54" s="53" t="str">
        <f t="shared" si="34"/>
        <v/>
      </c>
      <c r="O54" s="562" t="s">
        <v>72</v>
      </c>
      <c r="P54" s="562"/>
      <c r="Q54" s="56" t="str">
        <f t="shared" si="35"/>
        <v/>
      </c>
      <c r="R54" s="563"/>
      <c r="S54" s="563"/>
      <c r="T54" s="563"/>
      <c r="U54" s="563"/>
      <c r="V54" s="563"/>
      <c r="W54" s="563"/>
      <c r="X54" s="59" t="str">
        <f t="shared" si="36"/>
        <v/>
      </c>
      <c r="Y54" s="235" t="str">
        <f t="shared" si="37"/>
        <v/>
      </c>
      <c r="Z54" s="230" t="str">
        <f t="shared" si="38"/>
        <v/>
      </c>
      <c r="AA54" s="104" t="str">
        <f t="shared" si="39"/>
        <v/>
      </c>
      <c r="AB54" s="104" t="str">
        <f t="shared" si="40"/>
        <v/>
      </c>
      <c r="AC54" s="104" t="str">
        <f t="shared" si="41"/>
        <v/>
      </c>
      <c r="AD54" s="107" t="str">
        <f t="shared" si="42"/>
        <v/>
      </c>
      <c r="AE54" s="564"/>
      <c r="AF54" s="105" t="str">
        <f t="shared" si="19"/>
        <v/>
      </c>
      <c r="AG54" s="105" t="str">
        <f t="shared" si="20"/>
        <v/>
      </c>
      <c r="AH54" s="105" t="str">
        <f>IF($AD54="","",HLOOKUP($AD54,'4.参照データ'!$B$5:$AD$14,8,FALSE)+1)</f>
        <v/>
      </c>
      <c r="AI54" s="105" t="str">
        <f>IF($AD54="","",HLOOKUP($AD54,'4.参照データ'!$B$5:$AD$14,10,FALSE)+AH54)</f>
        <v/>
      </c>
      <c r="AJ54" s="105" t="str">
        <f t="shared" si="21"/>
        <v/>
      </c>
      <c r="AK54" s="150" t="str">
        <f>IF($AD54="","",INDEX('3.洗い替え職務給表'!$B$6:$HW$56,MATCH('1.メイン'!$AG54,'3.洗い替え職務給表'!$B$6:$B$56,0),MATCH('1.メイン'!$AJ54,'3.洗い替え職務給表'!$B$6:$HW$6,0)))</f>
        <v/>
      </c>
      <c r="AL54" s="228" t="str">
        <f t="shared" si="22"/>
        <v/>
      </c>
      <c r="AM54" s="195" t="str">
        <f t="shared" si="8"/>
        <v/>
      </c>
      <c r="AN54" s="25" t="str">
        <f t="shared" si="23"/>
        <v/>
      </c>
      <c r="AO54" s="568"/>
      <c r="AP54" s="568"/>
      <c r="AQ54" s="66" t="str">
        <f t="shared" si="24"/>
        <v/>
      </c>
      <c r="AR54" s="66" t="str">
        <f>IF($C54="","",IF($AN54=$AQ54,"",IF(HLOOKUP($AQ54,'4.参照データ'!$B$5:$AD$14,4,FALSE)="",HLOOKUP($AQ54,'4.参照データ'!$B$5:$AD$14,5,FALSE),HLOOKUP($AQ54,'4.参照データ'!$B$5:$AD$14,4,FALSE))))</f>
        <v/>
      </c>
      <c r="AS54" s="66" t="str">
        <f t="shared" si="25"/>
        <v/>
      </c>
      <c r="AT54" s="27" t="str">
        <f>IF($AQ54="","",($AS54-HLOOKUP($AQ54,'4.参照データ'!$B$5:$AD$14,6,FALSE)))</f>
        <v/>
      </c>
      <c r="AU54" s="25" t="str">
        <f>IF($AQ54="","",IF($AO54="",$AG54,IF(ROUNDUP($AT54/HLOOKUP($AQ54,'4.参照データ'!$B$5:$AD$14,7,FALSE),0)&lt;=0,1,ROUNDUP($AT54/HLOOKUP($AQ54,'4.参照データ'!$B$5:$AD$14,7,FALSE),0)+1)))</f>
        <v/>
      </c>
      <c r="AV54" s="25" t="str">
        <f t="shared" si="26"/>
        <v/>
      </c>
      <c r="AW54" s="96" t="str">
        <f>IF($AQ54="","",($AV54-1)*HLOOKUP($AQ54,'4.参照データ'!$B$5:$AD$14,7,FALSE))</f>
        <v/>
      </c>
      <c r="AX54" s="27" t="str">
        <f t="shared" si="9"/>
        <v/>
      </c>
      <c r="AY54" s="25" t="str">
        <f>IF($AQ54="","",IF($AO54="",0,IF($AX54&lt;=0,0,ROUNDUP($AX54/HLOOKUP($AQ54,'4.参照データ'!$B$5:$AD$14,9,FALSE),0))))</f>
        <v/>
      </c>
      <c r="AZ54" s="25" t="str">
        <f t="shared" si="10"/>
        <v/>
      </c>
      <c r="BA54" s="25" t="str">
        <f t="shared" si="43"/>
        <v/>
      </c>
      <c r="BB54" s="25" t="str">
        <f>IF($AQ54="","",HLOOKUP($AQ54,'4.参照データ'!$B$5:$AD$14,8,FALSE)+1)</f>
        <v/>
      </c>
      <c r="BC54" s="25" t="str">
        <f>IF($AQ54="","",HLOOKUP($AQ54,'4.参照データ'!$B$5:$AD$14,10,FALSE)+BB54)</f>
        <v/>
      </c>
      <c r="BD54" s="25" t="str">
        <f t="shared" si="28"/>
        <v/>
      </c>
      <c r="BE54" s="25" t="str">
        <f t="shared" si="29"/>
        <v/>
      </c>
      <c r="BF54" s="25" t="str">
        <f t="shared" si="30"/>
        <v/>
      </c>
      <c r="BG54" s="25" t="str">
        <f t="shared" si="12"/>
        <v/>
      </c>
      <c r="BH54" s="28" t="str">
        <f>IF($AD54="","",INDEX('3.洗い替え職務給表'!$B$6:$HW$56,MATCH('1.メイン'!$BE54,'3.洗い替え職務給表'!$B$6:$B$56,0),MATCH('1.メイン'!$BG54,'3.洗い替え職務給表'!$B$6:$HW$6,0)))</f>
        <v/>
      </c>
      <c r="BI54" s="29" t="str">
        <f t="shared" si="13"/>
        <v/>
      </c>
      <c r="BJ54" s="563"/>
      <c r="BK54" s="563"/>
      <c r="BL54" s="563"/>
      <c r="BM54" s="563"/>
      <c r="BN54" s="563"/>
      <c r="BO54" s="563"/>
      <c r="BP54" s="59" t="str">
        <f t="shared" si="44"/>
        <v/>
      </c>
      <c r="BQ54" s="56" t="str">
        <f t="shared" si="15"/>
        <v/>
      </c>
      <c r="BR54" s="236" t="str">
        <f t="shared" si="16"/>
        <v/>
      </c>
    </row>
    <row r="55" spans="1:70" x14ac:dyDescent="0.15">
      <c r="A55" s="62" t="str">
        <f>IF(C55="","",COUNTA($C$10:C55))</f>
        <v/>
      </c>
      <c r="B55" s="559"/>
      <c r="C55" s="559"/>
      <c r="D55" s="560"/>
      <c r="E55" s="560" t="s">
        <v>72</v>
      </c>
      <c r="F55" s="560"/>
      <c r="G55" s="559" t="s">
        <v>72</v>
      </c>
      <c r="H55" s="559"/>
      <c r="I55" s="561"/>
      <c r="J55" s="561"/>
      <c r="K55" s="53" t="str">
        <f t="shared" si="31"/>
        <v/>
      </c>
      <c r="L55" s="53" t="str">
        <f t="shared" si="32"/>
        <v/>
      </c>
      <c r="M55" s="53" t="str">
        <f t="shared" si="33"/>
        <v/>
      </c>
      <c r="N55" s="53" t="str">
        <f t="shared" si="34"/>
        <v/>
      </c>
      <c r="O55" s="562" t="s">
        <v>72</v>
      </c>
      <c r="P55" s="562"/>
      <c r="Q55" s="56" t="str">
        <f t="shared" si="35"/>
        <v/>
      </c>
      <c r="R55" s="563"/>
      <c r="S55" s="563"/>
      <c r="T55" s="563"/>
      <c r="U55" s="563"/>
      <c r="V55" s="563"/>
      <c r="W55" s="563"/>
      <c r="X55" s="59" t="str">
        <f t="shared" si="36"/>
        <v/>
      </c>
      <c r="Y55" s="235" t="str">
        <f t="shared" si="37"/>
        <v/>
      </c>
      <c r="Z55" s="230" t="str">
        <f t="shared" si="38"/>
        <v/>
      </c>
      <c r="AA55" s="104" t="str">
        <f t="shared" si="39"/>
        <v/>
      </c>
      <c r="AB55" s="104" t="str">
        <f t="shared" si="40"/>
        <v/>
      </c>
      <c r="AC55" s="104" t="str">
        <f t="shared" si="41"/>
        <v/>
      </c>
      <c r="AD55" s="107" t="str">
        <f t="shared" si="42"/>
        <v/>
      </c>
      <c r="AE55" s="564"/>
      <c r="AF55" s="105" t="str">
        <f t="shared" si="19"/>
        <v/>
      </c>
      <c r="AG55" s="105" t="str">
        <f t="shared" si="20"/>
        <v/>
      </c>
      <c r="AH55" s="105" t="str">
        <f>IF($AD55="","",HLOOKUP($AD55,'4.参照データ'!$B$5:$AD$14,8,FALSE)+1)</f>
        <v/>
      </c>
      <c r="AI55" s="105" t="str">
        <f>IF($AD55="","",HLOOKUP($AD55,'4.参照データ'!$B$5:$AD$14,10,FALSE)+AH55)</f>
        <v/>
      </c>
      <c r="AJ55" s="105" t="str">
        <f t="shared" si="21"/>
        <v/>
      </c>
      <c r="AK55" s="150" t="str">
        <f>IF($AD55="","",INDEX('3.洗い替え職務給表'!$B$6:$HW$56,MATCH('1.メイン'!$AG55,'3.洗い替え職務給表'!$B$6:$B$56,0),MATCH('1.メイン'!$AJ55,'3.洗い替え職務給表'!$B$6:$HW$6,0)))</f>
        <v/>
      </c>
      <c r="AL55" s="228" t="str">
        <f t="shared" si="22"/>
        <v/>
      </c>
      <c r="AM55" s="195" t="str">
        <f t="shared" si="8"/>
        <v/>
      </c>
      <c r="AN55" s="25" t="str">
        <f t="shared" si="23"/>
        <v/>
      </c>
      <c r="AO55" s="568"/>
      <c r="AP55" s="568"/>
      <c r="AQ55" s="66" t="str">
        <f t="shared" si="24"/>
        <v/>
      </c>
      <c r="AR55" s="66" t="str">
        <f>IF($C55="","",IF($AN55=$AQ55,"",IF(HLOOKUP($AQ55,'4.参照データ'!$B$5:$AD$14,4,FALSE)="",HLOOKUP($AQ55,'4.参照データ'!$B$5:$AD$14,5,FALSE),HLOOKUP($AQ55,'4.参照データ'!$B$5:$AD$14,4,FALSE))))</f>
        <v/>
      </c>
      <c r="AS55" s="66" t="str">
        <f t="shared" si="25"/>
        <v/>
      </c>
      <c r="AT55" s="27" t="str">
        <f>IF($AQ55="","",($AS55-HLOOKUP($AQ55,'4.参照データ'!$B$5:$AD$14,6,FALSE)))</f>
        <v/>
      </c>
      <c r="AU55" s="25" t="str">
        <f>IF($AQ55="","",IF($AO55="",$AG55,IF(ROUNDUP($AT55/HLOOKUP($AQ55,'4.参照データ'!$B$5:$AD$14,7,FALSE),0)&lt;=0,1,ROUNDUP($AT55/HLOOKUP($AQ55,'4.参照データ'!$B$5:$AD$14,7,FALSE),0)+1)))</f>
        <v/>
      </c>
      <c r="AV55" s="25" t="str">
        <f t="shared" si="26"/>
        <v/>
      </c>
      <c r="AW55" s="96" t="str">
        <f>IF($AQ55="","",($AV55-1)*HLOOKUP($AQ55,'4.参照データ'!$B$5:$AD$14,7,FALSE))</f>
        <v/>
      </c>
      <c r="AX55" s="27" t="str">
        <f t="shared" si="9"/>
        <v/>
      </c>
      <c r="AY55" s="25" t="str">
        <f>IF($AQ55="","",IF($AO55="",0,IF($AX55&lt;=0,0,ROUNDUP($AX55/HLOOKUP($AQ55,'4.参照データ'!$B$5:$AD$14,9,FALSE),0))))</f>
        <v/>
      </c>
      <c r="AZ55" s="25" t="str">
        <f t="shared" si="10"/>
        <v/>
      </c>
      <c r="BA55" s="25" t="str">
        <f t="shared" si="43"/>
        <v/>
      </c>
      <c r="BB55" s="25" t="str">
        <f>IF($AQ55="","",HLOOKUP($AQ55,'4.参照データ'!$B$5:$AD$14,8,FALSE)+1)</f>
        <v/>
      </c>
      <c r="BC55" s="25" t="str">
        <f>IF($AQ55="","",HLOOKUP($AQ55,'4.参照データ'!$B$5:$AD$14,10,FALSE)+BB55)</f>
        <v/>
      </c>
      <c r="BD55" s="25" t="str">
        <f t="shared" si="28"/>
        <v/>
      </c>
      <c r="BE55" s="25" t="str">
        <f t="shared" si="29"/>
        <v/>
      </c>
      <c r="BF55" s="25" t="str">
        <f t="shared" si="30"/>
        <v/>
      </c>
      <c r="BG55" s="25" t="str">
        <f t="shared" si="12"/>
        <v/>
      </c>
      <c r="BH55" s="28" t="str">
        <f>IF($AD55="","",INDEX('3.洗い替え職務給表'!$B$6:$HW$56,MATCH('1.メイン'!$BE55,'3.洗い替え職務給表'!$B$6:$B$56,0),MATCH('1.メイン'!$BG55,'3.洗い替え職務給表'!$B$6:$HW$6,0)))</f>
        <v/>
      </c>
      <c r="BI55" s="29" t="str">
        <f t="shared" si="13"/>
        <v/>
      </c>
      <c r="BJ55" s="563"/>
      <c r="BK55" s="563"/>
      <c r="BL55" s="563"/>
      <c r="BM55" s="563"/>
      <c r="BN55" s="563"/>
      <c r="BO55" s="563"/>
      <c r="BP55" s="59" t="str">
        <f t="shared" si="44"/>
        <v/>
      </c>
      <c r="BQ55" s="56" t="str">
        <f t="shared" si="15"/>
        <v/>
      </c>
      <c r="BR55" s="236" t="str">
        <f t="shared" si="16"/>
        <v/>
      </c>
    </row>
    <row r="56" spans="1:70" x14ac:dyDescent="0.15">
      <c r="A56" s="62" t="str">
        <f>IF(C56="","",COUNTA($C$10:C56))</f>
        <v/>
      </c>
      <c r="B56" s="559"/>
      <c r="C56" s="559"/>
      <c r="D56" s="560"/>
      <c r="E56" s="560" t="s">
        <v>72</v>
      </c>
      <c r="F56" s="560"/>
      <c r="G56" s="559" t="s">
        <v>72</v>
      </c>
      <c r="H56" s="559"/>
      <c r="I56" s="561"/>
      <c r="J56" s="561"/>
      <c r="K56" s="53" t="str">
        <f t="shared" si="31"/>
        <v/>
      </c>
      <c r="L56" s="53" t="str">
        <f t="shared" si="32"/>
        <v/>
      </c>
      <c r="M56" s="53" t="str">
        <f t="shared" si="33"/>
        <v/>
      </c>
      <c r="N56" s="53" t="str">
        <f t="shared" si="34"/>
        <v/>
      </c>
      <c r="O56" s="562" t="s">
        <v>72</v>
      </c>
      <c r="P56" s="562"/>
      <c r="Q56" s="56" t="str">
        <f t="shared" si="35"/>
        <v/>
      </c>
      <c r="R56" s="563"/>
      <c r="S56" s="563"/>
      <c r="T56" s="563"/>
      <c r="U56" s="563"/>
      <c r="V56" s="563"/>
      <c r="W56" s="563"/>
      <c r="X56" s="59" t="str">
        <f t="shared" si="36"/>
        <v/>
      </c>
      <c r="Y56" s="235" t="str">
        <f t="shared" si="37"/>
        <v/>
      </c>
      <c r="Z56" s="230" t="str">
        <f t="shared" si="38"/>
        <v/>
      </c>
      <c r="AA56" s="104" t="str">
        <f t="shared" si="39"/>
        <v/>
      </c>
      <c r="AB56" s="104" t="str">
        <f t="shared" si="40"/>
        <v/>
      </c>
      <c r="AC56" s="104" t="str">
        <f t="shared" si="41"/>
        <v/>
      </c>
      <c r="AD56" s="107" t="str">
        <f t="shared" si="42"/>
        <v/>
      </c>
      <c r="AE56" s="564"/>
      <c r="AF56" s="105" t="str">
        <f t="shared" si="19"/>
        <v/>
      </c>
      <c r="AG56" s="105" t="str">
        <f t="shared" si="20"/>
        <v/>
      </c>
      <c r="AH56" s="105" t="str">
        <f>IF($AD56="","",HLOOKUP($AD56,'4.参照データ'!$B$5:$AD$14,8,FALSE)+1)</f>
        <v/>
      </c>
      <c r="AI56" s="105" t="str">
        <f>IF($AD56="","",HLOOKUP($AD56,'4.参照データ'!$B$5:$AD$14,10,FALSE)+AH56)</f>
        <v/>
      </c>
      <c r="AJ56" s="105" t="str">
        <f t="shared" si="21"/>
        <v/>
      </c>
      <c r="AK56" s="150" t="str">
        <f>IF($AD56="","",INDEX('3.洗い替え職務給表'!$B$6:$HW$56,MATCH('1.メイン'!$AG56,'3.洗い替え職務給表'!$B$6:$B$56,0),MATCH('1.メイン'!$AJ56,'3.洗い替え職務給表'!$B$6:$HW$6,0)))</f>
        <v/>
      </c>
      <c r="AL56" s="228" t="str">
        <f t="shared" si="22"/>
        <v/>
      </c>
      <c r="AM56" s="195" t="str">
        <f t="shared" si="8"/>
        <v/>
      </c>
      <c r="AN56" s="25" t="str">
        <f t="shared" si="23"/>
        <v/>
      </c>
      <c r="AO56" s="568"/>
      <c r="AP56" s="568"/>
      <c r="AQ56" s="66" t="str">
        <f t="shared" si="24"/>
        <v/>
      </c>
      <c r="AR56" s="66" t="str">
        <f>IF($C56="","",IF($AN56=$AQ56,"",IF(HLOOKUP($AQ56,'4.参照データ'!$B$5:$AD$14,4,FALSE)="",HLOOKUP($AQ56,'4.参照データ'!$B$5:$AD$14,5,FALSE),HLOOKUP($AQ56,'4.参照データ'!$B$5:$AD$14,4,FALSE))))</f>
        <v/>
      </c>
      <c r="AS56" s="66" t="str">
        <f t="shared" si="25"/>
        <v/>
      </c>
      <c r="AT56" s="27" t="str">
        <f>IF($AQ56="","",($AS56-HLOOKUP($AQ56,'4.参照データ'!$B$5:$AD$14,6,FALSE)))</f>
        <v/>
      </c>
      <c r="AU56" s="25" t="str">
        <f>IF($AQ56="","",IF($AO56="",$AG56,IF(ROUNDUP($AT56/HLOOKUP($AQ56,'4.参照データ'!$B$5:$AD$14,7,FALSE),0)&lt;=0,1,ROUNDUP($AT56/HLOOKUP($AQ56,'4.参照データ'!$B$5:$AD$14,7,FALSE),0)+1)))</f>
        <v/>
      </c>
      <c r="AV56" s="25" t="str">
        <f t="shared" si="26"/>
        <v/>
      </c>
      <c r="AW56" s="96" t="str">
        <f>IF($AQ56="","",($AV56-1)*HLOOKUP($AQ56,'4.参照データ'!$B$5:$AD$14,7,FALSE))</f>
        <v/>
      </c>
      <c r="AX56" s="27" t="str">
        <f t="shared" si="9"/>
        <v/>
      </c>
      <c r="AY56" s="25" t="str">
        <f>IF($AQ56="","",IF($AO56="",0,IF($AX56&lt;=0,0,ROUNDUP($AX56/HLOOKUP($AQ56,'4.参照データ'!$B$5:$AD$14,9,FALSE),0))))</f>
        <v/>
      </c>
      <c r="AZ56" s="25" t="str">
        <f t="shared" si="10"/>
        <v/>
      </c>
      <c r="BA56" s="25" t="str">
        <f t="shared" si="43"/>
        <v/>
      </c>
      <c r="BB56" s="25" t="str">
        <f>IF($AQ56="","",HLOOKUP($AQ56,'4.参照データ'!$B$5:$AD$14,8,FALSE)+1)</f>
        <v/>
      </c>
      <c r="BC56" s="25" t="str">
        <f>IF($AQ56="","",HLOOKUP($AQ56,'4.参照データ'!$B$5:$AD$14,10,FALSE)+BB56)</f>
        <v/>
      </c>
      <c r="BD56" s="25" t="str">
        <f t="shared" si="28"/>
        <v/>
      </c>
      <c r="BE56" s="25" t="str">
        <f t="shared" si="29"/>
        <v/>
      </c>
      <c r="BF56" s="25" t="str">
        <f t="shared" si="30"/>
        <v/>
      </c>
      <c r="BG56" s="25" t="str">
        <f t="shared" si="12"/>
        <v/>
      </c>
      <c r="BH56" s="28" t="str">
        <f>IF($AD56="","",INDEX('3.洗い替え職務給表'!$B$6:$HW$56,MATCH('1.メイン'!$BE56,'3.洗い替え職務給表'!$B$6:$B$56,0),MATCH('1.メイン'!$BG56,'3.洗い替え職務給表'!$B$6:$HW$6,0)))</f>
        <v/>
      </c>
      <c r="BI56" s="29" t="str">
        <f t="shared" si="13"/>
        <v/>
      </c>
      <c r="BJ56" s="563"/>
      <c r="BK56" s="563"/>
      <c r="BL56" s="563"/>
      <c r="BM56" s="563"/>
      <c r="BN56" s="563"/>
      <c r="BO56" s="563"/>
      <c r="BP56" s="59" t="str">
        <f t="shared" si="44"/>
        <v/>
      </c>
      <c r="BQ56" s="56" t="str">
        <f t="shared" si="15"/>
        <v/>
      </c>
      <c r="BR56" s="236" t="str">
        <f t="shared" si="16"/>
        <v/>
      </c>
    </row>
    <row r="57" spans="1:70" x14ac:dyDescent="0.15">
      <c r="A57" s="62" t="str">
        <f>IF(C57="","",COUNTA($C$10:C57))</f>
        <v/>
      </c>
      <c r="B57" s="559"/>
      <c r="C57" s="559"/>
      <c r="D57" s="560"/>
      <c r="E57" s="560" t="s">
        <v>72</v>
      </c>
      <c r="F57" s="560"/>
      <c r="G57" s="559" t="s">
        <v>72</v>
      </c>
      <c r="H57" s="559"/>
      <c r="I57" s="561"/>
      <c r="J57" s="561"/>
      <c r="K57" s="53" t="str">
        <f t="shared" si="31"/>
        <v/>
      </c>
      <c r="L57" s="53" t="str">
        <f t="shared" si="32"/>
        <v/>
      </c>
      <c r="M57" s="53" t="str">
        <f t="shared" si="33"/>
        <v/>
      </c>
      <c r="N57" s="53" t="str">
        <f t="shared" si="34"/>
        <v/>
      </c>
      <c r="O57" s="562" t="s">
        <v>72</v>
      </c>
      <c r="P57" s="562"/>
      <c r="Q57" s="56" t="str">
        <f t="shared" si="35"/>
        <v/>
      </c>
      <c r="R57" s="563"/>
      <c r="S57" s="563"/>
      <c r="T57" s="563"/>
      <c r="U57" s="563"/>
      <c r="V57" s="563"/>
      <c r="W57" s="563"/>
      <c r="X57" s="59" t="str">
        <f t="shared" si="36"/>
        <v/>
      </c>
      <c r="Y57" s="235" t="str">
        <f t="shared" si="37"/>
        <v/>
      </c>
      <c r="Z57" s="230" t="str">
        <f t="shared" si="38"/>
        <v/>
      </c>
      <c r="AA57" s="104" t="str">
        <f t="shared" si="39"/>
        <v/>
      </c>
      <c r="AB57" s="104" t="str">
        <f t="shared" si="40"/>
        <v/>
      </c>
      <c r="AC57" s="104" t="str">
        <f t="shared" si="41"/>
        <v/>
      </c>
      <c r="AD57" s="107" t="str">
        <f t="shared" si="42"/>
        <v/>
      </c>
      <c r="AE57" s="564"/>
      <c r="AF57" s="105" t="str">
        <f t="shared" si="19"/>
        <v/>
      </c>
      <c r="AG57" s="105" t="str">
        <f t="shared" si="20"/>
        <v/>
      </c>
      <c r="AH57" s="105" t="str">
        <f>IF($AD57="","",HLOOKUP($AD57,'4.参照データ'!$B$5:$AD$14,8,FALSE)+1)</f>
        <v/>
      </c>
      <c r="AI57" s="105" t="str">
        <f>IF($AD57="","",HLOOKUP($AD57,'4.参照データ'!$B$5:$AD$14,10,FALSE)+AH57)</f>
        <v/>
      </c>
      <c r="AJ57" s="105" t="str">
        <f t="shared" si="21"/>
        <v/>
      </c>
      <c r="AK57" s="150" t="str">
        <f>IF($AD57="","",INDEX('3.洗い替え職務給表'!$B$6:$HW$56,MATCH('1.メイン'!$AG57,'3.洗い替え職務給表'!$B$6:$B$56,0),MATCH('1.メイン'!$AJ57,'3.洗い替え職務給表'!$B$6:$HW$6,0)))</f>
        <v/>
      </c>
      <c r="AL57" s="228" t="str">
        <f t="shared" si="22"/>
        <v/>
      </c>
      <c r="AM57" s="195" t="str">
        <f t="shared" si="8"/>
        <v/>
      </c>
      <c r="AN57" s="25" t="str">
        <f t="shared" si="23"/>
        <v/>
      </c>
      <c r="AO57" s="568"/>
      <c r="AP57" s="568"/>
      <c r="AQ57" s="66" t="str">
        <f t="shared" si="24"/>
        <v/>
      </c>
      <c r="AR57" s="66" t="str">
        <f>IF($C57="","",IF($AN57=$AQ57,"",IF(HLOOKUP($AQ57,'4.参照データ'!$B$5:$AD$14,4,FALSE)="",HLOOKUP($AQ57,'4.参照データ'!$B$5:$AD$14,5,FALSE),HLOOKUP($AQ57,'4.参照データ'!$B$5:$AD$14,4,FALSE))))</f>
        <v/>
      </c>
      <c r="AS57" s="66" t="str">
        <f t="shared" si="25"/>
        <v/>
      </c>
      <c r="AT57" s="27" t="str">
        <f>IF($AQ57="","",($AS57-HLOOKUP($AQ57,'4.参照データ'!$B$5:$AD$14,6,FALSE)))</f>
        <v/>
      </c>
      <c r="AU57" s="25" t="str">
        <f>IF($AQ57="","",IF($AO57="",$AG57,IF(ROUNDUP($AT57/HLOOKUP($AQ57,'4.参照データ'!$B$5:$AD$14,7,FALSE),0)&lt;=0,1,ROUNDUP($AT57/HLOOKUP($AQ57,'4.参照データ'!$B$5:$AD$14,7,FALSE),0)+1)))</f>
        <v/>
      </c>
      <c r="AV57" s="25" t="str">
        <f t="shared" si="26"/>
        <v/>
      </c>
      <c r="AW57" s="96" t="str">
        <f>IF($AQ57="","",($AV57-1)*HLOOKUP($AQ57,'4.参照データ'!$B$5:$AD$14,7,FALSE))</f>
        <v/>
      </c>
      <c r="AX57" s="27" t="str">
        <f t="shared" si="9"/>
        <v/>
      </c>
      <c r="AY57" s="25" t="str">
        <f>IF($AQ57="","",IF($AO57="",0,IF($AX57&lt;=0,0,ROUNDUP($AX57/HLOOKUP($AQ57,'4.参照データ'!$B$5:$AD$14,9,FALSE),0))))</f>
        <v/>
      </c>
      <c r="AZ57" s="25" t="str">
        <f t="shared" si="10"/>
        <v/>
      </c>
      <c r="BA57" s="25" t="str">
        <f t="shared" si="43"/>
        <v/>
      </c>
      <c r="BB57" s="25" t="str">
        <f>IF($AQ57="","",HLOOKUP($AQ57,'4.参照データ'!$B$5:$AD$14,8,FALSE)+1)</f>
        <v/>
      </c>
      <c r="BC57" s="25" t="str">
        <f>IF($AQ57="","",HLOOKUP($AQ57,'4.参照データ'!$B$5:$AD$14,10,FALSE)+BB57)</f>
        <v/>
      </c>
      <c r="BD57" s="25" t="str">
        <f t="shared" si="28"/>
        <v/>
      </c>
      <c r="BE57" s="25" t="str">
        <f t="shared" si="29"/>
        <v/>
      </c>
      <c r="BF57" s="25" t="str">
        <f t="shared" si="30"/>
        <v/>
      </c>
      <c r="BG57" s="25" t="str">
        <f t="shared" si="12"/>
        <v/>
      </c>
      <c r="BH57" s="28" t="str">
        <f>IF($AD57="","",INDEX('3.洗い替え職務給表'!$B$6:$HW$56,MATCH('1.メイン'!$BE57,'3.洗い替え職務給表'!$B$6:$B$56,0),MATCH('1.メイン'!$BG57,'3.洗い替え職務給表'!$B$6:$HW$6,0)))</f>
        <v/>
      </c>
      <c r="BI57" s="29" t="str">
        <f t="shared" si="13"/>
        <v/>
      </c>
      <c r="BJ57" s="563"/>
      <c r="BK57" s="563"/>
      <c r="BL57" s="563"/>
      <c r="BM57" s="563"/>
      <c r="BN57" s="563"/>
      <c r="BO57" s="563"/>
      <c r="BP57" s="59" t="str">
        <f t="shared" si="44"/>
        <v/>
      </c>
      <c r="BQ57" s="56" t="str">
        <f t="shared" si="15"/>
        <v/>
      </c>
      <c r="BR57" s="236" t="str">
        <f t="shared" si="16"/>
        <v/>
      </c>
    </row>
    <row r="58" spans="1:70" x14ac:dyDescent="0.15">
      <c r="A58" s="62" t="str">
        <f>IF(C58="","",COUNTA($C$10:C58))</f>
        <v/>
      </c>
      <c r="B58" s="559"/>
      <c r="C58" s="559"/>
      <c r="D58" s="560"/>
      <c r="E58" s="560" t="s">
        <v>72</v>
      </c>
      <c r="F58" s="560"/>
      <c r="G58" s="559" t="s">
        <v>72</v>
      </c>
      <c r="H58" s="559"/>
      <c r="I58" s="561"/>
      <c r="J58" s="561"/>
      <c r="K58" s="53" t="str">
        <f t="shared" si="31"/>
        <v/>
      </c>
      <c r="L58" s="53" t="str">
        <f t="shared" si="32"/>
        <v/>
      </c>
      <c r="M58" s="53" t="str">
        <f t="shared" si="33"/>
        <v/>
      </c>
      <c r="N58" s="53" t="str">
        <f t="shared" si="34"/>
        <v/>
      </c>
      <c r="O58" s="562" t="s">
        <v>72</v>
      </c>
      <c r="P58" s="562"/>
      <c r="Q58" s="56" t="str">
        <f t="shared" si="35"/>
        <v/>
      </c>
      <c r="R58" s="563"/>
      <c r="S58" s="563"/>
      <c r="T58" s="563"/>
      <c r="U58" s="563"/>
      <c r="V58" s="563"/>
      <c r="W58" s="563"/>
      <c r="X58" s="59" t="str">
        <f t="shared" si="36"/>
        <v/>
      </c>
      <c r="Y58" s="235" t="str">
        <f t="shared" si="37"/>
        <v/>
      </c>
      <c r="Z58" s="230" t="str">
        <f t="shared" si="38"/>
        <v/>
      </c>
      <c r="AA58" s="104" t="str">
        <f t="shared" si="39"/>
        <v/>
      </c>
      <c r="AB58" s="104" t="str">
        <f t="shared" si="40"/>
        <v/>
      </c>
      <c r="AC58" s="104" t="str">
        <f t="shared" si="41"/>
        <v/>
      </c>
      <c r="AD58" s="107" t="str">
        <f t="shared" si="42"/>
        <v/>
      </c>
      <c r="AE58" s="564"/>
      <c r="AF58" s="105" t="str">
        <f t="shared" si="19"/>
        <v/>
      </c>
      <c r="AG58" s="105" t="str">
        <f t="shared" si="20"/>
        <v/>
      </c>
      <c r="AH58" s="105" t="str">
        <f>IF($AD58="","",HLOOKUP($AD58,'4.参照データ'!$B$5:$AD$14,8,FALSE)+1)</f>
        <v/>
      </c>
      <c r="AI58" s="105" t="str">
        <f>IF($AD58="","",HLOOKUP($AD58,'4.参照データ'!$B$5:$AD$14,10,FALSE)+AH58)</f>
        <v/>
      </c>
      <c r="AJ58" s="105" t="str">
        <f t="shared" si="21"/>
        <v/>
      </c>
      <c r="AK58" s="150" t="str">
        <f>IF($AD58="","",INDEX('3.洗い替え職務給表'!$B$6:$HW$56,MATCH('1.メイン'!$AG58,'3.洗い替え職務給表'!$B$6:$B$56,0),MATCH('1.メイン'!$AJ58,'3.洗い替え職務給表'!$B$6:$HW$6,0)))</f>
        <v/>
      </c>
      <c r="AL58" s="228" t="str">
        <f t="shared" si="22"/>
        <v/>
      </c>
      <c r="AM58" s="195" t="str">
        <f t="shared" si="8"/>
        <v/>
      </c>
      <c r="AN58" s="25" t="str">
        <f t="shared" si="23"/>
        <v/>
      </c>
      <c r="AO58" s="568"/>
      <c r="AP58" s="568"/>
      <c r="AQ58" s="66" t="str">
        <f t="shared" si="24"/>
        <v/>
      </c>
      <c r="AR58" s="66" t="str">
        <f>IF($C58="","",IF($AN58=$AQ58,"",IF(HLOOKUP($AQ58,'4.参照データ'!$B$5:$AD$14,4,FALSE)="",HLOOKUP($AQ58,'4.参照データ'!$B$5:$AD$14,5,FALSE),HLOOKUP($AQ58,'4.参照データ'!$B$5:$AD$14,4,FALSE))))</f>
        <v/>
      </c>
      <c r="AS58" s="66" t="str">
        <f t="shared" si="25"/>
        <v/>
      </c>
      <c r="AT58" s="27" t="str">
        <f>IF($AQ58="","",($AS58-HLOOKUP($AQ58,'4.参照データ'!$B$5:$AD$14,6,FALSE)))</f>
        <v/>
      </c>
      <c r="AU58" s="25" t="str">
        <f>IF($AQ58="","",IF($AO58="",$AG58,IF(ROUNDUP($AT58/HLOOKUP($AQ58,'4.参照データ'!$B$5:$AD$14,7,FALSE),0)&lt;=0,1,ROUNDUP($AT58/HLOOKUP($AQ58,'4.参照データ'!$B$5:$AD$14,7,FALSE),0)+1)))</f>
        <v/>
      </c>
      <c r="AV58" s="25" t="str">
        <f t="shared" si="26"/>
        <v/>
      </c>
      <c r="AW58" s="96" t="str">
        <f>IF($AQ58="","",($AV58-1)*HLOOKUP($AQ58,'4.参照データ'!$B$5:$AD$14,7,FALSE))</f>
        <v/>
      </c>
      <c r="AX58" s="27" t="str">
        <f t="shared" si="9"/>
        <v/>
      </c>
      <c r="AY58" s="25" t="str">
        <f>IF($AQ58="","",IF($AO58="",0,IF($AX58&lt;=0,0,ROUNDUP($AX58/HLOOKUP($AQ58,'4.参照データ'!$B$5:$AD$14,9,FALSE),0))))</f>
        <v/>
      </c>
      <c r="AZ58" s="25" t="str">
        <f t="shared" si="10"/>
        <v/>
      </c>
      <c r="BA58" s="25" t="str">
        <f t="shared" si="43"/>
        <v/>
      </c>
      <c r="BB58" s="25" t="str">
        <f>IF($AQ58="","",HLOOKUP($AQ58,'4.参照データ'!$B$5:$AD$14,8,FALSE)+1)</f>
        <v/>
      </c>
      <c r="BC58" s="25" t="str">
        <f>IF($AQ58="","",HLOOKUP($AQ58,'4.参照データ'!$B$5:$AD$14,10,FALSE)+BB58)</f>
        <v/>
      </c>
      <c r="BD58" s="25" t="str">
        <f t="shared" si="28"/>
        <v/>
      </c>
      <c r="BE58" s="25" t="str">
        <f t="shared" si="29"/>
        <v/>
      </c>
      <c r="BF58" s="25" t="str">
        <f t="shared" si="30"/>
        <v/>
      </c>
      <c r="BG58" s="25" t="str">
        <f t="shared" si="12"/>
        <v/>
      </c>
      <c r="BH58" s="28" t="str">
        <f>IF($AD58="","",INDEX('3.洗い替え職務給表'!$B$6:$HW$56,MATCH('1.メイン'!$BE58,'3.洗い替え職務給表'!$B$6:$B$56,0),MATCH('1.メイン'!$BG58,'3.洗い替え職務給表'!$B$6:$HW$6,0)))</f>
        <v/>
      </c>
      <c r="BI58" s="29" t="str">
        <f t="shared" si="13"/>
        <v/>
      </c>
      <c r="BJ58" s="563"/>
      <c r="BK58" s="563"/>
      <c r="BL58" s="563"/>
      <c r="BM58" s="563"/>
      <c r="BN58" s="563"/>
      <c r="BO58" s="563"/>
      <c r="BP58" s="59" t="str">
        <f t="shared" si="44"/>
        <v/>
      </c>
      <c r="BQ58" s="56" t="str">
        <f t="shared" si="15"/>
        <v/>
      </c>
      <c r="BR58" s="236" t="str">
        <f t="shared" si="16"/>
        <v/>
      </c>
    </row>
    <row r="59" spans="1:70" x14ac:dyDescent="0.15">
      <c r="A59" s="62" t="str">
        <f>IF(C59="","",COUNTA($C$10:C59))</f>
        <v/>
      </c>
      <c r="B59" s="559"/>
      <c r="C59" s="559"/>
      <c r="D59" s="560"/>
      <c r="E59" s="560" t="s">
        <v>72</v>
      </c>
      <c r="F59" s="560"/>
      <c r="G59" s="559" t="s">
        <v>72</v>
      </c>
      <c r="H59" s="559"/>
      <c r="I59" s="561"/>
      <c r="J59" s="561"/>
      <c r="K59" s="53" t="str">
        <f t="shared" si="31"/>
        <v/>
      </c>
      <c r="L59" s="53" t="str">
        <f t="shared" si="32"/>
        <v/>
      </c>
      <c r="M59" s="53" t="str">
        <f t="shared" si="33"/>
        <v/>
      </c>
      <c r="N59" s="53" t="str">
        <f t="shared" si="34"/>
        <v/>
      </c>
      <c r="O59" s="562" t="s">
        <v>72</v>
      </c>
      <c r="P59" s="562"/>
      <c r="Q59" s="56" t="str">
        <f t="shared" si="35"/>
        <v/>
      </c>
      <c r="R59" s="563"/>
      <c r="S59" s="563"/>
      <c r="T59" s="563"/>
      <c r="U59" s="563"/>
      <c r="V59" s="563"/>
      <c r="W59" s="563"/>
      <c r="X59" s="59" t="str">
        <f t="shared" si="36"/>
        <v/>
      </c>
      <c r="Y59" s="235" t="str">
        <f t="shared" si="37"/>
        <v/>
      </c>
      <c r="Z59" s="230" t="str">
        <f t="shared" si="38"/>
        <v/>
      </c>
      <c r="AA59" s="104" t="str">
        <f t="shared" si="39"/>
        <v/>
      </c>
      <c r="AB59" s="104" t="str">
        <f t="shared" si="40"/>
        <v/>
      </c>
      <c r="AC59" s="104" t="str">
        <f t="shared" si="41"/>
        <v/>
      </c>
      <c r="AD59" s="107" t="str">
        <f t="shared" si="42"/>
        <v/>
      </c>
      <c r="AE59" s="564"/>
      <c r="AF59" s="105" t="str">
        <f t="shared" si="19"/>
        <v/>
      </c>
      <c r="AG59" s="105" t="str">
        <f t="shared" si="20"/>
        <v/>
      </c>
      <c r="AH59" s="105" t="str">
        <f>IF($AD59="","",HLOOKUP($AD59,'4.参照データ'!$B$5:$AD$14,8,FALSE)+1)</f>
        <v/>
      </c>
      <c r="AI59" s="105" t="str">
        <f>IF($AD59="","",HLOOKUP($AD59,'4.参照データ'!$B$5:$AD$14,10,FALSE)+AH59)</f>
        <v/>
      </c>
      <c r="AJ59" s="105" t="str">
        <f t="shared" si="21"/>
        <v/>
      </c>
      <c r="AK59" s="150" t="str">
        <f>IF($AD59="","",INDEX('3.洗い替え職務給表'!$B$6:$HW$56,MATCH('1.メイン'!$AG59,'3.洗い替え職務給表'!$B$6:$B$56,0),MATCH('1.メイン'!$AJ59,'3.洗い替え職務給表'!$B$6:$HW$6,0)))</f>
        <v/>
      </c>
      <c r="AL59" s="228" t="str">
        <f t="shared" si="22"/>
        <v/>
      </c>
      <c r="AM59" s="195" t="str">
        <f t="shared" si="8"/>
        <v/>
      </c>
      <c r="AN59" s="25" t="str">
        <f t="shared" si="23"/>
        <v/>
      </c>
      <c r="AO59" s="568"/>
      <c r="AP59" s="568"/>
      <c r="AQ59" s="66" t="str">
        <f t="shared" si="24"/>
        <v/>
      </c>
      <c r="AR59" s="66" t="str">
        <f>IF($C59="","",IF($AN59=$AQ59,"",IF(HLOOKUP($AQ59,'4.参照データ'!$B$5:$AD$14,4,FALSE)="",HLOOKUP($AQ59,'4.参照データ'!$B$5:$AD$14,5,FALSE),HLOOKUP($AQ59,'4.参照データ'!$B$5:$AD$14,4,FALSE))))</f>
        <v/>
      </c>
      <c r="AS59" s="66" t="str">
        <f t="shared" si="25"/>
        <v/>
      </c>
      <c r="AT59" s="27" t="str">
        <f>IF($AQ59="","",($AS59-HLOOKUP($AQ59,'4.参照データ'!$B$5:$AD$14,6,FALSE)))</f>
        <v/>
      </c>
      <c r="AU59" s="25" t="str">
        <f>IF($AQ59="","",IF($AO59="",$AG59,IF(ROUNDUP($AT59/HLOOKUP($AQ59,'4.参照データ'!$B$5:$AD$14,7,FALSE),0)&lt;=0,1,ROUNDUP($AT59/HLOOKUP($AQ59,'4.参照データ'!$B$5:$AD$14,7,FALSE),0)+1)))</f>
        <v/>
      </c>
      <c r="AV59" s="25" t="str">
        <f t="shared" si="26"/>
        <v/>
      </c>
      <c r="AW59" s="96" t="str">
        <f>IF($AQ59="","",($AV59-1)*HLOOKUP($AQ59,'4.参照データ'!$B$5:$AD$14,7,FALSE))</f>
        <v/>
      </c>
      <c r="AX59" s="27" t="str">
        <f t="shared" si="9"/>
        <v/>
      </c>
      <c r="AY59" s="25" t="str">
        <f>IF($AQ59="","",IF($AO59="",0,IF($AX59&lt;=0,0,ROUNDUP($AX59/HLOOKUP($AQ59,'4.参照データ'!$B$5:$AD$14,9,FALSE),0))))</f>
        <v/>
      </c>
      <c r="AZ59" s="25" t="str">
        <f t="shared" si="10"/>
        <v/>
      </c>
      <c r="BA59" s="25" t="str">
        <f t="shared" si="43"/>
        <v/>
      </c>
      <c r="BB59" s="25" t="str">
        <f>IF($AQ59="","",HLOOKUP($AQ59,'4.参照データ'!$B$5:$AD$14,8,FALSE)+1)</f>
        <v/>
      </c>
      <c r="BC59" s="25" t="str">
        <f>IF($AQ59="","",HLOOKUP($AQ59,'4.参照データ'!$B$5:$AD$14,10,FALSE)+BB59)</f>
        <v/>
      </c>
      <c r="BD59" s="25" t="str">
        <f t="shared" si="28"/>
        <v/>
      </c>
      <c r="BE59" s="25" t="str">
        <f t="shared" si="29"/>
        <v/>
      </c>
      <c r="BF59" s="25" t="str">
        <f t="shared" si="30"/>
        <v/>
      </c>
      <c r="BG59" s="25" t="str">
        <f t="shared" si="12"/>
        <v/>
      </c>
      <c r="BH59" s="28" t="str">
        <f>IF($AD59="","",INDEX('3.洗い替え職務給表'!$B$6:$HW$56,MATCH('1.メイン'!$BE59,'3.洗い替え職務給表'!$B$6:$B$56,0),MATCH('1.メイン'!$BG59,'3.洗い替え職務給表'!$B$6:$HW$6,0)))</f>
        <v/>
      </c>
      <c r="BI59" s="29" t="str">
        <f t="shared" si="13"/>
        <v/>
      </c>
      <c r="BJ59" s="563"/>
      <c r="BK59" s="563"/>
      <c r="BL59" s="563"/>
      <c r="BM59" s="563"/>
      <c r="BN59" s="563"/>
      <c r="BO59" s="563"/>
      <c r="BP59" s="59" t="str">
        <f t="shared" si="44"/>
        <v/>
      </c>
      <c r="BQ59" s="56" t="str">
        <f t="shared" si="15"/>
        <v/>
      </c>
      <c r="BR59" s="236" t="str">
        <f t="shared" si="16"/>
        <v/>
      </c>
    </row>
    <row r="60" spans="1:70" x14ac:dyDescent="0.15">
      <c r="A60" s="62" t="str">
        <f>IF(C60="","",COUNTA($C$10:C60))</f>
        <v/>
      </c>
      <c r="B60" s="559"/>
      <c r="C60" s="559"/>
      <c r="D60" s="560"/>
      <c r="E60" s="560" t="s">
        <v>72</v>
      </c>
      <c r="F60" s="560"/>
      <c r="G60" s="559" t="s">
        <v>72</v>
      </c>
      <c r="H60" s="559"/>
      <c r="I60" s="561"/>
      <c r="J60" s="561"/>
      <c r="K60" s="53" t="str">
        <f t="shared" si="31"/>
        <v/>
      </c>
      <c r="L60" s="53" t="str">
        <f t="shared" si="32"/>
        <v/>
      </c>
      <c r="M60" s="53" t="str">
        <f t="shared" si="33"/>
        <v/>
      </c>
      <c r="N60" s="53" t="str">
        <f t="shared" si="34"/>
        <v/>
      </c>
      <c r="O60" s="562" t="s">
        <v>72</v>
      </c>
      <c r="P60" s="562"/>
      <c r="Q60" s="56" t="str">
        <f t="shared" si="35"/>
        <v/>
      </c>
      <c r="R60" s="563"/>
      <c r="S60" s="563"/>
      <c r="T60" s="563"/>
      <c r="U60" s="563"/>
      <c r="V60" s="563"/>
      <c r="W60" s="563"/>
      <c r="X60" s="59" t="str">
        <f t="shared" si="36"/>
        <v/>
      </c>
      <c r="Y60" s="235" t="str">
        <f t="shared" si="37"/>
        <v/>
      </c>
      <c r="Z60" s="230" t="str">
        <f t="shared" si="38"/>
        <v/>
      </c>
      <c r="AA60" s="104" t="str">
        <f t="shared" si="39"/>
        <v/>
      </c>
      <c r="AB60" s="104" t="str">
        <f t="shared" si="40"/>
        <v/>
      </c>
      <c r="AC60" s="104" t="str">
        <f t="shared" si="41"/>
        <v/>
      </c>
      <c r="AD60" s="107" t="str">
        <f t="shared" si="42"/>
        <v/>
      </c>
      <c r="AE60" s="564"/>
      <c r="AF60" s="105" t="str">
        <f t="shared" si="19"/>
        <v/>
      </c>
      <c r="AG60" s="105" t="str">
        <f t="shared" si="20"/>
        <v/>
      </c>
      <c r="AH60" s="105" t="str">
        <f>IF($AD60="","",HLOOKUP($AD60,'4.参照データ'!$B$5:$AD$14,8,FALSE)+1)</f>
        <v/>
      </c>
      <c r="AI60" s="105" t="str">
        <f>IF($AD60="","",HLOOKUP($AD60,'4.参照データ'!$B$5:$AD$14,10,FALSE)+AH60)</f>
        <v/>
      </c>
      <c r="AJ60" s="105" t="str">
        <f t="shared" si="21"/>
        <v/>
      </c>
      <c r="AK60" s="150" t="str">
        <f>IF($AD60="","",INDEX('3.洗い替え職務給表'!$B$6:$HW$56,MATCH('1.メイン'!$AG60,'3.洗い替え職務給表'!$B$6:$B$56,0),MATCH('1.メイン'!$AJ60,'3.洗い替え職務給表'!$B$6:$HW$6,0)))</f>
        <v/>
      </c>
      <c r="AL60" s="228" t="str">
        <f t="shared" si="22"/>
        <v/>
      </c>
      <c r="AM60" s="195" t="str">
        <f t="shared" si="8"/>
        <v/>
      </c>
      <c r="AN60" s="25" t="str">
        <f t="shared" si="23"/>
        <v/>
      </c>
      <c r="AO60" s="568"/>
      <c r="AP60" s="568"/>
      <c r="AQ60" s="66" t="str">
        <f t="shared" si="24"/>
        <v/>
      </c>
      <c r="AR60" s="66" t="str">
        <f>IF($C60="","",IF($AN60=$AQ60,"",IF(HLOOKUP($AQ60,'4.参照データ'!$B$5:$AD$14,4,FALSE)="",HLOOKUP($AQ60,'4.参照データ'!$B$5:$AD$14,5,FALSE),HLOOKUP($AQ60,'4.参照データ'!$B$5:$AD$14,4,FALSE))))</f>
        <v/>
      </c>
      <c r="AS60" s="66" t="str">
        <f t="shared" si="25"/>
        <v/>
      </c>
      <c r="AT60" s="27" t="str">
        <f>IF($AQ60="","",($AS60-HLOOKUP($AQ60,'4.参照データ'!$B$5:$AD$14,6,FALSE)))</f>
        <v/>
      </c>
      <c r="AU60" s="25" t="str">
        <f>IF($AQ60="","",IF($AO60="",$AG60,IF(ROUNDUP($AT60/HLOOKUP($AQ60,'4.参照データ'!$B$5:$AD$14,7,FALSE),0)&lt;=0,1,ROUNDUP($AT60/HLOOKUP($AQ60,'4.参照データ'!$B$5:$AD$14,7,FALSE),0)+1)))</f>
        <v/>
      </c>
      <c r="AV60" s="25" t="str">
        <f t="shared" si="26"/>
        <v/>
      </c>
      <c r="AW60" s="96" t="str">
        <f>IF($AQ60="","",($AV60-1)*HLOOKUP($AQ60,'4.参照データ'!$B$5:$AD$14,7,FALSE))</f>
        <v/>
      </c>
      <c r="AX60" s="27" t="str">
        <f t="shared" si="9"/>
        <v/>
      </c>
      <c r="AY60" s="25" t="str">
        <f>IF($AQ60="","",IF($AO60="",0,IF($AX60&lt;=0,0,ROUNDUP($AX60/HLOOKUP($AQ60,'4.参照データ'!$B$5:$AD$14,9,FALSE),0))))</f>
        <v/>
      </c>
      <c r="AZ60" s="25" t="str">
        <f t="shared" si="10"/>
        <v/>
      </c>
      <c r="BA60" s="25" t="str">
        <f t="shared" si="43"/>
        <v/>
      </c>
      <c r="BB60" s="25" t="str">
        <f>IF($AQ60="","",HLOOKUP($AQ60,'4.参照データ'!$B$5:$AD$14,8,FALSE)+1)</f>
        <v/>
      </c>
      <c r="BC60" s="25" t="str">
        <f>IF($AQ60="","",HLOOKUP($AQ60,'4.参照データ'!$B$5:$AD$14,10,FALSE)+BB60)</f>
        <v/>
      </c>
      <c r="BD60" s="25" t="str">
        <f t="shared" si="28"/>
        <v/>
      </c>
      <c r="BE60" s="25" t="str">
        <f t="shared" si="29"/>
        <v/>
      </c>
      <c r="BF60" s="25" t="str">
        <f t="shared" si="30"/>
        <v/>
      </c>
      <c r="BG60" s="25" t="str">
        <f t="shared" si="12"/>
        <v/>
      </c>
      <c r="BH60" s="28" t="str">
        <f>IF($AD60="","",INDEX('3.洗い替え職務給表'!$B$6:$HW$56,MATCH('1.メイン'!$BE60,'3.洗い替え職務給表'!$B$6:$B$56,0),MATCH('1.メイン'!$BG60,'3.洗い替え職務給表'!$B$6:$HW$6,0)))</f>
        <v/>
      </c>
      <c r="BI60" s="29" t="str">
        <f t="shared" si="13"/>
        <v/>
      </c>
      <c r="BJ60" s="563"/>
      <c r="BK60" s="563"/>
      <c r="BL60" s="563"/>
      <c r="BM60" s="563"/>
      <c r="BN60" s="563"/>
      <c r="BO60" s="563"/>
      <c r="BP60" s="59" t="str">
        <f t="shared" si="44"/>
        <v/>
      </c>
      <c r="BQ60" s="56" t="str">
        <f t="shared" si="15"/>
        <v/>
      </c>
      <c r="BR60" s="236" t="str">
        <f t="shared" si="16"/>
        <v/>
      </c>
    </row>
    <row r="61" spans="1:70" x14ac:dyDescent="0.15">
      <c r="A61" s="62" t="str">
        <f>IF(C61="","",COUNTA($C$10:C61))</f>
        <v/>
      </c>
      <c r="B61" s="559"/>
      <c r="C61" s="559"/>
      <c r="D61" s="560"/>
      <c r="E61" s="560" t="s">
        <v>72</v>
      </c>
      <c r="F61" s="560"/>
      <c r="G61" s="559" t="s">
        <v>72</v>
      </c>
      <c r="H61" s="559"/>
      <c r="I61" s="561"/>
      <c r="J61" s="561"/>
      <c r="K61" s="53" t="str">
        <f t="shared" si="31"/>
        <v/>
      </c>
      <c r="L61" s="53" t="str">
        <f t="shared" si="32"/>
        <v/>
      </c>
      <c r="M61" s="53" t="str">
        <f t="shared" si="33"/>
        <v/>
      </c>
      <c r="N61" s="53" t="str">
        <f t="shared" si="34"/>
        <v/>
      </c>
      <c r="O61" s="562" t="s">
        <v>72</v>
      </c>
      <c r="P61" s="562"/>
      <c r="Q61" s="56" t="str">
        <f t="shared" si="35"/>
        <v/>
      </c>
      <c r="R61" s="563"/>
      <c r="S61" s="563"/>
      <c r="T61" s="563"/>
      <c r="U61" s="563"/>
      <c r="V61" s="563"/>
      <c r="W61" s="563"/>
      <c r="X61" s="59" t="str">
        <f t="shared" si="36"/>
        <v/>
      </c>
      <c r="Y61" s="235" t="str">
        <f t="shared" si="37"/>
        <v/>
      </c>
      <c r="Z61" s="230" t="str">
        <f t="shared" si="38"/>
        <v/>
      </c>
      <c r="AA61" s="104" t="str">
        <f t="shared" si="39"/>
        <v/>
      </c>
      <c r="AB61" s="104" t="str">
        <f t="shared" si="40"/>
        <v/>
      </c>
      <c r="AC61" s="104" t="str">
        <f t="shared" si="41"/>
        <v/>
      </c>
      <c r="AD61" s="107" t="str">
        <f t="shared" si="42"/>
        <v/>
      </c>
      <c r="AE61" s="564"/>
      <c r="AF61" s="105" t="str">
        <f t="shared" si="19"/>
        <v/>
      </c>
      <c r="AG61" s="105" t="str">
        <f t="shared" si="20"/>
        <v/>
      </c>
      <c r="AH61" s="105" t="str">
        <f>IF($AD61="","",HLOOKUP($AD61,'4.参照データ'!$B$5:$AD$14,8,FALSE)+1)</f>
        <v/>
      </c>
      <c r="AI61" s="105" t="str">
        <f>IF($AD61="","",HLOOKUP($AD61,'4.参照データ'!$B$5:$AD$14,10,FALSE)+AH61)</f>
        <v/>
      </c>
      <c r="AJ61" s="105" t="str">
        <f t="shared" si="21"/>
        <v/>
      </c>
      <c r="AK61" s="150" t="str">
        <f>IF($AD61="","",INDEX('3.洗い替え職務給表'!$B$6:$HW$56,MATCH('1.メイン'!$AG61,'3.洗い替え職務給表'!$B$6:$B$56,0),MATCH('1.メイン'!$AJ61,'3.洗い替え職務給表'!$B$6:$HW$6,0)))</f>
        <v/>
      </c>
      <c r="AL61" s="228" t="str">
        <f t="shared" si="22"/>
        <v/>
      </c>
      <c r="AM61" s="195" t="str">
        <f t="shared" si="8"/>
        <v/>
      </c>
      <c r="AN61" s="25" t="str">
        <f t="shared" si="23"/>
        <v/>
      </c>
      <c r="AO61" s="568"/>
      <c r="AP61" s="568"/>
      <c r="AQ61" s="66" t="str">
        <f t="shared" si="24"/>
        <v/>
      </c>
      <c r="AR61" s="66" t="str">
        <f>IF($C61="","",IF($AN61=$AQ61,"",IF(HLOOKUP($AQ61,'4.参照データ'!$B$5:$AD$14,4,FALSE)="",HLOOKUP($AQ61,'4.参照データ'!$B$5:$AD$14,5,FALSE),HLOOKUP($AQ61,'4.参照データ'!$B$5:$AD$14,4,FALSE))))</f>
        <v/>
      </c>
      <c r="AS61" s="66" t="str">
        <f t="shared" si="25"/>
        <v/>
      </c>
      <c r="AT61" s="27" t="str">
        <f>IF($AQ61="","",($AS61-HLOOKUP($AQ61,'4.参照データ'!$B$5:$AD$14,6,FALSE)))</f>
        <v/>
      </c>
      <c r="AU61" s="25" t="str">
        <f>IF($AQ61="","",IF($AO61="",$AG61,IF(ROUNDUP($AT61/HLOOKUP($AQ61,'4.参照データ'!$B$5:$AD$14,7,FALSE),0)&lt;=0,1,ROUNDUP($AT61/HLOOKUP($AQ61,'4.参照データ'!$B$5:$AD$14,7,FALSE),0)+1)))</f>
        <v/>
      </c>
      <c r="AV61" s="25" t="str">
        <f t="shared" si="26"/>
        <v/>
      </c>
      <c r="AW61" s="96" t="str">
        <f>IF($AQ61="","",($AV61-1)*HLOOKUP($AQ61,'4.参照データ'!$B$5:$AD$14,7,FALSE))</f>
        <v/>
      </c>
      <c r="AX61" s="27" t="str">
        <f t="shared" si="9"/>
        <v/>
      </c>
      <c r="AY61" s="25" t="str">
        <f>IF($AQ61="","",IF($AO61="",0,IF($AX61&lt;=0,0,ROUNDUP($AX61/HLOOKUP($AQ61,'4.参照データ'!$B$5:$AD$14,9,FALSE),0))))</f>
        <v/>
      </c>
      <c r="AZ61" s="25" t="str">
        <f t="shared" si="10"/>
        <v/>
      </c>
      <c r="BA61" s="25" t="str">
        <f t="shared" si="43"/>
        <v/>
      </c>
      <c r="BB61" s="25" t="str">
        <f>IF($AQ61="","",HLOOKUP($AQ61,'4.参照データ'!$B$5:$AD$14,8,FALSE)+1)</f>
        <v/>
      </c>
      <c r="BC61" s="25" t="str">
        <f>IF($AQ61="","",HLOOKUP($AQ61,'4.参照データ'!$B$5:$AD$14,10,FALSE)+BB61)</f>
        <v/>
      </c>
      <c r="BD61" s="25" t="str">
        <f t="shared" si="28"/>
        <v/>
      </c>
      <c r="BE61" s="25" t="str">
        <f t="shared" si="29"/>
        <v/>
      </c>
      <c r="BF61" s="25" t="str">
        <f t="shared" si="30"/>
        <v/>
      </c>
      <c r="BG61" s="25" t="str">
        <f t="shared" si="12"/>
        <v/>
      </c>
      <c r="BH61" s="28" t="str">
        <f>IF($AD61="","",INDEX('3.洗い替え職務給表'!$B$6:$HW$56,MATCH('1.メイン'!$BE61,'3.洗い替え職務給表'!$B$6:$B$56,0),MATCH('1.メイン'!$BG61,'3.洗い替え職務給表'!$B$6:$HW$6,0)))</f>
        <v/>
      </c>
      <c r="BI61" s="29" t="str">
        <f t="shared" si="13"/>
        <v/>
      </c>
      <c r="BJ61" s="563"/>
      <c r="BK61" s="563"/>
      <c r="BL61" s="563"/>
      <c r="BM61" s="563"/>
      <c r="BN61" s="563"/>
      <c r="BO61" s="563"/>
      <c r="BP61" s="59" t="str">
        <f t="shared" si="44"/>
        <v/>
      </c>
      <c r="BQ61" s="56" t="str">
        <f t="shared" si="15"/>
        <v/>
      </c>
      <c r="BR61" s="236" t="str">
        <f t="shared" si="16"/>
        <v/>
      </c>
    </row>
    <row r="62" spans="1:70" x14ac:dyDescent="0.15">
      <c r="A62" s="62" t="str">
        <f>IF(C62="","",COUNTA($C$10:C62))</f>
        <v/>
      </c>
      <c r="B62" s="559"/>
      <c r="C62" s="559"/>
      <c r="D62" s="560"/>
      <c r="E62" s="560" t="s">
        <v>72</v>
      </c>
      <c r="F62" s="560"/>
      <c r="G62" s="559" t="s">
        <v>72</v>
      </c>
      <c r="H62" s="559"/>
      <c r="I62" s="561"/>
      <c r="J62" s="561"/>
      <c r="K62" s="53" t="str">
        <f t="shared" si="31"/>
        <v/>
      </c>
      <c r="L62" s="53" t="str">
        <f t="shared" si="32"/>
        <v/>
      </c>
      <c r="M62" s="53" t="str">
        <f t="shared" si="33"/>
        <v/>
      </c>
      <c r="N62" s="53" t="str">
        <f t="shared" si="34"/>
        <v/>
      </c>
      <c r="O62" s="562" t="s">
        <v>72</v>
      </c>
      <c r="P62" s="562"/>
      <c r="Q62" s="56" t="str">
        <f t="shared" si="35"/>
        <v/>
      </c>
      <c r="R62" s="563"/>
      <c r="S62" s="563"/>
      <c r="T62" s="563"/>
      <c r="U62" s="563"/>
      <c r="V62" s="563"/>
      <c r="W62" s="563"/>
      <c r="X62" s="59" t="str">
        <f t="shared" si="36"/>
        <v/>
      </c>
      <c r="Y62" s="235" t="str">
        <f t="shared" si="37"/>
        <v/>
      </c>
      <c r="Z62" s="230" t="str">
        <f t="shared" si="38"/>
        <v/>
      </c>
      <c r="AA62" s="104" t="str">
        <f t="shared" si="39"/>
        <v/>
      </c>
      <c r="AB62" s="104" t="str">
        <f t="shared" si="40"/>
        <v/>
      </c>
      <c r="AC62" s="104" t="str">
        <f t="shared" si="41"/>
        <v/>
      </c>
      <c r="AD62" s="107" t="str">
        <f t="shared" si="42"/>
        <v/>
      </c>
      <c r="AE62" s="564"/>
      <c r="AF62" s="105" t="str">
        <f t="shared" si="19"/>
        <v/>
      </c>
      <c r="AG62" s="105" t="str">
        <f t="shared" si="20"/>
        <v/>
      </c>
      <c r="AH62" s="105" t="str">
        <f>IF($AD62="","",HLOOKUP($AD62,'4.参照データ'!$B$5:$AD$14,8,FALSE)+1)</f>
        <v/>
      </c>
      <c r="AI62" s="105" t="str">
        <f>IF($AD62="","",HLOOKUP($AD62,'4.参照データ'!$B$5:$AD$14,10,FALSE)+AH62)</f>
        <v/>
      </c>
      <c r="AJ62" s="105" t="str">
        <f t="shared" si="21"/>
        <v/>
      </c>
      <c r="AK62" s="150" t="str">
        <f>IF($AD62="","",INDEX('3.洗い替え職務給表'!$B$6:$HW$56,MATCH('1.メイン'!$AG62,'3.洗い替え職務給表'!$B$6:$B$56,0),MATCH('1.メイン'!$AJ62,'3.洗い替え職務給表'!$B$6:$HW$6,0)))</f>
        <v/>
      </c>
      <c r="AL62" s="228" t="str">
        <f t="shared" si="22"/>
        <v/>
      </c>
      <c r="AM62" s="195" t="str">
        <f t="shared" si="8"/>
        <v/>
      </c>
      <c r="AN62" s="25" t="str">
        <f t="shared" si="23"/>
        <v/>
      </c>
      <c r="AO62" s="568"/>
      <c r="AP62" s="568"/>
      <c r="AQ62" s="66" t="str">
        <f t="shared" si="24"/>
        <v/>
      </c>
      <c r="AR62" s="66" t="str">
        <f>IF($C62="","",IF($AN62=$AQ62,"",IF(HLOOKUP($AQ62,'4.参照データ'!$B$5:$AD$14,4,FALSE)="",HLOOKUP($AQ62,'4.参照データ'!$B$5:$AD$14,5,FALSE),HLOOKUP($AQ62,'4.参照データ'!$B$5:$AD$14,4,FALSE))))</f>
        <v/>
      </c>
      <c r="AS62" s="66" t="str">
        <f t="shared" si="25"/>
        <v/>
      </c>
      <c r="AT62" s="27" t="str">
        <f>IF($AQ62="","",($AS62-HLOOKUP($AQ62,'4.参照データ'!$B$5:$AD$14,6,FALSE)))</f>
        <v/>
      </c>
      <c r="AU62" s="25" t="str">
        <f>IF($AQ62="","",IF($AO62="",$AG62,IF(ROUNDUP($AT62/HLOOKUP($AQ62,'4.参照データ'!$B$5:$AD$14,7,FALSE),0)&lt;=0,1,ROUNDUP($AT62/HLOOKUP($AQ62,'4.参照データ'!$B$5:$AD$14,7,FALSE),0)+1)))</f>
        <v/>
      </c>
      <c r="AV62" s="25" t="str">
        <f t="shared" si="26"/>
        <v/>
      </c>
      <c r="AW62" s="96" t="str">
        <f>IF($AQ62="","",($AV62-1)*HLOOKUP($AQ62,'4.参照データ'!$B$5:$AD$14,7,FALSE))</f>
        <v/>
      </c>
      <c r="AX62" s="27" t="str">
        <f t="shared" si="9"/>
        <v/>
      </c>
      <c r="AY62" s="25" t="str">
        <f>IF($AQ62="","",IF($AO62="",0,IF($AX62&lt;=0,0,ROUNDUP($AX62/HLOOKUP($AQ62,'4.参照データ'!$B$5:$AD$14,9,FALSE),0))))</f>
        <v/>
      </c>
      <c r="AZ62" s="25" t="str">
        <f t="shared" si="10"/>
        <v/>
      </c>
      <c r="BA62" s="25" t="str">
        <f t="shared" si="43"/>
        <v/>
      </c>
      <c r="BB62" s="25" t="str">
        <f>IF($AQ62="","",HLOOKUP($AQ62,'4.参照データ'!$B$5:$AD$14,8,FALSE)+1)</f>
        <v/>
      </c>
      <c r="BC62" s="25" t="str">
        <f>IF($AQ62="","",HLOOKUP($AQ62,'4.参照データ'!$B$5:$AD$14,10,FALSE)+BB62)</f>
        <v/>
      </c>
      <c r="BD62" s="25" t="str">
        <f t="shared" si="28"/>
        <v/>
      </c>
      <c r="BE62" s="25" t="str">
        <f t="shared" si="29"/>
        <v/>
      </c>
      <c r="BF62" s="25" t="str">
        <f t="shared" si="30"/>
        <v/>
      </c>
      <c r="BG62" s="25" t="str">
        <f t="shared" si="12"/>
        <v/>
      </c>
      <c r="BH62" s="28" t="str">
        <f>IF($AD62="","",INDEX('3.洗い替え職務給表'!$B$6:$HW$56,MATCH('1.メイン'!$BE62,'3.洗い替え職務給表'!$B$6:$B$56,0),MATCH('1.メイン'!$BG62,'3.洗い替え職務給表'!$B$6:$HW$6,0)))</f>
        <v/>
      </c>
      <c r="BI62" s="29" t="str">
        <f t="shared" si="13"/>
        <v/>
      </c>
      <c r="BJ62" s="563"/>
      <c r="BK62" s="563"/>
      <c r="BL62" s="563"/>
      <c r="BM62" s="563"/>
      <c r="BN62" s="563"/>
      <c r="BO62" s="563"/>
      <c r="BP62" s="59" t="str">
        <f t="shared" si="44"/>
        <v/>
      </c>
      <c r="BQ62" s="56" t="str">
        <f t="shared" si="15"/>
        <v/>
      </c>
      <c r="BR62" s="236" t="str">
        <f t="shared" si="16"/>
        <v/>
      </c>
    </row>
    <row r="63" spans="1:70" x14ac:dyDescent="0.15">
      <c r="A63" s="62" t="str">
        <f>IF(C63="","",COUNTA($C$10:C63))</f>
        <v/>
      </c>
      <c r="B63" s="559"/>
      <c r="C63" s="559"/>
      <c r="D63" s="560"/>
      <c r="E63" s="560" t="s">
        <v>72</v>
      </c>
      <c r="F63" s="560"/>
      <c r="G63" s="559" t="s">
        <v>72</v>
      </c>
      <c r="H63" s="559"/>
      <c r="I63" s="561"/>
      <c r="J63" s="561"/>
      <c r="K63" s="53" t="str">
        <f t="shared" si="31"/>
        <v/>
      </c>
      <c r="L63" s="53" t="str">
        <f t="shared" si="32"/>
        <v/>
      </c>
      <c r="M63" s="53" t="str">
        <f t="shared" si="33"/>
        <v/>
      </c>
      <c r="N63" s="53" t="str">
        <f t="shared" si="34"/>
        <v/>
      </c>
      <c r="O63" s="562" t="s">
        <v>72</v>
      </c>
      <c r="P63" s="562"/>
      <c r="Q63" s="56" t="str">
        <f t="shared" si="35"/>
        <v/>
      </c>
      <c r="R63" s="563"/>
      <c r="S63" s="563"/>
      <c r="T63" s="563"/>
      <c r="U63" s="563"/>
      <c r="V63" s="563"/>
      <c r="W63" s="563"/>
      <c r="X63" s="59" t="str">
        <f t="shared" si="36"/>
        <v/>
      </c>
      <c r="Y63" s="235" t="str">
        <f t="shared" si="37"/>
        <v/>
      </c>
      <c r="Z63" s="230" t="str">
        <f t="shared" si="38"/>
        <v/>
      </c>
      <c r="AA63" s="104" t="str">
        <f t="shared" si="39"/>
        <v/>
      </c>
      <c r="AB63" s="104" t="str">
        <f t="shared" si="40"/>
        <v/>
      </c>
      <c r="AC63" s="104" t="str">
        <f t="shared" si="41"/>
        <v/>
      </c>
      <c r="AD63" s="107" t="str">
        <f t="shared" si="42"/>
        <v/>
      </c>
      <c r="AE63" s="564"/>
      <c r="AF63" s="105" t="str">
        <f t="shared" si="19"/>
        <v/>
      </c>
      <c r="AG63" s="105" t="str">
        <f t="shared" si="20"/>
        <v/>
      </c>
      <c r="AH63" s="105" t="str">
        <f>IF($AD63="","",HLOOKUP($AD63,'4.参照データ'!$B$5:$AD$14,8,FALSE)+1)</f>
        <v/>
      </c>
      <c r="AI63" s="105" t="str">
        <f>IF($AD63="","",HLOOKUP($AD63,'4.参照データ'!$B$5:$AD$14,10,FALSE)+AH63)</f>
        <v/>
      </c>
      <c r="AJ63" s="105" t="str">
        <f t="shared" si="21"/>
        <v/>
      </c>
      <c r="AK63" s="150" t="str">
        <f>IF($AD63="","",INDEX('3.洗い替え職務給表'!$B$6:$HW$56,MATCH('1.メイン'!$AG63,'3.洗い替え職務給表'!$B$6:$B$56,0),MATCH('1.メイン'!$AJ63,'3.洗い替え職務給表'!$B$6:$HW$6,0)))</f>
        <v/>
      </c>
      <c r="AL63" s="228" t="str">
        <f t="shared" si="22"/>
        <v/>
      </c>
      <c r="AM63" s="195" t="str">
        <f t="shared" si="8"/>
        <v/>
      </c>
      <c r="AN63" s="25" t="str">
        <f t="shared" si="23"/>
        <v/>
      </c>
      <c r="AO63" s="568"/>
      <c r="AP63" s="568"/>
      <c r="AQ63" s="66" t="str">
        <f t="shared" si="24"/>
        <v/>
      </c>
      <c r="AR63" s="66" t="str">
        <f>IF($C63="","",IF($AN63=$AQ63,"",IF(HLOOKUP($AQ63,'4.参照データ'!$B$5:$AD$14,4,FALSE)="",HLOOKUP($AQ63,'4.参照データ'!$B$5:$AD$14,5,FALSE),HLOOKUP($AQ63,'4.参照データ'!$B$5:$AD$14,4,FALSE))))</f>
        <v/>
      </c>
      <c r="AS63" s="66" t="str">
        <f t="shared" si="25"/>
        <v/>
      </c>
      <c r="AT63" s="27" t="str">
        <f>IF($AQ63="","",($AS63-HLOOKUP($AQ63,'4.参照データ'!$B$5:$AD$14,6,FALSE)))</f>
        <v/>
      </c>
      <c r="AU63" s="25" t="str">
        <f>IF($AQ63="","",IF($AO63="",$AG63,IF(ROUNDUP($AT63/HLOOKUP($AQ63,'4.参照データ'!$B$5:$AD$14,7,FALSE),0)&lt;=0,1,ROUNDUP($AT63/HLOOKUP($AQ63,'4.参照データ'!$B$5:$AD$14,7,FALSE),0)+1)))</f>
        <v/>
      </c>
      <c r="AV63" s="25" t="str">
        <f t="shared" si="26"/>
        <v/>
      </c>
      <c r="AW63" s="96" t="str">
        <f>IF($AQ63="","",($AV63-1)*HLOOKUP($AQ63,'4.参照データ'!$B$5:$AD$14,7,FALSE))</f>
        <v/>
      </c>
      <c r="AX63" s="27" t="str">
        <f t="shared" si="9"/>
        <v/>
      </c>
      <c r="AY63" s="25" t="str">
        <f>IF($AQ63="","",IF($AO63="",0,IF($AX63&lt;=0,0,ROUNDUP($AX63/HLOOKUP($AQ63,'4.参照データ'!$B$5:$AD$14,9,FALSE),0))))</f>
        <v/>
      </c>
      <c r="AZ63" s="25" t="str">
        <f t="shared" si="10"/>
        <v/>
      </c>
      <c r="BA63" s="25" t="str">
        <f t="shared" si="43"/>
        <v/>
      </c>
      <c r="BB63" s="25" t="str">
        <f>IF($AQ63="","",HLOOKUP($AQ63,'4.参照データ'!$B$5:$AD$14,8,FALSE)+1)</f>
        <v/>
      </c>
      <c r="BC63" s="25" t="str">
        <f>IF($AQ63="","",HLOOKUP($AQ63,'4.参照データ'!$B$5:$AD$14,10,FALSE)+BB63)</f>
        <v/>
      </c>
      <c r="BD63" s="25" t="str">
        <f t="shared" si="28"/>
        <v/>
      </c>
      <c r="BE63" s="25" t="str">
        <f t="shared" si="29"/>
        <v/>
      </c>
      <c r="BF63" s="25" t="str">
        <f t="shared" si="30"/>
        <v/>
      </c>
      <c r="BG63" s="25" t="str">
        <f t="shared" si="12"/>
        <v/>
      </c>
      <c r="BH63" s="28" t="str">
        <f>IF($AD63="","",INDEX('3.洗い替え職務給表'!$B$6:$HW$56,MATCH('1.メイン'!$BE63,'3.洗い替え職務給表'!$B$6:$B$56,0),MATCH('1.メイン'!$BG63,'3.洗い替え職務給表'!$B$6:$HW$6,0)))</f>
        <v/>
      </c>
      <c r="BI63" s="29" t="str">
        <f t="shared" si="13"/>
        <v/>
      </c>
      <c r="BJ63" s="563"/>
      <c r="BK63" s="563"/>
      <c r="BL63" s="563"/>
      <c r="BM63" s="563"/>
      <c r="BN63" s="563"/>
      <c r="BO63" s="563"/>
      <c r="BP63" s="59" t="str">
        <f t="shared" si="44"/>
        <v/>
      </c>
      <c r="BQ63" s="56" t="str">
        <f t="shared" si="15"/>
        <v/>
      </c>
      <c r="BR63" s="236" t="str">
        <f t="shared" si="16"/>
        <v/>
      </c>
    </row>
    <row r="64" spans="1:70" x14ac:dyDescent="0.15">
      <c r="A64" s="62" t="str">
        <f>IF(C64="","",COUNTA($C$10:C64))</f>
        <v/>
      </c>
      <c r="B64" s="559"/>
      <c r="C64" s="559"/>
      <c r="D64" s="560"/>
      <c r="E64" s="560" t="s">
        <v>72</v>
      </c>
      <c r="F64" s="560"/>
      <c r="G64" s="559" t="s">
        <v>72</v>
      </c>
      <c r="H64" s="559"/>
      <c r="I64" s="561"/>
      <c r="J64" s="561"/>
      <c r="K64" s="53" t="str">
        <f t="shared" si="31"/>
        <v/>
      </c>
      <c r="L64" s="53" t="str">
        <f t="shared" si="32"/>
        <v/>
      </c>
      <c r="M64" s="53" t="str">
        <f t="shared" si="33"/>
        <v/>
      </c>
      <c r="N64" s="53" t="str">
        <f t="shared" si="34"/>
        <v/>
      </c>
      <c r="O64" s="562" t="s">
        <v>72</v>
      </c>
      <c r="P64" s="562"/>
      <c r="Q64" s="56" t="str">
        <f t="shared" si="35"/>
        <v/>
      </c>
      <c r="R64" s="563"/>
      <c r="S64" s="563"/>
      <c r="T64" s="563"/>
      <c r="U64" s="563"/>
      <c r="V64" s="563"/>
      <c r="W64" s="563"/>
      <c r="X64" s="59" t="str">
        <f t="shared" si="36"/>
        <v/>
      </c>
      <c r="Y64" s="235" t="str">
        <f t="shared" si="37"/>
        <v/>
      </c>
      <c r="Z64" s="230" t="str">
        <f t="shared" si="38"/>
        <v/>
      </c>
      <c r="AA64" s="104" t="str">
        <f t="shared" si="39"/>
        <v/>
      </c>
      <c r="AB64" s="104" t="str">
        <f t="shared" si="40"/>
        <v/>
      </c>
      <c r="AC64" s="104" t="str">
        <f t="shared" si="41"/>
        <v/>
      </c>
      <c r="AD64" s="107" t="str">
        <f t="shared" si="42"/>
        <v/>
      </c>
      <c r="AE64" s="564"/>
      <c r="AF64" s="105" t="str">
        <f t="shared" si="19"/>
        <v/>
      </c>
      <c r="AG64" s="105" t="str">
        <f t="shared" si="20"/>
        <v/>
      </c>
      <c r="AH64" s="105" t="str">
        <f>IF($AD64="","",HLOOKUP($AD64,'4.参照データ'!$B$5:$AD$14,8,FALSE)+1)</f>
        <v/>
      </c>
      <c r="AI64" s="105" t="str">
        <f>IF($AD64="","",HLOOKUP($AD64,'4.参照データ'!$B$5:$AD$14,10,FALSE)+AH64)</f>
        <v/>
      </c>
      <c r="AJ64" s="105" t="str">
        <f t="shared" si="21"/>
        <v/>
      </c>
      <c r="AK64" s="150" t="str">
        <f>IF($AD64="","",INDEX('3.洗い替え職務給表'!$B$6:$HW$56,MATCH('1.メイン'!$AG64,'3.洗い替え職務給表'!$B$6:$B$56,0),MATCH('1.メイン'!$AJ64,'3.洗い替え職務給表'!$B$6:$HW$6,0)))</f>
        <v/>
      </c>
      <c r="AL64" s="228" t="str">
        <f t="shared" si="22"/>
        <v/>
      </c>
      <c r="AM64" s="195" t="str">
        <f t="shared" si="8"/>
        <v/>
      </c>
      <c r="AN64" s="25" t="str">
        <f t="shared" si="23"/>
        <v/>
      </c>
      <c r="AO64" s="568"/>
      <c r="AP64" s="568"/>
      <c r="AQ64" s="66" t="str">
        <f t="shared" si="24"/>
        <v/>
      </c>
      <c r="AR64" s="66" t="str">
        <f>IF($C64="","",IF($AN64=$AQ64,"",IF(HLOOKUP($AQ64,'4.参照データ'!$B$5:$AD$14,4,FALSE)="",HLOOKUP($AQ64,'4.参照データ'!$B$5:$AD$14,5,FALSE),HLOOKUP($AQ64,'4.参照データ'!$B$5:$AD$14,4,FALSE))))</f>
        <v/>
      </c>
      <c r="AS64" s="66" t="str">
        <f t="shared" si="25"/>
        <v/>
      </c>
      <c r="AT64" s="27" t="str">
        <f>IF($AQ64="","",($AS64-HLOOKUP($AQ64,'4.参照データ'!$B$5:$AD$14,6,FALSE)))</f>
        <v/>
      </c>
      <c r="AU64" s="25" t="str">
        <f>IF($AQ64="","",IF($AO64="",$AG64,IF(ROUNDUP($AT64/HLOOKUP($AQ64,'4.参照データ'!$B$5:$AD$14,7,FALSE),0)&lt;=0,1,ROUNDUP($AT64/HLOOKUP($AQ64,'4.参照データ'!$B$5:$AD$14,7,FALSE),0)+1)))</f>
        <v/>
      </c>
      <c r="AV64" s="25" t="str">
        <f t="shared" si="26"/>
        <v/>
      </c>
      <c r="AW64" s="96" t="str">
        <f>IF($AQ64="","",($AV64-1)*HLOOKUP($AQ64,'4.参照データ'!$B$5:$AD$14,7,FALSE))</f>
        <v/>
      </c>
      <c r="AX64" s="27" t="str">
        <f t="shared" si="9"/>
        <v/>
      </c>
      <c r="AY64" s="25" t="str">
        <f>IF($AQ64="","",IF($AO64="",0,IF($AX64&lt;=0,0,ROUNDUP($AX64/HLOOKUP($AQ64,'4.参照データ'!$B$5:$AD$14,9,FALSE),0))))</f>
        <v/>
      </c>
      <c r="AZ64" s="25" t="str">
        <f t="shared" si="10"/>
        <v/>
      </c>
      <c r="BA64" s="25" t="str">
        <f t="shared" si="43"/>
        <v/>
      </c>
      <c r="BB64" s="25" t="str">
        <f>IF($AQ64="","",HLOOKUP($AQ64,'4.参照データ'!$B$5:$AD$14,8,FALSE)+1)</f>
        <v/>
      </c>
      <c r="BC64" s="25" t="str">
        <f>IF($AQ64="","",HLOOKUP($AQ64,'4.参照データ'!$B$5:$AD$14,10,FALSE)+BB64)</f>
        <v/>
      </c>
      <c r="BD64" s="25" t="str">
        <f t="shared" si="28"/>
        <v/>
      </c>
      <c r="BE64" s="25" t="str">
        <f t="shared" si="29"/>
        <v/>
      </c>
      <c r="BF64" s="25" t="str">
        <f t="shared" si="30"/>
        <v/>
      </c>
      <c r="BG64" s="25" t="str">
        <f t="shared" si="12"/>
        <v/>
      </c>
      <c r="BH64" s="28" t="str">
        <f>IF($AD64="","",INDEX('3.洗い替え職務給表'!$B$6:$HW$56,MATCH('1.メイン'!$BE64,'3.洗い替え職務給表'!$B$6:$B$56,0),MATCH('1.メイン'!$BG64,'3.洗い替え職務給表'!$B$6:$HW$6,0)))</f>
        <v/>
      </c>
      <c r="BI64" s="29" t="str">
        <f t="shared" si="13"/>
        <v/>
      </c>
      <c r="BJ64" s="563"/>
      <c r="BK64" s="563"/>
      <c r="BL64" s="563"/>
      <c r="BM64" s="563"/>
      <c r="BN64" s="563"/>
      <c r="BO64" s="563"/>
      <c r="BP64" s="59" t="str">
        <f t="shared" si="44"/>
        <v/>
      </c>
      <c r="BQ64" s="56" t="str">
        <f t="shared" si="15"/>
        <v/>
      </c>
      <c r="BR64" s="236" t="str">
        <f t="shared" si="16"/>
        <v/>
      </c>
    </row>
    <row r="65" spans="1:70" x14ac:dyDescent="0.15">
      <c r="A65" s="62" t="str">
        <f>IF(C65="","",COUNTA($C$10:C65))</f>
        <v/>
      </c>
      <c r="B65" s="559"/>
      <c r="C65" s="559"/>
      <c r="D65" s="560"/>
      <c r="E65" s="560" t="s">
        <v>72</v>
      </c>
      <c r="F65" s="560"/>
      <c r="G65" s="559" t="s">
        <v>72</v>
      </c>
      <c r="H65" s="559"/>
      <c r="I65" s="561"/>
      <c r="J65" s="561"/>
      <c r="K65" s="53" t="str">
        <f t="shared" si="31"/>
        <v/>
      </c>
      <c r="L65" s="53" t="str">
        <f t="shared" si="32"/>
        <v/>
      </c>
      <c r="M65" s="53" t="str">
        <f t="shared" si="33"/>
        <v/>
      </c>
      <c r="N65" s="53" t="str">
        <f t="shared" si="34"/>
        <v/>
      </c>
      <c r="O65" s="562" t="s">
        <v>72</v>
      </c>
      <c r="P65" s="562"/>
      <c r="Q65" s="56" t="str">
        <f t="shared" si="35"/>
        <v/>
      </c>
      <c r="R65" s="563"/>
      <c r="S65" s="563"/>
      <c r="T65" s="563"/>
      <c r="U65" s="563"/>
      <c r="V65" s="563"/>
      <c r="W65" s="563"/>
      <c r="X65" s="59" t="str">
        <f t="shared" si="36"/>
        <v/>
      </c>
      <c r="Y65" s="235" t="str">
        <f t="shared" si="37"/>
        <v/>
      </c>
      <c r="Z65" s="230" t="str">
        <f t="shared" si="38"/>
        <v/>
      </c>
      <c r="AA65" s="104" t="str">
        <f t="shared" si="39"/>
        <v/>
      </c>
      <c r="AB65" s="104" t="str">
        <f t="shared" si="40"/>
        <v/>
      </c>
      <c r="AC65" s="104" t="str">
        <f t="shared" si="41"/>
        <v/>
      </c>
      <c r="AD65" s="107" t="str">
        <f t="shared" si="42"/>
        <v/>
      </c>
      <c r="AE65" s="564"/>
      <c r="AF65" s="105" t="str">
        <f t="shared" si="19"/>
        <v/>
      </c>
      <c r="AG65" s="105" t="str">
        <f t="shared" si="20"/>
        <v/>
      </c>
      <c r="AH65" s="105" t="str">
        <f>IF($AD65="","",HLOOKUP($AD65,'4.参照データ'!$B$5:$AD$14,8,FALSE)+1)</f>
        <v/>
      </c>
      <c r="AI65" s="105" t="str">
        <f>IF($AD65="","",HLOOKUP($AD65,'4.参照データ'!$B$5:$AD$14,10,FALSE)+AH65)</f>
        <v/>
      </c>
      <c r="AJ65" s="105" t="str">
        <f t="shared" si="21"/>
        <v/>
      </c>
      <c r="AK65" s="150" t="str">
        <f>IF($AD65="","",INDEX('3.洗い替え職務給表'!$B$6:$HW$56,MATCH('1.メイン'!$AG65,'3.洗い替え職務給表'!$B$6:$B$56,0),MATCH('1.メイン'!$AJ65,'3.洗い替え職務給表'!$B$6:$HW$6,0)))</f>
        <v/>
      </c>
      <c r="AL65" s="228" t="str">
        <f t="shared" si="22"/>
        <v/>
      </c>
      <c r="AM65" s="195" t="str">
        <f t="shared" si="8"/>
        <v/>
      </c>
      <c r="AN65" s="25" t="str">
        <f t="shared" si="23"/>
        <v/>
      </c>
      <c r="AO65" s="568"/>
      <c r="AP65" s="568"/>
      <c r="AQ65" s="66" t="str">
        <f t="shared" si="24"/>
        <v/>
      </c>
      <c r="AR65" s="66" t="str">
        <f>IF($C65="","",IF($AN65=$AQ65,"",IF(HLOOKUP($AQ65,'4.参照データ'!$B$5:$AD$14,4,FALSE)="",HLOOKUP($AQ65,'4.参照データ'!$B$5:$AD$14,5,FALSE),HLOOKUP($AQ65,'4.参照データ'!$B$5:$AD$14,4,FALSE))))</f>
        <v/>
      </c>
      <c r="AS65" s="66" t="str">
        <f t="shared" si="25"/>
        <v/>
      </c>
      <c r="AT65" s="27" t="str">
        <f>IF($AQ65="","",($AS65-HLOOKUP($AQ65,'4.参照データ'!$B$5:$AD$14,6,FALSE)))</f>
        <v/>
      </c>
      <c r="AU65" s="25" t="str">
        <f>IF($AQ65="","",IF($AO65="",$AG65,IF(ROUNDUP($AT65/HLOOKUP($AQ65,'4.参照データ'!$B$5:$AD$14,7,FALSE),0)&lt;=0,1,ROUNDUP($AT65/HLOOKUP($AQ65,'4.参照データ'!$B$5:$AD$14,7,FALSE),0)+1)))</f>
        <v/>
      </c>
      <c r="AV65" s="25" t="str">
        <f t="shared" si="26"/>
        <v/>
      </c>
      <c r="AW65" s="96" t="str">
        <f>IF($AQ65="","",($AV65-1)*HLOOKUP($AQ65,'4.参照データ'!$B$5:$AD$14,7,FALSE))</f>
        <v/>
      </c>
      <c r="AX65" s="27" t="str">
        <f t="shared" si="9"/>
        <v/>
      </c>
      <c r="AY65" s="25" t="str">
        <f>IF($AQ65="","",IF($AO65="",0,IF($AX65&lt;=0,0,ROUNDUP($AX65/HLOOKUP($AQ65,'4.参照データ'!$B$5:$AD$14,9,FALSE),0))))</f>
        <v/>
      </c>
      <c r="AZ65" s="25" t="str">
        <f t="shared" si="10"/>
        <v/>
      </c>
      <c r="BA65" s="25" t="str">
        <f t="shared" si="43"/>
        <v/>
      </c>
      <c r="BB65" s="25" t="str">
        <f>IF($AQ65="","",HLOOKUP($AQ65,'4.参照データ'!$B$5:$AD$14,8,FALSE)+1)</f>
        <v/>
      </c>
      <c r="BC65" s="25" t="str">
        <f>IF($AQ65="","",HLOOKUP($AQ65,'4.参照データ'!$B$5:$AD$14,10,FALSE)+BB65)</f>
        <v/>
      </c>
      <c r="BD65" s="25" t="str">
        <f t="shared" si="28"/>
        <v/>
      </c>
      <c r="BE65" s="25" t="str">
        <f t="shared" si="29"/>
        <v/>
      </c>
      <c r="BF65" s="25" t="str">
        <f t="shared" si="30"/>
        <v/>
      </c>
      <c r="BG65" s="25" t="str">
        <f t="shared" si="12"/>
        <v/>
      </c>
      <c r="BH65" s="28" t="str">
        <f>IF($AD65="","",INDEX('3.洗い替え職務給表'!$B$6:$HW$56,MATCH('1.メイン'!$BE65,'3.洗い替え職務給表'!$B$6:$B$56,0),MATCH('1.メイン'!$BG65,'3.洗い替え職務給表'!$B$6:$HW$6,0)))</f>
        <v/>
      </c>
      <c r="BI65" s="29" t="str">
        <f t="shared" si="13"/>
        <v/>
      </c>
      <c r="BJ65" s="563"/>
      <c r="BK65" s="563"/>
      <c r="BL65" s="563"/>
      <c r="BM65" s="563"/>
      <c r="BN65" s="563"/>
      <c r="BO65" s="563"/>
      <c r="BP65" s="59" t="str">
        <f t="shared" si="44"/>
        <v/>
      </c>
      <c r="BQ65" s="56" t="str">
        <f t="shared" si="15"/>
        <v/>
      </c>
      <c r="BR65" s="236" t="str">
        <f t="shared" si="16"/>
        <v/>
      </c>
    </row>
    <row r="66" spans="1:70" x14ac:dyDescent="0.15">
      <c r="A66" s="62" t="str">
        <f>IF(C66="","",COUNTA($C$10:C66))</f>
        <v/>
      </c>
      <c r="B66" s="559"/>
      <c r="C66" s="559"/>
      <c r="D66" s="560"/>
      <c r="E66" s="560" t="s">
        <v>72</v>
      </c>
      <c r="F66" s="560"/>
      <c r="G66" s="559" t="s">
        <v>72</v>
      </c>
      <c r="H66" s="559"/>
      <c r="I66" s="561"/>
      <c r="J66" s="561"/>
      <c r="K66" s="53" t="str">
        <f t="shared" si="31"/>
        <v/>
      </c>
      <c r="L66" s="53" t="str">
        <f t="shared" si="32"/>
        <v/>
      </c>
      <c r="M66" s="53" t="str">
        <f t="shared" si="33"/>
        <v/>
      </c>
      <c r="N66" s="53" t="str">
        <f t="shared" si="34"/>
        <v/>
      </c>
      <c r="O66" s="562" t="s">
        <v>72</v>
      </c>
      <c r="P66" s="562"/>
      <c r="Q66" s="56" t="str">
        <f t="shared" si="35"/>
        <v/>
      </c>
      <c r="R66" s="563"/>
      <c r="S66" s="563"/>
      <c r="T66" s="563"/>
      <c r="U66" s="563"/>
      <c r="V66" s="563"/>
      <c r="W66" s="563"/>
      <c r="X66" s="59" t="str">
        <f t="shared" si="36"/>
        <v/>
      </c>
      <c r="Y66" s="235" t="str">
        <f t="shared" si="37"/>
        <v/>
      </c>
      <c r="Z66" s="230" t="str">
        <f t="shared" si="38"/>
        <v/>
      </c>
      <c r="AA66" s="104" t="str">
        <f t="shared" si="39"/>
        <v/>
      </c>
      <c r="AB66" s="104" t="str">
        <f t="shared" si="40"/>
        <v/>
      </c>
      <c r="AC66" s="104" t="str">
        <f t="shared" si="41"/>
        <v/>
      </c>
      <c r="AD66" s="107" t="str">
        <f t="shared" si="42"/>
        <v/>
      </c>
      <c r="AE66" s="564"/>
      <c r="AF66" s="105" t="str">
        <f t="shared" si="19"/>
        <v/>
      </c>
      <c r="AG66" s="105" t="str">
        <f t="shared" si="20"/>
        <v/>
      </c>
      <c r="AH66" s="105" t="str">
        <f>IF($AD66="","",HLOOKUP($AD66,'4.参照データ'!$B$5:$AD$14,8,FALSE)+1)</f>
        <v/>
      </c>
      <c r="AI66" s="105" t="str">
        <f>IF($AD66="","",HLOOKUP($AD66,'4.参照データ'!$B$5:$AD$14,10,FALSE)+AH66)</f>
        <v/>
      </c>
      <c r="AJ66" s="105" t="str">
        <f t="shared" si="21"/>
        <v/>
      </c>
      <c r="AK66" s="150" t="str">
        <f>IF($AD66="","",INDEX('3.洗い替え職務給表'!$B$6:$HW$56,MATCH('1.メイン'!$AG66,'3.洗い替え職務給表'!$B$6:$B$56,0),MATCH('1.メイン'!$AJ66,'3.洗い替え職務給表'!$B$6:$HW$6,0)))</f>
        <v/>
      </c>
      <c r="AL66" s="228" t="str">
        <f t="shared" si="22"/>
        <v/>
      </c>
      <c r="AM66" s="195" t="str">
        <f t="shared" si="8"/>
        <v/>
      </c>
      <c r="AN66" s="25" t="str">
        <f t="shared" si="23"/>
        <v/>
      </c>
      <c r="AO66" s="568"/>
      <c r="AP66" s="568"/>
      <c r="AQ66" s="66" t="str">
        <f t="shared" si="24"/>
        <v/>
      </c>
      <c r="AR66" s="66" t="str">
        <f>IF($C66="","",IF($AN66=$AQ66,"",IF(HLOOKUP($AQ66,'4.参照データ'!$B$5:$AD$14,4,FALSE)="",HLOOKUP($AQ66,'4.参照データ'!$B$5:$AD$14,5,FALSE),HLOOKUP($AQ66,'4.参照データ'!$B$5:$AD$14,4,FALSE))))</f>
        <v/>
      </c>
      <c r="AS66" s="66" t="str">
        <f t="shared" si="25"/>
        <v/>
      </c>
      <c r="AT66" s="27" t="str">
        <f>IF($AQ66="","",($AS66-HLOOKUP($AQ66,'4.参照データ'!$B$5:$AD$14,6,FALSE)))</f>
        <v/>
      </c>
      <c r="AU66" s="25" t="str">
        <f>IF($AQ66="","",IF($AO66="",$AG66,IF(ROUNDUP($AT66/HLOOKUP($AQ66,'4.参照データ'!$B$5:$AD$14,7,FALSE),0)&lt;=0,1,ROUNDUP($AT66/HLOOKUP($AQ66,'4.参照データ'!$B$5:$AD$14,7,FALSE),0)+1)))</f>
        <v/>
      </c>
      <c r="AV66" s="25" t="str">
        <f t="shared" si="26"/>
        <v/>
      </c>
      <c r="AW66" s="96" t="str">
        <f>IF($AQ66="","",($AV66-1)*HLOOKUP($AQ66,'4.参照データ'!$B$5:$AD$14,7,FALSE))</f>
        <v/>
      </c>
      <c r="AX66" s="27" t="str">
        <f t="shared" si="9"/>
        <v/>
      </c>
      <c r="AY66" s="25" t="str">
        <f>IF($AQ66="","",IF($AO66="",0,IF($AX66&lt;=0,0,ROUNDUP($AX66/HLOOKUP($AQ66,'4.参照データ'!$B$5:$AD$14,9,FALSE),0))))</f>
        <v/>
      </c>
      <c r="AZ66" s="25" t="str">
        <f t="shared" si="10"/>
        <v/>
      </c>
      <c r="BA66" s="25" t="str">
        <f t="shared" si="43"/>
        <v/>
      </c>
      <c r="BB66" s="25" t="str">
        <f>IF($AQ66="","",HLOOKUP($AQ66,'4.参照データ'!$B$5:$AD$14,8,FALSE)+1)</f>
        <v/>
      </c>
      <c r="BC66" s="25" t="str">
        <f>IF($AQ66="","",HLOOKUP($AQ66,'4.参照データ'!$B$5:$AD$14,10,FALSE)+BB66)</f>
        <v/>
      </c>
      <c r="BD66" s="25" t="str">
        <f t="shared" si="28"/>
        <v/>
      </c>
      <c r="BE66" s="25" t="str">
        <f t="shared" si="29"/>
        <v/>
      </c>
      <c r="BF66" s="25" t="str">
        <f t="shared" si="30"/>
        <v/>
      </c>
      <c r="BG66" s="25" t="str">
        <f t="shared" si="12"/>
        <v/>
      </c>
      <c r="BH66" s="28" t="str">
        <f>IF($AD66="","",INDEX('3.洗い替え職務給表'!$B$6:$HW$56,MATCH('1.メイン'!$BE66,'3.洗い替え職務給表'!$B$6:$B$56,0),MATCH('1.メイン'!$BG66,'3.洗い替え職務給表'!$B$6:$HW$6,0)))</f>
        <v/>
      </c>
      <c r="BI66" s="29" t="str">
        <f t="shared" si="13"/>
        <v/>
      </c>
      <c r="BJ66" s="563"/>
      <c r="BK66" s="563"/>
      <c r="BL66" s="563"/>
      <c r="BM66" s="563"/>
      <c r="BN66" s="563"/>
      <c r="BO66" s="563"/>
      <c r="BP66" s="59" t="str">
        <f t="shared" si="44"/>
        <v/>
      </c>
      <c r="BQ66" s="56" t="str">
        <f t="shared" si="15"/>
        <v/>
      </c>
      <c r="BR66" s="236" t="str">
        <f t="shared" si="16"/>
        <v/>
      </c>
    </row>
    <row r="67" spans="1:70" x14ac:dyDescent="0.15">
      <c r="A67" s="62" t="str">
        <f>IF(C67="","",COUNTA($C$10:C67))</f>
        <v/>
      </c>
      <c r="B67" s="559"/>
      <c r="C67" s="559"/>
      <c r="D67" s="560"/>
      <c r="E67" s="560" t="s">
        <v>72</v>
      </c>
      <c r="F67" s="560"/>
      <c r="G67" s="559" t="s">
        <v>72</v>
      </c>
      <c r="H67" s="559"/>
      <c r="I67" s="561"/>
      <c r="J67" s="561"/>
      <c r="K67" s="53" t="str">
        <f t="shared" si="31"/>
        <v/>
      </c>
      <c r="L67" s="53" t="str">
        <f t="shared" si="32"/>
        <v/>
      </c>
      <c r="M67" s="53" t="str">
        <f t="shared" si="33"/>
        <v/>
      </c>
      <c r="N67" s="53" t="str">
        <f t="shared" si="34"/>
        <v/>
      </c>
      <c r="O67" s="562" t="s">
        <v>72</v>
      </c>
      <c r="P67" s="562"/>
      <c r="Q67" s="56" t="str">
        <f t="shared" si="35"/>
        <v/>
      </c>
      <c r="R67" s="563"/>
      <c r="S67" s="563"/>
      <c r="T67" s="563"/>
      <c r="U67" s="563"/>
      <c r="V67" s="563"/>
      <c r="W67" s="563"/>
      <c r="X67" s="59" t="str">
        <f t="shared" si="36"/>
        <v/>
      </c>
      <c r="Y67" s="235" t="str">
        <f t="shared" si="37"/>
        <v/>
      </c>
      <c r="Z67" s="230" t="str">
        <f t="shared" si="38"/>
        <v/>
      </c>
      <c r="AA67" s="104" t="str">
        <f t="shared" si="39"/>
        <v/>
      </c>
      <c r="AB67" s="104" t="str">
        <f t="shared" si="40"/>
        <v/>
      </c>
      <c r="AC67" s="104" t="str">
        <f t="shared" si="41"/>
        <v/>
      </c>
      <c r="AD67" s="107" t="str">
        <f t="shared" si="42"/>
        <v/>
      </c>
      <c r="AE67" s="564"/>
      <c r="AF67" s="105" t="str">
        <f t="shared" si="19"/>
        <v/>
      </c>
      <c r="AG67" s="105" t="str">
        <f t="shared" si="20"/>
        <v/>
      </c>
      <c r="AH67" s="105" t="str">
        <f>IF($AD67="","",HLOOKUP($AD67,'4.参照データ'!$B$5:$AD$14,8,FALSE)+1)</f>
        <v/>
      </c>
      <c r="AI67" s="105" t="str">
        <f>IF($AD67="","",HLOOKUP($AD67,'4.参照データ'!$B$5:$AD$14,10,FALSE)+AH67)</f>
        <v/>
      </c>
      <c r="AJ67" s="105" t="str">
        <f t="shared" si="21"/>
        <v/>
      </c>
      <c r="AK67" s="150" t="str">
        <f>IF($AD67="","",INDEX('3.洗い替え職務給表'!$B$6:$HW$56,MATCH('1.メイン'!$AG67,'3.洗い替え職務給表'!$B$6:$B$56,0),MATCH('1.メイン'!$AJ67,'3.洗い替え職務給表'!$B$6:$HW$6,0)))</f>
        <v/>
      </c>
      <c r="AL67" s="228" t="str">
        <f t="shared" si="22"/>
        <v/>
      </c>
      <c r="AM67" s="195" t="str">
        <f t="shared" si="8"/>
        <v/>
      </c>
      <c r="AN67" s="25" t="str">
        <f t="shared" si="23"/>
        <v/>
      </c>
      <c r="AO67" s="568"/>
      <c r="AP67" s="568"/>
      <c r="AQ67" s="66" t="str">
        <f t="shared" si="24"/>
        <v/>
      </c>
      <c r="AR67" s="66" t="str">
        <f>IF($C67="","",IF($AN67=$AQ67,"",IF(HLOOKUP($AQ67,'4.参照データ'!$B$5:$AD$14,4,FALSE)="",HLOOKUP($AQ67,'4.参照データ'!$B$5:$AD$14,5,FALSE),HLOOKUP($AQ67,'4.参照データ'!$B$5:$AD$14,4,FALSE))))</f>
        <v/>
      </c>
      <c r="AS67" s="66" t="str">
        <f t="shared" si="25"/>
        <v/>
      </c>
      <c r="AT67" s="27" t="str">
        <f>IF($AQ67="","",($AS67-HLOOKUP($AQ67,'4.参照データ'!$B$5:$AD$14,6,FALSE)))</f>
        <v/>
      </c>
      <c r="AU67" s="25" t="str">
        <f>IF($AQ67="","",IF($AO67="",$AG67,IF(ROUNDUP($AT67/HLOOKUP($AQ67,'4.参照データ'!$B$5:$AD$14,7,FALSE),0)&lt;=0,1,ROUNDUP($AT67/HLOOKUP($AQ67,'4.参照データ'!$B$5:$AD$14,7,FALSE),0)+1)))</f>
        <v/>
      </c>
      <c r="AV67" s="25" t="str">
        <f t="shared" si="26"/>
        <v/>
      </c>
      <c r="AW67" s="96" t="str">
        <f>IF($AQ67="","",($AV67-1)*HLOOKUP($AQ67,'4.参照データ'!$B$5:$AD$14,7,FALSE))</f>
        <v/>
      </c>
      <c r="AX67" s="27" t="str">
        <f t="shared" si="9"/>
        <v/>
      </c>
      <c r="AY67" s="25" t="str">
        <f>IF($AQ67="","",IF($AO67="",0,IF($AX67&lt;=0,0,ROUNDUP($AX67/HLOOKUP($AQ67,'4.参照データ'!$B$5:$AD$14,9,FALSE),0))))</f>
        <v/>
      </c>
      <c r="AZ67" s="25" t="str">
        <f t="shared" si="10"/>
        <v/>
      </c>
      <c r="BA67" s="25" t="str">
        <f t="shared" si="43"/>
        <v/>
      </c>
      <c r="BB67" s="25" t="str">
        <f>IF($AQ67="","",HLOOKUP($AQ67,'4.参照データ'!$B$5:$AD$14,8,FALSE)+1)</f>
        <v/>
      </c>
      <c r="BC67" s="25" t="str">
        <f>IF($AQ67="","",HLOOKUP($AQ67,'4.参照データ'!$B$5:$AD$14,10,FALSE)+BB67)</f>
        <v/>
      </c>
      <c r="BD67" s="25" t="str">
        <f t="shared" si="28"/>
        <v/>
      </c>
      <c r="BE67" s="25" t="str">
        <f t="shared" si="29"/>
        <v/>
      </c>
      <c r="BF67" s="25" t="str">
        <f t="shared" si="30"/>
        <v/>
      </c>
      <c r="BG67" s="25" t="str">
        <f t="shared" si="12"/>
        <v/>
      </c>
      <c r="BH67" s="28" t="str">
        <f>IF($AD67="","",INDEX('3.洗い替え職務給表'!$B$6:$HW$56,MATCH('1.メイン'!$BE67,'3.洗い替え職務給表'!$B$6:$B$56,0),MATCH('1.メイン'!$BG67,'3.洗い替え職務給表'!$B$6:$HW$6,0)))</f>
        <v/>
      </c>
      <c r="BI67" s="29" t="str">
        <f t="shared" si="13"/>
        <v/>
      </c>
      <c r="BJ67" s="563"/>
      <c r="BK67" s="563"/>
      <c r="BL67" s="563"/>
      <c r="BM67" s="563"/>
      <c r="BN67" s="563"/>
      <c r="BO67" s="563"/>
      <c r="BP67" s="59" t="str">
        <f t="shared" si="44"/>
        <v/>
      </c>
      <c r="BQ67" s="56" t="str">
        <f t="shared" si="15"/>
        <v/>
      </c>
      <c r="BR67" s="236" t="str">
        <f t="shared" si="16"/>
        <v/>
      </c>
    </row>
    <row r="68" spans="1:70" x14ac:dyDescent="0.15">
      <c r="A68" s="62" t="str">
        <f>IF(C68="","",COUNTA($C$10:C68))</f>
        <v/>
      </c>
      <c r="B68" s="559"/>
      <c r="C68" s="559"/>
      <c r="D68" s="560"/>
      <c r="E68" s="560" t="s">
        <v>72</v>
      </c>
      <c r="F68" s="560"/>
      <c r="G68" s="559" t="s">
        <v>72</v>
      </c>
      <c r="H68" s="559"/>
      <c r="I68" s="561"/>
      <c r="J68" s="561"/>
      <c r="K68" s="53" t="str">
        <f t="shared" si="31"/>
        <v/>
      </c>
      <c r="L68" s="53" t="str">
        <f t="shared" si="32"/>
        <v/>
      </c>
      <c r="M68" s="53" t="str">
        <f t="shared" si="33"/>
        <v/>
      </c>
      <c r="N68" s="53" t="str">
        <f t="shared" si="34"/>
        <v/>
      </c>
      <c r="O68" s="562" t="s">
        <v>72</v>
      </c>
      <c r="P68" s="562"/>
      <c r="Q68" s="56" t="str">
        <f t="shared" si="35"/>
        <v/>
      </c>
      <c r="R68" s="563"/>
      <c r="S68" s="563"/>
      <c r="T68" s="563"/>
      <c r="U68" s="563"/>
      <c r="V68" s="563"/>
      <c r="W68" s="563"/>
      <c r="X68" s="59" t="str">
        <f t="shared" si="36"/>
        <v/>
      </c>
      <c r="Y68" s="235" t="str">
        <f t="shared" si="37"/>
        <v/>
      </c>
      <c r="Z68" s="230" t="str">
        <f t="shared" si="38"/>
        <v/>
      </c>
      <c r="AA68" s="104" t="str">
        <f t="shared" si="39"/>
        <v/>
      </c>
      <c r="AB68" s="104" t="str">
        <f t="shared" si="40"/>
        <v/>
      </c>
      <c r="AC68" s="104" t="str">
        <f t="shared" si="41"/>
        <v/>
      </c>
      <c r="AD68" s="107" t="str">
        <f t="shared" si="42"/>
        <v/>
      </c>
      <c r="AE68" s="564"/>
      <c r="AF68" s="105" t="str">
        <f t="shared" si="19"/>
        <v/>
      </c>
      <c r="AG68" s="105" t="str">
        <f t="shared" si="20"/>
        <v/>
      </c>
      <c r="AH68" s="105" t="str">
        <f>IF($AD68="","",HLOOKUP($AD68,'4.参照データ'!$B$5:$AD$14,8,FALSE)+1)</f>
        <v/>
      </c>
      <c r="AI68" s="105" t="str">
        <f>IF($AD68="","",HLOOKUP($AD68,'4.参照データ'!$B$5:$AD$14,10,FALSE)+AH68)</f>
        <v/>
      </c>
      <c r="AJ68" s="105" t="str">
        <f t="shared" si="21"/>
        <v/>
      </c>
      <c r="AK68" s="150" t="str">
        <f>IF($AD68="","",INDEX('3.洗い替え職務給表'!$B$6:$HW$56,MATCH('1.メイン'!$AG68,'3.洗い替え職務給表'!$B$6:$B$56,0),MATCH('1.メイン'!$AJ68,'3.洗い替え職務給表'!$B$6:$HW$6,0)))</f>
        <v/>
      </c>
      <c r="AL68" s="228" t="str">
        <f t="shared" si="22"/>
        <v/>
      </c>
      <c r="AM68" s="195" t="str">
        <f t="shared" si="8"/>
        <v/>
      </c>
      <c r="AN68" s="25" t="str">
        <f t="shared" si="23"/>
        <v/>
      </c>
      <c r="AO68" s="568"/>
      <c r="AP68" s="568"/>
      <c r="AQ68" s="66" t="str">
        <f t="shared" si="24"/>
        <v/>
      </c>
      <c r="AR68" s="66" t="str">
        <f>IF($C68="","",IF($AN68=$AQ68,"",IF(HLOOKUP($AQ68,'4.参照データ'!$B$5:$AD$14,4,FALSE)="",HLOOKUP($AQ68,'4.参照データ'!$B$5:$AD$14,5,FALSE),HLOOKUP($AQ68,'4.参照データ'!$B$5:$AD$14,4,FALSE))))</f>
        <v/>
      </c>
      <c r="AS68" s="66" t="str">
        <f t="shared" si="25"/>
        <v/>
      </c>
      <c r="AT68" s="27" t="str">
        <f>IF($AQ68="","",($AS68-HLOOKUP($AQ68,'4.参照データ'!$B$5:$AD$14,6,FALSE)))</f>
        <v/>
      </c>
      <c r="AU68" s="25" t="str">
        <f>IF($AQ68="","",IF($AO68="",$AG68,IF(ROUNDUP($AT68/HLOOKUP($AQ68,'4.参照データ'!$B$5:$AD$14,7,FALSE),0)&lt;=0,1,ROUNDUP($AT68/HLOOKUP($AQ68,'4.参照データ'!$B$5:$AD$14,7,FALSE),0)+1)))</f>
        <v/>
      </c>
      <c r="AV68" s="25" t="str">
        <f t="shared" si="26"/>
        <v/>
      </c>
      <c r="AW68" s="96" t="str">
        <f>IF($AQ68="","",($AV68-1)*HLOOKUP($AQ68,'4.参照データ'!$B$5:$AD$14,7,FALSE))</f>
        <v/>
      </c>
      <c r="AX68" s="27" t="str">
        <f t="shared" si="9"/>
        <v/>
      </c>
      <c r="AY68" s="25" t="str">
        <f>IF($AQ68="","",IF($AO68="",0,IF($AX68&lt;=0,0,ROUNDUP($AX68/HLOOKUP($AQ68,'4.参照データ'!$B$5:$AD$14,9,FALSE),0))))</f>
        <v/>
      </c>
      <c r="AZ68" s="25" t="str">
        <f t="shared" si="10"/>
        <v/>
      </c>
      <c r="BA68" s="25" t="str">
        <f t="shared" si="43"/>
        <v/>
      </c>
      <c r="BB68" s="25" t="str">
        <f>IF($AQ68="","",HLOOKUP($AQ68,'4.参照データ'!$B$5:$AD$14,8,FALSE)+1)</f>
        <v/>
      </c>
      <c r="BC68" s="25" t="str">
        <f>IF($AQ68="","",HLOOKUP($AQ68,'4.参照データ'!$B$5:$AD$14,10,FALSE)+BB68)</f>
        <v/>
      </c>
      <c r="BD68" s="25" t="str">
        <f t="shared" si="28"/>
        <v/>
      </c>
      <c r="BE68" s="25" t="str">
        <f t="shared" si="29"/>
        <v/>
      </c>
      <c r="BF68" s="25" t="str">
        <f t="shared" si="30"/>
        <v/>
      </c>
      <c r="BG68" s="25" t="str">
        <f t="shared" si="12"/>
        <v/>
      </c>
      <c r="BH68" s="28" t="str">
        <f>IF($AD68="","",INDEX('3.洗い替え職務給表'!$B$6:$HW$56,MATCH('1.メイン'!$BE68,'3.洗い替え職務給表'!$B$6:$B$56,0),MATCH('1.メイン'!$BG68,'3.洗い替え職務給表'!$B$6:$HW$6,0)))</f>
        <v/>
      </c>
      <c r="BI68" s="29" t="str">
        <f t="shared" si="13"/>
        <v/>
      </c>
      <c r="BJ68" s="563"/>
      <c r="BK68" s="563"/>
      <c r="BL68" s="563"/>
      <c r="BM68" s="563"/>
      <c r="BN68" s="563"/>
      <c r="BO68" s="563"/>
      <c r="BP68" s="59" t="str">
        <f t="shared" si="44"/>
        <v/>
      </c>
      <c r="BQ68" s="56" t="str">
        <f t="shared" si="15"/>
        <v/>
      </c>
      <c r="BR68" s="236" t="str">
        <f t="shared" si="16"/>
        <v/>
      </c>
    </row>
    <row r="69" spans="1:70" x14ac:dyDescent="0.15">
      <c r="A69" s="62" t="str">
        <f>IF(C69="","",COUNTA($C$10:C69))</f>
        <v/>
      </c>
      <c r="B69" s="559"/>
      <c r="C69" s="559"/>
      <c r="D69" s="560"/>
      <c r="E69" s="560" t="s">
        <v>72</v>
      </c>
      <c r="F69" s="560"/>
      <c r="G69" s="559"/>
      <c r="H69" s="559"/>
      <c r="I69" s="561"/>
      <c r="J69" s="561"/>
      <c r="K69" s="53" t="str">
        <f t="shared" si="31"/>
        <v/>
      </c>
      <c r="L69" s="53" t="str">
        <f t="shared" si="32"/>
        <v/>
      </c>
      <c r="M69" s="53" t="str">
        <f t="shared" si="33"/>
        <v/>
      </c>
      <c r="N69" s="53" t="str">
        <f t="shared" si="34"/>
        <v/>
      </c>
      <c r="O69" s="562" t="s">
        <v>72</v>
      </c>
      <c r="P69" s="562"/>
      <c r="Q69" s="56" t="str">
        <f t="shared" si="35"/>
        <v/>
      </c>
      <c r="R69" s="563"/>
      <c r="S69" s="563"/>
      <c r="T69" s="563"/>
      <c r="U69" s="563"/>
      <c r="V69" s="563"/>
      <c r="W69" s="563"/>
      <c r="X69" s="59" t="str">
        <f t="shared" si="36"/>
        <v/>
      </c>
      <c r="Y69" s="235" t="str">
        <f t="shared" si="37"/>
        <v/>
      </c>
      <c r="Z69" s="230" t="str">
        <f t="shared" si="38"/>
        <v/>
      </c>
      <c r="AA69" s="104" t="str">
        <f t="shared" si="39"/>
        <v/>
      </c>
      <c r="AB69" s="104" t="str">
        <f t="shared" si="40"/>
        <v/>
      </c>
      <c r="AC69" s="104" t="str">
        <f t="shared" si="41"/>
        <v/>
      </c>
      <c r="AD69" s="107" t="str">
        <f t="shared" si="42"/>
        <v/>
      </c>
      <c r="AE69" s="564"/>
      <c r="AF69" s="105" t="str">
        <f t="shared" si="19"/>
        <v/>
      </c>
      <c r="AG69" s="105" t="str">
        <f t="shared" si="20"/>
        <v/>
      </c>
      <c r="AH69" s="105" t="str">
        <f>IF($AD69="","",HLOOKUP($AD69,'4.参照データ'!$B$5:$AD$14,8,FALSE)+1)</f>
        <v/>
      </c>
      <c r="AI69" s="105" t="str">
        <f>IF($AD69="","",HLOOKUP($AD69,'4.参照データ'!$B$5:$AD$14,10,FALSE)+AH69)</f>
        <v/>
      </c>
      <c r="AJ69" s="105" t="str">
        <f t="shared" si="21"/>
        <v/>
      </c>
      <c r="AK69" s="150" t="str">
        <f>IF($AD69="","",INDEX('3.洗い替え職務給表'!$B$6:$HW$56,MATCH('1.メイン'!$AG69,'3.洗い替え職務給表'!$B$6:$B$56,0),MATCH('1.メイン'!$AJ69,'3.洗い替え職務給表'!$B$6:$HW$6,0)))</f>
        <v/>
      </c>
      <c r="AL69" s="228" t="str">
        <f t="shared" si="22"/>
        <v/>
      </c>
      <c r="AM69" s="195" t="str">
        <f t="shared" si="8"/>
        <v/>
      </c>
      <c r="AN69" s="25" t="str">
        <f t="shared" si="23"/>
        <v/>
      </c>
      <c r="AO69" s="568"/>
      <c r="AP69" s="568"/>
      <c r="AQ69" s="66" t="str">
        <f t="shared" si="24"/>
        <v/>
      </c>
      <c r="AR69" s="66" t="str">
        <f>IF($C69="","",IF($AN69=$AQ69,"",IF(HLOOKUP($AQ69,'4.参照データ'!$B$5:$AD$14,4,FALSE)="",HLOOKUP($AQ69,'4.参照データ'!$B$5:$AD$14,5,FALSE),HLOOKUP($AQ69,'4.参照データ'!$B$5:$AD$14,4,FALSE))))</f>
        <v/>
      </c>
      <c r="AS69" s="66" t="str">
        <f t="shared" si="25"/>
        <v/>
      </c>
      <c r="AT69" s="27" t="str">
        <f>IF($AQ69="","",($AS69-HLOOKUP($AQ69,'4.参照データ'!$B$5:$AD$14,6,FALSE)))</f>
        <v/>
      </c>
      <c r="AU69" s="25" t="str">
        <f>IF($AQ69="","",IF($AO69="",$AG69,IF(ROUNDUP($AT69/HLOOKUP($AQ69,'4.参照データ'!$B$5:$AD$14,7,FALSE),0)&lt;=0,1,ROUNDUP($AT69/HLOOKUP($AQ69,'4.参照データ'!$B$5:$AD$14,7,FALSE),0)+1)))</f>
        <v/>
      </c>
      <c r="AV69" s="25" t="str">
        <f t="shared" si="26"/>
        <v/>
      </c>
      <c r="AW69" s="96" t="str">
        <f>IF($AQ69="","",($AV69-1)*HLOOKUP($AQ69,'4.参照データ'!$B$5:$AD$14,7,FALSE))</f>
        <v/>
      </c>
      <c r="AX69" s="27" t="str">
        <f t="shared" si="9"/>
        <v/>
      </c>
      <c r="AY69" s="25" t="str">
        <f>IF($AQ69="","",IF($AO69="",0,IF($AX69&lt;=0,0,ROUNDUP($AX69/HLOOKUP($AQ69,'4.参照データ'!$B$5:$AD$14,9,FALSE),0))))</f>
        <v/>
      </c>
      <c r="AZ69" s="25" t="str">
        <f t="shared" si="10"/>
        <v/>
      </c>
      <c r="BA69" s="25" t="str">
        <f t="shared" si="43"/>
        <v/>
      </c>
      <c r="BB69" s="25" t="str">
        <f>IF($AQ69="","",HLOOKUP($AQ69,'4.参照データ'!$B$5:$AD$14,8,FALSE)+1)</f>
        <v/>
      </c>
      <c r="BC69" s="25" t="str">
        <f>IF($AQ69="","",HLOOKUP($AQ69,'4.参照データ'!$B$5:$AD$14,10,FALSE)+BB69)</f>
        <v/>
      </c>
      <c r="BD69" s="25" t="str">
        <f t="shared" si="28"/>
        <v/>
      </c>
      <c r="BE69" s="25" t="str">
        <f t="shared" si="29"/>
        <v/>
      </c>
      <c r="BF69" s="25" t="str">
        <f t="shared" si="30"/>
        <v/>
      </c>
      <c r="BG69" s="25" t="str">
        <f t="shared" si="12"/>
        <v/>
      </c>
      <c r="BH69" s="28" t="str">
        <f>IF($AD69="","",INDEX('3.洗い替え職務給表'!$B$6:$HW$56,MATCH('1.メイン'!$BE69,'3.洗い替え職務給表'!$B$6:$B$56,0),MATCH('1.メイン'!$BG69,'3.洗い替え職務給表'!$B$6:$HW$6,0)))</f>
        <v/>
      </c>
      <c r="BI69" s="29" t="str">
        <f t="shared" si="13"/>
        <v/>
      </c>
      <c r="BJ69" s="563"/>
      <c r="BK69" s="563"/>
      <c r="BL69" s="563"/>
      <c r="BM69" s="563"/>
      <c r="BN69" s="563"/>
      <c r="BO69" s="563"/>
      <c r="BP69" s="59" t="str">
        <f t="shared" si="44"/>
        <v/>
      </c>
      <c r="BQ69" s="56" t="str">
        <f t="shared" si="15"/>
        <v/>
      </c>
      <c r="BR69" s="236" t="str">
        <f t="shared" si="16"/>
        <v/>
      </c>
    </row>
    <row r="70" spans="1:70" x14ac:dyDescent="0.15">
      <c r="A70" s="62" t="str">
        <f>IF(C70="","",COUNTA($C$10:C70))</f>
        <v/>
      </c>
      <c r="B70" s="559"/>
      <c r="C70" s="559"/>
      <c r="D70" s="560"/>
      <c r="E70" s="560" t="s">
        <v>72</v>
      </c>
      <c r="F70" s="560"/>
      <c r="G70" s="559"/>
      <c r="H70" s="559"/>
      <c r="I70" s="561"/>
      <c r="J70" s="561"/>
      <c r="K70" s="53" t="str">
        <f t="shared" si="31"/>
        <v/>
      </c>
      <c r="L70" s="53" t="str">
        <f t="shared" si="32"/>
        <v/>
      </c>
      <c r="M70" s="53" t="str">
        <f t="shared" si="33"/>
        <v/>
      </c>
      <c r="N70" s="53" t="str">
        <f t="shared" si="34"/>
        <v/>
      </c>
      <c r="O70" s="562" t="s">
        <v>72</v>
      </c>
      <c r="P70" s="562"/>
      <c r="Q70" s="56" t="str">
        <f t="shared" si="35"/>
        <v/>
      </c>
      <c r="R70" s="563"/>
      <c r="S70" s="563"/>
      <c r="T70" s="563"/>
      <c r="U70" s="563"/>
      <c r="V70" s="563"/>
      <c r="W70" s="563"/>
      <c r="X70" s="59" t="str">
        <f t="shared" si="36"/>
        <v/>
      </c>
      <c r="Y70" s="235" t="str">
        <f t="shared" si="37"/>
        <v/>
      </c>
      <c r="Z70" s="230" t="str">
        <f t="shared" si="38"/>
        <v/>
      </c>
      <c r="AA70" s="104" t="str">
        <f t="shared" si="39"/>
        <v/>
      </c>
      <c r="AB70" s="104" t="str">
        <f t="shared" si="40"/>
        <v/>
      </c>
      <c r="AC70" s="104" t="str">
        <f t="shared" si="41"/>
        <v/>
      </c>
      <c r="AD70" s="107" t="str">
        <f t="shared" si="42"/>
        <v/>
      </c>
      <c r="AE70" s="564"/>
      <c r="AF70" s="105" t="str">
        <f t="shared" si="19"/>
        <v/>
      </c>
      <c r="AG70" s="105" t="str">
        <f t="shared" si="20"/>
        <v/>
      </c>
      <c r="AH70" s="105" t="str">
        <f>IF($AD70="","",HLOOKUP($AD70,'4.参照データ'!$B$5:$AD$14,8,FALSE)+1)</f>
        <v/>
      </c>
      <c r="AI70" s="105" t="str">
        <f>IF($AD70="","",HLOOKUP($AD70,'4.参照データ'!$B$5:$AD$14,10,FALSE)+AH70)</f>
        <v/>
      </c>
      <c r="AJ70" s="105" t="str">
        <f t="shared" si="21"/>
        <v/>
      </c>
      <c r="AK70" s="150" t="str">
        <f>IF($AD70="","",INDEX('3.洗い替え職務給表'!$B$6:$HW$56,MATCH('1.メイン'!$AG70,'3.洗い替え職務給表'!$B$6:$B$56,0),MATCH('1.メイン'!$AJ70,'3.洗い替え職務給表'!$B$6:$HW$6,0)))</f>
        <v/>
      </c>
      <c r="AL70" s="228" t="str">
        <f t="shared" si="22"/>
        <v/>
      </c>
      <c r="AM70" s="195" t="str">
        <f t="shared" si="8"/>
        <v/>
      </c>
      <c r="AN70" s="25" t="str">
        <f t="shared" si="23"/>
        <v/>
      </c>
      <c r="AO70" s="568"/>
      <c r="AP70" s="568"/>
      <c r="AQ70" s="66" t="str">
        <f t="shared" si="24"/>
        <v/>
      </c>
      <c r="AR70" s="66" t="str">
        <f>IF($C70="","",IF($AN70=$AQ70,"",IF(HLOOKUP($AQ70,'4.参照データ'!$B$5:$AD$14,4,FALSE)="",HLOOKUP($AQ70,'4.参照データ'!$B$5:$AD$14,5,FALSE),HLOOKUP($AQ70,'4.参照データ'!$B$5:$AD$14,4,FALSE))))</f>
        <v/>
      </c>
      <c r="AS70" s="66" t="str">
        <f t="shared" si="25"/>
        <v/>
      </c>
      <c r="AT70" s="27" t="str">
        <f>IF($AQ70="","",($AS70-HLOOKUP($AQ70,'4.参照データ'!$B$5:$AD$14,6,FALSE)))</f>
        <v/>
      </c>
      <c r="AU70" s="25" t="str">
        <f>IF($AQ70="","",IF($AO70="",$AG70,IF(ROUNDUP($AT70/HLOOKUP($AQ70,'4.参照データ'!$B$5:$AD$14,7,FALSE),0)&lt;=0,1,ROUNDUP($AT70/HLOOKUP($AQ70,'4.参照データ'!$B$5:$AD$14,7,FALSE),0)+1)))</f>
        <v/>
      </c>
      <c r="AV70" s="25" t="str">
        <f t="shared" si="26"/>
        <v/>
      </c>
      <c r="AW70" s="96" t="str">
        <f>IF($AQ70="","",($AV70-1)*HLOOKUP($AQ70,'4.参照データ'!$B$5:$AD$14,7,FALSE))</f>
        <v/>
      </c>
      <c r="AX70" s="27" t="str">
        <f t="shared" si="9"/>
        <v/>
      </c>
      <c r="AY70" s="25" t="str">
        <f>IF($AQ70="","",IF($AO70="",0,IF($AX70&lt;=0,0,ROUNDUP($AX70/HLOOKUP($AQ70,'4.参照データ'!$B$5:$AD$14,9,FALSE),0))))</f>
        <v/>
      </c>
      <c r="AZ70" s="25" t="str">
        <f t="shared" si="10"/>
        <v/>
      </c>
      <c r="BA70" s="25" t="str">
        <f t="shared" si="43"/>
        <v/>
      </c>
      <c r="BB70" s="25" t="str">
        <f>IF($AQ70="","",HLOOKUP($AQ70,'4.参照データ'!$B$5:$AD$14,8,FALSE)+1)</f>
        <v/>
      </c>
      <c r="BC70" s="25" t="str">
        <f>IF($AQ70="","",HLOOKUP($AQ70,'4.参照データ'!$B$5:$AD$14,10,FALSE)+BB70)</f>
        <v/>
      </c>
      <c r="BD70" s="25" t="str">
        <f t="shared" si="28"/>
        <v/>
      </c>
      <c r="BE70" s="25" t="str">
        <f t="shared" si="29"/>
        <v/>
      </c>
      <c r="BF70" s="25" t="str">
        <f t="shared" si="30"/>
        <v/>
      </c>
      <c r="BG70" s="25" t="str">
        <f t="shared" si="12"/>
        <v/>
      </c>
      <c r="BH70" s="28" t="str">
        <f>IF($AD70="","",INDEX('3.洗い替え職務給表'!$B$6:$HW$56,MATCH('1.メイン'!$BE70,'3.洗い替え職務給表'!$B$6:$B$56,0),MATCH('1.メイン'!$BG70,'3.洗い替え職務給表'!$B$6:$HW$6,0)))</f>
        <v/>
      </c>
      <c r="BI70" s="29" t="str">
        <f t="shared" si="13"/>
        <v/>
      </c>
      <c r="BJ70" s="563"/>
      <c r="BK70" s="563"/>
      <c r="BL70" s="563"/>
      <c r="BM70" s="563"/>
      <c r="BN70" s="563"/>
      <c r="BO70" s="563"/>
      <c r="BP70" s="59" t="str">
        <f t="shared" si="44"/>
        <v/>
      </c>
      <c r="BQ70" s="56" t="str">
        <f t="shared" si="15"/>
        <v/>
      </c>
      <c r="BR70" s="236" t="str">
        <f t="shared" si="16"/>
        <v/>
      </c>
    </row>
    <row r="71" spans="1:70" x14ac:dyDescent="0.15">
      <c r="A71" s="62" t="str">
        <f>IF(C71="","",COUNTA($C$10:C71))</f>
        <v/>
      </c>
      <c r="B71" s="559"/>
      <c r="C71" s="559"/>
      <c r="D71" s="560"/>
      <c r="E71" s="560" t="s">
        <v>72</v>
      </c>
      <c r="F71" s="560"/>
      <c r="G71" s="559"/>
      <c r="H71" s="559"/>
      <c r="I71" s="561"/>
      <c r="J71" s="561"/>
      <c r="K71" s="53" t="str">
        <f t="shared" si="31"/>
        <v/>
      </c>
      <c r="L71" s="53" t="str">
        <f t="shared" si="32"/>
        <v/>
      </c>
      <c r="M71" s="53" t="str">
        <f t="shared" si="33"/>
        <v/>
      </c>
      <c r="N71" s="53" t="str">
        <f t="shared" si="34"/>
        <v/>
      </c>
      <c r="O71" s="562" t="s">
        <v>72</v>
      </c>
      <c r="P71" s="562"/>
      <c r="Q71" s="56" t="str">
        <f t="shared" si="35"/>
        <v/>
      </c>
      <c r="R71" s="563"/>
      <c r="S71" s="563"/>
      <c r="T71" s="563"/>
      <c r="U71" s="563"/>
      <c r="V71" s="563"/>
      <c r="W71" s="563"/>
      <c r="X71" s="59" t="str">
        <f t="shared" si="36"/>
        <v/>
      </c>
      <c r="Y71" s="235" t="str">
        <f t="shared" si="37"/>
        <v/>
      </c>
      <c r="Z71" s="230" t="str">
        <f t="shared" si="38"/>
        <v/>
      </c>
      <c r="AA71" s="104" t="str">
        <f t="shared" si="39"/>
        <v/>
      </c>
      <c r="AB71" s="104" t="str">
        <f t="shared" si="40"/>
        <v/>
      </c>
      <c r="AC71" s="104" t="str">
        <f t="shared" si="41"/>
        <v/>
      </c>
      <c r="AD71" s="107" t="str">
        <f t="shared" si="42"/>
        <v/>
      </c>
      <c r="AE71" s="564"/>
      <c r="AF71" s="105" t="str">
        <f t="shared" si="19"/>
        <v/>
      </c>
      <c r="AG71" s="105" t="str">
        <f t="shared" si="20"/>
        <v/>
      </c>
      <c r="AH71" s="105" t="str">
        <f>IF($AD71="","",HLOOKUP($AD71,'4.参照データ'!$B$5:$AD$14,8,FALSE)+1)</f>
        <v/>
      </c>
      <c r="AI71" s="105" t="str">
        <f>IF($AD71="","",HLOOKUP($AD71,'4.参照データ'!$B$5:$AD$14,10,FALSE)+AH71)</f>
        <v/>
      </c>
      <c r="AJ71" s="105" t="str">
        <f t="shared" si="21"/>
        <v/>
      </c>
      <c r="AK71" s="150" t="str">
        <f>IF($AD71="","",INDEX('3.洗い替え職務給表'!$B$6:$HW$56,MATCH('1.メイン'!$AG71,'3.洗い替え職務給表'!$B$6:$B$56,0),MATCH('1.メイン'!$AJ71,'3.洗い替え職務給表'!$B$6:$HW$6,0)))</f>
        <v/>
      </c>
      <c r="AL71" s="228" t="str">
        <f t="shared" si="22"/>
        <v/>
      </c>
      <c r="AM71" s="195" t="str">
        <f t="shared" si="8"/>
        <v/>
      </c>
      <c r="AN71" s="25" t="str">
        <f t="shared" si="23"/>
        <v/>
      </c>
      <c r="AO71" s="568"/>
      <c r="AP71" s="568"/>
      <c r="AQ71" s="66" t="str">
        <f t="shared" si="24"/>
        <v/>
      </c>
      <c r="AR71" s="66" t="str">
        <f>IF($C71="","",IF($AN71=$AQ71,"",IF(HLOOKUP($AQ71,'4.参照データ'!$B$5:$AD$14,4,FALSE)="",HLOOKUP($AQ71,'4.参照データ'!$B$5:$AD$14,5,FALSE),HLOOKUP($AQ71,'4.参照データ'!$B$5:$AD$14,4,FALSE))))</f>
        <v/>
      </c>
      <c r="AS71" s="66" t="str">
        <f t="shared" si="25"/>
        <v/>
      </c>
      <c r="AT71" s="27" t="str">
        <f>IF($AQ71="","",($AS71-HLOOKUP($AQ71,'4.参照データ'!$B$5:$AD$14,6,FALSE)))</f>
        <v/>
      </c>
      <c r="AU71" s="25" t="str">
        <f>IF($AQ71="","",IF($AO71="",$AG71,IF(ROUNDUP($AT71/HLOOKUP($AQ71,'4.参照データ'!$B$5:$AD$14,7,FALSE),0)&lt;=0,1,ROUNDUP($AT71/HLOOKUP($AQ71,'4.参照データ'!$B$5:$AD$14,7,FALSE),0)+1)))</f>
        <v/>
      </c>
      <c r="AV71" s="25" t="str">
        <f t="shared" si="26"/>
        <v/>
      </c>
      <c r="AW71" s="96" t="str">
        <f>IF($AQ71="","",($AV71-1)*HLOOKUP($AQ71,'4.参照データ'!$B$5:$AD$14,7,FALSE))</f>
        <v/>
      </c>
      <c r="AX71" s="27" t="str">
        <f t="shared" si="9"/>
        <v/>
      </c>
      <c r="AY71" s="25" t="str">
        <f>IF($AQ71="","",IF($AO71="",0,IF($AX71&lt;=0,0,ROUNDUP($AX71/HLOOKUP($AQ71,'4.参照データ'!$B$5:$AD$14,9,FALSE),0))))</f>
        <v/>
      </c>
      <c r="AZ71" s="25" t="str">
        <f t="shared" si="10"/>
        <v/>
      </c>
      <c r="BA71" s="25" t="str">
        <f t="shared" si="43"/>
        <v/>
      </c>
      <c r="BB71" s="25" t="str">
        <f>IF($AQ71="","",HLOOKUP($AQ71,'4.参照データ'!$B$5:$AD$14,8,FALSE)+1)</f>
        <v/>
      </c>
      <c r="BC71" s="25" t="str">
        <f>IF($AQ71="","",HLOOKUP($AQ71,'4.参照データ'!$B$5:$AD$14,10,FALSE)+BB71)</f>
        <v/>
      </c>
      <c r="BD71" s="25" t="str">
        <f t="shared" si="28"/>
        <v/>
      </c>
      <c r="BE71" s="25" t="str">
        <f t="shared" si="29"/>
        <v/>
      </c>
      <c r="BF71" s="25" t="str">
        <f t="shared" si="30"/>
        <v/>
      </c>
      <c r="BG71" s="25" t="str">
        <f t="shared" si="12"/>
        <v/>
      </c>
      <c r="BH71" s="28" t="str">
        <f>IF($AD71="","",INDEX('3.洗い替え職務給表'!$B$6:$HW$56,MATCH('1.メイン'!$BE71,'3.洗い替え職務給表'!$B$6:$B$56,0),MATCH('1.メイン'!$BG71,'3.洗い替え職務給表'!$B$6:$HW$6,0)))</f>
        <v/>
      </c>
      <c r="BI71" s="29" t="str">
        <f t="shared" si="13"/>
        <v/>
      </c>
      <c r="BJ71" s="563"/>
      <c r="BK71" s="563"/>
      <c r="BL71" s="563"/>
      <c r="BM71" s="563"/>
      <c r="BN71" s="563"/>
      <c r="BO71" s="563"/>
      <c r="BP71" s="59" t="str">
        <f t="shared" si="44"/>
        <v/>
      </c>
      <c r="BQ71" s="56" t="str">
        <f t="shared" si="15"/>
        <v/>
      </c>
      <c r="BR71" s="236" t="str">
        <f t="shared" si="16"/>
        <v/>
      </c>
    </row>
    <row r="72" spans="1:70" x14ac:dyDescent="0.15">
      <c r="A72" s="62" t="str">
        <f>IF(C72="","",COUNTA($C$10:C72))</f>
        <v/>
      </c>
      <c r="B72" s="559"/>
      <c r="C72" s="559"/>
      <c r="D72" s="560"/>
      <c r="E72" s="560" t="s">
        <v>72</v>
      </c>
      <c r="F72" s="560"/>
      <c r="G72" s="559"/>
      <c r="H72" s="559"/>
      <c r="I72" s="561"/>
      <c r="J72" s="561"/>
      <c r="K72" s="53" t="str">
        <f t="shared" si="31"/>
        <v/>
      </c>
      <c r="L72" s="53" t="str">
        <f t="shared" si="32"/>
        <v/>
      </c>
      <c r="M72" s="53" t="str">
        <f t="shared" si="33"/>
        <v/>
      </c>
      <c r="N72" s="53" t="str">
        <f t="shared" si="34"/>
        <v/>
      </c>
      <c r="O72" s="562" t="s">
        <v>72</v>
      </c>
      <c r="P72" s="562"/>
      <c r="Q72" s="56" t="str">
        <f t="shared" si="35"/>
        <v/>
      </c>
      <c r="R72" s="563"/>
      <c r="S72" s="563"/>
      <c r="T72" s="563"/>
      <c r="U72" s="563"/>
      <c r="V72" s="563"/>
      <c r="W72" s="563"/>
      <c r="X72" s="59" t="str">
        <f t="shared" si="36"/>
        <v/>
      </c>
      <c r="Y72" s="235" t="str">
        <f t="shared" si="37"/>
        <v/>
      </c>
      <c r="Z72" s="230" t="str">
        <f t="shared" si="38"/>
        <v/>
      </c>
      <c r="AA72" s="104" t="str">
        <f t="shared" si="39"/>
        <v/>
      </c>
      <c r="AB72" s="104" t="str">
        <f t="shared" si="40"/>
        <v/>
      </c>
      <c r="AC72" s="104" t="str">
        <f t="shared" si="41"/>
        <v/>
      </c>
      <c r="AD72" s="107" t="str">
        <f t="shared" si="42"/>
        <v/>
      </c>
      <c r="AE72" s="564"/>
      <c r="AF72" s="105" t="str">
        <f t="shared" si="19"/>
        <v/>
      </c>
      <c r="AG72" s="105" t="str">
        <f t="shared" si="20"/>
        <v/>
      </c>
      <c r="AH72" s="105" t="str">
        <f>IF($AD72="","",HLOOKUP($AD72,'4.参照データ'!$B$5:$AD$14,8,FALSE)+1)</f>
        <v/>
      </c>
      <c r="AI72" s="105" t="str">
        <f>IF($AD72="","",HLOOKUP($AD72,'4.参照データ'!$B$5:$AD$14,10,FALSE)+AH72)</f>
        <v/>
      </c>
      <c r="AJ72" s="105" t="str">
        <f t="shared" si="21"/>
        <v/>
      </c>
      <c r="AK72" s="150" t="str">
        <f>IF($AD72="","",INDEX('3.洗い替え職務給表'!$B$6:$HW$56,MATCH('1.メイン'!$AG72,'3.洗い替え職務給表'!$B$6:$B$56,0),MATCH('1.メイン'!$AJ72,'3.洗い替え職務給表'!$B$6:$HW$6,0)))</f>
        <v/>
      </c>
      <c r="AL72" s="228" t="str">
        <f t="shared" si="22"/>
        <v/>
      </c>
      <c r="AM72" s="195" t="str">
        <f t="shared" si="8"/>
        <v/>
      </c>
      <c r="AN72" s="25" t="str">
        <f t="shared" si="23"/>
        <v/>
      </c>
      <c r="AO72" s="568"/>
      <c r="AP72" s="568"/>
      <c r="AQ72" s="66" t="str">
        <f t="shared" si="24"/>
        <v/>
      </c>
      <c r="AR72" s="66" t="str">
        <f>IF($C72="","",IF($AN72=$AQ72,"",IF(HLOOKUP($AQ72,'4.参照データ'!$B$5:$AD$14,4,FALSE)="",HLOOKUP($AQ72,'4.参照データ'!$B$5:$AD$14,5,FALSE),HLOOKUP($AQ72,'4.参照データ'!$B$5:$AD$14,4,FALSE))))</f>
        <v/>
      </c>
      <c r="AS72" s="66" t="str">
        <f t="shared" si="25"/>
        <v/>
      </c>
      <c r="AT72" s="27" t="str">
        <f>IF($AQ72="","",($AS72-HLOOKUP($AQ72,'4.参照データ'!$B$5:$AD$14,6,FALSE)))</f>
        <v/>
      </c>
      <c r="AU72" s="25" t="str">
        <f>IF($AQ72="","",IF($AO72="",$AG72,IF(ROUNDUP($AT72/HLOOKUP($AQ72,'4.参照データ'!$B$5:$AD$14,7,FALSE),0)&lt;=0,1,ROUNDUP($AT72/HLOOKUP($AQ72,'4.参照データ'!$B$5:$AD$14,7,FALSE),0)+1)))</f>
        <v/>
      </c>
      <c r="AV72" s="25" t="str">
        <f t="shared" si="26"/>
        <v/>
      </c>
      <c r="AW72" s="96" t="str">
        <f>IF($AQ72="","",($AV72-1)*HLOOKUP($AQ72,'4.参照データ'!$B$5:$AD$14,7,FALSE))</f>
        <v/>
      </c>
      <c r="AX72" s="27" t="str">
        <f t="shared" si="9"/>
        <v/>
      </c>
      <c r="AY72" s="25" t="str">
        <f>IF($AQ72="","",IF($AO72="",0,IF($AX72&lt;=0,0,ROUNDUP($AX72/HLOOKUP($AQ72,'4.参照データ'!$B$5:$AD$14,9,FALSE),0))))</f>
        <v/>
      </c>
      <c r="AZ72" s="25" t="str">
        <f t="shared" si="10"/>
        <v/>
      </c>
      <c r="BA72" s="25" t="str">
        <f t="shared" si="43"/>
        <v/>
      </c>
      <c r="BB72" s="25" t="str">
        <f>IF($AQ72="","",HLOOKUP($AQ72,'4.参照データ'!$B$5:$AD$14,8,FALSE)+1)</f>
        <v/>
      </c>
      <c r="BC72" s="25" t="str">
        <f>IF($AQ72="","",HLOOKUP($AQ72,'4.参照データ'!$B$5:$AD$14,10,FALSE)+BB72)</f>
        <v/>
      </c>
      <c r="BD72" s="25" t="str">
        <f t="shared" si="28"/>
        <v/>
      </c>
      <c r="BE72" s="25" t="str">
        <f t="shared" si="29"/>
        <v/>
      </c>
      <c r="BF72" s="25" t="str">
        <f t="shared" si="30"/>
        <v/>
      </c>
      <c r="BG72" s="25" t="str">
        <f t="shared" si="12"/>
        <v/>
      </c>
      <c r="BH72" s="28" t="str">
        <f>IF($AD72="","",INDEX('3.洗い替え職務給表'!$B$6:$HW$56,MATCH('1.メイン'!$BE72,'3.洗い替え職務給表'!$B$6:$B$56,0),MATCH('1.メイン'!$BG72,'3.洗い替え職務給表'!$B$6:$HW$6,0)))</f>
        <v/>
      </c>
      <c r="BI72" s="29" t="str">
        <f t="shared" si="13"/>
        <v/>
      </c>
      <c r="BJ72" s="563"/>
      <c r="BK72" s="563"/>
      <c r="BL72" s="563"/>
      <c r="BM72" s="563"/>
      <c r="BN72" s="563"/>
      <c r="BO72" s="563"/>
      <c r="BP72" s="59" t="str">
        <f t="shared" si="44"/>
        <v/>
      </c>
      <c r="BQ72" s="56" t="str">
        <f t="shared" si="15"/>
        <v/>
      </c>
      <c r="BR72" s="236" t="str">
        <f t="shared" si="16"/>
        <v/>
      </c>
    </row>
    <row r="73" spans="1:70" x14ac:dyDescent="0.15">
      <c r="A73" s="62" t="str">
        <f>IF(C73="","",COUNTA($C$10:C73))</f>
        <v/>
      </c>
      <c r="B73" s="559"/>
      <c r="C73" s="559"/>
      <c r="D73" s="560"/>
      <c r="E73" s="560" t="s">
        <v>72</v>
      </c>
      <c r="F73" s="560"/>
      <c r="G73" s="559"/>
      <c r="H73" s="559"/>
      <c r="I73" s="561"/>
      <c r="J73" s="561"/>
      <c r="K73" s="53" t="str">
        <f t="shared" si="31"/>
        <v/>
      </c>
      <c r="L73" s="53" t="str">
        <f t="shared" si="32"/>
        <v/>
      </c>
      <c r="M73" s="53" t="str">
        <f t="shared" si="33"/>
        <v/>
      </c>
      <c r="N73" s="53" t="str">
        <f t="shared" si="34"/>
        <v/>
      </c>
      <c r="O73" s="562" t="s">
        <v>72</v>
      </c>
      <c r="P73" s="562"/>
      <c r="Q73" s="56" t="str">
        <f t="shared" si="35"/>
        <v/>
      </c>
      <c r="R73" s="563"/>
      <c r="S73" s="563"/>
      <c r="T73" s="563"/>
      <c r="U73" s="563"/>
      <c r="V73" s="563"/>
      <c r="W73" s="563"/>
      <c r="X73" s="59" t="str">
        <f t="shared" si="36"/>
        <v/>
      </c>
      <c r="Y73" s="235" t="str">
        <f t="shared" si="37"/>
        <v/>
      </c>
      <c r="Z73" s="230" t="str">
        <f t="shared" si="38"/>
        <v/>
      </c>
      <c r="AA73" s="104" t="str">
        <f t="shared" si="39"/>
        <v/>
      </c>
      <c r="AB73" s="104" t="str">
        <f t="shared" si="40"/>
        <v/>
      </c>
      <c r="AC73" s="104" t="str">
        <f t="shared" si="41"/>
        <v/>
      </c>
      <c r="AD73" s="107" t="str">
        <f t="shared" si="42"/>
        <v/>
      </c>
      <c r="AE73" s="564"/>
      <c r="AF73" s="105" t="str">
        <f t="shared" si="19"/>
        <v/>
      </c>
      <c r="AG73" s="105" t="str">
        <f t="shared" si="20"/>
        <v/>
      </c>
      <c r="AH73" s="105" t="str">
        <f>IF($AD73="","",HLOOKUP($AD73,'4.参照データ'!$B$5:$AD$14,8,FALSE)+1)</f>
        <v/>
      </c>
      <c r="AI73" s="105" t="str">
        <f>IF($AD73="","",HLOOKUP($AD73,'4.参照データ'!$B$5:$AD$14,10,FALSE)+AH73)</f>
        <v/>
      </c>
      <c r="AJ73" s="105" t="str">
        <f t="shared" si="21"/>
        <v/>
      </c>
      <c r="AK73" s="150" t="str">
        <f>IF($AD73="","",INDEX('3.洗い替え職務給表'!$B$6:$HW$56,MATCH('1.メイン'!$AG73,'3.洗い替え職務給表'!$B$6:$B$56,0),MATCH('1.メイン'!$AJ73,'3.洗い替え職務給表'!$B$6:$HW$6,0)))</f>
        <v/>
      </c>
      <c r="AL73" s="228" t="str">
        <f t="shared" si="22"/>
        <v/>
      </c>
      <c r="AM73" s="195" t="str">
        <f t="shared" si="8"/>
        <v/>
      </c>
      <c r="AN73" s="25" t="str">
        <f t="shared" si="23"/>
        <v/>
      </c>
      <c r="AO73" s="568"/>
      <c r="AP73" s="568"/>
      <c r="AQ73" s="66" t="str">
        <f t="shared" si="24"/>
        <v/>
      </c>
      <c r="AR73" s="66" t="str">
        <f>IF($C73="","",IF($AN73=$AQ73,"",IF(HLOOKUP($AQ73,'4.参照データ'!$B$5:$AD$14,4,FALSE)="",HLOOKUP($AQ73,'4.参照データ'!$B$5:$AD$14,5,FALSE),HLOOKUP($AQ73,'4.参照データ'!$B$5:$AD$14,4,FALSE))))</f>
        <v/>
      </c>
      <c r="AS73" s="66" t="str">
        <f t="shared" si="25"/>
        <v/>
      </c>
      <c r="AT73" s="27" t="str">
        <f>IF($AQ73="","",($AS73-HLOOKUP($AQ73,'4.参照データ'!$B$5:$AD$14,6,FALSE)))</f>
        <v/>
      </c>
      <c r="AU73" s="25" t="str">
        <f>IF($AQ73="","",IF($AO73="",$AG73,IF(ROUNDUP($AT73/HLOOKUP($AQ73,'4.参照データ'!$B$5:$AD$14,7,FALSE),0)&lt;=0,1,ROUNDUP($AT73/HLOOKUP($AQ73,'4.参照データ'!$B$5:$AD$14,7,FALSE),0)+1)))</f>
        <v/>
      </c>
      <c r="AV73" s="25" t="str">
        <f t="shared" si="26"/>
        <v/>
      </c>
      <c r="AW73" s="96" t="str">
        <f>IF($AQ73="","",($AV73-1)*HLOOKUP($AQ73,'4.参照データ'!$B$5:$AD$14,7,FALSE))</f>
        <v/>
      </c>
      <c r="AX73" s="27" t="str">
        <f t="shared" si="9"/>
        <v/>
      </c>
      <c r="AY73" s="25" t="str">
        <f>IF($AQ73="","",IF($AO73="",0,IF($AX73&lt;=0,0,ROUNDUP($AX73/HLOOKUP($AQ73,'4.参照データ'!$B$5:$AD$14,9,FALSE),0))))</f>
        <v/>
      </c>
      <c r="AZ73" s="25" t="str">
        <f t="shared" si="10"/>
        <v/>
      </c>
      <c r="BA73" s="25" t="str">
        <f t="shared" si="43"/>
        <v/>
      </c>
      <c r="BB73" s="25" t="str">
        <f>IF($AQ73="","",HLOOKUP($AQ73,'4.参照データ'!$B$5:$AD$14,8,FALSE)+1)</f>
        <v/>
      </c>
      <c r="BC73" s="25" t="str">
        <f>IF($AQ73="","",HLOOKUP($AQ73,'4.参照データ'!$B$5:$AD$14,10,FALSE)+BB73)</f>
        <v/>
      </c>
      <c r="BD73" s="25" t="str">
        <f t="shared" si="28"/>
        <v/>
      </c>
      <c r="BE73" s="25" t="str">
        <f t="shared" si="29"/>
        <v/>
      </c>
      <c r="BF73" s="25" t="str">
        <f t="shared" si="30"/>
        <v/>
      </c>
      <c r="BG73" s="25" t="str">
        <f t="shared" si="12"/>
        <v/>
      </c>
      <c r="BH73" s="28" t="str">
        <f>IF($AD73="","",INDEX('3.洗い替え職務給表'!$B$6:$HW$56,MATCH('1.メイン'!$BE73,'3.洗い替え職務給表'!$B$6:$B$56,0),MATCH('1.メイン'!$BG73,'3.洗い替え職務給表'!$B$6:$HW$6,0)))</f>
        <v/>
      </c>
      <c r="BI73" s="29" t="str">
        <f t="shared" si="13"/>
        <v/>
      </c>
      <c r="BJ73" s="563"/>
      <c r="BK73" s="563"/>
      <c r="BL73" s="563"/>
      <c r="BM73" s="563"/>
      <c r="BN73" s="563"/>
      <c r="BO73" s="563"/>
      <c r="BP73" s="59" t="str">
        <f t="shared" si="44"/>
        <v/>
      </c>
      <c r="BQ73" s="56" t="str">
        <f t="shared" si="15"/>
        <v/>
      </c>
      <c r="BR73" s="236" t="str">
        <f t="shared" si="16"/>
        <v/>
      </c>
    </row>
    <row r="74" spans="1:70" x14ac:dyDescent="0.15">
      <c r="A74" s="62" t="str">
        <f>IF(C74="","",COUNTA($C$10:C74))</f>
        <v/>
      </c>
      <c r="B74" s="559"/>
      <c r="C74" s="559"/>
      <c r="D74" s="560"/>
      <c r="E74" s="560" t="s">
        <v>72</v>
      </c>
      <c r="F74" s="560"/>
      <c r="G74" s="559"/>
      <c r="H74" s="559"/>
      <c r="I74" s="561"/>
      <c r="J74" s="561"/>
      <c r="K74" s="53" t="str">
        <f t="shared" si="31"/>
        <v/>
      </c>
      <c r="L74" s="53" t="str">
        <f t="shared" si="32"/>
        <v/>
      </c>
      <c r="M74" s="53" t="str">
        <f t="shared" si="33"/>
        <v/>
      </c>
      <c r="N74" s="53" t="str">
        <f t="shared" si="34"/>
        <v/>
      </c>
      <c r="O74" s="562" t="s">
        <v>72</v>
      </c>
      <c r="P74" s="562"/>
      <c r="Q74" s="56" t="str">
        <f t="shared" ref="Q74:Q105" si="45">IF($C74="","",SUM(O74:P74))</f>
        <v/>
      </c>
      <c r="R74" s="563"/>
      <c r="S74" s="563"/>
      <c r="T74" s="563"/>
      <c r="U74" s="563"/>
      <c r="V74" s="563"/>
      <c r="W74" s="563"/>
      <c r="X74" s="59" t="str">
        <f t="shared" ref="X74:X105" si="46">IF(C74="","",SUM(R74:W74))</f>
        <v/>
      </c>
      <c r="Y74" s="235" t="str">
        <f t="shared" ref="Y74:Y105" si="47">IF(C74="","",Q74+X74)</f>
        <v/>
      </c>
      <c r="Z74" s="230" t="str">
        <f t="shared" si="38"/>
        <v/>
      </c>
      <c r="AA74" s="104" t="str">
        <f t="shared" si="39"/>
        <v/>
      </c>
      <c r="AB74" s="104" t="str">
        <f t="shared" si="40"/>
        <v/>
      </c>
      <c r="AC74" s="104" t="str">
        <f t="shared" si="41"/>
        <v/>
      </c>
      <c r="AD74" s="107" t="str">
        <f t="shared" si="42"/>
        <v/>
      </c>
      <c r="AE74" s="564"/>
      <c r="AF74" s="105" t="str">
        <f t="shared" si="19"/>
        <v/>
      </c>
      <c r="AG74" s="105" t="str">
        <f t="shared" si="20"/>
        <v/>
      </c>
      <c r="AH74" s="105" t="str">
        <f>IF($AD74="","",HLOOKUP($AD74,'4.参照データ'!$B$5:$AD$14,8,FALSE)+1)</f>
        <v/>
      </c>
      <c r="AI74" s="105" t="str">
        <f>IF($AD74="","",HLOOKUP($AD74,'4.参照データ'!$B$5:$AD$14,10,FALSE)+AH74)</f>
        <v/>
      </c>
      <c r="AJ74" s="105" t="str">
        <f t="shared" si="21"/>
        <v/>
      </c>
      <c r="AK74" s="150" t="str">
        <f>IF($AD74="","",INDEX('3.洗い替え職務給表'!$B$6:$HW$56,MATCH('1.メイン'!$AG74,'3.洗い替え職務給表'!$B$6:$B$56,0),MATCH('1.メイン'!$AJ74,'3.洗い替え職務給表'!$B$6:$HW$6,0)))</f>
        <v/>
      </c>
      <c r="AL74" s="228" t="str">
        <f t="shared" si="22"/>
        <v/>
      </c>
      <c r="AM74" s="195" t="str">
        <f t="shared" ref="AM74:AM137" si="48">IF($C74="","",$AK74)</f>
        <v/>
      </c>
      <c r="AN74" s="25" t="str">
        <f t="shared" si="23"/>
        <v/>
      </c>
      <c r="AO74" s="568"/>
      <c r="AP74" s="568"/>
      <c r="AQ74" s="66" t="str">
        <f t="shared" si="24"/>
        <v/>
      </c>
      <c r="AR74" s="66" t="str">
        <f>IF($C74="","",IF($AN74=$AQ74,"",IF(HLOOKUP($AQ74,'4.参照データ'!$B$5:$AD$14,4,FALSE)="",HLOOKUP($AQ74,'4.参照データ'!$B$5:$AD$14,5,FALSE),HLOOKUP($AQ74,'4.参照データ'!$B$5:$AD$14,4,FALSE))))</f>
        <v/>
      </c>
      <c r="AS74" s="66" t="str">
        <f t="shared" si="25"/>
        <v/>
      </c>
      <c r="AT74" s="27" t="str">
        <f>IF($AQ74="","",($AS74-HLOOKUP($AQ74,'4.参照データ'!$B$5:$AD$14,6,FALSE)))</f>
        <v/>
      </c>
      <c r="AU74" s="25" t="str">
        <f>IF($AQ74="","",IF($AO74="",$AG74,IF(ROUNDUP($AT74/HLOOKUP($AQ74,'4.参照データ'!$B$5:$AD$14,7,FALSE),0)&lt;=0,1,ROUNDUP($AT74/HLOOKUP($AQ74,'4.参照データ'!$B$5:$AD$14,7,FALSE),0)+1)))</f>
        <v/>
      </c>
      <c r="AV74" s="25" t="str">
        <f t="shared" si="26"/>
        <v/>
      </c>
      <c r="AW74" s="96" t="str">
        <f>IF($AQ74="","",($AV74-1)*HLOOKUP($AQ74,'4.参照データ'!$B$5:$AD$14,7,FALSE))</f>
        <v/>
      </c>
      <c r="AX74" s="27" t="str">
        <f t="shared" si="9"/>
        <v/>
      </c>
      <c r="AY74" s="25" t="str">
        <f>IF($AQ74="","",IF($AO74="",0,IF($AX74&lt;=0,0,ROUNDUP($AX74/HLOOKUP($AQ74,'4.参照データ'!$B$5:$AD$14,9,FALSE),0))))</f>
        <v/>
      </c>
      <c r="AZ74" s="25" t="str">
        <f t="shared" si="10"/>
        <v/>
      </c>
      <c r="BA74" s="25" t="str">
        <f t="shared" si="43"/>
        <v/>
      </c>
      <c r="BB74" s="25" t="str">
        <f>IF($AQ74="","",HLOOKUP($AQ74,'4.参照データ'!$B$5:$AD$14,8,FALSE)+1)</f>
        <v/>
      </c>
      <c r="BC74" s="25" t="str">
        <f>IF($AQ74="","",HLOOKUP($AQ74,'4.参照データ'!$B$5:$AD$14,10,FALSE)+BB74)</f>
        <v/>
      </c>
      <c r="BD74" s="25" t="str">
        <f t="shared" si="28"/>
        <v/>
      </c>
      <c r="BE74" s="25" t="str">
        <f t="shared" si="29"/>
        <v/>
      </c>
      <c r="BF74" s="25" t="str">
        <f t="shared" si="30"/>
        <v/>
      </c>
      <c r="BG74" s="25" t="str">
        <f t="shared" ref="BG74:BG137" si="49">IF($AO74="",$AJ74,$BD74&amp;$BF74)</f>
        <v/>
      </c>
      <c r="BH74" s="28" t="str">
        <f>IF($AD74="","",INDEX('3.洗い替え職務給表'!$B$6:$HW$56,MATCH('1.メイン'!$BE74,'3.洗い替え職務給表'!$B$6:$B$56,0),MATCH('1.メイン'!$BG74,'3.洗い替え職務給表'!$B$6:$HW$6,0)))</f>
        <v/>
      </c>
      <c r="BI74" s="29" t="str">
        <f t="shared" ref="BI74:BI137" si="50">IF($AQ74="","",$BH74-$O74)</f>
        <v/>
      </c>
      <c r="BJ74" s="563"/>
      <c r="BK74" s="563"/>
      <c r="BL74" s="563"/>
      <c r="BM74" s="563"/>
      <c r="BN74" s="563"/>
      <c r="BO74" s="563"/>
      <c r="BP74" s="59" t="str">
        <f t="shared" si="44"/>
        <v/>
      </c>
      <c r="BQ74" s="56" t="str">
        <f t="shared" ref="BQ74:BQ137" si="51">IF($AQ74="","",$BH74+$BP74)</f>
        <v/>
      </c>
      <c r="BR74" s="236" t="str">
        <f t="shared" ref="BR74:BR137" si="52">IF($AQ74="","",$BQ74-$Y74)</f>
        <v/>
      </c>
    </row>
    <row r="75" spans="1:70" x14ac:dyDescent="0.15">
      <c r="A75" s="62" t="str">
        <f>IF(C75="","",COUNTA($C$10:C75))</f>
        <v/>
      </c>
      <c r="B75" s="559"/>
      <c r="C75" s="559"/>
      <c r="D75" s="560"/>
      <c r="E75" s="560" t="s">
        <v>72</v>
      </c>
      <c r="F75" s="560"/>
      <c r="G75" s="559"/>
      <c r="H75" s="559"/>
      <c r="I75" s="561"/>
      <c r="J75" s="561"/>
      <c r="K75" s="53" t="str">
        <f t="shared" si="31"/>
        <v/>
      </c>
      <c r="L75" s="53" t="str">
        <f t="shared" si="32"/>
        <v/>
      </c>
      <c r="M75" s="53" t="str">
        <f t="shared" si="33"/>
        <v/>
      </c>
      <c r="N75" s="53" t="str">
        <f t="shared" si="34"/>
        <v/>
      </c>
      <c r="O75" s="562" t="s">
        <v>72</v>
      </c>
      <c r="P75" s="562"/>
      <c r="Q75" s="56" t="str">
        <f t="shared" si="45"/>
        <v/>
      </c>
      <c r="R75" s="563"/>
      <c r="S75" s="563"/>
      <c r="T75" s="563"/>
      <c r="U75" s="563"/>
      <c r="V75" s="563"/>
      <c r="W75" s="563"/>
      <c r="X75" s="59" t="str">
        <f t="shared" si="46"/>
        <v/>
      </c>
      <c r="Y75" s="235" t="str">
        <f t="shared" si="47"/>
        <v/>
      </c>
      <c r="Z75" s="230" t="str">
        <f t="shared" si="38"/>
        <v/>
      </c>
      <c r="AA75" s="104" t="str">
        <f t="shared" si="39"/>
        <v/>
      </c>
      <c r="AB75" s="104" t="str">
        <f t="shared" si="40"/>
        <v/>
      </c>
      <c r="AC75" s="104" t="str">
        <f t="shared" si="41"/>
        <v/>
      </c>
      <c r="AD75" s="107" t="str">
        <f t="shared" si="42"/>
        <v/>
      </c>
      <c r="AE75" s="564"/>
      <c r="AF75" s="105" t="str">
        <f t="shared" ref="AF75:AF138" si="53">IF($AD75="","",IF($Z75&lt;$Z$6,$F75+$AE$4,IF($Z75&gt;=$Z$6,$F75+$AF$4)))</f>
        <v/>
      </c>
      <c r="AG75" s="105" t="str">
        <f t="shared" ref="AG75:AG138" si="54">IF($AD75="","",IF($AF75&gt;=$AI75,$AI75,$AF75))</f>
        <v/>
      </c>
      <c r="AH75" s="105" t="str">
        <f>IF($AD75="","",HLOOKUP($AD75,'4.参照データ'!$B$5:$AD$14,8,FALSE)+1)</f>
        <v/>
      </c>
      <c r="AI75" s="105" t="str">
        <f>IF($AD75="","",HLOOKUP($AD75,'4.参照データ'!$B$5:$AD$14,10,FALSE)+AH75)</f>
        <v/>
      </c>
      <c r="AJ75" s="105" t="str">
        <f t="shared" ref="AJ75:AJ138" si="55">IF($AD75="","",$AD75&amp;$AE75)</f>
        <v/>
      </c>
      <c r="AK75" s="150" t="str">
        <f>IF($AD75="","",INDEX('3.洗い替え職務給表'!$B$6:$HW$56,MATCH('1.メイン'!$AG75,'3.洗い替え職務給表'!$B$6:$B$56,0),MATCH('1.メイン'!$AJ75,'3.洗い替え職務給表'!$B$6:$HW$6,0)))</f>
        <v/>
      </c>
      <c r="AL75" s="228" t="str">
        <f t="shared" ref="AL75:AL138" si="56">IF($AD75="","",$AK75-$O75)</f>
        <v/>
      </c>
      <c r="AM75" s="195" t="str">
        <f t="shared" si="48"/>
        <v/>
      </c>
      <c r="AN75" s="25" t="str">
        <f t="shared" ref="AN75:AN138" si="57">IF($C75="","",$AD75)</f>
        <v/>
      </c>
      <c r="AO75" s="568"/>
      <c r="AP75" s="568"/>
      <c r="AQ75" s="66" t="str">
        <f t="shared" ref="AQ75:AQ138" si="58">IF(C75="","",IF($AN75="","",IF($AO75="",$AN75,$AO75)))</f>
        <v/>
      </c>
      <c r="AR75" s="66" t="str">
        <f>IF($C75="","",IF($AN75=$AQ75,"",IF(HLOOKUP($AQ75,'4.参照データ'!$B$5:$AD$14,4,FALSE)="",HLOOKUP($AQ75,'4.参照データ'!$B$5:$AD$14,5,FALSE),HLOOKUP($AQ75,'4.参照データ'!$B$5:$AD$14,4,FALSE))))</f>
        <v/>
      </c>
      <c r="AS75" s="66" t="str">
        <f t="shared" ref="AS75:AS138" si="59">IF($AM75="","",IF($AN75=$AQ75,$AM75,$AM75+$AR75))</f>
        <v/>
      </c>
      <c r="AT75" s="27" t="str">
        <f>IF($AQ75="","",($AS75-HLOOKUP($AQ75,'4.参照データ'!$B$5:$AD$14,6,FALSE)))</f>
        <v/>
      </c>
      <c r="AU75" s="25" t="str">
        <f>IF($AQ75="","",IF($AO75="",$AG75,IF(ROUNDUP($AT75/HLOOKUP($AQ75,'4.参照データ'!$B$5:$AD$14,7,FALSE),0)&lt;=0,1,ROUNDUP($AT75/HLOOKUP($AQ75,'4.参照データ'!$B$5:$AD$14,7,FALSE),0)+1)))</f>
        <v/>
      </c>
      <c r="AV75" s="25" t="str">
        <f t="shared" ref="AV75:AV138" si="60">IF($AQ75="","",IF($AO75="",$AG75,IF($AU75&lt;=0,1,IF($AU75&gt;=$BB75,$BB75,$AU75))))</f>
        <v/>
      </c>
      <c r="AW75" s="96" t="str">
        <f>IF($AQ75="","",($AV75-1)*HLOOKUP($AQ75,'4.参照データ'!$B$5:$AD$14,7,FALSE))</f>
        <v/>
      </c>
      <c r="AX75" s="27" t="str">
        <f t="shared" ref="AX75:AX138" si="61">IF($AQ75="","",$AT75-$AW75)</f>
        <v/>
      </c>
      <c r="AY75" s="25" t="str">
        <f>IF($AQ75="","",IF($AO75="",0,IF($AX75&lt;=0,0,ROUNDUP($AX75/HLOOKUP($AQ75,'4.参照データ'!$B$5:$AD$14,9,FALSE),0))))</f>
        <v/>
      </c>
      <c r="AZ75" s="25" t="str">
        <f t="shared" ref="AZ75:AZ138" si="62">IF($AQ75="","",IF($Z75&lt;$Z$6,0,IF(AND($Z75&gt;=$Z$6,$AP75=""),$AG75,$AP75)))</f>
        <v/>
      </c>
      <c r="BA75" s="25" t="str">
        <f t="shared" si="43"/>
        <v/>
      </c>
      <c r="BB75" s="25" t="str">
        <f>IF($AQ75="","",HLOOKUP($AQ75,'4.参照データ'!$B$5:$AD$14,8,FALSE)+1)</f>
        <v/>
      </c>
      <c r="BC75" s="25" t="str">
        <f>IF($AQ75="","",HLOOKUP($AQ75,'4.参照データ'!$B$5:$AD$14,10,FALSE)+BB75)</f>
        <v/>
      </c>
      <c r="BD75" s="25" t="str">
        <f t="shared" ref="BD75:BD138" si="63">$AQ75</f>
        <v/>
      </c>
      <c r="BE75" s="25" t="str">
        <f t="shared" ref="BE75:BE138" si="64">$BA75</f>
        <v/>
      </c>
      <c r="BF75" s="25" t="str">
        <f t="shared" ref="BF75:BF138" si="65">IF($AO75="","",$AG$5)</f>
        <v/>
      </c>
      <c r="BG75" s="25" t="str">
        <f t="shared" si="49"/>
        <v/>
      </c>
      <c r="BH75" s="28" t="str">
        <f>IF($AD75="","",INDEX('3.洗い替え職務給表'!$B$6:$HW$56,MATCH('1.メイン'!$BE75,'3.洗い替え職務給表'!$B$6:$B$56,0),MATCH('1.メイン'!$BG75,'3.洗い替え職務給表'!$B$6:$HW$6,0)))</f>
        <v/>
      </c>
      <c r="BI75" s="29" t="str">
        <f t="shared" si="50"/>
        <v/>
      </c>
      <c r="BJ75" s="563"/>
      <c r="BK75" s="563"/>
      <c r="BL75" s="563"/>
      <c r="BM75" s="563"/>
      <c r="BN75" s="563"/>
      <c r="BO75" s="563"/>
      <c r="BP75" s="59" t="str">
        <f t="shared" si="44"/>
        <v/>
      </c>
      <c r="BQ75" s="56" t="str">
        <f t="shared" si="51"/>
        <v/>
      </c>
      <c r="BR75" s="236" t="str">
        <f t="shared" si="52"/>
        <v/>
      </c>
    </row>
    <row r="76" spans="1:70" x14ac:dyDescent="0.15">
      <c r="A76" s="62" t="str">
        <f>IF(C76="","",COUNTA($C$10:C76))</f>
        <v/>
      </c>
      <c r="B76" s="559"/>
      <c r="C76" s="559"/>
      <c r="D76" s="560"/>
      <c r="E76" s="560" t="s">
        <v>72</v>
      </c>
      <c r="F76" s="560"/>
      <c r="G76" s="559"/>
      <c r="H76" s="559"/>
      <c r="I76" s="561"/>
      <c r="J76" s="561"/>
      <c r="K76" s="53" t="str">
        <f t="shared" ref="K76:K139" si="66">IF(I76="","",DATEDIF(I76-1,$K$6,"Y"))</f>
        <v/>
      </c>
      <c r="L76" s="53" t="str">
        <f t="shared" ref="L76:L139" si="67">IF(I76="","",DATEDIF(I76-1,$K$6,"YM"))</f>
        <v/>
      </c>
      <c r="M76" s="53" t="str">
        <f t="shared" ref="M76:M139" si="68">IF(J76="","",DATEDIF(J76-1,$K$6,"Y"))</f>
        <v/>
      </c>
      <c r="N76" s="53" t="str">
        <f t="shared" ref="N76:N139" si="69">IF(J76="","",DATEDIF(J76-1,$K$6,"YM"))</f>
        <v/>
      </c>
      <c r="O76" s="562" t="s">
        <v>72</v>
      </c>
      <c r="P76" s="562"/>
      <c r="Q76" s="56" t="str">
        <f t="shared" si="45"/>
        <v/>
      </c>
      <c r="R76" s="563"/>
      <c r="S76" s="563"/>
      <c r="T76" s="563"/>
      <c r="U76" s="563"/>
      <c r="V76" s="563"/>
      <c r="W76" s="563"/>
      <c r="X76" s="59" t="str">
        <f t="shared" si="46"/>
        <v/>
      </c>
      <c r="Y76" s="235" t="str">
        <f t="shared" si="47"/>
        <v/>
      </c>
      <c r="Z76" s="230" t="str">
        <f t="shared" si="38"/>
        <v/>
      </c>
      <c r="AA76" s="104" t="str">
        <f t="shared" si="39"/>
        <v/>
      </c>
      <c r="AB76" s="104" t="str">
        <f t="shared" si="40"/>
        <v/>
      </c>
      <c r="AC76" s="104" t="str">
        <f t="shared" si="41"/>
        <v/>
      </c>
      <c r="AD76" s="107" t="str">
        <f t="shared" si="42"/>
        <v/>
      </c>
      <c r="AE76" s="564"/>
      <c r="AF76" s="105" t="str">
        <f t="shared" si="53"/>
        <v/>
      </c>
      <c r="AG76" s="105" t="str">
        <f t="shared" si="54"/>
        <v/>
      </c>
      <c r="AH76" s="105" t="str">
        <f>IF($AD76="","",HLOOKUP($AD76,'4.参照データ'!$B$5:$AD$14,8,FALSE)+1)</f>
        <v/>
      </c>
      <c r="AI76" s="105" t="str">
        <f>IF($AD76="","",HLOOKUP($AD76,'4.参照データ'!$B$5:$AD$14,10,FALSE)+AH76)</f>
        <v/>
      </c>
      <c r="AJ76" s="105" t="str">
        <f t="shared" si="55"/>
        <v/>
      </c>
      <c r="AK76" s="150" t="str">
        <f>IF($AD76="","",INDEX('3.洗い替え職務給表'!$B$6:$HW$56,MATCH('1.メイン'!$AG76,'3.洗い替え職務給表'!$B$6:$B$56,0),MATCH('1.メイン'!$AJ76,'3.洗い替え職務給表'!$B$6:$HW$6,0)))</f>
        <v/>
      </c>
      <c r="AL76" s="228" t="str">
        <f t="shared" si="56"/>
        <v/>
      </c>
      <c r="AM76" s="195" t="str">
        <f t="shared" si="48"/>
        <v/>
      </c>
      <c r="AN76" s="25" t="str">
        <f t="shared" si="57"/>
        <v/>
      </c>
      <c r="AO76" s="568"/>
      <c r="AP76" s="568"/>
      <c r="AQ76" s="66" t="str">
        <f t="shared" si="58"/>
        <v/>
      </c>
      <c r="AR76" s="66" t="str">
        <f>IF($C76="","",IF($AN76=$AQ76,"",IF(HLOOKUP($AQ76,'4.参照データ'!$B$5:$AD$14,4,FALSE)="",HLOOKUP($AQ76,'4.参照データ'!$B$5:$AD$14,5,FALSE),HLOOKUP($AQ76,'4.参照データ'!$B$5:$AD$14,4,FALSE))))</f>
        <v/>
      </c>
      <c r="AS76" s="66" t="str">
        <f t="shared" si="59"/>
        <v/>
      </c>
      <c r="AT76" s="27" t="str">
        <f>IF($AQ76="","",($AS76-HLOOKUP($AQ76,'4.参照データ'!$B$5:$AD$14,6,FALSE)))</f>
        <v/>
      </c>
      <c r="AU76" s="25" t="str">
        <f>IF($AQ76="","",IF($AO76="",$AG76,IF(ROUNDUP($AT76/HLOOKUP($AQ76,'4.参照データ'!$B$5:$AD$14,7,FALSE),0)&lt;=0,1,ROUNDUP($AT76/HLOOKUP($AQ76,'4.参照データ'!$B$5:$AD$14,7,FALSE),0)+1)))</f>
        <v/>
      </c>
      <c r="AV76" s="25" t="str">
        <f t="shared" si="60"/>
        <v/>
      </c>
      <c r="AW76" s="96" t="str">
        <f>IF($AQ76="","",($AV76-1)*HLOOKUP($AQ76,'4.参照データ'!$B$5:$AD$14,7,FALSE))</f>
        <v/>
      </c>
      <c r="AX76" s="27" t="str">
        <f t="shared" si="61"/>
        <v/>
      </c>
      <c r="AY76" s="25" t="str">
        <f>IF($AQ76="","",IF($AO76="",0,IF($AX76&lt;=0,0,ROUNDUP($AX76/HLOOKUP($AQ76,'4.参照データ'!$B$5:$AD$14,9,FALSE),0))))</f>
        <v/>
      </c>
      <c r="AZ76" s="25" t="str">
        <f t="shared" si="62"/>
        <v/>
      </c>
      <c r="BA76" s="25" t="str">
        <f t="shared" si="43"/>
        <v/>
      </c>
      <c r="BB76" s="25" t="str">
        <f>IF($AQ76="","",HLOOKUP($AQ76,'4.参照データ'!$B$5:$AD$14,8,FALSE)+1)</f>
        <v/>
      </c>
      <c r="BC76" s="25" t="str">
        <f>IF($AQ76="","",HLOOKUP($AQ76,'4.参照データ'!$B$5:$AD$14,10,FALSE)+BB76)</f>
        <v/>
      </c>
      <c r="BD76" s="25" t="str">
        <f t="shared" si="63"/>
        <v/>
      </c>
      <c r="BE76" s="25" t="str">
        <f t="shared" si="64"/>
        <v/>
      </c>
      <c r="BF76" s="25" t="str">
        <f t="shared" si="65"/>
        <v/>
      </c>
      <c r="BG76" s="25" t="str">
        <f t="shared" si="49"/>
        <v/>
      </c>
      <c r="BH76" s="28" t="str">
        <f>IF($AD76="","",INDEX('3.洗い替え職務給表'!$B$6:$HW$56,MATCH('1.メイン'!$BE76,'3.洗い替え職務給表'!$B$6:$B$56,0),MATCH('1.メイン'!$BG76,'3.洗い替え職務給表'!$B$6:$HW$6,0)))</f>
        <v/>
      </c>
      <c r="BI76" s="29" t="str">
        <f t="shared" si="50"/>
        <v/>
      </c>
      <c r="BJ76" s="563"/>
      <c r="BK76" s="563"/>
      <c r="BL76" s="563"/>
      <c r="BM76" s="563"/>
      <c r="BN76" s="563"/>
      <c r="BO76" s="563"/>
      <c r="BP76" s="59" t="str">
        <f t="shared" si="44"/>
        <v/>
      </c>
      <c r="BQ76" s="56" t="str">
        <f t="shared" si="51"/>
        <v/>
      </c>
      <c r="BR76" s="236" t="str">
        <f t="shared" si="52"/>
        <v/>
      </c>
    </row>
    <row r="77" spans="1:70" x14ac:dyDescent="0.15">
      <c r="A77" s="62" t="str">
        <f>IF(C77="","",COUNTA($C$10:C77))</f>
        <v/>
      </c>
      <c r="B77" s="559"/>
      <c r="C77" s="559"/>
      <c r="D77" s="560"/>
      <c r="E77" s="560" t="s">
        <v>72</v>
      </c>
      <c r="F77" s="560"/>
      <c r="G77" s="559"/>
      <c r="H77" s="559"/>
      <c r="I77" s="561"/>
      <c r="J77" s="561"/>
      <c r="K77" s="53" t="str">
        <f t="shared" si="66"/>
        <v/>
      </c>
      <c r="L77" s="53" t="str">
        <f t="shared" si="67"/>
        <v/>
      </c>
      <c r="M77" s="53" t="str">
        <f t="shared" si="68"/>
        <v/>
      </c>
      <c r="N77" s="53" t="str">
        <f t="shared" si="69"/>
        <v/>
      </c>
      <c r="O77" s="562" t="s">
        <v>72</v>
      </c>
      <c r="P77" s="562"/>
      <c r="Q77" s="56" t="str">
        <f t="shared" si="45"/>
        <v/>
      </c>
      <c r="R77" s="563"/>
      <c r="S77" s="563"/>
      <c r="T77" s="563"/>
      <c r="U77" s="563"/>
      <c r="V77" s="563"/>
      <c r="W77" s="563"/>
      <c r="X77" s="59" t="str">
        <f t="shared" si="46"/>
        <v/>
      </c>
      <c r="Y77" s="235" t="str">
        <f t="shared" si="47"/>
        <v/>
      </c>
      <c r="Z77" s="230" t="str">
        <f t="shared" si="38"/>
        <v/>
      </c>
      <c r="AA77" s="104" t="str">
        <f t="shared" si="39"/>
        <v/>
      </c>
      <c r="AB77" s="104" t="str">
        <f t="shared" si="40"/>
        <v/>
      </c>
      <c r="AC77" s="104" t="str">
        <f t="shared" si="41"/>
        <v/>
      </c>
      <c r="AD77" s="107" t="str">
        <f t="shared" si="42"/>
        <v/>
      </c>
      <c r="AE77" s="564"/>
      <c r="AF77" s="105" t="str">
        <f t="shared" si="53"/>
        <v/>
      </c>
      <c r="AG77" s="105" t="str">
        <f t="shared" si="54"/>
        <v/>
      </c>
      <c r="AH77" s="105" t="str">
        <f>IF($AD77="","",HLOOKUP($AD77,'4.参照データ'!$B$5:$AD$14,8,FALSE)+1)</f>
        <v/>
      </c>
      <c r="AI77" s="105" t="str">
        <f>IF($AD77="","",HLOOKUP($AD77,'4.参照データ'!$B$5:$AD$14,10,FALSE)+AH77)</f>
        <v/>
      </c>
      <c r="AJ77" s="105" t="str">
        <f t="shared" si="55"/>
        <v/>
      </c>
      <c r="AK77" s="150" t="str">
        <f>IF($AD77="","",INDEX('3.洗い替え職務給表'!$B$6:$HW$56,MATCH('1.メイン'!$AG77,'3.洗い替え職務給表'!$B$6:$B$56,0),MATCH('1.メイン'!$AJ77,'3.洗い替え職務給表'!$B$6:$HW$6,0)))</f>
        <v/>
      </c>
      <c r="AL77" s="228" t="str">
        <f t="shared" si="56"/>
        <v/>
      </c>
      <c r="AM77" s="195" t="str">
        <f t="shared" si="48"/>
        <v/>
      </c>
      <c r="AN77" s="25" t="str">
        <f t="shared" si="57"/>
        <v/>
      </c>
      <c r="AO77" s="568"/>
      <c r="AP77" s="568"/>
      <c r="AQ77" s="66" t="str">
        <f t="shared" si="58"/>
        <v/>
      </c>
      <c r="AR77" s="66" t="str">
        <f>IF($C77="","",IF($AN77=$AQ77,"",IF(HLOOKUP($AQ77,'4.参照データ'!$B$5:$AD$14,4,FALSE)="",HLOOKUP($AQ77,'4.参照データ'!$B$5:$AD$14,5,FALSE),HLOOKUP($AQ77,'4.参照データ'!$B$5:$AD$14,4,FALSE))))</f>
        <v/>
      </c>
      <c r="AS77" s="66" t="str">
        <f t="shared" si="59"/>
        <v/>
      </c>
      <c r="AT77" s="27" t="str">
        <f>IF($AQ77="","",($AS77-HLOOKUP($AQ77,'4.参照データ'!$B$5:$AD$14,6,FALSE)))</f>
        <v/>
      </c>
      <c r="AU77" s="25" t="str">
        <f>IF($AQ77="","",IF($AO77="",$AG77,IF(ROUNDUP($AT77/HLOOKUP($AQ77,'4.参照データ'!$B$5:$AD$14,7,FALSE),0)&lt;=0,1,ROUNDUP($AT77/HLOOKUP($AQ77,'4.参照データ'!$B$5:$AD$14,7,FALSE),0)+1)))</f>
        <v/>
      </c>
      <c r="AV77" s="25" t="str">
        <f t="shared" si="60"/>
        <v/>
      </c>
      <c r="AW77" s="96" t="str">
        <f>IF($AQ77="","",($AV77-1)*HLOOKUP($AQ77,'4.参照データ'!$B$5:$AD$14,7,FALSE))</f>
        <v/>
      </c>
      <c r="AX77" s="27" t="str">
        <f t="shared" si="61"/>
        <v/>
      </c>
      <c r="AY77" s="25" t="str">
        <f>IF($AQ77="","",IF($AO77="",0,IF($AX77&lt;=0,0,ROUNDUP($AX77/HLOOKUP($AQ77,'4.参照データ'!$B$5:$AD$14,9,FALSE),0))))</f>
        <v/>
      </c>
      <c r="AZ77" s="25" t="str">
        <f t="shared" si="62"/>
        <v/>
      </c>
      <c r="BA77" s="25" t="str">
        <f t="shared" si="43"/>
        <v/>
      </c>
      <c r="BB77" s="25" t="str">
        <f>IF($AQ77="","",HLOOKUP($AQ77,'4.参照データ'!$B$5:$AD$14,8,FALSE)+1)</f>
        <v/>
      </c>
      <c r="BC77" s="25" t="str">
        <f>IF($AQ77="","",HLOOKUP($AQ77,'4.参照データ'!$B$5:$AD$14,10,FALSE)+BB77)</f>
        <v/>
      </c>
      <c r="BD77" s="25" t="str">
        <f t="shared" si="63"/>
        <v/>
      </c>
      <c r="BE77" s="25" t="str">
        <f t="shared" si="64"/>
        <v/>
      </c>
      <c r="BF77" s="25" t="str">
        <f t="shared" si="65"/>
        <v/>
      </c>
      <c r="BG77" s="25" t="str">
        <f t="shared" si="49"/>
        <v/>
      </c>
      <c r="BH77" s="28" t="str">
        <f>IF($AD77="","",INDEX('3.洗い替え職務給表'!$B$6:$HW$56,MATCH('1.メイン'!$BE77,'3.洗い替え職務給表'!$B$6:$B$56,0),MATCH('1.メイン'!$BG77,'3.洗い替え職務給表'!$B$6:$HW$6,0)))</f>
        <v/>
      </c>
      <c r="BI77" s="29" t="str">
        <f t="shared" si="50"/>
        <v/>
      </c>
      <c r="BJ77" s="563"/>
      <c r="BK77" s="563"/>
      <c r="BL77" s="563"/>
      <c r="BM77" s="563"/>
      <c r="BN77" s="563"/>
      <c r="BO77" s="563"/>
      <c r="BP77" s="59" t="str">
        <f t="shared" si="44"/>
        <v/>
      </c>
      <c r="BQ77" s="56" t="str">
        <f t="shared" si="51"/>
        <v/>
      </c>
      <c r="BR77" s="236" t="str">
        <f t="shared" si="52"/>
        <v/>
      </c>
    </row>
    <row r="78" spans="1:70" x14ac:dyDescent="0.15">
      <c r="A78" s="62" t="str">
        <f>IF(C78="","",COUNTA($C$10:C78))</f>
        <v/>
      </c>
      <c r="B78" s="559"/>
      <c r="C78" s="559"/>
      <c r="D78" s="560"/>
      <c r="E78" s="560" t="s">
        <v>72</v>
      </c>
      <c r="F78" s="560"/>
      <c r="G78" s="559"/>
      <c r="H78" s="559"/>
      <c r="I78" s="561"/>
      <c r="J78" s="561"/>
      <c r="K78" s="53" t="str">
        <f t="shared" si="66"/>
        <v/>
      </c>
      <c r="L78" s="53" t="str">
        <f t="shared" si="67"/>
        <v/>
      </c>
      <c r="M78" s="53" t="str">
        <f t="shared" si="68"/>
        <v/>
      </c>
      <c r="N78" s="53" t="str">
        <f t="shared" si="69"/>
        <v/>
      </c>
      <c r="O78" s="562" t="s">
        <v>72</v>
      </c>
      <c r="P78" s="562"/>
      <c r="Q78" s="56" t="str">
        <f t="shared" si="45"/>
        <v/>
      </c>
      <c r="R78" s="563"/>
      <c r="S78" s="563"/>
      <c r="T78" s="563"/>
      <c r="U78" s="563"/>
      <c r="V78" s="563"/>
      <c r="W78" s="563"/>
      <c r="X78" s="59" t="str">
        <f t="shared" si="46"/>
        <v/>
      </c>
      <c r="Y78" s="235" t="str">
        <f t="shared" si="47"/>
        <v/>
      </c>
      <c r="Z78" s="230" t="str">
        <f t="shared" si="38"/>
        <v/>
      </c>
      <c r="AA78" s="104" t="str">
        <f t="shared" si="39"/>
        <v/>
      </c>
      <c r="AB78" s="104" t="str">
        <f t="shared" si="40"/>
        <v/>
      </c>
      <c r="AC78" s="104" t="str">
        <f t="shared" si="41"/>
        <v/>
      </c>
      <c r="AD78" s="107" t="str">
        <f t="shared" si="42"/>
        <v/>
      </c>
      <c r="AE78" s="564"/>
      <c r="AF78" s="105" t="str">
        <f t="shared" si="53"/>
        <v/>
      </c>
      <c r="AG78" s="105" t="str">
        <f t="shared" si="54"/>
        <v/>
      </c>
      <c r="AH78" s="105" t="str">
        <f>IF($AD78="","",HLOOKUP($AD78,'4.参照データ'!$B$5:$AD$14,8,FALSE)+1)</f>
        <v/>
      </c>
      <c r="AI78" s="105" t="str">
        <f>IF($AD78="","",HLOOKUP($AD78,'4.参照データ'!$B$5:$AD$14,10,FALSE)+AH78)</f>
        <v/>
      </c>
      <c r="AJ78" s="105" t="str">
        <f t="shared" si="55"/>
        <v/>
      </c>
      <c r="AK78" s="150" t="str">
        <f>IF($AD78="","",INDEX('3.洗い替え職務給表'!$B$6:$HW$56,MATCH('1.メイン'!$AG78,'3.洗い替え職務給表'!$B$6:$B$56,0),MATCH('1.メイン'!$AJ78,'3.洗い替え職務給表'!$B$6:$HW$6,0)))</f>
        <v/>
      </c>
      <c r="AL78" s="228" t="str">
        <f t="shared" si="56"/>
        <v/>
      </c>
      <c r="AM78" s="195" t="str">
        <f t="shared" si="48"/>
        <v/>
      </c>
      <c r="AN78" s="25" t="str">
        <f t="shared" si="57"/>
        <v/>
      </c>
      <c r="AO78" s="568"/>
      <c r="AP78" s="568"/>
      <c r="AQ78" s="66" t="str">
        <f t="shared" si="58"/>
        <v/>
      </c>
      <c r="AR78" s="66" t="str">
        <f>IF($C78="","",IF($AN78=$AQ78,"",IF(HLOOKUP($AQ78,'4.参照データ'!$B$5:$AD$14,4,FALSE)="",HLOOKUP($AQ78,'4.参照データ'!$B$5:$AD$14,5,FALSE),HLOOKUP($AQ78,'4.参照データ'!$B$5:$AD$14,4,FALSE))))</f>
        <v/>
      </c>
      <c r="AS78" s="66" t="str">
        <f t="shared" si="59"/>
        <v/>
      </c>
      <c r="AT78" s="27" t="str">
        <f>IF($AQ78="","",($AS78-HLOOKUP($AQ78,'4.参照データ'!$B$5:$AD$14,6,FALSE)))</f>
        <v/>
      </c>
      <c r="AU78" s="25" t="str">
        <f>IF($AQ78="","",IF($AO78="",$AG78,IF(ROUNDUP($AT78/HLOOKUP($AQ78,'4.参照データ'!$B$5:$AD$14,7,FALSE),0)&lt;=0,1,ROUNDUP($AT78/HLOOKUP($AQ78,'4.参照データ'!$B$5:$AD$14,7,FALSE),0)+1)))</f>
        <v/>
      </c>
      <c r="AV78" s="25" t="str">
        <f t="shared" si="60"/>
        <v/>
      </c>
      <c r="AW78" s="96" t="str">
        <f>IF($AQ78="","",($AV78-1)*HLOOKUP($AQ78,'4.参照データ'!$B$5:$AD$14,7,FALSE))</f>
        <v/>
      </c>
      <c r="AX78" s="27" t="str">
        <f t="shared" si="61"/>
        <v/>
      </c>
      <c r="AY78" s="25" t="str">
        <f>IF($AQ78="","",IF($AO78="",0,IF($AX78&lt;=0,0,ROUNDUP($AX78/HLOOKUP($AQ78,'4.参照データ'!$B$5:$AD$14,9,FALSE),0))))</f>
        <v/>
      </c>
      <c r="AZ78" s="25" t="str">
        <f t="shared" si="62"/>
        <v/>
      </c>
      <c r="BA78" s="25" t="str">
        <f t="shared" si="43"/>
        <v/>
      </c>
      <c r="BB78" s="25" t="str">
        <f>IF($AQ78="","",HLOOKUP($AQ78,'4.参照データ'!$B$5:$AD$14,8,FALSE)+1)</f>
        <v/>
      </c>
      <c r="BC78" s="25" t="str">
        <f>IF($AQ78="","",HLOOKUP($AQ78,'4.参照データ'!$B$5:$AD$14,10,FALSE)+BB78)</f>
        <v/>
      </c>
      <c r="BD78" s="25" t="str">
        <f t="shared" si="63"/>
        <v/>
      </c>
      <c r="BE78" s="25" t="str">
        <f t="shared" si="64"/>
        <v/>
      </c>
      <c r="BF78" s="25" t="str">
        <f t="shared" si="65"/>
        <v/>
      </c>
      <c r="BG78" s="25" t="str">
        <f t="shared" si="49"/>
        <v/>
      </c>
      <c r="BH78" s="28" t="str">
        <f>IF($AD78="","",INDEX('3.洗い替え職務給表'!$B$6:$HW$56,MATCH('1.メイン'!$BE78,'3.洗い替え職務給表'!$B$6:$B$56,0),MATCH('1.メイン'!$BG78,'3.洗い替え職務給表'!$B$6:$HW$6,0)))</f>
        <v/>
      </c>
      <c r="BI78" s="29" t="str">
        <f t="shared" si="50"/>
        <v/>
      </c>
      <c r="BJ78" s="563"/>
      <c r="BK78" s="563"/>
      <c r="BL78" s="563"/>
      <c r="BM78" s="563"/>
      <c r="BN78" s="563"/>
      <c r="BO78" s="563"/>
      <c r="BP78" s="59" t="str">
        <f t="shared" si="44"/>
        <v/>
      </c>
      <c r="BQ78" s="56" t="str">
        <f t="shared" si="51"/>
        <v/>
      </c>
      <c r="BR78" s="236" t="str">
        <f t="shared" si="52"/>
        <v/>
      </c>
    </row>
    <row r="79" spans="1:70" x14ac:dyDescent="0.15">
      <c r="A79" s="62" t="str">
        <f>IF(C79="","",COUNTA($C$10:C79))</f>
        <v/>
      </c>
      <c r="B79" s="559"/>
      <c r="C79" s="559"/>
      <c r="D79" s="560"/>
      <c r="E79" s="560" t="s">
        <v>72</v>
      </c>
      <c r="F79" s="560"/>
      <c r="G79" s="559"/>
      <c r="H79" s="559"/>
      <c r="I79" s="561"/>
      <c r="J79" s="561"/>
      <c r="K79" s="53" t="str">
        <f t="shared" si="66"/>
        <v/>
      </c>
      <c r="L79" s="53" t="str">
        <f t="shared" si="67"/>
        <v/>
      </c>
      <c r="M79" s="53" t="str">
        <f t="shared" si="68"/>
        <v/>
      </c>
      <c r="N79" s="53" t="str">
        <f t="shared" si="69"/>
        <v/>
      </c>
      <c r="O79" s="562" t="s">
        <v>72</v>
      </c>
      <c r="P79" s="562"/>
      <c r="Q79" s="56" t="str">
        <f t="shared" si="45"/>
        <v/>
      </c>
      <c r="R79" s="563"/>
      <c r="S79" s="563"/>
      <c r="T79" s="563"/>
      <c r="U79" s="563"/>
      <c r="V79" s="563"/>
      <c r="W79" s="563"/>
      <c r="X79" s="59" t="str">
        <f t="shared" si="46"/>
        <v/>
      </c>
      <c r="Y79" s="235" t="str">
        <f t="shared" si="47"/>
        <v/>
      </c>
      <c r="Z79" s="230" t="str">
        <f t="shared" si="38"/>
        <v/>
      </c>
      <c r="AA79" s="104" t="str">
        <f t="shared" si="39"/>
        <v/>
      </c>
      <c r="AB79" s="104" t="str">
        <f t="shared" si="40"/>
        <v/>
      </c>
      <c r="AC79" s="104" t="str">
        <f t="shared" si="41"/>
        <v/>
      </c>
      <c r="AD79" s="107" t="str">
        <f t="shared" si="42"/>
        <v/>
      </c>
      <c r="AE79" s="564"/>
      <c r="AF79" s="105" t="str">
        <f t="shared" si="53"/>
        <v/>
      </c>
      <c r="AG79" s="105" t="str">
        <f t="shared" si="54"/>
        <v/>
      </c>
      <c r="AH79" s="105" t="str">
        <f>IF($AD79="","",HLOOKUP($AD79,'4.参照データ'!$B$5:$AD$14,8,FALSE)+1)</f>
        <v/>
      </c>
      <c r="AI79" s="105" t="str">
        <f>IF($AD79="","",HLOOKUP($AD79,'4.参照データ'!$B$5:$AD$14,10,FALSE)+AH79)</f>
        <v/>
      </c>
      <c r="AJ79" s="105" t="str">
        <f t="shared" si="55"/>
        <v/>
      </c>
      <c r="AK79" s="150" t="str">
        <f>IF($AD79="","",INDEX('3.洗い替え職務給表'!$B$6:$HW$56,MATCH('1.メイン'!$AG79,'3.洗い替え職務給表'!$B$6:$B$56,0),MATCH('1.メイン'!$AJ79,'3.洗い替え職務給表'!$B$6:$HW$6,0)))</f>
        <v/>
      </c>
      <c r="AL79" s="228" t="str">
        <f t="shared" si="56"/>
        <v/>
      </c>
      <c r="AM79" s="195" t="str">
        <f t="shared" si="48"/>
        <v/>
      </c>
      <c r="AN79" s="25" t="str">
        <f t="shared" si="57"/>
        <v/>
      </c>
      <c r="AO79" s="568"/>
      <c r="AP79" s="568"/>
      <c r="AQ79" s="66" t="str">
        <f t="shared" si="58"/>
        <v/>
      </c>
      <c r="AR79" s="66" t="str">
        <f>IF($C79="","",IF($AN79=$AQ79,"",IF(HLOOKUP($AQ79,'4.参照データ'!$B$5:$AD$14,4,FALSE)="",HLOOKUP($AQ79,'4.参照データ'!$B$5:$AD$14,5,FALSE),HLOOKUP($AQ79,'4.参照データ'!$B$5:$AD$14,4,FALSE))))</f>
        <v/>
      </c>
      <c r="AS79" s="66" t="str">
        <f t="shared" si="59"/>
        <v/>
      </c>
      <c r="AT79" s="27" t="str">
        <f>IF($AQ79="","",($AS79-HLOOKUP($AQ79,'4.参照データ'!$B$5:$AD$14,6,FALSE)))</f>
        <v/>
      </c>
      <c r="AU79" s="25" t="str">
        <f>IF($AQ79="","",IF($AO79="",$AG79,IF(ROUNDUP($AT79/HLOOKUP($AQ79,'4.参照データ'!$B$5:$AD$14,7,FALSE),0)&lt;=0,1,ROUNDUP($AT79/HLOOKUP($AQ79,'4.参照データ'!$B$5:$AD$14,7,FALSE),0)+1)))</f>
        <v/>
      </c>
      <c r="AV79" s="25" t="str">
        <f t="shared" si="60"/>
        <v/>
      </c>
      <c r="AW79" s="96" t="str">
        <f>IF($AQ79="","",($AV79-1)*HLOOKUP($AQ79,'4.参照データ'!$B$5:$AD$14,7,FALSE))</f>
        <v/>
      </c>
      <c r="AX79" s="27" t="str">
        <f t="shared" si="61"/>
        <v/>
      </c>
      <c r="AY79" s="25" t="str">
        <f>IF($AQ79="","",IF($AO79="",0,IF($AX79&lt;=0,0,ROUNDUP($AX79/HLOOKUP($AQ79,'4.参照データ'!$B$5:$AD$14,9,FALSE),0))))</f>
        <v/>
      </c>
      <c r="AZ79" s="25" t="str">
        <f t="shared" si="62"/>
        <v/>
      </c>
      <c r="BA79" s="25" t="str">
        <f t="shared" si="43"/>
        <v/>
      </c>
      <c r="BB79" s="25" t="str">
        <f>IF($AQ79="","",HLOOKUP($AQ79,'4.参照データ'!$B$5:$AD$14,8,FALSE)+1)</f>
        <v/>
      </c>
      <c r="BC79" s="25" t="str">
        <f>IF($AQ79="","",HLOOKUP($AQ79,'4.参照データ'!$B$5:$AD$14,10,FALSE)+BB79)</f>
        <v/>
      </c>
      <c r="BD79" s="25" t="str">
        <f t="shared" si="63"/>
        <v/>
      </c>
      <c r="BE79" s="25" t="str">
        <f t="shared" si="64"/>
        <v/>
      </c>
      <c r="BF79" s="25" t="str">
        <f t="shared" si="65"/>
        <v/>
      </c>
      <c r="BG79" s="25" t="str">
        <f t="shared" si="49"/>
        <v/>
      </c>
      <c r="BH79" s="28" t="str">
        <f>IF($AD79="","",INDEX('3.洗い替え職務給表'!$B$6:$HW$56,MATCH('1.メイン'!$BE79,'3.洗い替え職務給表'!$B$6:$B$56,0),MATCH('1.メイン'!$BG79,'3.洗い替え職務給表'!$B$6:$HW$6,0)))</f>
        <v/>
      </c>
      <c r="BI79" s="29" t="str">
        <f t="shared" si="50"/>
        <v/>
      </c>
      <c r="BJ79" s="563"/>
      <c r="BK79" s="563"/>
      <c r="BL79" s="563"/>
      <c r="BM79" s="563"/>
      <c r="BN79" s="563"/>
      <c r="BO79" s="563"/>
      <c r="BP79" s="59" t="str">
        <f t="shared" si="44"/>
        <v/>
      </c>
      <c r="BQ79" s="56" t="str">
        <f t="shared" si="51"/>
        <v/>
      </c>
      <c r="BR79" s="236" t="str">
        <f t="shared" si="52"/>
        <v/>
      </c>
    </row>
    <row r="80" spans="1:70" x14ac:dyDescent="0.15">
      <c r="A80" s="62" t="str">
        <f>IF(C80="","",COUNTA($C$10:C80))</f>
        <v/>
      </c>
      <c r="B80" s="559"/>
      <c r="C80" s="559"/>
      <c r="D80" s="560"/>
      <c r="E80" s="560" t="s">
        <v>72</v>
      </c>
      <c r="F80" s="560"/>
      <c r="G80" s="559"/>
      <c r="H80" s="559"/>
      <c r="I80" s="561"/>
      <c r="J80" s="561"/>
      <c r="K80" s="53" t="str">
        <f t="shared" si="66"/>
        <v/>
      </c>
      <c r="L80" s="53" t="str">
        <f t="shared" si="67"/>
        <v/>
      </c>
      <c r="M80" s="53" t="str">
        <f t="shared" si="68"/>
        <v/>
      </c>
      <c r="N80" s="53" t="str">
        <f t="shared" si="69"/>
        <v/>
      </c>
      <c r="O80" s="562" t="s">
        <v>72</v>
      </c>
      <c r="P80" s="562"/>
      <c r="Q80" s="56" t="str">
        <f t="shared" si="45"/>
        <v/>
      </c>
      <c r="R80" s="563"/>
      <c r="S80" s="563"/>
      <c r="T80" s="563"/>
      <c r="U80" s="563"/>
      <c r="V80" s="563"/>
      <c r="W80" s="563"/>
      <c r="X80" s="59" t="str">
        <f t="shared" si="46"/>
        <v/>
      </c>
      <c r="Y80" s="235" t="str">
        <f t="shared" si="47"/>
        <v/>
      </c>
      <c r="Z80" s="230" t="str">
        <f t="shared" si="38"/>
        <v/>
      </c>
      <c r="AA80" s="104" t="str">
        <f t="shared" si="39"/>
        <v/>
      </c>
      <c r="AB80" s="104" t="str">
        <f t="shared" si="40"/>
        <v/>
      </c>
      <c r="AC80" s="104" t="str">
        <f t="shared" si="41"/>
        <v/>
      </c>
      <c r="AD80" s="107" t="str">
        <f t="shared" si="42"/>
        <v/>
      </c>
      <c r="AE80" s="564"/>
      <c r="AF80" s="105" t="str">
        <f t="shared" si="53"/>
        <v/>
      </c>
      <c r="AG80" s="105" t="str">
        <f t="shared" si="54"/>
        <v/>
      </c>
      <c r="AH80" s="105" t="str">
        <f>IF($AD80="","",HLOOKUP($AD80,'4.参照データ'!$B$5:$AD$14,8,FALSE)+1)</f>
        <v/>
      </c>
      <c r="AI80" s="105" t="str">
        <f>IF($AD80="","",HLOOKUP($AD80,'4.参照データ'!$B$5:$AD$14,10,FALSE)+AH80)</f>
        <v/>
      </c>
      <c r="AJ80" s="105" t="str">
        <f t="shared" si="55"/>
        <v/>
      </c>
      <c r="AK80" s="150" t="str">
        <f>IF($AD80="","",INDEX('3.洗い替え職務給表'!$B$6:$HW$56,MATCH('1.メイン'!$AG80,'3.洗い替え職務給表'!$B$6:$B$56,0),MATCH('1.メイン'!$AJ80,'3.洗い替え職務給表'!$B$6:$HW$6,0)))</f>
        <v/>
      </c>
      <c r="AL80" s="228" t="str">
        <f t="shared" si="56"/>
        <v/>
      </c>
      <c r="AM80" s="195" t="str">
        <f t="shared" si="48"/>
        <v/>
      </c>
      <c r="AN80" s="25" t="str">
        <f t="shared" si="57"/>
        <v/>
      </c>
      <c r="AO80" s="568"/>
      <c r="AP80" s="568"/>
      <c r="AQ80" s="66" t="str">
        <f t="shared" si="58"/>
        <v/>
      </c>
      <c r="AR80" s="66" t="str">
        <f>IF($C80="","",IF($AN80=$AQ80,"",IF(HLOOKUP($AQ80,'4.参照データ'!$B$5:$AD$14,4,FALSE)="",HLOOKUP($AQ80,'4.参照データ'!$B$5:$AD$14,5,FALSE),HLOOKUP($AQ80,'4.参照データ'!$B$5:$AD$14,4,FALSE))))</f>
        <v/>
      </c>
      <c r="AS80" s="66" t="str">
        <f t="shared" si="59"/>
        <v/>
      </c>
      <c r="AT80" s="27" t="str">
        <f>IF($AQ80="","",($AS80-HLOOKUP($AQ80,'4.参照データ'!$B$5:$AD$14,6,FALSE)))</f>
        <v/>
      </c>
      <c r="AU80" s="25" t="str">
        <f>IF($AQ80="","",IF($AO80="",$AG80,IF(ROUNDUP($AT80/HLOOKUP($AQ80,'4.参照データ'!$B$5:$AD$14,7,FALSE),0)&lt;=0,1,ROUNDUP($AT80/HLOOKUP($AQ80,'4.参照データ'!$B$5:$AD$14,7,FALSE),0)+1)))</f>
        <v/>
      </c>
      <c r="AV80" s="25" t="str">
        <f t="shared" si="60"/>
        <v/>
      </c>
      <c r="AW80" s="96" t="str">
        <f>IF($AQ80="","",($AV80-1)*HLOOKUP($AQ80,'4.参照データ'!$B$5:$AD$14,7,FALSE))</f>
        <v/>
      </c>
      <c r="AX80" s="27" t="str">
        <f t="shared" si="61"/>
        <v/>
      </c>
      <c r="AY80" s="25" t="str">
        <f>IF($AQ80="","",IF($AO80="",0,IF($AX80&lt;=0,0,ROUNDUP($AX80/HLOOKUP($AQ80,'4.参照データ'!$B$5:$AD$14,9,FALSE),0))))</f>
        <v/>
      </c>
      <c r="AZ80" s="25" t="str">
        <f t="shared" si="62"/>
        <v/>
      </c>
      <c r="BA80" s="25" t="str">
        <f t="shared" si="43"/>
        <v/>
      </c>
      <c r="BB80" s="25" t="str">
        <f>IF($AQ80="","",HLOOKUP($AQ80,'4.参照データ'!$B$5:$AD$14,8,FALSE)+1)</f>
        <v/>
      </c>
      <c r="BC80" s="25" t="str">
        <f>IF($AQ80="","",HLOOKUP($AQ80,'4.参照データ'!$B$5:$AD$14,10,FALSE)+BB80)</f>
        <v/>
      </c>
      <c r="BD80" s="25" t="str">
        <f t="shared" si="63"/>
        <v/>
      </c>
      <c r="BE80" s="25" t="str">
        <f t="shared" si="64"/>
        <v/>
      </c>
      <c r="BF80" s="25" t="str">
        <f t="shared" si="65"/>
        <v/>
      </c>
      <c r="BG80" s="25" t="str">
        <f t="shared" si="49"/>
        <v/>
      </c>
      <c r="BH80" s="28" t="str">
        <f>IF($AD80="","",INDEX('3.洗い替え職務給表'!$B$6:$HW$56,MATCH('1.メイン'!$BE80,'3.洗い替え職務給表'!$B$6:$B$56,0),MATCH('1.メイン'!$BG80,'3.洗い替え職務給表'!$B$6:$HW$6,0)))</f>
        <v/>
      </c>
      <c r="BI80" s="29" t="str">
        <f t="shared" si="50"/>
        <v/>
      </c>
      <c r="BJ80" s="563"/>
      <c r="BK80" s="563"/>
      <c r="BL80" s="563"/>
      <c r="BM80" s="563"/>
      <c r="BN80" s="563"/>
      <c r="BO80" s="563"/>
      <c r="BP80" s="59" t="str">
        <f t="shared" si="44"/>
        <v/>
      </c>
      <c r="BQ80" s="56" t="str">
        <f t="shared" si="51"/>
        <v/>
      </c>
      <c r="BR80" s="236" t="str">
        <f t="shared" si="52"/>
        <v/>
      </c>
    </row>
    <row r="81" spans="1:70" x14ac:dyDescent="0.15">
      <c r="A81" s="62" t="str">
        <f>IF(C81="","",COUNTA($C$10:C81))</f>
        <v/>
      </c>
      <c r="B81" s="559"/>
      <c r="C81" s="559"/>
      <c r="D81" s="560"/>
      <c r="E81" s="560" t="s">
        <v>72</v>
      </c>
      <c r="F81" s="560"/>
      <c r="G81" s="559"/>
      <c r="H81" s="559"/>
      <c r="I81" s="561"/>
      <c r="J81" s="561"/>
      <c r="K81" s="53" t="str">
        <f t="shared" si="66"/>
        <v/>
      </c>
      <c r="L81" s="53" t="str">
        <f t="shared" si="67"/>
        <v/>
      </c>
      <c r="M81" s="53" t="str">
        <f t="shared" si="68"/>
        <v/>
      </c>
      <c r="N81" s="53" t="str">
        <f t="shared" si="69"/>
        <v/>
      </c>
      <c r="O81" s="562" t="s">
        <v>72</v>
      </c>
      <c r="P81" s="562"/>
      <c r="Q81" s="56" t="str">
        <f t="shared" si="45"/>
        <v/>
      </c>
      <c r="R81" s="563"/>
      <c r="S81" s="563"/>
      <c r="T81" s="563"/>
      <c r="U81" s="563"/>
      <c r="V81" s="563"/>
      <c r="W81" s="563"/>
      <c r="X81" s="59" t="str">
        <f t="shared" si="46"/>
        <v/>
      </c>
      <c r="Y81" s="235" t="str">
        <f t="shared" si="47"/>
        <v/>
      </c>
      <c r="Z81" s="230" t="str">
        <f t="shared" si="38"/>
        <v/>
      </c>
      <c r="AA81" s="104" t="str">
        <f t="shared" si="39"/>
        <v/>
      </c>
      <c r="AB81" s="104" t="str">
        <f t="shared" si="40"/>
        <v/>
      </c>
      <c r="AC81" s="104" t="str">
        <f t="shared" si="41"/>
        <v/>
      </c>
      <c r="AD81" s="107" t="str">
        <f t="shared" si="42"/>
        <v/>
      </c>
      <c r="AE81" s="564"/>
      <c r="AF81" s="105" t="str">
        <f t="shared" si="53"/>
        <v/>
      </c>
      <c r="AG81" s="105" t="str">
        <f t="shared" si="54"/>
        <v/>
      </c>
      <c r="AH81" s="105" t="str">
        <f>IF($AD81="","",HLOOKUP($AD81,'4.参照データ'!$B$5:$AD$14,8,FALSE)+1)</f>
        <v/>
      </c>
      <c r="AI81" s="105" t="str">
        <f>IF($AD81="","",HLOOKUP($AD81,'4.参照データ'!$B$5:$AD$14,10,FALSE)+AH81)</f>
        <v/>
      </c>
      <c r="AJ81" s="105" t="str">
        <f t="shared" si="55"/>
        <v/>
      </c>
      <c r="AK81" s="150" t="str">
        <f>IF($AD81="","",INDEX('3.洗い替え職務給表'!$B$6:$HW$56,MATCH('1.メイン'!$AG81,'3.洗い替え職務給表'!$B$6:$B$56,0),MATCH('1.メイン'!$AJ81,'3.洗い替え職務給表'!$B$6:$HW$6,0)))</f>
        <v/>
      </c>
      <c r="AL81" s="228" t="str">
        <f t="shared" si="56"/>
        <v/>
      </c>
      <c r="AM81" s="195" t="str">
        <f t="shared" si="48"/>
        <v/>
      </c>
      <c r="AN81" s="25" t="str">
        <f t="shared" si="57"/>
        <v/>
      </c>
      <c r="AO81" s="568"/>
      <c r="AP81" s="568"/>
      <c r="AQ81" s="66" t="str">
        <f t="shared" si="58"/>
        <v/>
      </c>
      <c r="AR81" s="66" t="str">
        <f>IF($C81="","",IF($AN81=$AQ81,"",IF(HLOOKUP($AQ81,'4.参照データ'!$B$5:$AD$14,4,FALSE)="",HLOOKUP($AQ81,'4.参照データ'!$B$5:$AD$14,5,FALSE),HLOOKUP($AQ81,'4.参照データ'!$B$5:$AD$14,4,FALSE))))</f>
        <v/>
      </c>
      <c r="AS81" s="66" t="str">
        <f t="shared" si="59"/>
        <v/>
      </c>
      <c r="AT81" s="27" t="str">
        <f>IF($AQ81="","",($AS81-HLOOKUP($AQ81,'4.参照データ'!$B$5:$AD$14,6,FALSE)))</f>
        <v/>
      </c>
      <c r="AU81" s="25" t="str">
        <f>IF($AQ81="","",IF($AO81="",$AG81,IF(ROUNDUP($AT81/HLOOKUP($AQ81,'4.参照データ'!$B$5:$AD$14,7,FALSE),0)&lt;=0,1,ROUNDUP($AT81/HLOOKUP($AQ81,'4.参照データ'!$B$5:$AD$14,7,FALSE),0)+1)))</f>
        <v/>
      </c>
      <c r="AV81" s="25" t="str">
        <f t="shared" si="60"/>
        <v/>
      </c>
      <c r="AW81" s="96" t="str">
        <f>IF($AQ81="","",($AV81-1)*HLOOKUP($AQ81,'4.参照データ'!$B$5:$AD$14,7,FALSE))</f>
        <v/>
      </c>
      <c r="AX81" s="27" t="str">
        <f t="shared" si="61"/>
        <v/>
      </c>
      <c r="AY81" s="25" t="str">
        <f>IF($AQ81="","",IF($AO81="",0,IF($AX81&lt;=0,0,ROUNDUP($AX81/HLOOKUP($AQ81,'4.参照データ'!$B$5:$AD$14,9,FALSE),0))))</f>
        <v/>
      </c>
      <c r="AZ81" s="25" t="str">
        <f t="shared" si="62"/>
        <v/>
      </c>
      <c r="BA81" s="25" t="str">
        <f t="shared" si="43"/>
        <v/>
      </c>
      <c r="BB81" s="25" t="str">
        <f>IF($AQ81="","",HLOOKUP($AQ81,'4.参照データ'!$B$5:$AD$14,8,FALSE)+1)</f>
        <v/>
      </c>
      <c r="BC81" s="25" t="str">
        <f>IF($AQ81="","",HLOOKUP($AQ81,'4.参照データ'!$B$5:$AD$14,10,FALSE)+BB81)</f>
        <v/>
      </c>
      <c r="BD81" s="25" t="str">
        <f t="shared" si="63"/>
        <v/>
      </c>
      <c r="BE81" s="25" t="str">
        <f t="shared" si="64"/>
        <v/>
      </c>
      <c r="BF81" s="25" t="str">
        <f t="shared" si="65"/>
        <v/>
      </c>
      <c r="BG81" s="25" t="str">
        <f t="shared" si="49"/>
        <v/>
      </c>
      <c r="BH81" s="28" t="str">
        <f>IF($AD81="","",INDEX('3.洗い替え職務給表'!$B$6:$HW$56,MATCH('1.メイン'!$BE81,'3.洗い替え職務給表'!$B$6:$B$56,0),MATCH('1.メイン'!$BG81,'3.洗い替え職務給表'!$B$6:$HW$6,0)))</f>
        <v/>
      </c>
      <c r="BI81" s="29" t="str">
        <f t="shared" si="50"/>
        <v/>
      </c>
      <c r="BJ81" s="563"/>
      <c r="BK81" s="563"/>
      <c r="BL81" s="563"/>
      <c r="BM81" s="563"/>
      <c r="BN81" s="563"/>
      <c r="BO81" s="563"/>
      <c r="BP81" s="59" t="str">
        <f t="shared" si="44"/>
        <v/>
      </c>
      <c r="BQ81" s="56" t="str">
        <f t="shared" si="51"/>
        <v/>
      </c>
      <c r="BR81" s="236" t="str">
        <f t="shared" si="52"/>
        <v/>
      </c>
    </row>
    <row r="82" spans="1:70" x14ac:dyDescent="0.15">
      <c r="A82" s="62" t="str">
        <f>IF(C82="","",COUNTA($C$10:C82))</f>
        <v/>
      </c>
      <c r="B82" s="559"/>
      <c r="C82" s="559"/>
      <c r="D82" s="560"/>
      <c r="E82" s="560" t="s">
        <v>72</v>
      </c>
      <c r="F82" s="560"/>
      <c r="G82" s="559"/>
      <c r="H82" s="559"/>
      <c r="I82" s="561"/>
      <c r="J82" s="561"/>
      <c r="K82" s="53" t="str">
        <f t="shared" si="66"/>
        <v/>
      </c>
      <c r="L82" s="53" t="str">
        <f t="shared" si="67"/>
        <v/>
      </c>
      <c r="M82" s="53" t="str">
        <f t="shared" si="68"/>
        <v/>
      </c>
      <c r="N82" s="53" t="str">
        <f t="shared" si="69"/>
        <v/>
      </c>
      <c r="O82" s="562" t="s">
        <v>72</v>
      </c>
      <c r="P82" s="562"/>
      <c r="Q82" s="56" t="str">
        <f t="shared" si="45"/>
        <v/>
      </c>
      <c r="R82" s="563"/>
      <c r="S82" s="563"/>
      <c r="T82" s="563"/>
      <c r="U82" s="563"/>
      <c r="V82" s="563"/>
      <c r="W82" s="563"/>
      <c r="X82" s="59" t="str">
        <f t="shared" si="46"/>
        <v/>
      </c>
      <c r="Y82" s="235" t="str">
        <f t="shared" si="47"/>
        <v/>
      </c>
      <c r="Z82" s="230" t="str">
        <f t="shared" si="38"/>
        <v/>
      </c>
      <c r="AA82" s="104" t="str">
        <f t="shared" si="39"/>
        <v/>
      </c>
      <c r="AB82" s="104" t="str">
        <f t="shared" si="40"/>
        <v/>
      </c>
      <c r="AC82" s="104" t="str">
        <f t="shared" si="41"/>
        <v/>
      </c>
      <c r="AD82" s="107" t="str">
        <f t="shared" si="42"/>
        <v/>
      </c>
      <c r="AE82" s="564"/>
      <c r="AF82" s="105" t="str">
        <f t="shared" si="53"/>
        <v/>
      </c>
      <c r="AG82" s="105" t="str">
        <f t="shared" si="54"/>
        <v/>
      </c>
      <c r="AH82" s="105" t="str">
        <f>IF($AD82="","",HLOOKUP($AD82,'4.参照データ'!$B$5:$AD$14,8,FALSE)+1)</f>
        <v/>
      </c>
      <c r="AI82" s="105" t="str">
        <f>IF($AD82="","",HLOOKUP($AD82,'4.参照データ'!$B$5:$AD$14,10,FALSE)+AH82)</f>
        <v/>
      </c>
      <c r="AJ82" s="105" t="str">
        <f t="shared" si="55"/>
        <v/>
      </c>
      <c r="AK82" s="150" t="str">
        <f>IF($AD82="","",INDEX('3.洗い替え職務給表'!$B$6:$HW$56,MATCH('1.メイン'!$AG82,'3.洗い替え職務給表'!$B$6:$B$56,0),MATCH('1.メイン'!$AJ82,'3.洗い替え職務給表'!$B$6:$HW$6,0)))</f>
        <v/>
      </c>
      <c r="AL82" s="228" t="str">
        <f t="shared" si="56"/>
        <v/>
      </c>
      <c r="AM82" s="195" t="str">
        <f t="shared" si="48"/>
        <v/>
      </c>
      <c r="AN82" s="25" t="str">
        <f t="shared" si="57"/>
        <v/>
      </c>
      <c r="AO82" s="568"/>
      <c r="AP82" s="568"/>
      <c r="AQ82" s="66" t="str">
        <f t="shared" si="58"/>
        <v/>
      </c>
      <c r="AR82" s="66" t="str">
        <f>IF($C82="","",IF($AN82=$AQ82,"",IF(HLOOKUP($AQ82,'4.参照データ'!$B$5:$AD$14,4,FALSE)="",HLOOKUP($AQ82,'4.参照データ'!$B$5:$AD$14,5,FALSE),HLOOKUP($AQ82,'4.参照データ'!$B$5:$AD$14,4,FALSE))))</f>
        <v/>
      </c>
      <c r="AS82" s="66" t="str">
        <f t="shared" si="59"/>
        <v/>
      </c>
      <c r="AT82" s="27" t="str">
        <f>IF($AQ82="","",($AS82-HLOOKUP($AQ82,'4.参照データ'!$B$5:$AD$14,6,FALSE)))</f>
        <v/>
      </c>
      <c r="AU82" s="25" t="str">
        <f>IF($AQ82="","",IF($AO82="",$AG82,IF(ROUNDUP($AT82/HLOOKUP($AQ82,'4.参照データ'!$B$5:$AD$14,7,FALSE),0)&lt;=0,1,ROUNDUP($AT82/HLOOKUP($AQ82,'4.参照データ'!$B$5:$AD$14,7,FALSE),0)+1)))</f>
        <v/>
      </c>
      <c r="AV82" s="25" t="str">
        <f t="shared" si="60"/>
        <v/>
      </c>
      <c r="AW82" s="96" t="str">
        <f>IF($AQ82="","",($AV82-1)*HLOOKUP($AQ82,'4.参照データ'!$B$5:$AD$14,7,FALSE))</f>
        <v/>
      </c>
      <c r="AX82" s="27" t="str">
        <f t="shared" si="61"/>
        <v/>
      </c>
      <c r="AY82" s="25" t="str">
        <f>IF($AQ82="","",IF($AO82="",0,IF($AX82&lt;=0,0,ROUNDUP($AX82/HLOOKUP($AQ82,'4.参照データ'!$B$5:$AD$14,9,FALSE),0))))</f>
        <v/>
      </c>
      <c r="AZ82" s="25" t="str">
        <f t="shared" si="62"/>
        <v/>
      </c>
      <c r="BA82" s="25" t="str">
        <f t="shared" si="43"/>
        <v/>
      </c>
      <c r="BB82" s="25" t="str">
        <f>IF($AQ82="","",HLOOKUP($AQ82,'4.参照データ'!$B$5:$AD$14,8,FALSE)+1)</f>
        <v/>
      </c>
      <c r="BC82" s="25" t="str">
        <f>IF($AQ82="","",HLOOKUP($AQ82,'4.参照データ'!$B$5:$AD$14,10,FALSE)+BB82)</f>
        <v/>
      </c>
      <c r="BD82" s="25" t="str">
        <f t="shared" si="63"/>
        <v/>
      </c>
      <c r="BE82" s="25" t="str">
        <f t="shared" si="64"/>
        <v/>
      </c>
      <c r="BF82" s="25" t="str">
        <f t="shared" si="65"/>
        <v/>
      </c>
      <c r="BG82" s="25" t="str">
        <f t="shared" si="49"/>
        <v/>
      </c>
      <c r="BH82" s="28" t="str">
        <f>IF($AD82="","",INDEX('3.洗い替え職務給表'!$B$6:$HW$56,MATCH('1.メイン'!$BE82,'3.洗い替え職務給表'!$B$6:$B$56,0),MATCH('1.メイン'!$BG82,'3.洗い替え職務給表'!$B$6:$HW$6,0)))</f>
        <v/>
      </c>
      <c r="BI82" s="29" t="str">
        <f t="shared" si="50"/>
        <v/>
      </c>
      <c r="BJ82" s="563"/>
      <c r="BK82" s="563"/>
      <c r="BL82" s="563"/>
      <c r="BM82" s="563"/>
      <c r="BN82" s="563"/>
      <c r="BO82" s="563"/>
      <c r="BP82" s="59" t="str">
        <f t="shared" si="44"/>
        <v/>
      </c>
      <c r="BQ82" s="56" t="str">
        <f t="shared" si="51"/>
        <v/>
      </c>
      <c r="BR82" s="236" t="str">
        <f t="shared" si="52"/>
        <v/>
      </c>
    </row>
    <row r="83" spans="1:70" x14ac:dyDescent="0.15">
      <c r="A83" s="62" t="str">
        <f>IF(C83="","",COUNTA($C$10:C83))</f>
        <v/>
      </c>
      <c r="B83" s="559"/>
      <c r="C83" s="559"/>
      <c r="D83" s="560"/>
      <c r="E83" s="560" t="s">
        <v>72</v>
      </c>
      <c r="F83" s="560"/>
      <c r="G83" s="559"/>
      <c r="H83" s="559"/>
      <c r="I83" s="561"/>
      <c r="J83" s="561"/>
      <c r="K83" s="53" t="str">
        <f t="shared" si="66"/>
        <v/>
      </c>
      <c r="L83" s="53" t="str">
        <f t="shared" si="67"/>
        <v/>
      </c>
      <c r="M83" s="53" t="str">
        <f t="shared" si="68"/>
        <v/>
      </c>
      <c r="N83" s="53" t="str">
        <f t="shared" si="69"/>
        <v/>
      </c>
      <c r="O83" s="562" t="s">
        <v>72</v>
      </c>
      <c r="P83" s="562"/>
      <c r="Q83" s="56" t="str">
        <f t="shared" si="45"/>
        <v/>
      </c>
      <c r="R83" s="563"/>
      <c r="S83" s="563"/>
      <c r="T83" s="563"/>
      <c r="U83" s="563"/>
      <c r="V83" s="563"/>
      <c r="W83" s="563"/>
      <c r="X83" s="59" t="str">
        <f t="shared" si="46"/>
        <v/>
      </c>
      <c r="Y83" s="235" t="str">
        <f t="shared" si="47"/>
        <v/>
      </c>
      <c r="Z83" s="230" t="str">
        <f t="shared" si="38"/>
        <v/>
      </c>
      <c r="AA83" s="104" t="str">
        <f t="shared" si="39"/>
        <v/>
      </c>
      <c r="AB83" s="104" t="str">
        <f t="shared" si="40"/>
        <v/>
      </c>
      <c r="AC83" s="104" t="str">
        <f t="shared" si="41"/>
        <v/>
      </c>
      <c r="AD83" s="107" t="str">
        <f t="shared" si="42"/>
        <v/>
      </c>
      <c r="AE83" s="564"/>
      <c r="AF83" s="105" t="str">
        <f t="shared" si="53"/>
        <v/>
      </c>
      <c r="AG83" s="105" t="str">
        <f t="shared" si="54"/>
        <v/>
      </c>
      <c r="AH83" s="105" t="str">
        <f>IF($AD83="","",HLOOKUP($AD83,'4.参照データ'!$B$5:$AD$14,8,FALSE)+1)</f>
        <v/>
      </c>
      <c r="AI83" s="105" t="str">
        <f>IF($AD83="","",HLOOKUP($AD83,'4.参照データ'!$B$5:$AD$14,10,FALSE)+AH83)</f>
        <v/>
      </c>
      <c r="AJ83" s="105" t="str">
        <f t="shared" si="55"/>
        <v/>
      </c>
      <c r="AK83" s="150" t="str">
        <f>IF($AD83="","",INDEX('3.洗い替え職務給表'!$B$6:$HW$56,MATCH('1.メイン'!$AG83,'3.洗い替え職務給表'!$B$6:$B$56,0),MATCH('1.メイン'!$AJ83,'3.洗い替え職務給表'!$B$6:$HW$6,0)))</f>
        <v/>
      </c>
      <c r="AL83" s="228" t="str">
        <f t="shared" si="56"/>
        <v/>
      </c>
      <c r="AM83" s="195" t="str">
        <f t="shared" si="48"/>
        <v/>
      </c>
      <c r="AN83" s="25" t="str">
        <f t="shared" si="57"/>
        <v/>
      </c>
      <c r="AO83" s="568"/>
      <c r="AP83" s="568"/>
      <c r="AQ83" s="66" t="str">
        <f t="shared" si="58"/>
        <v/>
      </c>
      <c r="AR83" s="66" t="str">
        <f>IF($C83="","",IF($AN83=$AQ83,"",IF(HLOOKUP($AQ83,'4.参照データ'!$B$5:$AD$14,4,FALSE)="",HLOOKUP($AQ83,'4.参照データ'!$B$5:$AD$14,5,FALSE),HLOOKUP($AQ83,'4.参照データ'!$B$5:$AD$14,4,FALSE))))</f>
        <v/>
      </c>
      <c r="AS83" s="66" t="str">
        <f t="shared" si="59"/>
        <v/>
      </c>
      <c r="AT83" s="27" t="str">
        <f>IF($AQ83="","",($AS83-HLOOKUP($AQ83,'4.参照データ'!$B$5:$AD$14,6,FALSE)))</f>
        <v/>
      </c>
      <c r="AU83" s="25" t="str">
        <f>IF($AQ83="","",IF($AO83="",$AG83,IF(ROUNDUP($AT83/HLOOKUP($AQ83,'4.参照データ'!$B$5:$AD$14,7,FALSE),0)&lt;=0,1,ROUNDUP($AT83/HLOOKUP($AQ83,'4.参照データ'!$B$5:$AD$14,7,FALSE),0)+1)))</f>
        <v/>
      </c>
      <c r="AV83" s="25" t="str">
        <f t="shared" si="60"/>
        <v/>
      </c>
      <c r="AW83" s="96" t="str">
        <f>IF($AQ83="","",($AV83-1)*HLOOKUP($AQ83,'4.参照データ'!$B$5:$AD$14,7,FALSE))</f>
        <v/>
      </c>
      <c r="AX83" s="27" t="str">
        <f t="shared" si="61"/>
        <v/>
      </c>
      <c r="AY83" s="25" t="str">
        <f>IF($AQ83="","",IF($AO83="",0,IF($AX83&lt;=0,0,ROUNDUP($AX83/HLOOKUP($AQ83,'4.参照データ'!$B$5:$AD$14,9,FALSE),0))))</f>
        <v/>
      </c>
      <c r="AZ83" s="25" t="str">
        <f t="shared" si="62"/>
        <v/>
      </c>
      <c r="BA83" s="25" t="str">
        <f t="shared" si="43"/>
        <v/>
      </c>
      <c r="BB83" s="25" t="str">
        <f>IF($AQ83="","",HLOOKUP($AQ83,'4.参照データ'!$B$5:$AD$14,8,FALSE)+1)</f>
        <v/>
      </c>
      <c r="BC83" s="25" t="str">
        <f>IF($AQ83="","",HLOOKUP($AQ83,'4.参照データ'!$B$5:$AD$14,10,FALSE)+BB83)</f>
        <v/>
      </c>
      <c r="BD83" s="25" t="str">
        <f t="shared" si="63"/>
        <v/>
      </c>
      <c r="BE83" s="25" t="str">
        <f t="shared" si="64"/>
        <v/>
      </c>
      <c r="BF83" s="25" t="str">
        <f t="shared" si="65"/>
        <v/>
      </c>
      <c r="BG83" s="25" t="str">
        <f t="shared" si="49"/>
        <v/>
      </c>
      <c r="BH83" s="28" t="str">
        <f>IF($AD83="","",INDEX('3.洗い替え職務給表'!$B$6:$HW$56,MATCH('1.メイン'!$BE83,'3.洗い替え職務給表'!$B$6:$B$56,0),MATCH('1.メイン'!$BG83,'3.洗い替え職務給表'!$B$6:$HW$6,0)))</f>
        <v/>
      </c>
      <c r="BI83" s="29" t="str">
        <f t="shared" si="50"/>
        <v/>
      </c>
      <c r="BJ83" s="563"/>
      <c r="BK83" s="563"/>
      <c r="BL83" s="563"/>
      <c r="BM83" s="563"/>
      <c r="BN83" s="563"/>
      <c r="BO83" s="563"/>
      <c r="BP83" s="59" t="str">
        <f t="shared" si="44"/>
        <v/>
      </c>
      <c r="BQ83" s="56" t="str">
        <f t="shared" si="51"/>
        <v/>
      </c>
      <c r="BR83" s="236" t="str">
        <f t="shared" si="52"/>
        <v/>
      </c>
    </row>
    <row r="84" spans="1:70" x14ac:dyDescent="0.15">
      <c r="A84" s="62" t="str">
        <f>IF(C84="","",COUNTA($C$10:C84))</f>
        <v/>
      </c>
      <c r="B84" s="559"/>
      <c r="C84" s="559"/>
      <c r="D84" s="560"/>
      <c r="E84" s="560" t="s">
        <v>72</v>
      </c>
      <c r="F84" s="560"/>
      <c r="G84" s="559"/>
      <c r="H84" s="559"/>
      <c r="I84" s="561"/>
      <c r="J84" s="561"/>
      <c r="K84" s="53" t="str">
        <f t="shared" si="66"/>
        <v/>
      </c>
      <c r="L84" s="53" t="str">
        <f t="shared" si="67"/>
        <v/>
      </c>
      <c r="M84" s="53" t="str">
        <f t="shared" si="68"/>
        <v/>
      </c>
      <c r="N84" s="53" t="str">
        <f t="shared" si="69"/>
        <v/>
      </c>
      <c r="O84" s="562" t="s">
        <v>72</v>
      </c>
      <c r="P84" s="562"/>
      <c r="Q84" s="56" t="str">
        <f t="shared" si="45"/>
        <v/>
      </c>
      <c r="R84" s="563"/>
      <c r="S84" s="563"/>
      <c r="T84" s="563"/>
      <c r="U84" s="563"/>
      <c r="V84" s="563"/>
      <c r="W84" s="563"/>
      <c r="X84" s="59" t="str">
        <f t="shared" si="46"/>
        <v/>
      </c>
      <c r="Y84" s="235" t="str">
        <f t="shared" si="47"/>
        <v/>
      </c>
      <c r="Z84" s="230" t="str">
        <f t="shared" si="38"/>
        <v/>
      </c>
      <c r="AA84" s="104" t="str">
        <f t="shared" si="39"/>
        <v/>
      </c>
      <c r="AB84" s="104" t="str">
        <f t="shared" si="40"/>
        <v/>
      </c>
      <c r="AC84" s="104" t="str">
        <f t="shared" si="41"/>
        <v/>
      </c>
      <c r="AD84" s="107" t="str">
        <f t="shared" si="42"/>
        <v/>
      </c>
      <c r="AE84" s="564"/>
      <c r="AF84" s="105" t="str">
        <f t="shared" si="53"/>
        <v/>
      </c>
      <c r="AG84" s="105" t="str">
        <f t="shared" si="54"/>
        <v/>
      </c>
      <c r="AH84" s="105" t="str">
        <f>IF($AD84="","",HLOOKUP($AD84,'4.参照データ'!$B$5:$AD$14,8,FALSE)+1)</f>
        <v/>
      </c>
      <c r="AI84" s="105" t="str">
        <f>IF($AD84="","",HLOOKUP($AD84,'4.参照データ'!$B$5:$AD$14,10,FALSE)+AH84)</f>
        <v/>
      </c>
      <c r="AJ84" s="105" t="str">
        <f t="shared" si="55"/>
        <v/>
      </c>
      <c r="AK84" s="150" t="str">
        <f>IF($AD84="","",INDEX('3.洗い替え職務給表'!$B$6:$HW$56,MATCH('1.メイン'!$AG84,'3.洗い替え職務給表'!$B$6:$B$56,0),MATCH('1.メイン'!$AJ84,'3.洗い替え職務給表'!$B$6:$HW$6,0)))</f>
        <v/>
      </c>
      <c r="AL84" s="228" t="str">
        <f t="shared" si="56"/>
        <v/>
      </c>
      <c r="AM84" s="195" t="str">
        <f t="shared" si="48"/>
        <v/>
      </c>
      <c r="AN84" s="25" t="str">
        <f t="shared" si="57"/>
        <v/>
      </c>
      <c r="AO84" s="568"/>
      <c r="AP84" s="568"/>
      <c r="AQ84" s="66" t="str">
        <f t="shared" si="58"/>
        <v/>
      </c>
      <c r="AR84" s="66" t="str">
        <f>IF($C84="","",IF($AN84=$AQ84,"",IF(HLOOKUP($AQ84,'4.参照データ'!$B$5:$AD$14,4,FALSE)="",HLOOKUP($AQ84,'4.参照データ'!$B$5:$AD$14,5,FALSE),HLOOKUP($AQ84,'4.参照データ'!$B$5:$AD$14,4,FALSE))))</f>
        <v/>
      </c>
      <c r="AS84" s="66" t="str">
        <f t="shared" si="59"/>
        <v/>
      </c>
      <c r="AT84" s="27" t="str">
        <f>IF($AQ84="","",($AS84-HLOOKUP($AQ84,'4.参照データ'!$B$5:$AD$14,6,FALSE)))</f>
        <v/>
      </c>
      <c r="AU84" s="25" t="str">
        <f>IF($AQ84="","",IF($AO84="",$AG84,IF(ROUNDUP($AT84/HLOOKUP($AQ84,'4.参照データ'!$B$5:$AD$14,7,FALSE),0)&lt;=0,1,ROUNDUP($AT84/HLOOKUP($AQ84,'4.参照データ'!$B$5:$AD$14,7,FALSE),0)+1)))</f>
        <v/>
      </c>
      <c r="AV84" s="25" t="str">
        <f t="shared" si="60"/>
        <v/>
      </c>
      <c r="AW84" s="96" t="str">
        <f>IF($AQ84="","",($AV84-1)*HLOOKUP($AQ84,'4.参照データ'!$B$5:$AD$14,7,FALSE))</f>
        <v/>
      </c>
      <c r="AX84" s="27" t="str">
        <f t="shared" si="61"/>
        <v/>
      </c>
      <c r="AY84" s="25" t="str">
        <f>IF($AQ84="","",IF($AO84="",0,IF($AX84&lt;=0,0,ROUNDUP($AX84/HLOOKUP($AQ84,'4.参照データ'!$B$5:$AD$14,9,FALSE),0))))</f>
        <v/>
      </c>
      <c r="AZ84" s="25" t="str">
        <f t="shared" si="62"/>
        <v/>
      </c>
      <c r="BA84" s="25" t="str">
        <f t="shared" si="43"/>
        <v/>
      </c>
      <c r="BB84" s="25" t="str">
        <f>IF($AQ84="","",HLOOKUP($AQ84,'4.参照データ'!$B$5:$AD$14,8,FALSE)+1)</f>
        <v/>
      </c>
      <c r="BC84" s="25" t="str">
        <f>IF($AQ84="","",HLOOKUP($AQ84,'4.参照データ'!$B$5:$AD$14,10,FALSE)+BB84)</f>
        <v/>
      </c>
      <c r="BD84" s="25" t="str">
        <f t="shared" si="63"/>
        <v/>
      </c>
      <c r="BE84" s="25" t="str">
        <f t="shared" si="64"/>
        <v/>
      </c>
      <c r="BF84" s="25" t="str">
        <f t="shared" si="65"/>
        <v/>
      </c>
      <c r="BG84" s="25" t="str">
        <f t="shared" si="49"/>
        <v/>
      </c>
      <c r="BH84" s="28" t="str">
        <f>IF($AD84="","",INDEX('3.洗い替え職務給表'!$B$6:$HW$56,MATCH('1.メイン'!$BE84,'3.洗い替え職務給表'!$B$6:$B$56,0),MATCH('1.メイン'!$BG84,'3.洗い替え職務給表'!$B$6:$HW$6,0)))</f>
        <v/>
      </c>
      <c r="BI84" s="29" t="str">
        <f t="shared" si="50"/>
        <v/>
      </c>
      <c r="BJ84" s="563"/>
      <c r="BK84" s="563"/>
      <c r="BL84" s="563"/>
      <c r="BM84" s="563"/>
      <c r="BN84" s="563"/>
      <c r="BO84" s="563"/>
      <c r="BP84" s="59" t="str">
        <f t="shared" si="44"/>
        <v/>
      </c>
      <c r="BQ84" s="56" t="str">
        <f t="shared" si="51"/>
        <v/>
      </c>
      <c r="BR84" s="236" t="str">
        <f t="shared" si="52"/>
        <v/>
      </c>
    </row>
    <row r="85" spans="1:70" x14ac:dyDescent="0.15">
      <c r="A85" s="62" t="str">
        <f>IF(C85="","",COUNTA($C$10:C85))</f>
        <v/>
      </c>
      <c r="B85" s="559"/>
      <c r="C85" s="559"/>
      <c r="D85" s="560"/>
      <c r="E85" s="560" t="s">
        <v>72</v>
      </c>
      <c r="F85" s="560"/>
      <c r="G85" s="559"/>
      <c r="H85" s="559"/>
      <c r="I85" s="561"/>
      <c r="J85" s="561"/>
      <c r="K85" s="53" t="str">
        <f t="shared" si="66"/>
        <v/>
      </c>
      <c r="L85" s="53" t="str">
        <f t="shared" si="67"/>
        <v/>
      </c>
      <c r="M85" s="53" t="str">
        <f t="shared" si="68"/>
        <v/>
      </c>
      <c r="N85" s="53" t="str">
        <f t="shared" si="69"/>
        <v/>
      </c>
      <c r="O85" s="562" t="s">
        <v>72</v>
      </c>
      <c r="P85" s="562"/>
      <c r="Q85" s="56" t="str">
        <f t="shared" si="45"/>
        <v/>
      </c>
      <c r="R85" s="563"/>
      <c r="S85" s="563"/>
      <c r="T85" s="563"/>
      <c r="U85" s="563"/>
      <c r="V85" s="563"/>
      <c r="W85" s="563"/>
      <c r="X85" s="59" t="str">
        <f t="shared" si="46"/>
        <v/>
      </c>
      <c r="Y85" s="235" t="str">
        <f t="shared" si="47"/>
        <v/>
      </c>
      <c r="Z85" s="230" t="str">
        <f t="shared" si="38"/>
        <v/>
      </c>
      <c r="AA85" s="104" t="str">
        <f t="shared" si="39"/>
        <v/>
      </c>
      <c r="AB85" s="104" t="str">
        <f t="shared" si="40"/>
        <v/>
      </c>
      <c r="AC85" s="104" t="str">
        <f t="shared" si="41"/>
        <v/>
      </c>
      <c r="AD85" s="107" t="str">
        <f t="shared" si="42"/>
        <v/>
      </c>
      <c r="AE85" s="564"/>
      <c r="AF85" s="105" t="str">
        <f t="shared" si="53"/>
        <v/>
      </c>
      <c r="AG85" s="105" t="str">
        <f t="shared" si="54"/>
        <v/>
      </c>
      <c r="AH85" s="105" t="str">
        <f>IF($AD85="","",HLOOKUP($AD85,'4.参照データ'!$B$5:$AD$14,8,FALSE)+1)</f>
        <v/>
      </c>
      <c r="AI85" s="105" t="str">
        <f>IF($AD85="","",HLOOKUP($AD85,'4.参照データ'!$B$5:$AD$14,10,FALSE)+AH85)</f>
        <v/>
      </c>
      <c r="AJ85" s="105" t="str">
        <f t="shared" si="55"/>
        <v/>
      </c>
      <c r="AK85" s="150" t="str">
        <f>IF($AD85="","",INDEX('3.洗い替え職務給表'!$B$6:$HW$56,MATCH('1.メイン'!$AG85,'3.洗い替え職務給表'!$B$6:$B$56,0),MATCH('1.メイン'!$AJ85,'3.洗い替え職務給表'!$B$6:$HW$6,0)))</f>
        <v/>
      </c>
      <c r="AL85" s="228" t="str">
        <f t="shared" si="56"/>
        <v/>
      </c>
      <c r="AM85" s="195" t="str">
        <f t="shared" si="48"/>
        <v/>
      </c>
      <c r="AN85" s="25" t="str">
        <f t="shared" si="57"/>
        <v/>
      </c>
      <c r="AO85" s="568"/>
      <c r="AP85" s="568"/>
      <c r="AQ85" s="66" t="str">
        <f t="shared" si="58"/>
        <v/>
      </c>
      <c r="AR85" s="66" t="str">
        <f>IF($C85="","",IF($AN85=$AQ85,"",IF(HLOOKUP($AQ85,'4.参照データ'!$B$5:$AD$14,4,FALSE)="",HLOOKUP($AQ85,'4.参照データ'!$B$5:$AD$14,5,FALSE),HLOOKUP($AQ85,'4.参照データ'!$B$5:$AD$14,4,FALSE))))</f>
        <v/>
      </c>
      <c r="AS85" s="66" t="str">
        <f t="shared" si="59"/>
        <v/>
      </c>
      <c r="AT85" s="27" t="str">
        <f>IF($AQ85="","",($AS85-HLOOKUP($AQ85,'4.参照データ'!$B$5:$AD$14,6,FALSE)))</f>
        <v/>
      </c>
      <c r="AU85" s="25" t="str">
        <f>IF($AQ85="","",IF($AO85="",$AG85,IF(ROUNDUP($AT85/HLOOKUP($AQ85,'4.参照データ'!$B$5:$AD$14,7,FALSE),0)&lt;=0,1,ROUNDUP($AT85/HLOOKUP($AQ85,'4.参照データ'!$B$5:$AD$14,7,FALSE),0)+1)))</f>
        <v/>
      </c>
      <c r="AV85" s="25" t="str">
        <f t="shared" si="60"/>
        <v/>
      </c>
      <c r="AW85" s="96" t="str">
        <f>IF($AQ85="","",($AV85-1)*HLOOKUP($AQ85,'4.参照データ'!$B$5:$AD$14,7,FALSE))</f>
        <v/>
      </c>
      <c r="AX85" s="27" t="str">
        <f t="shared" si="61"/>
        <v/>
      </c>
      <c r="AY85" s="25" t="str">
        <f>IF($AQ85="","",IF($AO85="",0,IF($AX85&lt;=0,0,ROUNDUP($AX85/HLOOKUP($AQ85,'4.参照データ'!$B$5:$AD$14,9,FALSE),0))))</f>
        <v/>
      </c>
      <c r="AZ85" s="25" t="str">
        <f t="shared" si="62"/>
        <v/>
      </c>
      <c r="BA85" s="25" t="str">
        <f t="shared" si="43"/>
        <v/>
      </c>
      <c r="BB85" s="25" t="str">
        <f>IF($AQ85="","",HLOOKUP($AQ85,'4.参照データ'!$B$5:$AD$14,8,FALSE)+1)</f>
        <v/>
      </c>
      <c r="BC85" s="25" t="str">
        <f>IF($AQ85="","",HLOOKUP($AQ85,'4.参照データ'!$B$5:$AD$14,10,FALSE)+BB85)</f>
        <v/>
      </c>
      <c r="BD85" s="25" t="str">
        <f t="shared" si="63"/>
        <v/>
      </c>
      <c r="BE85" s="25" t="str">
        <f t="shared" si="64"/>
        <v/>
      </c>
      <c r="BF85" s="25" t="str">
        <f t="shared" si="65"/>
        <v/>
      </c>
      <c r="BG85" s="25" t="str">
        <f t="shared" si="49"/>
        <v/>
      </c>
      <c r="BH85" s="28" t="str">
        <f>IF($AD85="","",INDEX('3.洗い替え職務給表'!$B$6:$HW$56,MATCH('1.メイン'!$BE85,'3.洗い替え職務給表'!$B$6:$B$56,0),MATCH('1.メイン'!$BG85,'3.洗い替え職務給表'!$B$6:$HW$6,0)))</f>
        <v/>
      </c>
      <c r="BI85" s="29" t="str">
        <f t="shared" si="50"/>
        <v/>
      </c>
      <c r="BJ85" s="563"/>
      <c r="BK85" s="563"/>
      <c r="BL85" s="563"/>
      <c r="BM85" s="563"/>
      <c r="BN85" s="563"/>
      <c r="BO85" s="563"/>
      <c r="BP85" s="59" t="str">
        <f t="shared" si="44"/>
        <v/>
      </c>
      <c r="BQ85" s="56" t="str">
        <f t="shared" si="51"/>
        <v/>
      </c>
      <c r="BR85" s="236" t="str">
        <f t="shared" si="52"/>
        <v/>
      </c>
    </row>
    <row r="86" spans="1:70" x14ac:dyDescent="0.15">
      <c r="A86" s="62" t="str">
        <f>IF(C86="","",COUNTA($C$10:C86))</f>
        <v/>
      </c>
      <c r="B86" s="559"/>
      <c r="C86" s="559"/>
      <c r="D86" s="560"/>
      <c r="E86" s="560" t="s">
        <v>72</v>
      </c>
      <c r="F86" s="560"/>
      <c r="G86" s="559"/>
      <c r="H86" s="559"/>
      <c r="I86" s="561"/>
      <c r="J86" s="561"/>
      <c r="K86" s="53" t="str">
        <f t="shared" si="66"/>
        <v/>
      </c>
      <c r="L86" s="53" t="str">
        <f t="shared" si="67"/>
        <v/>
      </c>
      <c r="M86" s="53" t="str">
        <f t="shared" si="68"/>
        <v/>
      </c>
      <c r="N86" s="53" t="str">
        <f t="shared" si="69"/>
        <v/>
      </c>
      <c r="O86" s="562" t="s">
        <v>72</v>
      </c>
      <c r="P86" s="562"/>
      <c r="Q86" s="56" t="str">
        <f t="shared" si="45"/>
        <v/>
      </c>
      <c r="R86" s="563"/>
      <c r="S86" s="563"/>
      <c r="T86" s="563"/>
      <c r="U86" s="563"/>
      <c r="V86" s="563"/>
      <c r="W86" s="563"/>
      <c r="X86" s="59" t="str">
        <f t="shared" si="46"/>
        <v/>
      </c>
      <c r="Y86" s="235" t="str">
        <f t="shared" si="47"/>
        <v/>
      </c>
      <c r="Z86" s="230" t="str">
        <f t="shared" si="38"/>
        <v/>
      </c>
      <c r="AA86" s="104" t="str">
        <f t="shared" si="39"/>
        <v/>
      </c>
      <c r="AB86" s="104" t="str">
        <f t="shared" si="40"/>
        <v/>
      </c>
      <c r="AC86" s="104" t="str">
        <f t="shared" si="41"/>
        <v/>
      </c>
      <c r="AD86" s="107" t="str">
        <f t="shared" si="42"/>
        <v/>
      </c>
      <c r="AE86" s="564"/>
      <c r="AF86" s="105" t="str">
        <f t="shared" si="53"/>
        <v/>
      </c>
      <c r="AG86" s="105" t="str">
        <f t="shared" si="54"/>
        <v/>
      </c>
      <c r="AH86" s="105" t="str">
        <f>IF($AD86="","",HLOOKUP($AD86,'4.参照データ'!$B$5:$AD$14,8,FALSE)+1)</f>
        <v/>
      </c>
      <c r="AI86" s="105" t="str">
        <f>IF($AD86="","",HLOOKUP($AD86,'4.参照データ'!$B$5:$AD$14,10,FALSE)+AH86)</f>
        <v/>
      </c>
      <c r="AJ86" s="105" t="str">
        <f t="shared" si="55"/>
        <v/>
      </c>
      <c r="AK86" s="150" t="str">
        <f>IF($AD86="","",INDEX('3.洗い替え職務給表'!$B$6:$HW$56,MATCH('1.メイン'!$AG86,'3.洗い替え職務給表'!$B$6:$B$56,0),MATCH('1.メイン'!$AJ86,'3.洗い替え職務給表'!$B$6:$HW$6,0)))</f>
        <v/>
      </c>
      <c r="AL86" s="228" t="str">
        <f t="shared" si="56"/>
        <v/>
      </c>
      <c r="AM86" s="195" t="str">
        <f t="shared" si="48"/>
        <v/>
      </c>
      <c r="AN86" s="25" t="str">
        <f t="shared" si="57"/>
        <v/>
      </c>
      <c r="AO86" s="568"/>
      <c r="AP86" s="568"/>
      <c r="AQ86" s="66" t="str">
        <f t="shared" si="58"/>
        <v/>
      </c>
      <c r="AR86" s="66" t="str">
        <f>IF($C86="","",IF($AN86=$AQ86,"",IF(HLOOKUP($AQ86,'4.参照データ'!$B$5:$AD$14,4,FALSE)="",HLOOKUP($AQ86,'4.参照データ'!$B$5:$AD$14,5,FALSE),HLOOKUP($AQ86,'4.参照データ'!$B$5:$AD$14,4,FALSE))))</f>
        <v/>
      </c>
      <c r="AS86" s="66" t="str">
        <f t="shared" si="59"/>
        <v/>
      </c>
      <c r="AT86" s="27" t="str">
        <f>IF($AQ86="","",($AS86-HLOOKUP($AQ86,'4.参照データ'!$B$5:$AD$14,6,FALSE)))</f>
        <v/>
      </c>
      <c r="AU86" s="25" t="str">
        <f>IF($AQ86="","",IF($AO86="",$AG86,IF(ROUNDUP($AT86/HLOOKUP($AQ86,'4.参照データ'!$B$5:$AD$14,7,FALSE),0)&lt;=0,1,ROUNDUP($AT86/HLOOKUP($AQ86,'4.参照データ'!$B$5:$AD$14,7,FALSE),0)+1)))</f>
        <v/>
      </c>
      <c r="AV86" s="25" t="str">
        <f t="shared" si="60"/>
        <v/>
      </c>
      <c r="AW86" s="96" t="str">
        <f>IF($AQ86="","",($AV86-1)*HLOOKUP($AQ86,'4.参照データ'!$B$5:$AD$14,7,FALSE))</f>
        <v/>
      </c>
      <c r="AX86" s="27" t="str">
        <f t="shared" si="61"/>
        <v/>
      </c>
      <c r="AY86" s="25" t="str">
        <f>IF($AQ86="","",IF($AO86="",0,IF($AX86&lt;=0,0,ROUNDUP($AX86/HLOOKUP($AQ86,'4.参照データ'!$B$5:$AD$14,9,FALSE),0))))</f>
        <v/>
      </c>
      <c r="AZ86" s="25" t="str">
        <f t="shared" si="62"/>
        <v/>
      </c>
      <c r="BA86" s="25" t="str">
        <f t="shared" si="43"/>
        <v/>
      </c>
      <c r="BB86" s="25" t="str">
        <f>IF($AQ86="","",HLOOKUP($AQ86,'4.参照データ'!$B$5:$AD$14,8,FALSE)+1)</f>
        <v/>
      </c>
      <c r="BC86" s="25" t="str">
        <f>IF($AQ86="","",HLOOKUP($AQ86,'4.参照データ'!$B$5:$AD$14,10,FALSE)+BB86)</f>
        <v/>
      </c>
      <c r="BD86" s="25" t="str">
        <f t="shared" si="63"/>
        <v/>
      </c>
      <c r="BE86" s="25" t="str">
        <f t="shared" si="64"/>
        <v/>
      </c>
      <c r="BF86" s="25" t="str">
        <f t="shared" si="65"/>
        <v/>
      </c>
      <c r="BG86" s="25" t="str">
        <f t="shared" si="49"/>
        <v/>
      </c>
      <c r="BH86" s="28" t="str">
        <f>IF($AD86="","",INDEX('3.洗い替え職務給表'!$B$6:$HW$56,MATCH('1.メイン'!$BE86,'3.洗い替え職務給表'!$B$6:$B$56,0),MATCH('1.メイン'!$BG86,'3.洗い替え職務給表'!$B$6:$HW$6,0)))</f>
        <v/>
      </c>
      <c r="BI86" s="29" t="str">
        <f t="shared" si="50"/>
        <v/>
      </c>
      <c r="BJ86" s="563"/>
      <c r="BK86" s="563"/>
      <c r="BL86" s="563"/>
      <c r="BM86" s="563"/>
      <c r="BN86" s="563"/>
      <c r="BO86" s="563"/>
      <c r="BP86" s="59" t="str">
        <f t="shared" si="44"/>
        <v/>
      </c>
      <c r="BQ86" s="56" t="str">
        <f t="shared" si="51"/>
        <v/>
      </c>
      <c r="BR86" s="236" t="str">
        <f t="shared" si="52"/>
        <v/>
      </c>
    </row>
    <row r="87" spans="1:70" x14ac:dyDescent="0.15">
      <c r="A87" s="62" t="str">
        <f>IF(C87="","",COUNTA($C$10:C87))</f>
        <v/>
      </c>
      <c r="B87" s="559"/>
      <c r="C87" s="559"/>
      <c r="D87" s="560"/>
      <c r="E87" s="560" t="s">
        <v>72</v>
      </c>
      <c r="F87" s="560"/>
      <c r="G87" s="559"/>
      <c r="H87" s="559"/>
      <c r="I87" s="561"/>
      <c r="J87" s="561"/>
      <c r="K87" s="53" t="str">
        <f t="shared" si="66"/>
        <v/>
      </c>
      <c r="L87" s="53" t="str">
        <f t="shared" si="67"/>
        <v/>
      </c>
      <c r="M87" s="53" t="str">
        <f t="shared" si="68"/>
        <v/>
      </c>
      <c r="N87" s="53" t="str">
        <f t="shared" si="69"/>
        <v/>
      </c>
      <c r="O87" s="562" t="s">
        <v>72</v>
      </c>
      <c r="P87" s="562"/>
      <c r="Q87" s="56" t="str">
        <f t="shared" si="45"/>
        <v/>
      </c>
      <c r="R87" s="563"/>
      <c r="S87" s="563"/>
      <c r="T87" s="563"/>
      <c r="U87" s="563"/>
      <c r="V87" s="563"/>
      <c r="W87" s="563"/>
      <c r="X87" s="59" t="str">
        <f t="shared" si="46"/>
        <v/>
      </c>
      <c r="Y87" s="235" t="str">
        <f t="shared" si="47"/>
        <v/>
      </c>
      <c r="Z87" s="230" t="str">
        <f t="shared" si="38"/>
        <v/>
      </c>
      <c r="AA87" s="104" t="str">
        <f t="shared" si="39"/>
        <v/>
      </c>
      <c r="AB87" s="104" t="str">
        <f t="shared" si="40"/>
        <v/>
      </c>
      <c r="AC87" s="104" t="str">
        <f t="shared" si="41"/>
        <v/>
      </c>
      <c r="AD87" s="107" t="str">
        <f t="shared" si="42"/>
        <v/>
      </c>
      <c r="AE87" s="564"/>
      <c r="AF87" s="105" t="str">
        <f t="shared" si="53"/>
        <v/>
      </c>
      <c r="AG87" s="105" t="str">
        <f t="shared" si="54"/>
        <v/>
      </c>
      <c r="AH87" s="105" t="str">
        <f>IF($AD87="","",HLOOKUP($AD87,'4.参照データ'!$B$5:$AD$14,8,FALSE)+1)</f>
        <v/>
      </c>
      <c r="AI87" s="105" t="str">
        <f>IF($AD87="","",HLOOKUP($AD87,'4.参照データ'!$B$5:$AD$14,10,FALSE)+AH87)</f>
        <v/>
      </c>
      <c r="AJ87" s="105" t="str">
        <f t="shared" si="55"/>
        <v/>
      </c>
      <c r="AK87" s="150" t="str">
        <f>IF($AD87="","",INDEX('3.洗い替え職務給表'!$B$6:$HW$56,MATCH('1.メイン'!$AG87,'3.洗い替え職務給表'!$B$6:$B$56,0),MATCH('1.メイン'!$AJ87,'3.洗い替え職務給表'!$B$6:$HW$6,0)))</f>
        <v/>
      </c>
      <c r="AL87" s="228" t="str">
        <f t="shared" si="56"/>
        <v/>
      </c>
      <c r="AM87" s="195" t="str">
        <f t="shared" si="48"/>
        <v/>
      </c>
      <c r="AN87" s="25" t="str">
        <f t="shared" si="57"/>
        <v/>
      </c>
      <c r="AO87" s="568"/>
      <c r="AP87" s="568"/>
      <c r="AQ87" s="66" t="str">
        <f t="shared" si="58"/>
        <v/>
      </c>
      <c r="AR87" s="66" t="str">
        <f>IF($C87="","",IF($AN87=$AQ87,"",IF(HLOOKUP($AQ87,'4.参照データ'!$B$5:$AD$14,4,FALSE)="",HLOOKUP($AQ87,'4.参照データ'!$B$5:$AD$14,5,FALSE),HLOOKUP($AQ87,'4.参照データ'!$B$5:$AD$14,4,FALSE))))</f>
        <v/>
      </c>
      <c r="AS87" s="66" t="str">
        <f t="shared" si="59"/>
        <v/>
      </c>
      <c r="AT87" s="27" t="str">
        <f>IF($AQ87="","",($AS87-HLOOKUP($AQ87,'4.参照データ'!$B$5:$AD$14,6,FALSE)))</f>
        <v/>
      </c>
      <c r="AU87" s="25" t="str">
        <f>IF($AQ87="","",IF($AO87="",$AG87,IF(ROUNDUP($AT87/HLOOKUP($AQ87,'4.参照データ'!$B$5:$AD$14,7,FALSE),0)&lt;=0,1,ROUNDUP($AT87/HLOOKUP($AQ87,'4.参照データ'!$B$5:$AD$14,7,FALSE),0)+1)))</f>
        <v/>
      </c>
      <c r="AV87" s="25" t="str">
        <f t="shared" si="60"/>
        <v/>
      </c>
      <c r="AW87" s="96" t="str">
        <f>IF($AQ87="","",($AV87-1)*HLOOKUP($AQ87,'4.参照データ'!$B$5:$AD$14,7,FALSE))</f>
        <v/>
      </c>
      <c r="AX87" s="27" t="str">
        <f t="shared" si="61"/>
        <v/>
      </c>
      <c r="AY87" s="25" t="str">
        <f>IF($AQ87="","",IF($AO87="",0,IF($AX87&lt;=0,0,ROUNDUP($AX87/HLOOKUP($AQ87,'4.参照データ'!$B$5:$AD$14,9,FALSE),0))))</f>
        <v/>
      </c>
      <c r="AZ87" s="25" t="str">
        <f t="shared" si="62"/>
        <v/>
      </c>
      <c r="BA87" s="25" t="str">
        <f t="shared" si="43"/>
        <v/>
      </c>
      <c r="BB87" s="25" t="str">
        <f>IF($AQ87="","",HLOOKUP($AQ87,'4.参照データ'!$B$5:$AD$14,8,FALSE)+1)</f>
        <v/>
      </c>
      <c r="BC87" s="25" t="str">
        <f>IF($AQ87="","",HLOOKUP($AQ87,'4.参照データ'!$B$5:$AD$14,10,FALSE)+BB87)</f>
        <v/>
      </c>
      <c r="BD87" s="25" t="str">
        <f t="shared" si="63"/>
        <v/>
      </c>
      <c r="BE87" s="25" t="str">
        <f t="shared" si="64"/>
        <v/>
      </c>
      <c r="BF87" s="25" t="str">
        <f t="shared" si="65"/>
        <v/>
      </c>
      <c r="BG87" s="25" t="str">
        <f t="shared" si="49"/>
        <v/>
      </c>
      <c r="BH87" s="28" t="str">
        <f>IF($AD87="","",INDEX('3.洗い替え職務給表'!$B$6:$HW$56,MATCH('1.メイン'!$BE87,'3.洗い替え職務給表'!$B$6:$B$56,0),MATCH('1.メイン'!$BG87,'3.洗い替え職務給表'!$B$6:$HW$6,0)))</f>
        <v/>
      </c>
      <c r="BI87" s="29" t="str">
        <f t="shared" si="50"/>
        <v/>
      </c>
      <c r="BJ87" s="563"/>
      <c r="BK87" s="563"/>
      <c r="BL87" s="563"/>
      <c r="BM87" s="563"/>
      <c r="BN87" s="563"/>
      <c r="BO87" s="563"/>
      <c r="BP87" s="59" t="str">
        <f t="shared" si="44"/>
        <v/>
      </c>
      <c r="BQ87" s="56" t="str">
        <f t="shared" si="51"/>
        <v/>
      </c>
      <c r="BR87" s="236" t="str">
        <f t="shared" si="52"/>
        <v/>
      </c>
    </row>
    <row r="88" spans="1:70" x14ac:dyDescent="0.15">
      <c r="A88" s="62" t="str">
        <f>IF(C88="","",COUNTA($C$10:C88))</f>
        <v/>
      </c>
      <c r="B88" s="559"/>
      <c r="C88" s="559"/>
      <c r="D88" s="560"/>
      <c r="E88" s="560" t="s">
        <v>72</v>
      </c>
      <c r="F88" s="560"/>
      <c r="G88" s="559"/>
      <c r="H88" s="559"/>
      <c r="I88" s="561"/>
      <c r="J88" s="561"/>
      <c r="K88" s="53" t="str">
        <f t="shared" si="66"/>
        <v/>
      </c>
      <c r="L88" s="53" t="str">
        <f t="shared" si="67"/>
        <v/>
      </c>
      <c r="M88" s="53" t="str">
        <f t="shared" si="68"/>
        <v/>
      </c>
      <c r="N88" s="53" t="str">
        <f t="shared" si="69"/>
        <v/>
      </c>
      <c r="O88" s="562" t="s">
        <v>72</v>
      </c>
      <c r="P88" s="562"/>
      <c r="Q88" s="56" t="str">
        <f t="shared" si="45"/>
        <v/>
      </c>
      <c r="R88" s="563"/>
      <c r="S88" s="563"/>
      <c r="T88" s="563"/>
      <c r="U88" s="563"/>
      <c r="V88" s="563"/>
      <c r="W88" s="563"/>
      <c r="X88" s="59" t="str">
        <f t="shared" si="46"/>
        <v/>
      </c>
      <c r="Y88" s="235" t="str">
        <f t="shared" si="47"/>
        <v/>
      </c>
      <c r="Z88" s="230" t="str">
        <f t="shared" si="38"/>
        <v/>
      </c>
      <c r="AA88" s="104" t="str">
        <f t="shared" si="39"/>
        <v/>
      </c>
      <c r="AB88" s="104" t="str">
        <f t="shared" si="40"/>
        <v/>
      </c>
      <c r="AC88" s="104" t="str">
        <f t="shared" si="41"/>
        <v/>
      </c>
      <c r="AD88" s="107" t="str">
        <f t="shared" si="42"/>
        <v/>
      </c>
      <c r="AE88" s="564"/>
      <c r="AF88" s="105" t="str">
        <f t="shared" si="53"/>
        <v/>
      </c>
      <c r="AG88" s="105" t="str">
        <f t="shared" si="54"/>
        <v/>
      </c>
      <c r="AH88" s="105" t="str">
        <f>IF($AD88="","",HLOOKUP($AD88,'4.参照データ'!$B$5:$AD$14,8,FALSE)+1)</f>
        <v/>
      </c>
      <c r="AI88" s="105" t="str">
        <f>IF($AD88="","",HLOOKUP($AD88,'4.参照データ'!$B$5:$AD$14,10,FALSE)+AH88)</f>
        <v/>
      </c>
      <c r="AJ88" s="105" t="str">
        <f t="shared" si="55"/>
        <v/>
      </c>
      <c r="AK88" s="150" t="str">
        <f>IF($AD88="","",INDEX('3.洗い替え職務給表'!$B$6:$HW$56,MATCH('1.メイン'!$AG88,'3.洗い替え職務給表'!$B$6:$B$56,0),MATCH('1.メイン'!$AJ88,'3.洗い替え職務給表'!$B$6:$HW$6,0)))</f>
        <v/>
      </c>
      <c r="AL88" s="228" t="str">
        <f t="shared" si="56"/>
        <v/>
      </c>
      <c r="AM88" s="195" t="str">
        <f t="shared" si="48"/>
        <v/>
      </c>
      <c r="AN88" s="25" t="str">
        <f t="shared" si="57"/>
        <v/>
      </c>
      <c r="AO88" s="568"/>
      <c r="AP88" s="568"/>
      <c r="AQ88" s="66" t="str">
        <f t="shared" si="58"/>
        <v/>
      </c>
      <c r="AR88" s="66" t="str">
        <f>IF($C88="","",IF($AN88=$AQ88,"",IF(HLOOKUP($AQ88,'4.参照データ'!$B$5:$AD$14,4,FALSE)="",HLOOKUP($AQ88,'4.参照データ'!$B$5:$AD$14,5,FALSE),HLOOKUP($AQ88,'4.参照データ'!$B$5:$AD$14,4,FALSE))))</f>
        <v/>
      </c>
      <c r="AS88" s="66" t="str">
        <f t="shared" si="59"/>
        <v/>
      </c>
      <c r="AT88" s="27" t="str">
        <f>IF($AQ88="","",($AS88-HLOOKUP($AQ88,'4.参照データ'!$B$5:$AD$14,6,FALSE)))</f>
        <v/>
      </c>
      <c r="AU88" s="25" t="str">
        <f>IF($AQ88="","",IF($AO88="",$AG88,IF(ROUNDUP($AT88/HLOOKUP($AQ88,'4.参照データ'!$B$5:$AD$14,7,FALSE),0)&lt;=0,1,ROUNDUP($AT88/HLOOKUP($AQ88,'4.参照データ'!$B$5:$AD$14,7,FALSE),0)+1)))</f>
        <v/>
      </c>
      <c r="AV88" s="25" t="str">
        <f t="shared" si="60"/>
        <v/>
      </c>
      <c r="AW88" s="96" t="str">
        <f>IF($AQ88="","",($AV88-1)*HLOOKUP($AQ88,'4.参照データ'!$B$5:$AD$14,7,FALSE))</f>
        <v/>
      </c>
      <c r="AX88" s="27" t="str">
        <f t="shared" si="61"/>
        <v/>
      </c>
      <c r="AY88" s="25" t="str">
        <f>IF($AQ88="","",IF($AO88="",0,IF($AX88&lt;=0,0,ROUNDUP($AX88/HLOOKUP($AQ88,'4.参照データ'!$B$5:$AD$14,9,FALSE),0))))</f>
        <v/>
      </c>
      <c r="AZ88" s="25" t="str">
        <f t="shared" si="62"/>
        <v/>
      </c>
      <c r="BA88" s="25" t="str">
        <f t="shared" si="43"/>
        <v/>
      </c>
      <c r="BB88" s="25" t="str">
        <f>IF($AQ88="","",HLOOKUP($AQ88,'4.参照データ'!$B$5:$AD$14,8,FALSE)+1)</f>
        <v/>
      </c>
      <c r="BC88" s="25" t="str">
        <f>IF($AQ88="","",HLOOKUP($AQ88,'4.参照データ'!$B$5:$AD$14,10,FALSE)+BB88)</f>
        <v/>
      </c>
      <c r="BD88" s="25" t="str">
        <f t="shared" si="63"/>
        <v/>
      </c>
      <c r="BE88" s="25" t="str">
        <f t="shared" si="64"/>
        <v/>
      </c>
      <c r="BF88" s="25" t="str">
        <f t="shared" si="65"/>
        <v/>
      </c>
      <c r="BG88" s="25" t="str">
        <f t="shared" si="49"/>
        <v/>
      </c>
      <c r="BH88" s="28" t="str">
        <f>IF($AD88="","",INDEX('3.洗い替え職務給表'!$B$6:$HW$56,MATCH('1.メイン'!$BE88,'3.洗い替え職務給表'!$B$6:$B$56,0),MATCH('1.メイン'!$BG88,'3.洗い替え職務給表'!$B$6:$HW$6,0)))</f>
        <v/>
      </c>
      <c r="BI88" s="29" t="str">
        <f t="shared" si="50"/>
        <v/>
      </c>
      <c r="BJ88" s="563"/>
      <c r="BK88" s="563"/>
      <c r="BL88" s="563"/>
      <c r="BM88" s="563"/>
      <c r="BN88" s="563"/>
      <c r="BO88" s="563"/>
      <c r="BP88" s="59" t="str">
        <f t="shared" si="44"/>
        <v/>
      </c>
      <c r="BQ88" s="56" t="str">
        <f t="shared" si="51"/>
        <v/>
      </c>
      <c r="BR88" s="236" t="str">
        <f t="shared" si="52"/>
        <v/>
      </c>
    </row>
    <row r="89" spans="1:70" x14ac:dyDescent="0.15">
      <c r="A89" s="62" t="str">
        <f>IF(C89="","",COUNTA($C$10:C89))</f>
        <v/>
      </c>
      <c r="B89" s="559"/>
      <c r="C89" s="559"/>
      <c r="D89" s="560"/>
      <c r="E89" s="560" t="s">
        <v>72</v>
      </c>
      <c r="F89" s="560"/>
      <c r="G89" s="559"/>
      <c r="H89" s="559"/>
      <c r="I89" s="561"/>
      <c r="J89" s="561"/>
      <c r="K89" s="53" t="str">
        <f t="shared" si="66"/>
        <v/>
      </c>
      <c r="L89" s="53" t="str">
        <f t="shared" si="67"/>
        <v/>
      </c>
      <c r="M89" s="53" t="str">
        <f t="shared" si="68"/>
        <v/>
      </c>
      <c r="N89" s="53" t="str">
        <f t="shared" si="69"/>
        <v/>
      </c>
      <c r="O89" s="562" t="s">
        <v>72</v>
      </c>
      <c r="P89" s="562"/>
      <c r="Q89" s="56" t="str">
        <f t="shared" si="45"/>
        <v/>
      </c>
      <c r="R89" s="563"/>
      <c r="S89" s="563"/>
      <c r="T89" s="563"/>
      <c r="U89" s="563"/>
      <c r="V89" s="563"/>
      <c r="W89" s="563"/>
      <c r="X89" s="59" t="str">
        <f t="shared" si="46"/>
        <v/>
      </c>
      <c r="Y89" s="235" t="str">
        <f t="shared" si="47"/>
        <v/>
      </c>
      <c r="Z89" s="230" t="str">
        <f t="shared" si="38"/>
        <v/>
      </c>
      <c r="AA89" s="104" t="str">
        <f t="shared" si="39"/>
        <v/>
      </c>
      <c r="AB89" s="104" t="str">
        <f t="shared" si="40"/>
        <v/>
      </c>
      <c r="AC89" s="104" t="str">
        <f t="shared" si="41"/>
        <v/>
      </c>
      <c r="AD89" s="107" t="str">
        <f t="shared" si="42"/>
        <v/>
      </c>
      <c r="AE89" s="564"/>
      <c r="AF89" s="105" t="str">
        <f t="shared" si="53"/>
        <v/>
      </c>
      <c r="AG89" s="105" t="str">
        <f t="shared" si="54"/>
        <v/>
      </c>
      <c r="AH89" s="105" t="str">
        <f>IF($AD89="","",HLOOKUP($AD89,'4.参照データ'!$B$5:$AD$14,8,FALSE)+1)</f>
        <v/>
      </c>
      <c r="AI89" s="105" t="str">
        <f>IF($AD89="","",HLOOKUP($AD89,'4.参照データ'!$B$5:$AD$14,10,FALSE)+AH89)</f>
        <v/>
      </c>
      <c r="AJ89" s="105" t="str">
        <f t="shared" si="55"/>
        <v/>
      </c>
      <c r="AK89" s="150" t="str">
        <f>IF($AD89="","",INDEX('3.洗い替え職務給表'!$B$6:$HW$56,MATCH('1.メイン'!$AG89,'3.洗い替え職務給表'!$B$6:$B$56,0),MATCH('1.メイン'!$AJ89,'3.洗い替え職務給表'!$B$6:$HW$6,0)))</f>
        <v/>
      </c>
      <c r="AL89" s="228" t="str">
        <f t="shared" si="56"/>
        <v/>
      </c>
      <c r="AM89" s="195" t="str">
        <f t="shared" si="48"/>
        <v/>
      </c>
      <c r="AN89" s="25" t="str">
        <f t="shared" si="57"/>
        <v/>
      </c>
      <c r="AO89" s="568"/>
      <c r="AP89" s="568"/>
      <c r="AQ89" s="66" t="str">
        <f t="shared" si="58"/>
        <v/>
      </c>
      <c r="AR89" s="66" t="str">
        <f>IF($C89="","",IF($AN89=$AQ89,"",IF(HLOOKUP($AQ89,'4.参照データ'!$B$5:$AD$14,4,FALSE)="",HLOOKUP($AQ89,'4.参照データ'!$B$5:$AD$14,5,FALSE),HLOOKUP($AQ89,'4.参照データ'!$B$5:$AD$14,4,FALSE))))</f>
        <v/>
      </c>
      <c r="AS89" s="66" t="str">
        <f t="shared" si="59"/>
        <v/>
      </c>
      <c r="AT89" s="27" t="str">
        <f>IF($AQ89="","",($AS89-HLOOKUP($AQ89,'4.参照データ'!$B$5:$AD$14,6,FALSE)))</f>
        <v/>
      </c>
      <c r="AU89" s="25" t="str">
        <f>IF($AQ89="","",IF($AO89="",$AG89,IF(ROUNDUP($AT89/HLOOKUP($AQ89,'4.参照データ'!$B$5:$AD$14,7,FALSE),0)&lt;=0,1,ROUNDUP($AT89/HLOOKUP($AQ89,'4.参照データ'!$B$5:$AD$14,7,FALSE),0)+1)))</f>
        <v/>
      </c>
      <c r="AV89" s="25" t="str">
        <f t="shared" si="60"/>
        <v/>
      </c>
      <c r="AW89" s="96" t="str">
        <f>IF($AQ89="","",($AV89-1)*HLOOKUP($AQ89,'4.参照データ'!$B$5:$AD$14,7,FALSE))</f>
        <v/>
      </c>
      <c r="AX89" s="27" t="str">
        <f t="shared" si="61"/>
        <v/>
      </c>
      <c r="AY89" s="25" t="str">
        <f>IF($AQ89="","",IF($AO89="",0,IF($AX89&lt;=0,0,ROUNDUP($AX89/HLOOKUP($AQ89,'4.参照データ'!$B$5:$AD$14,9,FALSE),0))))</f>
        <v/>
      </c>
      <c r="AZ89" s="25" t="str">
        <f t="shared" si="62"/>
        <v/>
      </c>
      <c r="BA89" s="25" t="str">
        <f t="shared" si="43"/>
        <v/>
      </c>
      <c r="BB89" s="25" t="str">
        <f>IF($AQ89="","",HLOOKUP($AQ89,'4.参照データ'!$B$5:$AD$14,8,FALSE)+1)</f>
        <v/>
      </c>
      <c r="BC89" s="25" t="str">
        <f>IF($AQ89="","",HLOOKUP($AQ89,'4.参照データ'!$B$5:$AD$14,10,FALSE)+BB89)</f>
        <v/>
      </c>
      <c r="BD89" s="25" t="str">
        <f t="shared" si="63"/>
        <v/>
      </c>
      <c r="BE89" s="25" t="str">
        <f t="shared" si="64"/>
        <v/>
      </c>
      <c r="BF89" s="25" t="str">
        <f t="shared" si="65"/>
        <v/>
      </c>
      <c r="BG89" s="25" t="str">
        <f t="shared" si="49"/>
        <v/>
      </c>
      <c r="BH89" s="28" t="str">
        <f>IF($AD89="","",INDEX('3.洗い替え職務給表'!$B$6:$HW$56,MATCH('1.メイン'!$BE89,'3.洗い替え職務給表'!$B$6:$B$56,0),MATCH('1.メイン'!$BG89,'3.洗い替え職務給表'!$B$6:$HW$6,0)))</f>
        <v/>
      </c>
      <c r="BI89" s="29" t="str">
        <f t="shared" si="50"/>
        <v/>
      </c>
      <c r="BJ89" s="563"/>
      <c r="BK89" s="563"/>
      <c r="BL89" s="563"/>
      <c r="BM89" s="563"/>
      <c r="BN89" s="563"/>
      <c r="BO89" s="563"/>
      <c r="BP89" s="59" t="str">
        <f t="shared" si="44"/>
        <v/>
      </c>
      <c r="BQ89" s="56" t="str">
        <f t="shared" si="51"/>
        <v/>
      </c>
      <c r="BR89" s="236" t="str">
        <f t="shared" si="52"/>
        <v/>
      </c>
    </row>
    <row r="90" spans="1:70" x14ac:dyDescent="0.15">
      <c r="A90" s="62" t="str">
        <f>IF(C90="","",COUNTA($C$10:C90))</f>
        <v/>
      </c>
      <c r="B90" s="559"/>
      <c r="C90" s="559"/>
      <c r="D90" s="560"/>
      <c r="E90" s="560" t="s">
        <v>72</v>
      </c>
      <c r="F90" s="560"/>
      <c r="G90" s="559"/>
      <c r="H90" s="559"/>
      <c r="I90" s="561"/>
      <c r="J90" s="561"/>
      <c r="K90" s="53" t="str">
        <f t="shared" si="66"/>
        <v/>
      </c>
      <c r="L90" s="53" t="str">
        <f t="shared" si="67"/>
        <v/>
      </c>
      <c r="M90" s="53" t="str">
        <f t="shared" si="68"/>
        <v/>
      </c>
      <c r="N90" s="53" t="str">
        <f t="shared" si="69"/>
        <v/>
      </c>
      <c r="O90" s="562" t="s">
        <v>72</v>
      </c>
      <c r="P90" s="562"/>
      <c r="Q90" s="56" t="str">
        <f t="shared" si="45"/>
        <v/>
      </c>
      <c r="R90" s="563"/>
      <c r="S90" s="563"/>
      <c r="T90" s="563"/>
      <c r="U90" s="563"/>
      <c r="V90" s="563"/>
      <c r="W90" s="563"/>
      <c r="X90" s="59" t="str">
        <f t="shared" si="46"/>
        <v/>
      </c>
      <c r="Y90" s="235" t="str">
        <f t="shared" si="47"/>
        <v/>
      </c>
      <c r="Z90" s="230" t="str">
        <f t="shared" si="38"/>
        <v/>
      </c>
      <c r="AA90" s="104" t="str">
        <f t="shared" si="39"/>
        <v/>
      </c>
      <c r="AB90" s="104" t="str">
        <f t="shared" si="40"/>
        <v/>
      </c>
      <c r="AC90" s="104" t="str">
        <f t="shared" si="41"/>
        <v/>
      </c>
      <c r="AD90" s="107" t="str">
        <f t="shared" si="42"/>
        <v/>
      </c>
      <c r="AE90" s="564"/>
      <c r="AF90" s="105" t="str">
        <f t="shared" si="53"/>
        <v/>
      </c>
      <c r="AG90" s="105" t="str">
        <f t="shared" si="54"/>
        <v/>
      </c>
      <c r="AH90" s="105" t="str">
        <f>IF($AD90="","",HLOOKUP($AD90,'4.参照データ'!$B$5:$AD$14,8,FALSE)+1)</f>
        <v/>
      </c>
      <c r="AI90" s="105" t="str">
        <f>IF($AD90="","",HLOOKUP($AD90,'4.参照データ'!$B$5:$AD$14,10,FALSE)+AH90)</f>
        <v/>
      </c>
      <c r="AJ90" s="105" t="str">
        <f t="shared" si="55"/>
        <v/>
      </c>
      <c r="AK90" s="150" t="str">
        <f>IF($AD90="","",INDEX('3.洗い替え職務給表'!$B$6:$HW$56,MATCH('1.メイン'!$AG90,'3.洗い替え職務給表'!$B$6:$B$56,0),MATCH('1.メイン'!$AJ90,'3.洗い替え職務給表'!$B$6:$HW$6,0)))</f>
        <v/>
      </c>
      <c r="AL90" s="228" t="str">
        <f t="shared" si="56"/>
        <v/>
      </c>
      <c r="AM90" s="195" t="str">
        <f t="shared" si="48"/>
        <v/>
      </c>
      <c r="AN90" s="25" t="str">
        <f t="shared" si="57"/>
        <v/>
      </c>
      <c r="AO90" s="568"/>
      <c r="AP90" s="568"/>
      <c r="AQ90" s="66" t="str">
        <f t="shared" si="58"/>
        <v/>
      </c>
      <c r="AR90" s="66" t="str">
        <f>IF($C90="","",IF($AN90=$AQ90,"",IF(HLOOKUP($AQ90,'4.参照データ'!$B$5:$AD$14,4,FALSE)="",HLOOKUP($AQ90,'4.参照データ'!$B$5:$AD$14,5,FALSE),HLOOKUP($AQ90,'4.参照データ'!$B$5:$AD$14,4,FALSE))))</f>
        <v/>
      </c>
      <c r="AS90" s="66" t="str">
        <f t="shared" si="59"/>
        <v/>
      </c>
      <c r="AT90" s="27" t="str">
        <f>IF($AQ90="","",($AS90-HLOOKUP($AQ90,'4.参照データ'!$B$5:$AD$14,6,FALSE)))</f>
        <v/>
      </c>
      <c r="AU90" s="25" t="str">
        <f>IF($AQ90="","",IF($AO90="",$AG90,IF(ROUNDUP($AT90/HLOOKUP($AQ90,'4.参照データ'!$B$5:$AD$14,7,FALSE),0)&lt;=0,1,ROUNDUP($AT90/HLOOKUP($AQ90,'4.参照データ'!$B$5:$AD$14,7,FALSE),0)+1)))</f>
        <v/>
      </c>
      <c r="AV90" s="25" t="str">
        <f t="shared" si="60"/>
        <v/>
      </c>
      <c r="AW90" s="96" t="str">
        <f>IF($AQ90="","",($AV90-1)*HLOOKUP($AQ90,'4.参照データ'!$B$5:$AD$14,7,FALSE))</f>
        <v/>
      </c>
      <c r="AX90" s="27" t="str">
        <f t="shared" si="61"/>
        <v/>
      </c>
      <c r="AY90" s="25" t="str">
        <f>IF($AQ90="","",IF($AO90="",0,IF($AX90&lt;=0,0,ROUNDUP($AX90/HLOOKUP($AQ90,'4.参照データ'!$B$5:$AD$14,9,FALSE),0))))</f>
        <v/>
      </c>
      <c r="AZ90" s="25" t="str">
        <f t="shared" si="62"/>
        <v/>
      </c>
      <c r="BA90" s="25" t="str">
        <f t="shared" si="43"/>
        <v/>
      </c>
      <c r="BB90" s="25" t="str">
        <f>IF($AQ90="","",HLOOKUP($AQ90,'4.参照データ'!$B$5:$AD$14,8,FALSE)+1)</f>
        <v/>
      </c>
      <c r="BC90" s="25" t="str">
        <f>IF($AQ90="","",HLOOKUP($AQ90,'4.参照データ'!$B$5:$AD$14,10,FALSE)+BB90)</f>
        <v/>
      </c>
      <c r="BD90" s="25" t="str">
        <f t="shared" si="63"/>
        <v/>
      </c>
      <c r="BE90" s="25" t="str">
        <f t="shared" si="64"/>
        <v/>
      </c>
      <c r="BF90" s="25" t="str">
        <f t="shared" si="65"/>
        <v/>
      </c>
      <c r="BG90" s="25" t="str">
        <f t="shared" si="49"/>
        <v/>
      </c>
      <c r="BH90" s="28" t="str">
        <f>IF($AD90="","",INDEX('3.洗い替え職務給表'!$B$6:$HW$56,MATCH('1.メイン'!$BE90,'3.洗い替え職務給表'!$B$6:$B$56,0),MATCH('1.メイン'!$BG90,'3.洗い替え職務給表'!$B$6:$HW$6,0)))</f>
        <v/>
      </c>
      <c r="BI90" s="29" t="str">
        <f t="shared" si="50"/>
        <v/>
      </c>
      <c r="BJ90" s="563"/>
      <c r="BK90" s="563"/>
      <c r="BL90" s="563"/>
      <c r="BM90" s="563"/>
      <c r="BN90" s="563"/>
      <c r="BO90" s="563"/>
      <c r="BP90" s="59" t="str">
        <f t="shared" si="44"/>
        <v/>
      </c>
      <c r="BQ90" s="56" t="str">
        <f t="shared" si="51"/>
        <v/>
      </c>
      <c r="BR90" s="236" t="str">
        <f t="shared" si="52"/>
        <v/>
      </c>
    </row>
    <row r="91" spans="1:70" x14ac:dyDescent="0.15">
      <c r="A91" s="62" t="str">
        <f>IF(C91="","",COUNTA($C$10:C91))</f>
        <v/>
      </c>
      <c r="B91" s="559"/>
      <c r="C91" s="559"/>
      <c r="D91" s="560"/>
      <c r="E91" s="560" t="s">
        <v>72</v>
      </c>
      <c r="F91" s="560"/>
      <c r="G91" s="559"/>
      <c r="H91" s="559"/>
      <c r="I91" s="561"/>
      <c r="J91" s="561"/>
      <c r="K91" s="53" t="str">
        <f t="shared" si="66"/>
        <v/>
      </c>
      <c r="L91" s="53" t="str">
        <f t="shared" si="67"/>
        <v/>
      </c>
      <c r="M91" s="53" t="str">
        <f t="shared" si="68"/>
        <v/>
      </c>
      <c r="N91" s="53" t="str">
        <f t="shared" si="69"/>
        <v/>
      </c>
      <c r="O91" s="562" t="s">
        <v>72</v>
      </c>
      <c r="P91" s="562"/>
      <c r="Q91" s="56" t="str">
        <f t="shared" si="45"/>
        <v/>
      </c>
      <c r="R91" s="563"/>
      <c r="S91" s="563"/>
      <c r="T91" s="563"/>
      <c r="U91" s="563"/>
      <c r="V91" s="563"/>
      <c r="W91" s="563"/>
      <c r="X91" s="59" t="str">
        <f t="shared" si="46"/>
        <v/>
      </c>
      <c r="Y91" s="235" t="str">
        <f t="shared" si="47"/>
        <v/>
      </c>
      <c r="Z91" s="230" t="str">
        <f t="shared" si="38"/>
        <v/>
      </c>
      <c r="AA91" s="104" t="str">
        <f t="shared" si="39"/>
        <v/>
      </c>
      <c r="AB91" s="104" t="str">
        <f t="shared" si="40"/>
        <v/>
      </c>
      <c r="AC91" s="104" t="str">
        <f t="shared" si="41"/>
        <v/>
      </c>
      <c r="AD91" s="107" t="str">
        <f t="shared" si="42"/>
        <v/>
      </c>
      <c r="AE91" s="564"/>
      <c r="AF91" s="105" t="str">
        <f t="shared" si="53"/>
        <v/>
      </c>
      <c r="AG91" s="105" t="str">
        <f t="shared" si="54"/>
        <v/>
      </c>
      <c r="AH91" s="105" t="str">
        <f>IF($AD91="","",HLOOKUP($AD91,'4.参照データ'!$B$5:$AD$14,8,FALSE)+1)</f>
        <v/>
      </c>
      <c r="AI91" s="105" t="str">
        <f>IF($AD91="","",HLOOKUP($AD91,'4.参照データ'!$B$5:$AD$14,10,FALSE)+AH91)</f>
        <v/>
      </c>
      <c r="AJ91" s="105" t="str">
        <f t="shared" si="55"/>
        <v/>
      </c>
      <c r="AK91" s="150" t="str">
        <f>IF($AD91="","",INDEX('3.洗い替え職務給表'!$B$6:$HW$56,MATCH('1.メイン'!$AG91,'3.洗い替え職務給表'!$B$6:$B$56,0),MATCH('1.メイン'!$AJ91,'3.洗い替え職務給表'!$B$6:$HW$6,0)))</f>
        <v/>
      </c>
      <c r="AL91" s="228" t="str">
        <f t="shared" si="56"/>
        <v/>
      </c>
      <c r="AM91" s="195" t="str">
        <f t="shared" si="48"/>
        <v/>
      </c>
      <c r="AN91" s="25" t="str">
        <f t="shared" si="57"/>
        <v/>
      </c>
      <c r="AO91" s="568"/>
      <c r="AP91" s="568"/>
      <c r="AQ91" s="66" t="str">
        <f t="shared" si="58"/>
        <v/>
      </c>
      <c r="AR91" s="66" t="str">
        <f>IF($C91="","",IF($AN91=$AQ91,"",IF(HLOOKUP($AQ91,'4.参照データ'!$B$5:$AD$14,4,FALSE)="",HLOOKUP($AQ91,'4.参照データ'!$B$5:$AD$14,5,FALSE),HLOOKUP($AQ91,'4.参照データ'!$B$5:$AD$14,4,FALSE))))</f>
        <v/>
      </c>
      <c r="AS91" s="66" t="str">
        <f t="shared" si="59"/>
        <v/>
      </c>
      <c r="AT91" s="27" t="str">
        <f>IF($AQ91="","",($AS91-HLOOKUP($AQ91,'4.参照データ'!$B$5:$AD$14,6,FALSE)))</f>
        <v/>
      </c>
      <c r="AU91" s="25" t="str">
        <f>IF($AQ91="","",IF($AO91="",$AG91,IF(ROUNDUP($AT91/HLOOKUP($AQ91,'4.参照データ'!$B$5:$AD$14,7,FALSE),0)&lt;=0,1,ROUNDUP($AT91/HLOOKUP($AQ91,'4.参照データ'!$B$5:$AD$14,7,FALSE),0)+1)))</f>
        <v/>
      </c>
      <c r="AV91" s="25" t="str">
        <f t="shared" si="60"/>
        <v/>
      </c>
      <c r="AW91" s="96" t="str">
        <f>IF($AQ91="","",($AV91-1)*HLOOKUP($AQ91,'4.参照データ'!$B$5:$AD$14,7,FALSE))</f>
        <v/>
      </c>
      <c r="AX91" s="27" t="str">
        <f t="shared" si="61"/>
        <v/>
      </c>
      <c r="AY91" s="25" t="str">
        <f>IF($AQ91="","",IF($AO91="",0,IF($AX91&lt;=0,0,ROUNDUP($AX91/HLOOKUP($AQ91,'4.参照データ'!$B$5:$AD$14,9,FALSE),0))))</f>
        <v/>
      </c>
      <c r="AZ91" s="25" t="str">
        <f t="shared" si="62"/>
        <v/>
      </c>
      <c r="BA91" s="25" t="str">
        <f t="shared" si="43"/>
        <v/>
      </c>
      <c r="BB91" s="25" t="str">
        <f>IF($AQ91="","",HLOOKUP($AQ91,'4.参照データ'!$B$5:$AD$14,8,FALSE)+1)</f>
        <v/>
      </c>
      <c r="BC91" s="25" t="str">
        <f>IF($AQ91="","",HLOOKUP($AQ91,'4.参照データ'!$B$5:$AD$14,10,FALSE)+BB91)</f>
        <v/>
      </c>
      <c r="BD91" s="25" t="str">
        <f t="shared" si="63"/>
        <v/>
      </c>
      <c r="BE91" s="25" t="str">
        <f t="shared" si="64"/>
        <v/>
      </c>
      <c r="BF91" s="25" t="str">
        <f t="shared" si="65"/>
        <v/>
      </c>
      <c r="BG91" s="25" t="str">
        <f t="shared" si="49"/>
        <v/>
      </c>
      <c r="BH91" s="28" t="str">
        <f>IF($AD91="","",INDEX('3.洗い替え職務給表'!$B$6:$HW$56,MATCH('1.メイン'!$BE91,'3.洗い替え職務給表'!$B$6:$B$56,0),MATCH('1.メイン'!$BG91,'3.洗い替え職務給表'!$B$6:$HW$6,0)))</f>
        <v/>
      </c>
      <c r="BI91" s="29" t="str">
        <f t="shared" si="50"/>
        <v/>
      </c>
      <c r="BJ91" s="563"/>
      <c r="BK91" s="563"/>
      <c r="BL91" s="563"/>
      <c r="BM91" s="563"/>
      <c r="BN91" s="563"/>
      <c r="BO91" s="563"/>
      <c r="BP91" s="59" t="str">
        <f t="shared" si="44"/>
        <v/>
      </c>
      <c r="BQ91" s="56" t="str">
        <f t="shared" si="51"/>
        <v/>
      </c>
      <c r="BR91" s="236" t="str">
        <f t="shared" si="52"/>
        <v/>
      </c>
    </row>
    <row r="92" spans="1:70" x14ac:dyDescent="0.15">
      <c r="A92" s="62" t="str">
        <f>IF(C92="","",COUNTA($C$10:C92))</f>
        <v/>
      </c>
      <c r="B92" s="559"/>
      <c r="C92" s="559"/>
      <c r="D92" s="560"/>
      <c r="E92" s="560" t="s">
        <v>72</v>
      </c>
      <c r="F92" s="560"/>
      <c r="G92" s="559"/>
      <c r="H92" s="559"/>
      <c r="I92" s="561"/>
      <c r="J92" s="561"/>
      <c r="K92" s="53" t="str">
        <f t="shared" si="66"/>
        <v/>
      </c>
      <c r="L92" s="53" t="str">
        <f t="shared" si="67"/>
        <v/>
      </c>
      <c r="M92" s="53" t="str">
        <f t="shared" si="68"/>
        <v/>
      </c>
      <c r="N92" s="53" t="str">
        <f t="shared" si="69"/>
        <v/>
      </c>
      <c r="O92" s="562" t="s">
        <v>72</v>
      </c>
      <c r="P92" s="562"/>
      <c r="Q92" s="56" t="str">
        <f t="shared" si="45"/>
        <v/>
      </c>
      <c r="R92" s="563"/>
      <c r="S92" s="563"/>
      <c r="T92" s="563"/>
      <c r="U92" s="563"/>
      <c r="V92" s="563"/>
      <c r="W92" s="563"/>
      <c r="X92" s="59" t="str">
        <f t="shared" si="46"/>
        <v/>
      </c>
      <c r="Y92" s="235" t="str">
        <f t="shared" si="47"/>
        <v/>
      </c>
      <c r="Z92" s="230" t="str">
        <f t="shared" si="38"/>
        <v/>
      </c>
      <c r="AA92" s="104" t="str">
        <f t="shared" si="39"/>
        <v/>
      </c>
      <c r="AB92" s="104" t="str">
        <f t="shared" si="40"/>
        <v/>
      </c>
      <c r="AC92" s="104" t="str">
        <f t="shared" si="41"/>
        <v/>
      </c>
      <c r="AD92" s="107" t="str">
        <f t="shared" si="42"/>
        <v/>
      </c>
      <c r="AE92" s="564"/>
      <c r="AF92" s="105" t="str">
        <f t="shared" si="53"/>
        <v/>
      </c>
      <c r="AG92" s="105" t="str">
        <f t="shared" si="54"/>
        <v/>
      </c>
      <c r="AH92" s="105" t="str">
        <f>IF($AD92="","",HLOOKUP($AD92,'4.参照データ'!$B$5:$AD$14,8,FALSE)+1)</f>
        <v/>
      </c>
      <c r="AI92" s="105" t="str">
        <f>IF($AD92="","",HLOOKUP($AD92,'4.参照データ'!$B$5:$AD$14,10,FALSE)+AH92)</f>
        <v/>
      </c>
      <c r="AJ92" s="105" t="str">
        <f t="shared" si="55"/>
        <v/>
      </c>
      <c r="AK92" s="150" t="str">
        <f>IF($AD92="","",INDEX('3.洗い替え職務給表'!$B$6:$HW$56,MATCH('1.メイン'!$AG92,'3.洗い替え職務給表'!$B$6:$B$56,0),MATCH('1.メイン'!$AJ92,'3.洗い替え職務給表'!$B$6:$HW$6,0)))</f>
        <v/>
      </c>
      <c r="AL92" s="228" t="str">
        <f t="shared" si="56"/>
        <v/>
      </c>
      <c r="AM92" s="195" t="str">
        <f t="shared" si="48"/>
        <v/>
      </c>
      <c r="AN92" s="25" t="str">
        <f t="shared" si="57"/>
        <v/>
      </c>
      <c r="AO92" s="568"/>
      <c r="AP92" s="568"/>
      <c r="AQ92" s="66" t="str">
        <f t="shared" si="58"/>
        <v/>
      </c>
      <c r="AR92" s="66" t="str">
        <f>IF($C92="","",IF($AN92=$AQ92,"",IF(HLOOKUP($AQ92,'4.参照データ'!$B$5:$AD$14,4,FALSE)="",HLOOKUP($AQ92,'4.参照データ'!$B$5:$AD$14,5,FALSE),HLOOKUP($AQ92,'4.参照データ'!$B$5:$AD$14,4,FALSE))))</f>
        <v/>
      </c>
      <c r="AS92" s="66" t="str">
        <f t="shared" si="59"/>
        <v/>
      </c>
      <c r="AT92" s="27" t="str">
        <f>IF($AQ92="","",($AS92-HLOOKUP($AQ92,'4.参照データ'!$B$5:$AD$14,6,FALSE)))</f>
        <v/>
      </c>
      <c r="AU92" s="25" t="str">
        <f>IF($AQ92="","",IF($AO92="",$AG92,IF(ROUNDUP($AT92/HLOOKUP($AQ92,'4.参照データ'!$B$5:$AD$14,7,FALSE),0)&lt;=0,1,ROUNDUP($AT92/HLOOKUP($AQ92,'4.参照データ'!$B$5:$AD$14,7,FALSE),0)+1)))</f>
        <v/>
      </c>
      <c r="AV92" s="25" t="str">
        <f t="shared" si="60"/>
        <v/>
      </c>
      <c r="AW92" s="96" t="str">
        <f>IF($AQ92="","",($AV92-1)*HLOOKUP($AQ92,'4.参照データ'!$B$5:$AD$14,7,FALSE))</f>
        <v/>
      </c>
      <c r="AX92" s="27" t="str">
        <f t="shared" si="61"/>
        <v/>
      </c>
      <c r="AY92" s="25" t="str">
        <f>IF($AQ92="","",IF($AO92="",0,IF($AX92&lt;=0,0,ROUNDUP($AX92/HLOOKUP($AQ92,'4.参照データ'!$B$5:$AD$14,9,FALSE),0))))</f>
        <v/>
      </c>
      <c r="AZ92" s="25" t="str">
        <f t="shared" si="62"/>
        <v/>
      </c>
      <c r="BA92" s="25" t="str">
        <f t="shared" si="43"/>
        <v/>
      </c>
      <c r="BB92" s="25" t="str">
        <f>IF($AQ92="","",HLOOKUP($AQ92,'4.参照データ'!$B$5:$AD$14,8,FALSE)+1)</f>
        <v/>
      </c>
      <c r="BC92" s="25" t="str">
        <f>IF($AQ92="","",HLOOKUP($AQ92,'4.参照データ'!$B$5:$AD$14,10,FALSE)+BB92)</f>
        <v/>
      </c>
      <c r="BD92" s="25" t="str">
        <f t="shared" si="63"/>
        <v/>
      </c>
      <c r="BE92" s="25" t="str">
        <f t="shared" si="64"/>
        <v/>
      </c>
      <c r="BF92" s="25" t="str">
        <f t="shared" si="65"/>
        <v/>
      </c>
      <c r="BG92" s="25" t="str">
        <f t="shared" si="49"/>
        <v/>
      </c>
      <c r="BH92" s="28" t="str">
        <f>IF($AD92="","",INDEX('3.洗い替え職務給表'!$B$6:$HW$56,MATCH('1.メイン'!$BE92,'3.洗い替え職務給表'!$B$6:$B$56,0),MATCH('1.メイン'!$BG92,'3.洗い替え職務給表'!$B$6:$HW$6,0)))</f>
        <v/>
      </c>
      <c r="BI92" s="29" t="str">
        <f t="shared" si="50"/>
        <v/>
      </c>
      <c r="BJ92" s="563"/>
      <c r="BK92" s="563"/>
      <c r="BL92" s="563"/>
      <c r="BM92" s="563"/>
      <c r="BN92" s="563"/>
      <c r="BO92" s="563"/>
      <c r="BP92" s="59" t="str">
        <f t="shared" si="44"/>
        <v/>
      </c>
      <c r="BQ92" s="56" t="str">
        <f t="shared" si="51"/>
        <v/>
      </c>
      <c r="BR92" s="236" t="str">
        <f t="shared" si="52"/>
        <v/>
      </c>
    </row>
    <row r="93" spans="1:70" x14ac:dyDescent="0.15">
      <c r="A93" s="62" t="str">
        <f>IF(C93="","",COUNTA($C$10:C93))</f>
        <v/>
      </c>
      <c r="B93" s="559"/>
      <c r="C93" s="559"/>
      <c r="D93" s="560"/>
      <c r="E93" s="560" t="s">
        <v>72</v>
      </c>
      <c r="F93" s="560"/>
      <c r="G93" s="559"/>
      <c r="H93" s="559"/>
      <c r="I93" s="561"/>
      <c r="J93" s="561"/>
      <c r="K93" s="53" t="str">
        <f t="shared" si="66"/>
        <v/>
      </c>
      <c r="L93" s="53" t="str">
        <f t="shared" si="67"/>
        <v/>
      </c>
      <c r="M93" s="53" t="str">
        <f t="shared" si="68"/>
        <v/>
      </c>
      <c r="N93" s="53" t="str">
        <f t="shared" si="69"/>
        <v/>
      </c>
      <c r="O93" s="562" t="s">
        <v>72</v>
      </c>
      <c r="P93" s="562"/>
      <c r="Q93" s="56" t="str">
        <f t="shared" si="45"/>
        <v/>
      </c>
      <c r="R93" s="563"/>
      <c r="S93" s="563"/>
      <c r="T93" s="563"/>
      <c r="U93" s="563"/>
      <c r="V93" s="563"/>
      <c r="W93" s="563"/>
      <c r="X93" s="59" t="str">
        <f t="shared" si="46"/>
        <v/>
      </c>
      <c r="Y93" s="235" t="str">
        <f t="shared" si="47"/>
        <v/>
      </c>
      <c r="Z93" s="230" t="str">
        <f t="shared" si="38"/>
        <v/>
      </c>
      <c r="AA93" s="104" t="str">
        <f t="shared" si="39"/>
        <v/>
      </c>
      <c r="AB93" s="104" t="str">
        <f t="shared" si="40"/>
        <v/>
      </c>
      <c r="AC93" s="104" t="str">
        <f t="shared" si="41"/>
        <v/>
      </c>
      <c r="AD93" s="107" t="str">
        <f t="shared" si="42"/>
        <v/>
      </c>
      <c r="AE93" s="564"/>
      <c r="AF93" s="105" t="str">
        <f t="shared" si="53"/>
        <v/>
      </c>
      <c r="AG93" s="105" t="str">
        <f t="shared" si="54"/>
        <v/>
      </c>
      <c r="AH93" s="105" t="str">
        <f>IF($AD93="","",HLOOKUP($AD93,'4.参照データ'!$B$5:$AD$14,8,FALSE)+1)</f>
        <v/>
      </c>
      <c r="AI93" s="105" t="str">
        <f>IF($AD93="","",HLOOKUP($AD93,'4.参照データ'!$B$5:$AD$14,10,FALSE)+AH93)</f>
        <v/>
      </c>
      <c r="AJ93" s="105" t="str">
        <f t="shared" si="55"/>
        <v/>
      </c>
      <c r="AK93" s="150" t="str">
        <f>IF($AD93="","",INDEX('3.洗い替え職務給表'!$B$6:$HW$56,MATCH('1.メイン'!$AG93,'3.洗い替え職務給表'!$B$6:$B$56,0),MATCH('1.メイン'!$AJ93,'3.洗い替え職務給表'!$B$6:$HW$6,0)))</f>
        <v/>
      </c>
      <c r="AL93" s="228" t="str">
        <f t="shared" si="56"/>
        <v/>
      </c>
      <c r="AM93" s="195" t="str">
        <f t="shared" si="48"/>
        <v/>
      </c>
      <c r="AN93" s="25" t="str">
        <f t="shared" si="57"/>
        <v/>
      </c>
      <c r="AO93" s="568"/>
      <c r="AP93" s="568"/>
      <c r="AQ93" s="66" t="str">
        <f t="shared" si="58"/>
        <v/>
      </c>
      <c r="AR93" s="66" t="str">
        <f>IF($C93="","",IF($AN93=$AQ93,"",IF(HLOOKUP($AQ93,'4.参照データ'!$B$5:$AD$14,4,FALSE)="",HLOOKUP($AQ93,'4.参照データ'!$B$5:$AD$14,5,FALSE),HLOOKUP($AQ93,'4.参照データ'!$B$5:$AD$14,4,FALSE))))</f>
        <v/>
      </c>
      <c r="AS93" s="66" t="str">
        <f t="shared" si="59"/>
        <v/>
      </c>
      <c r="AT93" s="27" t="str">
        <f>IF($AQ93="","",($AS93-HLOOKUP($AQ93,'4.参照データ'!$B$5:$AD$14,6,FALSE)))</f>
        <v/>
      </c>
      <c r="AU93" s="25" t="str">
        <f>IF($AQ93="","",IF($AO93="",$AG93,IF(ROUNDUP($AT93/HLOOKUP($AQ93,'4.参照データ'!$B$5:$AD$14,7,FALSE),0)&lt;=0,1,ROUNDUP($AT93/HLOOKUP($AQ93,'4.参照データ'!$B$5:$AD$14,7,FALSE),0)+1)))</f>
        <v/>
      </c>
      <c r="AV93" s="25" t="str">
        <f t="shared" si="60"/>
        <v/>
      </c>
      <c r="AW93" s="96" t="str">
        <f>IF($AQ93="","",($AV93-1)*HLOOKUP($AQ93,'4.参照データ'!$B$5:$AD$14,7,FALSE))</f>
        <v/>
      </c>
      <c r="AX93" s="27" t="str">
        <f t="shared" si="61"/>
        <v/>
      </c>
      <c r="AY93" s="25" t="str">
        <f>IF($AQ93="","",IF($AO93="",0,IF($AX93&lt;=0,0,ROUNDUP($AX93/HLOOKUP($AQ93,'4.参照データ'!$B$5:$AD$14,9,FALSE),0))))</f>
        <v/>
      </c>
      <c r="AZ93" s="25" t="str">
        <f t="shared" si="62"/>
        <v/>
      </c>
      <c r="BA93" s="25" t="str">
        <f t="shared" si="43"/>
        <v/>
      </c>
      <c r="BB93" s="25" t="str">
        <f>IF($AQ93="","",HLOOKUP($AQ93,'4.参照データ'!$B$5:$AD$14,8,FALSE)+1)</f>
        <v/>
      </c>
      <c r="BC93" s="25" t="str">
        <f>IF($AQ93="","",HLOOKUP($AQ93,'4.参照データ'!$B$5:$AD$14,10,FALSE)+BB93)</f>
        <v/>
      </c>
      <c r="BD93" s="25" t="str">
        <f t="shared" si="63"/>
        <v/>
      </c>
      <c r="BE93" s="25" t="str">
        <f t="shared" si="64"/>
        <v/>
      </c>
      <c r="BF93" s="25" t="str">
        <f t="shared" si="65"/>
        <v/>
      </c>
      <c r="BG93" s="25" t="str">
        <f t="shared" si="49"/>
        <v/>
      </c>
      <c r="BH93" s="28" t="str">
        <f>IF($AD93="","",INDEX('3.洗い替え職務給表'!$B$6:$HW$56,MATCH('1.メイン'!$BE93,'3.洗い替え職務給表'!$B$6:$B$56,0),MATCH('1.メイン'!$BG93,'3.洗い替え職務給表'!$B$6:$HW$6,0)))</f>
        <v/>
      </c>
      <c r="BI93" s="29" t="str">
        <f t="shared" si="50"/>
        <v/>
      </c>
      <c r="BJ93" s="563"/>
      <c r="BK93" s="563"/>
      <c r="BL93" s="563"/>
      <c r="BM93" s="563"/>
      <c r="BN93" s="563"/>
      <c r="BO93" s="563"/>
      <c r="BP93" s="59" t="str">
        <f t="shared" si="44"/>
        <v/>
      </c>
      <c r="BQ93" s="56" t="str">
        <f t="shared" si="51"/>
        <v/>
      </c>
      <c r="BR93" s="236" t="str">
        <f t="shared" si="52"/>
        <v/>
      </c>
    </row>
    <row r="94" spans="1:70" x14ac:dyDescent="0.15">
      <c r="A94" s="62" t="str">
        <f>IF(C94="","",COUNTA($C$10:C94))</f>
        <v/>
      </c>
      <c r="B94" s="559"/>
      <c r="C94" s="559"/>
      <c r="D94" s="560"/>
      <c r="E94" s="560" t="s">
        <v>72</v>
      </c>
      <c r="F94" s="560"/>
      <c r="G94" s="559"/>
      <c r="H94" s="559"/>
      <c r="I94" s="561"/>
      <c r="J94" s="561"/>
      <c r="K94" s="53" t="str">
        <f t="shared" si="66"/>
        <v/>
      </c>
      <c r="L94" s="53" t="str">
        <f t="shared" si="67"/>
        <v/>
      </c>
      <c r="M94" s="53" t="str">
        <f t="shared" si="68"/>
        <v/>
      </c>
      <c r="N94" s="53" t="str">
        <f t="shared" si="69"/>
        <v/>
      </c>
      <c r="O94" s="562" t="s">
        <v>72</v>
      </c>
      <c r="P94" s="562"/>
      <c r="Q94" s="56" t="str">
        <f t="shared" si="45"/>
        <v/>
      </c>
      <c r="R94" s="563"/>
      <c r="S94" s="563"/>
      <c r="T94" s="563"/>
      <c r="U94" s="563"/>
      <c r="V94" s="563"/>
      <c r="W94" s="563"/>
      <c r="X94" s="59" t="str">
        <f t="shared" si="46"/>
        <v/>
      </c>
      <c r="Y94" s="235" t="str">
        <f t="shared" si="47"/>
        <v/>
      </c>
      <c r="Z94" s="230" t="str">
        <f t="shared" si="38"/>
        <v/>
      </c>
      <c r="AA94" s="104" t="str">
        <f t="shared" si="39"/>
        <v/>
      </c>
      <c r="AB94" s="104" t="str">
        <f t="shared" si="40"/>
        <v/>
      </c>
      <c r="AC94" s="104" t="str">
        <f t="shared" si="41"/>
        <v/>
      </c>
      <c r="AD94" s="107" t="str">
        <f t="shared" si="42"/>
        <v/>
      </c>
      <c r="AE94" s="564"/>
      <c r="AF94" s="105" t="str">
        <f t="shared" si="53"/>
        <v/>
      </c>
      <c r="AG94" s="105" t="str">
        <f t="shared" si="54"/>
        <v/>
      </c>
      <c r="AH94" s="105" t="str">
        <f>IF($AD94="","",HLOOKUP($AD94,'4.参照データ'!$B$5:$AD$14,8,FALSE)+1)</f>
        <v/>
      </c>
      <c r="AI94" s="105" t="str">
        <f>IF($AD94="","",HLOOKUP($AD94,'4.参照データ'!$B$5:$AD$14,10,FALSE)+AH94)</f>
        <v/>
      </c>
      <c r="AJ94" s="105" t="str">
        <f t="shared" si="55"/>
        <v/>
      </c>
      <c r="AK94" s="150" t="str">
        <f>IF($AD94="","",INDEX('3.洗い替え職務給表'!$B$6:$HW$56,MATCH('1.メイン'!$AG94,'3.洗い替え職務給表'!$B$6:$B$56,0),MATCH('1.メイン'!$AJ94,'3.洗い替え職務給表'!$B$6:$HW$6,0)))</f>
        <v/>
      </c>
      <c r="AL94" s="228" t="str">
        <f t="shared" si="56"/>
        <v/>
      </c>
      <c r="AM94" s="195" t="str">
        <f t="shared" si="48"/>
        <v/>
      </c>
      <c r="AN94" s="25" t="str">
        <f t="shared" si="57"/>
        <v/>
      </c>
      <c r="AO94" s="568"/>
      <c r="AP94" s="568"/>
      <c r="AQ94" s="66" t="str">
        <f t="shared" si="58"/>
        <v/>
      </c>
      <c r="AR94" s="66" t="str">
        <f>IF($C94="","",IF($AN94=$AQ94,"",IF(HLOOKUP($AQ94,'4.参照データ'!$B$5:$AD$14,4,FALSE)="",HLOOKUP($AQ94,'4.参照データ'!$B$5:$AD$14,5,FALSE),HLOOKUP($AQ94,'4.参照データ'!$B$5:$AD$14,4,FALSE))))</f>
        <v/>
      </c>
      <c r="AS94" s="66" t="str">
        <f t="shared" si="59"/>
        <v/>
      </c>
      <c r="AT94" s="27" t="str">
        <f>IF($AQ94="","",($AS94-HLOOKUP($AQ94,'4.参照データ'!$B$5:$AD$14,6,FALSE)))</f>
        <v/>
      </c>
      <c r="AU94" s="25" t="str">
        <f>IF($AQ94="","",IF($AO94="",$AG94,IF(ROUNDUP($AT94/HLOOKUP($AQ94,'4.参照データ'!$B$5:$AD$14,7,FALSE),0)&lt;=0,1,ROUNDUP($AT94/HLOOKUP($AQ94,'4.参照データ'!$B$5:$AD$14,7,FALSE),0)+1)))</f>
        <v/>
      </c>
      <c r="AV94" s="25" t="str">
        <f t="shared" si="60"/>
        <v/>
      </c>
      <c r="AW94" s="96" t="str">
        <f>IF($AQ94="","",($AV94-1)*HLOOKUP($AQ94,'4.参照データ'!$B$5:$AD$14,7,FALSE))</f>
        <v/>
      </c>
      <c r="AX94" s="27" t="str">
        <f t="shared" si="61"/>
        <v/>
      </c>
      <c r="AY94" s="25" t="str">
        <f>IF($AQ94="","",IF($AO94="",0,IF($AX94&lt;=0,0,ROUNDUP($AX94/HLOOKUP($AQ94,'4.参照データ'!$B$5:$AD$14,9,FALSE),0))))</f>
        <v/>
      </c>
      <c r="AZ94" s="25" t="str">
        <f t="shared" si="62"/>
        <v/>
      </c>
      <c r="BA94" s="25" t="str">
        <f t="shared" si="43"/>
        <v/>
      </c>
      <c r="BB94" s="25" t="str">
        <f>IF($AQ94="","",HLOOKUP($AQ94,'4.参照データ'!$B$5:$AD$14,8,FALSE)+1)</f>
        <v/>
      </c>
      <c r="BC94" s="25" t="str">
        <f>IF($AQ94="","",HLOOKUP($AQ94,'4.参照データ'!$B$5:$AD$14,10,FALSE)+BB94)</f>
        <v/>
      </c>
      <c r="BD94" s="25" t="str">
        <f t="shared" si="63"/>
        <v/>
      </c>
      <c r="BE94" s="25" t="str">
        <f t="shared" si="64"/>
        <v/>
      </c>
      <c r="BF94" s="25" t="str">
        <f t="shared" si="65"/>
        <v/>
      </c>
      <c r="BG94" s="25" t="str">
        <f t="shared" si="49"/>
        <v/>
      </c>
      <c r="BH94" s="28" t="str">
        <f>IF($AD94="","",INDEX('3.洗い替え職務給表'!$B$6:$HW$56,MATCH('1.メイン'!$BE94,'3.洗い替え職務給表'!$B$6:$B$56,0),MATCH('1.メイン'!$BG94,'3.洗い替え職務給表'!$B$6:$HW$6,0)))</f>
        <v/>
      </c>
      <c r="BI94" s="29" t="str">
        <f t="shared" si="50"/>
        <v/>
      </c>
      <c r="BJ94" s="563"/>
      <c r="BK94" s="563"/>
      <c r="BL94" s="563"/>
      <c r="BM94" s="563"/>
      <c r="BN94" s="563"/>
      <c r="BO94" s="563"/>
      <c r="BP94" s="59" t="str">
        <f t="shared" si="44"/>
        <v/>
      </c>
      <c r="BQ94" s="56" t="str">
        <f t="shared" si="51"/>
        <v/>
      </c>
      <c r="BR94" s="236" t="str">
        <f t="shared" si="52"/>
        <v/>
      </c>
    </row>
    <row r="95" spans="1:70" x14ac:dyDescent="0.15">
      <c r="A95" s="62" t="str">
        <f>IF(C95="","",COUNTA($C$10:C95))</f>
        <v/>
      </c>
      <c r="B95" s="559"/>
      <c r="C95" s="559"/>
      <c r="D95" s="560"/>
      <c r="E95" s="560" t="s">
        <v>72</v>
      </c>
      <c r="F95" s="560"/>
      <c r="G95" s="559"/>
      <c r="H95" s="559"/>
      <c r="I95" s="561"/>
      <c r="J95" s="561"/>
      <c r="K95" s="53" t="str">
        <f t="shared" si="66"/>
        <v/>
      </c>
      <c r="L95" s="53" t="str">
        <f t="shared" si="67"/>
        <v/>
      </c>
      <c r="M95" s="53" t="str">
        <f t="shared" si="68"/>
        <v/>
      </c>
      <c r="N95" s="53" t="str">
        <f t="shared" si="69"/>
        <v/>
      </c>
      <c r="O95" s="562" t="s">
        <v>72</v>
      </c>
      <c r="P95" s="562"/>
      <c r="Q95" s="56" t="str">
        <f t="shared" si="45"/>
        <v/>
      </c>
      <c r="R95" s="563"/>
      <c r="S95" s="563"/>
      <c r="T95" s="563"/>
      <c r="U95" s="563"/>
      <c r="V95" s="563"/>
      <c r="W95" s="563"/>
      <c r="X95" s="59" t="str">
        <f t="shared" si="46"/>
        <v/>
      </c>
      <c r="Y95" s="235" t="str">
        <f t="shared" si="47"/>
        <v/>
      </c>
      <c r="Z95" s="230" t="str">
        <f t="shared" si="38"/>
        <v/>
      </c>
      <c r="AA95" s="104" t="str">
        <f t="shared" si="39"/>
        <v/>
      </c>
      <c r="AB95" s="104" t="str">
        <f t="shared" si="40"/>
        <v/>
      </c>
      <c r="AC95" s="104" t="str">
        <f t="shared" si="41"/>
        <v/>
      </c>
      <c r="AD95" s="107" t="str">
        <f t="shared" si="42"/>
        <v/>
      </c>
      <c r="AE95" s="564"/>
      <c r="AF95" s="105" t="str">
        <f t="shared" si="53"/>
        <v/>
      </c>
      <c r="AG95" s="105" t="str">
        <f t="shared" si="54"/>
        <v/>
      </c>
      <c r="AH95" s="105" t="str">
        <f>IF($AD95="","",HLOOKUP($AD95,'4.参照データ'!$B$5:$AD$14,8,FALSE)+1)</f>
        <v/>
      </c>
      <c r="AI95" s="105" t="str">
        <f>IF($AD95="","",HLOOKUP($AD95,'4.参照データ'!$B$5:$AD$14,10,FALSE)+AH95)</f>
        <v/>
      </c>
      <c r="AJ95" s="105" t="str">
        <f t="shared" si="55"/>
        <v/>
      </c>
      <c r="AK95" s="150" t="str">
        <f>IF($AD95="","",INDEX('3.洗い替え職務給表'!$B$6:$HW$56,MATCH('1.メイン'!$AG95,'3.洗い替え職務給表'!$B$6:$B$56,0),MATCH('1.メイン'!$AJ95,'3.洗い替え職務給表'!$B$6:$HW$6,0)))</f>
        <v/>
      </c>
      <c r="AL95" s="228" t="str">
        <f t="shared" si="56"/>
        <v/>
      </c>
      <c r="AM95" s="195" t="str">
        <f t="shared" si="48"/>
        <v/>
      </c>
      <c r="AN95" s="25" t="str">
        <f t="shared" si="57"/>
        <v/>
      </c>
      <c r="AO95" s="568"/>
      <c r="AP95" s="568"/>
      <c r="AQ95" s="66" t="str">
        <f t="shared" si="58"/>
        <v/>
      </c>
      <c r="AR95" s="66" t="str">
        <f>IF($C95="","",IF($AN95=$AQ95,"",IF(HLOOKUP($AQ95,'4.参照データ'!$B$5:$AD$14,4,FALSE)="",HLOOKUP($AQ95,'4.参照データ'!$B$5:$AD$14,5,FALSE),HLOOKUP($AQ95,'4.参照データ'!$B$5:$AD$14,4,FALSE))))</f>
        <v/>
      </c>
      <c r="AS95" s="66" t="str">
        <f t="shared" si="59"/>
        <v/>
      </c>
      <c r="AT95" s="27" t="str">
        <f>IF($AQ95="","",($AS95-HLOOKUP($AQ95,'4.参照データ'!$B$5:$AD$14,6,FALSE)))</f>
        <v/>
      </c>
      <c r="AU95" s="25" t="str">
        <f>IF($AQ95="","",IF($AO95="",$AG95,IF(ROUNDUP($AT95/HLOOKUP($AQ95,'4.参照データ'!$B$5:$AD$14,7,FALSE),0)&lt;=0,1,ROUNDUP($AT95/HLOOKUP($AQ95,'4.参照データ'!$B$5:$AD$14,7,FALSE),0)+1)))</f>
        <v/>
      </c>
      <c r="AV95" s="25" t="str">
        <f t="shared" si="60"/>
        <v/>
      </c>
      <c r="AW95" s="96" t="str">
        <f>IF($AQ95="","",($AV95-1)*HLOOKUP($AQ95,'4.参照データ'!$B$5:$AD$14,7,FALSE))</f>
        <v/>
      </c>
      <c r="AX95" s="27" t="str">
        <f t="shared" si="61"/>
        <v/>
      </c>
      <c r="AY95" s="25" t="str">
        <f>IF($AQ95="","",IF($AO95="",0,IF($AX95&lt;=0,0,ROUNDUP($AX95/HLOOKUP($AQ95,'4.参照データ'!$B$5:$AD$14,9,FALSE),0))))</f>
        <v/>
      </c>
      <c r="AZ95" s="25" t="str">
        <f t="shared" si="62"/>
        <v/>
      </c>
      <c r="BA95" s="25" t="str">
        <f t="shared" si="43"/>
        <v/>
      </c>
      <c r="BB95" s="25" t="str">
        <f>IF($AQ95="","",HLOOKUP($AQ95,'4.参照データ'!$B$5:$AD$14,8,FALSE)+1)</f>
        <v/>
      </c>
      <c r="BC95" s="25" t="str">
        <f>IF($AQ95="","",HLOOKUP($AQ95,'4.参照データ'!$B$5:$AD$14,10,FALSE)+BB95)</f>
        <v/>
      </c>
      <c r="BD95" s="25" t="str">
        <f t="shared" si="63"/>
        <v/>
      </c>
      <c r="BE95" s="25" t="str">
        <f t="shared" si="64"/>
        <v/>
      </c>
      <c r="BF95" s="25" t="str">
        <f t="shared" si="65"/>
        <v/>
      </c>
      <c r="BG95" s="25" t="str">
        <f t="shared" si="49"/>
        <v/>
      </c>
      <c r="BH95" s="28" t="str">
        <f>IF($AD95="","",INDEX('3.洗い替え職務給表'!$B$6:$HW$56,MATCH('1.メイン'!$BE95,'3.洗い替え職務給表'!$B$6:$B$56,0),MATCH('1.メイン'!$BG95,'3.洗い替え職務給表'!$B$6:$HW$6,0)))</f>
        <v/>
      </c>
      <c r="BI95" s="29" t="str">
        <f t="shared" si="50"/>
        <v/>
      </c>
      <c r="BJ95" s="563"/>
      <c r="BK95" s="563"/>
      <c r="BL95" s="563"/>
      <c r="BM95" s="563"/>
      <c r="BN95" s="563"/>
      <c r="BO95" s="563"/>
      <c r="BP95" s="59" t="str">
        <f t="shared" si="44"/>
        <v/>
      </c>
      <c r="BQ95" s="56" t="str">
        <f t="shared" si="51"/>
        <v/>
      </c>
      <c r="BR95" s="236" t="str">
        <f t="shared" si="52"/>
        <v/>
      </c>
    </row>
    <row r="96" spans="1:70" x14ac:dyDescent="0.15">
      <c r="A96" s="62" t="str">
        <f>IF(C96="","",COUNTA($C$10:C96))</f>
        <v/>
      </c>
      <c r="B96" s="559"/>
      <c r="C96" s="559"/>
      <c r="D96" s="560"/>
      <c r="E96" s="560" t="s">
        <v>72</v>
      </c>
      <c r="F96" s="560"/>
      <c r="G96" s="559"/>
      <c r="H96" s="559"/>
      <c r="I96" s="561"/>
      <c r="J96" s="561"/>
      <c r="K96" s="53" t="str">
        <f t="shared" si="66"/>
        <v/>
      </c>
      <c r="L96" s="53" t="str">
        <f t="shared" si="67"/>
        <v/>
      </c>
      <c r="M96" s="53" t="str">
        <f t="shared" si="68"/>
        <v/>
      </c>
      <c r="N96" s="53" t="str">
        <f t="shared" si="69"/>
        <v/>
      </c>
      <c r="O96" s="562" t="s">
        <v>72</v>
      </c>
      <c r="P96" s="562"/>
      <c r="Q96" s="56" t="str">
        <f t="shared" si="45"/>
        <v/>
      </c>
      <c r="R96" s="563"/>
      <c r="S96" s="563"/>
      <c r="T96" s="563"/>
      <c r="U96" s="563"/>
      <c r="V96" s="563"/>
      <c r="W96" s="563"/>
      <c r="X96" s="59" t="str">
        <f t="shared" si="46"/>
        <v/>
      </c>
      <c r="Y96" s="235" t="str">
        <f t="shared" si="47"/>
        <v/>
      </c>
      <c r="Z96" s="230" t="str">
        <f t="shared" si="38"/>
        <v/>
      </c>
      <c r="AA96" s="104" t="str">
        <f t="shared" si="39"/>
        <v/>
      </c>
      <c r="AB96" s="104" t="str">
        <f t="shared" si="40"/>
        <v/>
      </c>
      <c r="AC96" s="104" t="str">
        <f t="shared" si="41"/>
        <v/>
      </c>
      <c r="AD96" s="107" t="str">
        <f t="shared" si="42"/>
        <v/>
      </c>
      <c r="AE96" s="564"/>
      <c r="AF96" s="105" t="str">
        <f t="shared" si="53"/>
        <v/>
      </c>
      <c r="AG96" s="105" t="str">
        <f t="shared" si="54"/>
        <v/>
      </c>
      <c r="AH96" s="105" t="str">
        <f>IF($AD96="","",HLOOKUP($AD96,'4.参照データ'!$B$5:$AD$14,8,FALSE)+1)</f>
        <v/>
      </c>
      <c r="AI96" s="105" t="str">
        <f>IF($AD96="","",HLOOKUP($AD96,'4.参照データ'!$B$5:$AD$14,10,FALSE)+AH96)</f>
        <v/>
      </c>
      <c r="AJ96" s="105" t="str">
        <f t="shared" si="55"/>
        <v/>
      </c>
      <c r="AK96" s="150" t="str">
        <f>IF($AD96="","",INDEX('3.洗い替え職務給表'!$B$6:$HW$56,MATCH('1.メイン'!$AG96,'3.洗い替え職務給表'!$B$6:$B$56,0),MATCH('1.メイン'!$AJ96,'3.洗い替え職務給表'!$B$6:$HW$6,0)))</f>
        <v/>
      </c>
      <c r="AL96" s="228" t="str">
        <f t="shared" si="56"/>
        <v/>
      </c>
      <c r="AM96" s="195" t="str">
        <f t="shared" si="48"/>
        <v/>
      </c>
      <c r="AN96" s="25" t="str">
        <f t="shared" si="57"/>
        <v/>
      </c>
      <c r="AO96" s="568"/>
      <c r="AP96" s="568"/>
      <c r="AQ96" s="66" t="str">
        <f t="shared" si="58"/>
        <v/>
      </c>
      <c r="AR96" s="66" t="str">
        <f>IF($C96="","",IF($AN96=$AQ96,"",IF(HLOOKUP($AQ96,'4.参照データ'!$B$5:$AD$14,4,FALSE)="",HLOOKUP($AQ96,'4.参照データ'!$B$5:$AD$14,5,FALSE),HLOOKUP($AQ96,'4.参照データ'!$B$5:$AD$14,4,FALSE))))</f>
        <v/>
      </c>
      <c r="AS96" s="66" t="str">
        <f t="shared" si="59"/>
        <v/>
      </c>
      <c r="AT96" s="27" t="str">
        <f>IF($AQ96="","",($AS96-HLOOKUP($AQ96,'4.参照データ'!$B$5:$AD$14,6,FALSE)))</f>
        <v/>
      </c>
      <c r="AU96" s="25" t="str">
        <f>IF($AQ96="","",IF($AO96="",$AG96,IF(ROUNDUP($AT96/HLOOKUP($AQ96,'4.参照データ'!$B$5:$AD$14,7,FALSE),0)&lt;=0,1,ROUNDUP($AT96/HLOOKUP($AQ96,'4.参照データ'!$B$5:$AD$14,7,FALSE),0)+1)))</f>
        <v/>
      </c>
      <c r="AV96" s="25" t="str">
        <f t="shared" si="60"/>
        <v/>
      </c>
      <c r="AW96" s="96" t="str">
        <f>IF($AQ96="","",($AV96-1)*HLOOKUP($AQ96,'4.参照データ'!$B$5:$AD$14,7,FALSE))</f>
        <v/>
      </c>
      <c r="AX96" s="27" t="str">
        <f t="shared" si="61"/>
        <v/>
      </c>
      <c r="AY96" s="25" t="str">
        <f>IF($AQ96="","",IF($AO96="",0,IF($AX96&lt;=0,0,ROUNDUP($AX96/HLOOKUP($AQ96,'4.参照データ'!$B$5:$AD$14,9,FALSE),0))))</f>
        <v/>
      </c>
      <c r="AZ96" s="25" t="str">
        <f t="shared" si="62"/>
        <v/>
      </c>
      <c r="BA96" s="25" t="str">
        <f t="shared" si="43"/>
        <v/>
      </c>
      <c r="BB96" s="25" t="str">
        <f>IF($AQ96="","",HLOOKUP($AQ96,'4.参照データ'!$B$5:$AD$14,8,FALSE)+1)</f>
        <v/>
      </c>
      <c r="BC96" s="25" t="str">
        <f>IF($AQ96="","",HLOOKUP($AQ96,'4.参照データ'!$B$5:$AD$14,10,FALSE)+BB96)</f>
        <v/>
      </c>
      <c r="BD96" s="25" t="str">
        <f t="shared" si="63"/>
        <v/>
      </c>
      <c r="BE96" s="25" t="str">
        <f t="shared" si="64"/>
        <v/>
      </c>
      <c r="BF96" s="25" t="str">
        <f t="shared" si="65"/>
        <v/>
      </c>
      <c r="BG96" s="25" t="str">
        <f t="shared" si="49"/>
        <v/>
      </c>
      <c r="BH96" s="28" t="str">
        <f>IF($AD96="","",INDEX('3.洗い替え職務給表'!$B$6:$HW$56,MATCH('1.メイン'!$BE96,'3.洗い替え職務給表'!$B$6:$B$56,0),MATCH('1.メイン'!$BG96,'3.洗い替え職務給表'!$B$6:$HW$6,0)))</f>
        <v/>
      </c>
      <c r="BI96" s="29" t="str">
        <f t="shared" si="50"/>
        <v/>
      </c>
      <c r="BJ96" s="563"/>
      <c r="BK96" s="563"/>
      <c r="BL96" s="563"/>
      <c r="BM96" s="563"/>
      <c r="BN96" s="563"/>
      <c r="BO96" s="563"/>
      <c r="BP96" s="59" t="str">
        <f t="shared" si="44"/>
        <v/>
      </c>
      <c r="BQ96" s="56" t="str">
        <f t="shared" si="51"/>
        <v/>
      </c>
      <c r="BR96" s="236" t="str">
        <f t="shared" si="52"/>
        <v/>
      </c>
    </row>
    <row r="97" spans="1:70" x14ac:dyDescent="0.15">
      <c r="A97" s="62" t="str">
        <f>IF(C97="","",COUNTA($C$10:C97))</f>
        <v/>
      </c>
      <c r="B97" s="559"/>
      <c r="C97" s="559"/>
      <c r="D97" s="560"/>
      <c r="E97" s="560" t="s">
        <v>72</v>
      </c>
      <c r="F97" s="560"/>
      <c r="G97" s="559"/>
      <c r="H97" s="559"/>
      <c r="I97" s="561"/>
      <c r="J97" s="561"/>
      <c r="K97" s="53" t="str">
        <f t="shared" si="66"/>
        <v/>
      </c>
      <c r="L97" s="53" t="str">
        <f t="shared" si="67"/>
        <v/>
      </c>
      <c r="M97" s="53" t="str">
        <f t="shared" si="68"/>
        <v/>
      </c>
      <c r="N97" s="53" t="str">
        <f t="shared" si="69"/>
        <v/>
      </c>
      <c r="O97" s="562" t="s">
        <v>72</v>
      </c>
      <c r="P97" s="562"/>
      <c r="Q97" s="56" t="str">
        <f t="shared" si="45"/>
        <v/>
      </c>
      <c r="R97" s="563"/>
      <c r="S97" s="563"/>
      <c r="T97" s="563"/>
      <c r="U97" s="563"/>
      <c r="V97" s="563"/>
      <c r="W97" s="563"/>
      <c r="X97" s="59" t="str">
        <f t="shared" si="46"/>
        <v/>
      </c>
      <c r="Y97" s="235" t="str">
        <f t="shared" si="47"/>
        <v/>
      </c>
      <c r="Z97" s="230" t="str">
        <f t="shared" si="38"/>
        <v/>
      </c>
      <c r="AA97" s="104" t="str">
        <f t="shared" si="39"/>
        <v/>
      </c>
      <c r="AB97" s="104" t="str">
        <f t="shared" si="40"/>
        <v/>
      </c>
      <c r="AC97" s="104" t="str">
        <f t="shared" si="41"/>
        <v/>
      </c>
      <c r="AD97" s="107" t="str">
        <f t="shared" si="42"/>
        <v/>
      </c>
      <c r="AE97" s="564"/>
      <c r="AF97" s="105" t="str">
        <f t="shared" si="53"/>
        <v/>
      </c>
      <c r="AG97" s="105" t="str">
        <f t="shared" si="54"/>
        <v/>
      </c>
      <c r="AH97" s="105" t="str">
        <f>IF($AD97="","",HLOOKUP($AD97,'4.参照データ'!$B$5:$AD$14,8,FALSE)+1)</f>
        <v/>
      </c>
      <c r="AI97" s="105" t="str">
        <f>IF($AD97="","",HLOOKUP($AD97,'4.参照データ'!$B$5:$AD$14,10,FALSE)+AH97)</f>
        <v/>
      </c>
      <c r="AJ97" s="105" t="str">
        <f t="shared" si="55"/>
        <v/>
      </c>
      <c r="AK97" s="150" t="str">
        <f>IF($AD97="","",INDEX('3.洗い替え職務給表'!$B$6:$HW$56,MATCH('1.メイン'!$AG97,'3.洗い替え職務給表'!$B$6:$B$56,0),MATCH('1.メイン'!$AJ97,'3.洗い替え職務給表'!$B$6:$HW$6,0)))</f>
        <v/>
      </c>
      <c r="AL97" s="228" t="str">
        <f t="shared" si="56"/>
        <v/>
      </c>
      <c r="AM97" s="195" t="str">
        <f t="shared" si="48"/>
        <v/>
      </c>
      <c r="AN97" s="25" t="str">
        <f t="shared" si="57"/>
        <v/>
      </c>
      <c r="AO97" s="568"/>
      <c r="AP97" s="568"/>
      <c r="AQ97" s="66" t="str">
        <f t="shared" si="58"/>
        <v/>
      </c>
      <c r="AR97" s="66" t="str">
        <f>IF($C97="","",IF($AN97=$AQ97,"",IF(HLOOKUP($AQ97,'4.参照データ'!$B$5:$AD$14,4,FALSE)="",HLOOKUP($AQ97,'4.参照データ'!$B$5:$AD$14,5,FALSE),HLOOKUP($AQ97,'4.参照データ'!$B$5:$AD$14,4,FALSE))))</f>
        <v/>
      </c>
      <c r="AS97" s="66" t="str">
        <f t="shared" si="59"/>
        <v/>
      </c>
      <c r="AT97" s="27" t="str">
        <f>IF($AQ97="","",($AS97-HLOOKUP($AQ97,'4.参照データ'!$B$5:$AD$14,6,FALSE)))</f>
        <v/>
      </c>
      <c r="AU97" s="25" t="str">
        <f>IF($AQ97="","",IF($AO97="",$AG97,IF(ROUNDUP($AT97/HLOOKUP($AQ97,'4.参照データ'!$B$5:$AD$14,7,FALSE),0)&lt;=0,1,ROUNDUP($AT97/HLOOKUP($AQ97,'4.参照データ'!$B$5:$AD$14,7,FALSE),0)+1)))</f>
        <v/>
      </c>
      <c r="AV97" s="25" t="str">
        <f t="shared" si="60"/>
        <v/>
      </c>
      <c r="AW97" s="96" t="str">
        <f>IF($AQ97="","",($AV97-1)*HLOOKUP($AQ97,'4.参照データ'!$B$5:$AD$14,7,FALSE))</f>
        <v/>
      </c>
      <c r="AX97" s="27" t="str">
        <f t="shared" si="61"/>
        <v/>
      </c>
      <c r="AY97" s="25" t="str">
        <f>IF($AQ97="","",IF($AO97="",0,IF($AX97&lt;=0,0,ROUNDUP($AX97/HLOOKUP($AQ97,'4.参照データ'!$B$5:$AD$14,9,FALSE),0))))</f>
        <v/>
      </c>
      <c r="AZ97" s="25" t="str">
        <f t="shared" si="62"/>
        <v/>
      </c>
      <c r="BA97" s="25" t="str">
        <f t="shared" si="43"/>
        <v/>
      </c>
      <c r="BB97" s="25" t="str">
        <f>IF($AQ97="","",HLOOKUP($AQ97,'4.参照データ'!$B$5:$AD$14,8,FALSE)+1)</f>
        <v/>
      </c>
      <c r="BC97" s="25" t="str">
        <f>IF($AQ97="","",HLOOKUP($AQ97,'4.参照データ'!$B$5:$AD$14,10,FALSE)+BB97)</f>
        <v/>
      </c>
      <c r="BD97" s="25" t="str">
        <f t="shared" si="63"/>
        <v/>
      </c>
      <c r="BE97" s="25" t="str">
        <f t="shared" si="64"/>
        <v/>
      </c>
      <c r="BF97" s="25" t="str">
        <f t="shared" si="65"/>
        <v/>
      </c>
      <c r="BG97" s="25" t="str">
        <f t="shared" si="49"/>
        <v/>
      </c>
      <c r="BH97" s="28" t="str">
        <f>IF($AD97="","",INDEX('3.洗い替え職務給表'!$B$6:$HW$56,MATCH('1.メイン'!$BE97,'3.洗い替え職務給表'!$B$6:$B$56,0),MATCH('1.メイン'!$BG97,'3.洗い替え職務給表'!$B$6:$HW$6,0)))</f>
        <v/>
      </c>
      <c r="BI97" s="29" t="str">
        <f t="shared" si="50"/>
        <v/>
      </c>
      <c r="BJ97" s="563"/>
      <c r="BK97" s="563"/>
      <c r="BL97" s="563"/>
      <c r="BM97" s="563"/>
      <c r="BN97" s="563"/>
      <c r="BO97" s="563"/>
      <c r="BP97" s="59" t="str">
        <f t="shared" si="44"/>
        <v/>
      </c>
      <c r="BQ97" s="56" t="str">
        <f t="shared" si="51"/>
        <v/>
      </c>
      <c r="BR97" s="236" t="str">
        <f t="shared" si="52"/>
        <v/>
      </c>
    </row>
    <row r="98" spans="1:70" x14ac:dyDescent="0.15">
      <c r="A98" s="62" t="str">
        <f>IF(C98="","",COUNTA($C$10:C98))</f>
        <v/>
      </c>
      <c r="B98" s="559"/>
      <c r="C98" s="559"/>
      <c r="D98" s="560"/>
      <c r="E98" s="560" t="s">
        <v>72</v>
      </c>
      <c r="F98" s="560"/>
      <c r="G98" s="559"/>
      <c r="H98" s="559"/>
      <c r="I98" s="561"/>
      <c r="J98" s="561"/>
      <c r="K98" s="53" t="str">
        <f t="shared" si="66"/>
        <v/>
      </c>
      <c r="L98" s="53" t="str">
        <f t="shared" si="67"/>
        <v/>
      </c>
      <c r="M98" s="53" t="str">
        <f t="shared" si="68"/>
        <v/>
      </c>
      <c r="N98" s="53" t="str">
        <f t="shared" si="69"/>
        <v/>
      </c>
      <c r="O98" s="562" t="s">
        <v>72</v>
      </c>
      <c r="P98" s="562"/>
      <c r="Q98" s="56" t="str">
        <f t="shared" si="45"/>
        <v/>
      </c>
      <c r="R98" s="563"/>
      <c r="S98" s="563"/>
      <c r="T98" s="563"/>
      <c r="U98" s="563"/>
      <c r="V98" s="563"/>
      <c r="W98" s="563"/>
      <c r="X98" s="59" t="str">
        <f t="shared" si="46"/>
        <v/>
      </c>
      <c r="Y98" s="235" t="str">
        <f t="shared" si="47"/>
        <v/>
      </c>
      <c r="Z98" s="230" t="str">
        <f t="shared" si="38"/>
        <v/>
      </c>
      <c r="AA98" s="104" t="str">
        <f t="shared" si="39"/>
        <v/>
      </c>
      <c r="AB98" s="104" t="str">
        <f t="shared" si="40"/>
        <v/>
      </c>
      <c r="AC98" s="104" t="str">
        <f t="shared" si="41"/>
        <v/>
      </c>
      <c r="AD98" s="107" t="str">
        <f t="shared" si="42"/>
        <v/>
      </c>
      <c r="AE98" s="564"/>
      <c r="AF98" s="105" t="str">
        <f t="shared" si="53"/>
        <v/>
      </c>
      <c r="AG98" s="105" t="str">
        <f t="shared" si="54"/>
        <v/>
      </c>
      <c r="AH98" s="105" t="str">
        <f>IF($AD98="","",HLOOKUP($AD98,'4.参照データ'!$B$5:$AD$14,8,FALSE)+1)</f>
        <v/>
      </c>
      <c r="AI98" s="105" t="str">
        <f>IF($AD98="","",HLOOKUP($AD98,'4.参照データ'!$B$5:$AD$14,10,FALSE)+AH98)</f>
        <v/>
      </c>
      <c r="AJ98" s="105" t="str">
        <f t="shared" si="55"/>
        <v/>
      </c>
      <c r="AK98" s="150" t="str">
        <f>IF($AD98="","",INDEX('3.洗い替え職務給表'!$B$6:$HW$56,MATCH('1.メイン'!$AG98,'3.洗い替え職務給表'!$B$6:$B$56,0),MATCH('1.メイン'!$AJ98,'3.洗い替え職務給表'!$B$6:$HW$6,0)))</f>
        <v/>
      </c>
      <c r="AL98" s="228" t="str">
        <f t="shared" si="56"/>
        <v/>
      </c>
      <c r="AM98" s="195" t="str">
        <f t="shared" si="48"/>
        <v/>
      </c>
      <c r="AN98" s="25" t="str">
        <f t="shared" si="57"/>
        <v/>
      </c>
      <c r="AO98" s="568"/>
      <c r="AP98" s="568"/>
      <c r="AQ98" s="66" t="str">
        <f t="shared" si="58"/>
        <v/>
      </c>
      <c r="AR98" s="66" t="str">
        <f>IF($C98="","",IF($AN98=$AQ98,"",IF(HLOOKUP($AQ98,'4.参照データ'!$B$5:$AD$14,4,FALSE)="",HLOOKUP($AQ98,'4.参照データ'!$B$5:$AD$14,5,FALSE),HLOOKUP($AQ98,'4.参照データ'!$B$5:$AD$14,4,FALSE))))</f>
        <v/>
      </c>
      <c r="AS98" s="66" t="str">
        <f t="shared" si="59"/>
        <v/>
      </c>
      <c r="AT98" s="27" t="str">
        <f>IF($AQ98="","",($AS98-HLOOKUP($AQ98,'4.参照データ'!$B$5:$AD$14,6,FALSE)))</f>
        <v/>
      </c>
      <c r="AU98" s="25" t="str">
        <f>IF($AQ98="","",IF($AO98="",$AG98,IF(ROUNDUP($AT98/HLOOKUP($AQ98,'4.参照データ'!$B$5:$AD$14,7,FALSE),0)&lt;=0,1,ROUNDUP($AT98/HLOOKUP($AQ98,'4.参照データ'!$B$5:$AD$14,7,FALSE),0)+1)))</f>
        <v/>
      </c>
      <c r="AV98" s="25" t="str">
        <f t="shared" si="60"/>
        <v/>
      </c>
      <c r="AW98" s="96" t="str">
        <f>IF($AQ98="","",($AV98-1)*HLOOKUP($AQ98,'4.参照データ'!$B$5:$AD$14,7,FALSE))</f>
        <v/>
      </c>
      <c r="AX98" s="27" t="str">
        <f t="shared" si="61"/>
        <v/>
      </c>
      <c r="AY98" s="25" t="str">
        <f>IF($AQ98="","",IF($AO98="",0,IF($AX98&lt;=0,0,ROUNDUP($AX98/HLOOKUP($AQ98,'4.参照データ'!$B$5:$AD$14,9,FALSE),0))))</f>
        <v/>
      </c>
      <c r="AZ98" s="25" t="str">
        <f t="shared" si="62"/>
        <v/>
      </c>
      <c r="BA98" s="25" t="str">
        <f t="shared" si="43"/>
        <v/>
      </c>
      <c r="BB98" s="25" t="str">
        <f>IF($AQ98="","",HLOOKUP($AQ98,'4.参照データ'!$B$5:$AD$14,8,FALSE)+1)</f>
        <v/>
      </c>
      <c r="BC98" s="25" t="str">
        <f>IF($AQ98="","",HLOOKUP($AQ98,'4.参照データ'!$B$5:$AD$14,10,FALSE)+BB98)</f>
        <v/>
      </c>
      <c r="BD98" s="25" t="str">
        <f t="shared" si="63"/>
        <v/>
      </c>
      <c r="BE98" s="25" t="str">
        <f t="shared" si="64"/>
        <v/>
      </c>
      <c r="BF98" s="25" t="str">
        <f t="shared" si="65"/>
        <v/>
      </c>
      <c r="BG98" s="25" t="str">
        <f t="shared" si="49"/>
        <v/>
      </c>
      <c r="BH98" s="28" t="str">
        <f>IF($AD98="","",INDEX('3.洗い替え職務給表'!$B$6:$HW$56,MATCH('1.メイン'!$BE98,'3.洗い替え職務給表'!$B$6:$B$56,0),MATCH('1.メイン'!$BG98,'3.洗い替え職務給表'!$B$6:$HW$6,0)))</f>
        <v/>
      </c>
      <c r="BI98" s="29" t="str">
        <f t="shared" si="50"/>
        <v/>
      </c>
      <c r="BJ98" s="563"/>
      <c r="BK98" s="563"/>
      <c r="BL98" s="563"/>
      <c r="BM98" s="563"/>
      <c r="BN98" s="563"/>
      <c r="BO98" s="563"/>
      <c r="BP98" s="59" t="str">
        <f t="shared" si="44"/>
        <v/>
      </c>
      <c r="BQ98" s="56" t="str">
        <f t="shared" si="51"/>
        <v/>
      </c>
      <c r="BR98" s="236" t="str">
        <f t="shared" si="52"/>
        <v/>
      </c>
    </row>
    <row r="99" spans="1:70" x14ac:dyDescent="0.15">
      <c r="A99" s="62" t="str">
        <f>IF(C99="","",COUNTA($C$10:C99))</f>
        <v/>
      </c>
      <c r="B99" s="559"/>
      <c r="C99" s="559"/>
      <c r="D99" s="560"/>
      <c r="E99" s="560" t="s">
        <v>72</v>
      </c>
      <c r="F99" s="560"/>
      <c r="G99" s="559"/>
      <c r="H99" s="559"/>
      <c r="I99" s="561"/>
      <c r="J99" s="561"/>
      <c r="K99" s="53" t="str">
        <f t="shared" si="66"/>
        <v/>
      </c>
      <c r="L99" s="53" t="str">
        <f t="shared" si="67"/>
        <v/>
      </c>
      <c r="M99" s="53" t="str">
        <f t="shared" si="68"/>
        <v/>
      </c>
      <c r="N99" s="53" t="str">
        <f t="shared" si="69"/>
        <v/>
      </c>
      <c r="O99" s="562"/>
      <c r="P99" s="562"/>
      <c r="Q99" s="56" t="str">
        <f t="shared" si="45"/>
        <v/>
      </c>
      <c r="R99" s="563"/>
      <c r="S99" s="563"/>
      <c r="T99" s="563"/>
      <c r="U99" s="563"/>
      <c r="V99" s="563"/>
      <c r="W99" s="563"/>
      <c r="X99" s="59" t="str">
        <f t="shared" si="46"/>
        <v/>
      </c>
      <c r="Y99" s="235" t="str">
        <f t="shared" si="47"/>
        <v/>
      </c>
      <c r="Z99" s="230" t="str">
        <f t="shared" si="38"/>
        <v/>
      </c>
      <c r="AA99" s="104" t="str">
        <f t="shared" si="39"/>
        <v/>
      </c>
      <c r="AB99" s="104" t="str">
        <f t="shared" si="40"/>
        <v/>
      </c>
      <c r="AC99" s="104" t="str">
        <f t="shared" si="41"/>
        <v/>
      </c>
      <c r="AD99" s="107" t="str">
        <f t="shared" si="42"/>
        <v/>
      </c>
      <c r="AE99" s="564"/>
      <c r="AF99" s="105" t="str">
        <f t="shared" si="53"/>
        <v/>
      </c>
      <c r="AG99" s="105" t="str">
        <f t="shared" si="54"/>
        <v/>
      </c>
      <c r="AH99" s="105" t="str">
        <f>IF($AD99="","",HLOOKUP($AD99,'4.参照データ'!$B$5:$AD$14,8,FALSE)+1)</f>
        <v/>
      </c>
      <c r="AI99" s="105" t="str">
        <f>IF($AD99="","",HLOOKUP($AD99,'4.参照データ'!$B$5:$AD$14,10,FALSE)+AH99)</f>
        <v/>
      </c>
      <c r="AJ99" s="105" t="str">
        <f t="shared" si="55"/>
        <v/>
      </c>
      <c r="AK99" s="150" t="str">
        <f>IF($AD99="","",INDEX('3.洗い替え職務給表'!$B$6:$HW$56,MATCH('1.メイン'!$AG99,'3.洗い替え職務給表'!$B$6:$B$56,0),MATCH('1.メイン'!$AJ99,'3.洗い替え職務給表'!$B$6:$HW$6,0)))</f>
        <v/>
      </c>
      <c r="AL99" s="228" t="str">
        <f t="shared" si="56"/>
        <v/>
      </c>
      <c r="AM99" s="195" t="str">
        <f t="shared" si="48"/>
        <v/>
      </c>
      <c r="AN99" s="25" t="str">
        <f t="shared" si="57"/>
        <v/>
      </c>
      <c r="AO99" s="568"/>
      <c r="AP99" s="568"/>
      <c r="AQ99" s="66" t="str">
        <f t="shared" si="58"/>
        <v/>
      </c>
      <c r="AR99" s="66" t="str">
        <f>IF($C99="","",IF($AN99=$AQ99,"",IF(HLOOKUP($AQ99,'4.参照データ'!$B$5:$AD$14,4,FALSE)="",HLOOKUP($AQ99,'4.参照データ'!$B$5:$AD$14,5,FALSE),HLOOKUP($AQ99,'4.参照データ'!$B$5:$AD$14,4,FALSE))))</f>
        <v/>
      </c>
      <c r="AS99" s="66" t="str">
        <f t="shared" si="59"/>
        <v/>
      </c>
      <c r="AT99" s="27" t="str">
        <f>IF($AQ99="","",($AS99-HLOOKUP($AQ99,'4.参照データ'!$B$5:$AD$14,6,FALSE)))</f>
        <v/>
      </c>
      <c r="AU99" s="25" t="str">
        <f>IF($AQ99="","",IF($AO99="",$AG99,IF(ROUNDUP($AT99/HLOOKUP($AQ99,'4.参照データ'!$B$5:$AD$14,7,FALSE),0)&lt;=0,1,ROUNDUP($AT99/HLOOKUP($AQ99,'4.参照データ'!$B$5:$AD$14,7,FALSE),0)+1)))</f>
        <v/>
      </c>
      <c r="AV99" s="25" t="str">
        <f t="shared" si="60"/>
        <v/>
      </c>
      <c r="AW99" s="96" t="str">
        <f>IF($AQ99="","",($AV99-1)*HLOOKUP($AQ99,'4.参照データ'!$B$5:$AD$14,7,FALSE))</f>
        <v/>
      </c>
      <c r="AX99" s="27" t="str">
        <f t="shared" si="61"/>
        <v/>
      </c>
      <c r="AY99" s="25" t="str">
        <f>IF($AQ99="","",IF($AO99="",0,IF($AX99&lt;=0,0,ROUNDUP($AX99/HLOOKUP($AQ99,'4.参照データ'!$B$5:$AD$14,9,FALSE),0))))</f>
        <v/>
      </c>
      <c r="AZ99" s="25" t="str">
        <f t="shared" si="62"/>
        <v/>
      </c>
      <c r="BA99" s="25" t="str">
        <f t="shared" si="43"/>
        <v/>
      </c>
      <c r="BB99" s="25" t="str">
        <f>IF($AQ99="","",HLOOKUP($AQ99,'4.参照データ'!$B$5:$AD$14,8,FALSE)+1)</f>
        <v/>
      </c>
      <c r="BC99" s="25" t="str">
        <f>IF($AQ99="","",HLOOKUP($AQ99,'4.参照データ'!$B$5:$AD$14,10,FALSE)+BB99)</f>
        <v/>
      </c>
      <c r="BD99" s="25" t="str">
        <f t="shared" si="63"/>
        <v/>
      </c>
      <c r="BE99" s="25" t="str">
        <f t="shared" si="64"/>
        <v/>
      </c>
      <c r="BF99" s="25" t="str">
        <f t="shared" si="65"/>
        <v/>
      </c>
      <c r="BG99" s="25" t="str">
        <f t="shared" si="49"/>
        <v/>
      </c>
      <c r="BH99" s="28" t="str">
        <f>IF($AD99="","",INDEX('3.洗い替え職務給表'!$B$6:$HW$56,MATCH('1.メイン'!$BE99,'3.洗い替え職務給表'!$B$6:$B$56,0),MATCH('1.メイン'!$BG99,'3.洗い替え職務給表'!$B$6:$HW$6,0)))</f>
        <v/>
      </c>
      <c r="BI99" s="29" t="str">
        <f t="shared" si="50"/>
        <v/>
      </c>
      <c r="BJ99" s="563"/>
      <c r="BK99" s="563"/>
      <c r="BL99" s="563"/>
      <c r="BM99" s="563"/>
      <c r="BN99" s="563"/>
      <c r="BO99" s="563"/>
      <c r="BP99" s="59" t="str">
        <f t="shared" si="44"/>
        <v/>
      </c>
      <c r="BQ99" s="56" t="str">
        <f t="shared" si="51"/>
        <v/>
      </c>
      <c r="BR99" s="236" t="str">
        <f t="shared" si="52"/>
        <v/>
      </c>
    </row>
    <row r="100" spans="1:70" x14ac:dyDescent="0.15">
      <c r="A100" s="62" t="str">
        <f>IF(C100="","",COUNTA($C$10:C100))</f>
        <v/>
      </c>
      <c r="B100" s="559"/>
      <c r="C100" s="559"/>
      <c r="D100" s="560"/>
      <c r="E100" s="560" t="s">
        <v>72</v>
      </c>
      <c r="F100" s="560"/>
      <c r="G100" s="559"/>
      <c r="H100" s="559"/>
      <c r="I100" s="561"/>
      <c r="J100" s="561"/>
      <c r="K100" s="53" t="str">
        <f t="shared" si="66"/>
        <v/>
      </c>
      <c r="L100" s="53" t="str">
        <f t="shared" si="67"/>
        <v/>
      </c>
      <c r="M100" s="53" t="str">
        <f t="shared" si="68"/>
        <v/>
      </c>
      <c r="N100" s="53" t="str">
        <f t="shared" si="69"/>
        <v/>
      </c>
      <c r="O100" s="562"/>
      <c r="P100" s="562"/>
      <c r="Q100" s="56" t="str">
        <f t="shared" si="45"/>
        <v/>
      </c>
      <c r="R100" s="563"/>
      <c r="S100" s="563"/>
      <c r="T100" s="563"/>
      <c r="U100" s="563"/>
      <c r="V100" s="563"/>
      <c r="W100" s="563"/>
      <c r="X100" s="59" t="str">
        <f t="shared" si="46"/>
        <v/>
      </c>
      <c r="Y100" s="235" t="str">
        <f t="shared" si="47"/>
        <v/>
      </c>
      <c r="Z100" s="230" t="str">
        <f t="shared" si="38"/>
        <v/>
      </c>
      <c r="AA100" s="104" t="str">
        <f t="shared" si="39"/>
        <v/>
      </c>
      <c r="AB100" s="104" t="str">
        <f t="shared" si="40"/>
        <v/>
      </c>
      <c r="AC100" s="104" t="str">
        <f t="shared" si="41"/>
        <v/>
      </c>
      <c r="AD100" s="107" t="str">
        <f t="shared" si="42"/>
        <v/>
      </c>
      <c r="AE100" s="564"/>
      <c r="AF100" s="105" t="str">
        <f t="shared" si="53"/>
        <v/>
      </c>
      <c r="AG100" s="105" t="str">
        <f t="shared" si="54"/>
        <v/>
      </c>
      <c r="AH100" s="105" t="str">
        <f>IF($AD100="","",HLOOKUP($AD100,'4.参照データ'!$B$5:$AD$14,8,FALSE)+1)</f>
        <v/>
      </c>
      <c r="AI100" s="105" t="str">
        <f>IF($AD100="","",HLOOKUP($AD100,'4.参照データ'!$B$5:$AD$14,10,FALSE)+AH100)</f>
        <v/>
      </c>
      <c r="AJ100" s="105" t="str">
        <f t="shared" si="55"/>
        <v/>
      </c>
      <c r="AK100" s="150" t="str">
        <f>IF($AD100="","",INDEX('3.洗い替え職務給表'!$B$6:$HW$56,MATCH('1.メイン'!$AG100,'3.洗い替え職務給表'!$B$6:$B$56,0),MATCH('1.メイン'!$AJ100,'3.洗い替え職務給表'!$B$6:$HW$6,0)))</f>
        <v/>
      </c>
      <c r="AL100" s="228" t="str">
        <f t="shared" si="56"/>
        <v/>
      </c>
      <c r="AM100" s="195" t="str">
        <f t="shared" si="48"/>
        <v/>
      </c>
      <c r="AN100" s="25" t="str">
        <f t="shared" si="57"/>
        <v/>
      </c>
      <c r="AO100" s="568"/>
      <c r="AP100" s="568"/>
      <c r="AQ100" s="66" t="str">
        <f t="shared" si="58"/>
        <v/>
      </c>
      <c r="AR100" s="66" t="str">
        <f>IF($C100="","",IF($AN100=$AQ100,"",IF(HLOOKUP($AQ100,'4.参照データ'!$B$5:$AD$14,4,FALSE)="",HLOOKUP($AQ100,'4.参照データ'!$B$5:$AD$14,5,FALSE),HLOOKUP($AQ100,'4.参照データ'!$B$5:$AD$14,4,FALSE))))</f>
        <v/>
      </c>
      <c r="AS100" s="66" t="str">
        <f t="shared" si="59"/>
        <v/>
      </c>
      <c r="AT100" s="27" t="str">
        <f>IF($AQ100="","",($AS100-HLOOKUP($AQ100,'4.参照データ'!$B$5:$AD$14,6,FALSE)))</f>
        <v/>
      </c>
      <c r="AU100" s="25" t="str">
        <f>IF($AQ100="","",IF($AO100="",$AG100,IF(ROUNDUP($AT100/HLOOKUP($AQ100,'4.参照データ'!$B$5:$AD$14,7,FALSE),0)&lt;=0,1,ROUNDUP($AT100/HLOOKUP($AQ100,'4.参照データ'!$B$5:$AD$14,7,FALSE),0)+1)))</f>
        <v/>
      </c>
      <c r="AV100" s="25" t="str">
        <f t="shared" si="60"/>
        <v/>
      </c>
      <c r="AW100" s="96" t="str">
        <f>IF($AQ100="","",($AV100-1)*HLOOKUP($AQ100,'4.参照データ'!$B$5:$AD$14,7,FALSE))</f>
        <v/>
      </c>
      <c r="AX100" s="27" t="str">
        <f t="shared" si="61"/>
        <v/>
      </c>
      <c r="AY100" s="25" t="str">
        <f>IF($AQ100="","",IF($AO100="",0,IF($AX100&lt;=0,0,ROUNDUP($AX100/HLOOKUP($AQ100,'4.参照データ'!$B$5:$AD$14,9,FALSE),0))))</f>
        <v/>
      </c>
      <c r="AZ100" s="25" t="str">
        <f t="shared" si="62"/>
        <v/>
      </c>
      <c r="BA100" s="25" t="str">
        <f t="shared" si="43"/>
        <v/>
      </c>
      <c r="BB100" s="25" t="str">
        <f>IF($AQ100="","",HLOOKUP($AQ100,'4.参照データ'!$B$5:$AD$14,8,FALSE)+1)</f>
        <v/>
      </c>
      <c r="BC100" s="25" t="str">
        <f>IF($AQ100="","",HLOOKUP($AQ100,'4.参照データ'!$B$5:$AD$14,10,FALSE)+BB100)</f>
        <v/>
      </c>
      <c r="BD100" s="25" t="str">
        <f t="shared" si="63"/>
        <v/>
      </c>
      <c r="BE100" s="25" t="str">
        <f t="shared" si="64"/>
        <v/>
      </c>
      <c r="BF100" s="25" t="str">
        <f t="shared" si="65"/>
        <v/>
      </c>
      <c r="BG100" s="25" t="str">
        <f t="shared" si="49"/>
        <v/>
      </c>
      <c r="BH100" s="28" t="str">
        <f>IF($AD100="","",INDEX('3.洗い替え職務給表'!$B$6:$HW$56,MATCH('1.メイン'!$BE100,'3.洗い替え職務給表'!$B$6:$B$56,0),MATCH('1.メイン'!$BG100,'3.洗い替え職務給表'!$B$6:$HW$6,0)))</f>
        <v/>
      </c>
      <c r="BI100" s="29" t="str">
        <f t="shared" si="50"/>
        <v/>
      </c>
      <c r="BJ100" s="563"/>
      <c r="BK100" s="563"/>
      <c r="BL100" s="563"/>
      <c r="BM100" s="563"/>
      <c r="BN100" s="563"/>
      <c r="BO100" s="563"/>
      <c r="BP100" s="59" t="str">
        <f t="shared" si="44"/>
        <v/>
      </c>
      <c r="BQ100" s="56" t="str">
        <f t="shared" si="51"/>
        <v/>
      </c>
      <c r="BR100" s="236" t="str">
        <f t="shared" si="52"/>
        <v/>
      </c>
    </row>
    <row r="101" spans="1:70" x14ac:dyDescent="0.15">
      <c r="A101" s="62" t="str">
        <f>IF(C101="","",COUNTA($C$10:C101))</f>
        <v/>
      </c>
      <c r="B101" s="559"/>
      <c r="C101" s="559"/>
      <c r="D101" s="560"/>
      <c r="E101" s="560" t="s">
        <v>72</v>
      </c>
      <c r="F101" s="560"/>
      <c r="G101" s="559"/>
      <c r="H101" s="559"/>
      <c r="I101" s="561"/>
      <c r="J101" s="561"/>
      <c r="K101" s="53" t="str">
        <f t="shared" si="66"/>
        <v/>
      </c>
      <c r="L101" s="53" t="str">
        <f t="shared" si="67"/>
        <v/>
      </c>
      <c r="M101" s="53" t="str">
        <f t="shared" si="68"/>
        <v/>
      </c>
      <c r="N101" s="53" t="str">
        <f t="shared" si="69"/>
        <v/>
      </c>
      <c r="O101" s="562"/>
      <c r="P101" s="562"/>
      <c r="Q101" s="56" t="str">
        <f t="shared" si="45"/>
        <v/>
      </c>
      <c r="R101" s="563"/>
      <c r="S101" s="563"/>
      <c r="T101" s="563"/>
      <c r="U101" s="563"/>
      <c r="V101" s="563"/>
      <c r="W101" s="563"/>
      <c r="X101" s="59" t="str">
        <f t="shared" si="46"/>
        <v/>
      </c>
      <c r="Y101" s="235" t="str">
        <f t="shared" si="47"/>
        <v/>
      </c>
      <c r="Z101" s="230" t="str">
        <f t="shared" si="38"/>
        <v/>
      </c>
      <c r="AA101" s="104" t="str">
        <f t="shared" si="39"/>
        <v/>
      </c>
      <c r="AB101" s="104" t="str">
        <f t="shared" si="40"/>
        <v/>
      </c>
      <c r="AC101" s="104" t="str">
        <f t="shared" si="41"/>
        <v/>
      </c>
      <c r="AD101" s="107" t="str">
        <f t="shared" si="42"/>
        <v/>
      </c>
      <c r="AE101" s="564"/>
      <c r="AF101" s="105" t="str">
        <f t="shared" si="53"/>
        <v/>
      </c>
      <c r="AG101" s="105" t="str">
        <f t="shared" si="54"/>
        <v/>
      </c>
      <c r="AH101" s="105" t="str">
        <f>IF($AD101="","",HLOOKUP($AD101,'4.参照データ'!$B$5:$AD$14,8,FALSE)+1)</f>
        <v/>
      </c>
      <c r="AI101" s="105" t="str">
        <f>IF($AD101="","",HLOOKUP($AD101,'4.参照データ'!$B$5:$AD$14,10,FALSE)+AH101)</f>
        <v/>
      </c>
      <c r="AJ101" s="105" t="str">
        <f t="shared" si="55"/>
        <v/>
      </c>
      <c r="AK101" s="150" t="str">
        <f>IF($AD101="","",INDEX('3.洗い替え職務給表'!$B$6:$HW$56,MATCH('1.メイン'!$AG101,'3.洗い替え職務給表'!$B$6:$B$56,0),MATCH('1.メイン'!$AJ101,'3.洗い替え職務給表'!$B$6:$HW$6,0)))</f>
        <v/>
      </c>
      <c r="AL101" s="228" t="str">
        <f t="shared" si="56"/>
        <v/>
      </c>
      <c r="AM101" s="195" t="str">
        <f t="shared" si="48"/>
        <v/>
      </c>
      <c r="AN101" s="25" t="str">
        <f t="shared" si="57"/>
        <v/>
      </c>
      <c r="AO101" s="568"/>
      <c r="AP101" s="568"/>
      <c r="AQ101" s="66" t="str">
        <f t="shared" si="58"/>
        <v/>
      </c>
      <c r="AR101" s="66" t="str">
        <f>IF($C101="","",IF($AN101=$AQ101,"",IF(HLOOKUP($AQ101,'4.参照データ'!$B$5:$AD$14,4,FALSE)="",HLOOKUP($AQ101,'4.参照データ'!$B$5:$AD$14,5,FALSE),HLOOKUP($AQ101,'4.参照データ'!$B$5:$AD$14,4,FALSE))))</f>
        <v/>
      </c>
      <c r="AS101" s="66" t="str">
        <f t="shared" si="59"/>
        <v/>
      </c>
      <c r="AT101" s="27" t="str">
        <f>IF($AQ101="","",($AS101-HLOOKUP($AQ101,'4.参照データ'!$B$5:$AD$14,6,FALSE)))</f>
        <v/>
      </c>
      <c r="AU101" s="25" t="str">
        <f>IF($AQ101="","",IF($AO101="",$AG101,IF(ROUNDUP($AT101/HLOOKUP($AQ101,'4.参照データ'!$B$5:$AD$14,7,FALSE),0)&lt;=0,1,ROUNDUP($AT101/HLOOKUP($AQ101,'4.参照データ'!$B$5:$AD$14,7,FALSE),0)+1)))</f>
        <v/>
      </c>
      <c r="AV101" s="25" t="str">
        <f t="shared" si="60"/>
        <v/>
      </c>
      <c r="AW101" s="96" t="str">
        <f>IF($AQ101="","",($AV101-1)*HLOOKUP($AQ101,'4.参照データ'!$B$5:$AD$14,7,FALSE))</f>
        <v/>
      </c>
      <c r="AX101" s="27" t="str">
        <f t="shared" si="61"/>
        <v/>
      </c>
      <c r="AY101" s="25" t="str">
        <f>IF($AQ101="","",IF($AO101="",0,IF($AX101&lt;=0,0,ROUNDUP($AX101/HLOOKUP($AQ101,'4.参照データ'!$B$5:$AD$14,9,FALSE),0))))</f>
        <v/>
      </c>
      <c r="AZ101" s="25" t="str">
        <f t="shared" si="62"/>
        <v/>
      </c>
      <c r="BA101" s="25" t="str">
        <f t="shared" si="43"/>
        <v/>
      </c>
      <c r="BB101" s="25" t="str">
        <f>IF($AQ101="","",HLOOKUP($AQ101,'4.参照データ'!$B$5:$AD$14,8,FALSE)+1)</f>
        <v/>
      </c>
      <c r="BC101" s="25" t="str">
        <f>IF($AQ101="","",HLOOKUP($AQ101,'4.参照データ'!$B$5:$AD$14,10,FALSE)+BB101)</f>
        <v/>
      </c>
      <c r="BD101" s="25" t="str">
        <f t="shared" si="63"/>
        <v/>
      </c>
      <c r="BE101" s="25" t="str">
        <f t="shared" si="64"/>
        <v/>
      </c>
      <c r="BF101" s="25" t="str">
        <f t="shared" si="65"/>
        <v/>
      </c>
      <c r="BG101" s="25" t="str">
        <f t="shared" si="49"/>
        <v/>
      </c>
      <c r="BH101" s="28" t="str">
        <f>IF($AD101="","",INDEX('3.洗い替え職務給表'!$B$6:$HW$56,MATCH('1.メイン'!$BE101,'3.洗い替え職務給表'!$B$6:$B$56,0),MATCH('1.メイン'!$BG101,'3.洗い替え職務給表'!$B$6:$HW$6,0)))</f>
        <v/>
      </c>
      <c r="BI101" s="29" t="str">
        <f t="shared" si="50"/>
        <v/>
      </c>
      <c r="BJ101" s="563"/>
      <c r="BK101" s="563"/>
      <c r="BL101" s="563"/>
      <c r="BM101" s="563"/>
      <c r="BN101" s="563"/>
      <c r="BO101" s="563"/>
      <c r="BP101" s="59" t="str">
        <f t="shared" si="44"/>
        <v/>
      </c>
      <c r="BQ101" s="56" t="str">
        <f t="shared" si="51"/>
        <v/>
      </c>
      <c r="BR101" s="236" t="str">
        <f t="shared" si="52"/>
        <v/>
      </c>
    </row>
    <row r="102" spans="1:70" x14ac:dyDescent="0.15">
      <c r="A102" s="62" t="str">
        <f>IF(C102="","",COUNTA($C$10:C102))</f>
        <v/>
      </c>
      <c r="B102" s="559"/>
      <c r="C102" s="559"/>
      <c r="D102" s="560"/>
      <c r="E102" s="560" t="s">
        <v>72</v>
      </c>
      <c r="F102" s="560"/>
      <c r="G102" s="559"/>
      <c r="H102" s="559"/>
      <c r="I102" s="561"/>
      <c r="J102" s="561"/>
      <c r="K102" s="53" t="str">
        <f t="shared" si="66"/>
        <v/>
      </c>
      <c r="L102" s="53" t="str">
        <f t="shared" si="67"/>
        <v/>
      </c>
      <c r="M102" s="53" t="str">
        <f t="shared" si="68"/>
        <v/>
      </c>
      <c r="N102" s="53" t="str">
        <f t="shared" si="69"/>
        <v/>
      </c>
      <c r="O102" s="562"/>
      <c r="P102" s="562"/>
      <c r="Q102" s="56" t="str">
        <f t="shared" si="45"/>
        <v/>
      </c>
      <c r="R102" s="563"/>
      <c r="S102" s="563"/>
      <c r="T102" s="563"/>
      <c r="U102" s="563"/>
      <c r="V102" s="563"/>
      <c r="W102" s="563"/>
      <c r="X102" s="59" t="str">
        <f t="shared" si="46"/>
        <v/>
      </c>
      <c r="Y102" s="235" t="str">
        <f t="shared" si="47"/>
        <v/>
      </c>
      <c r="Z102" s="230" t="str">
        <f t="shared" si="38"/>
        <v/>
      </c>
      <c r="AA102" s="104" t="str">
        <f t="shared" si="39"/>
        <v/>
      </c>
      <c r="AB102" s="104" t="str">
        <f t="shared" si="40"/>
        <v/>
      </c>
      <c r="AC102" s="104" t="str">
        <f t="shared" si="41"/>
        <v/>
      </c>
      <c r="AD102" s="107" t="str">
        <f t="shared" si="42"/>
        <v/>
      </c>
      <c r="AE102" s="564"/>
      <c r="AF102" s="105" t="str">
        <f t="shared" si="53"/>
        <v/>
      </c>
      <c r="AG102" s="105" t="str">
        <f t="shared" si="54"/>
        <v/>
      </c>
      <c r="AH102" s="105" t="str">
        <f>IF($AD102="","",HLOOKUP($AD102,'4.参照データ'!$B$5:$AD$14,8,FALSE)+1)</f>
        <v/>
      </c>
      <c r="AI102" s="105" t="str">
        <f>IF($AD102="","",HLOOKUP($AD102,'4.参照データ'!$B$5:$AD$14,10,FALSE)+AH102)</f>
        <v/>
      </c>
      <c r="AJ102" s="105" t="str">
        <f t="shared" si="55"/>
        <v/>
      </c>
      <c r="AK102" s="150" t="str">
        <f>IF($AD102="","",INDEX('3.洗い替え職務給表'!$B$6:$HW$56,MATCH('1.メイン'!$AG102,'3.洗い替え職務給表'!$B$6:$B$56,0),MATCH('1.メイン'!$AJ102,'3.洗い替え職務給表'!$B$6:$HW$6,0)))</f>
        <v/>
      </c>
      <c r="AL102" s="228" t="str">
        <f t="shared" si="56"/>
        <v/>
      </c>
      <c r="AM102" s="195" t="str">
        <f t="shared" si="48"/>
        <v/>
      </c>
      <c r="AN102" s="25" t="str">
        <f t="shared" si="57"/>
        <v/>
      </c>
      <c r="AO102" s="568"/>
      <c r="AP102" s="568"/>
      <c r="AQ102" s="66" t="str">
        <f t="shared" si="58"/>
        <v/>
      </c>
      <c r="AR102" s="66" t="str">
        <f>IF($C102="","",IF($AN102=$AQ102,"",IF(HLOOKUP($AQ102,'4.参照データ'!$B$5:$AD$14,4,FALSE)="",HLOOKUP($AQ102,'4.参照データ'!$B$5:$AD$14,5,FALSE),HLOOKUP($AQ102,'4.参照データ'!$B$5:$AD$14,4,FALSE))))</f>
        <v/>
      </c>
      <c r="AS102" s="66" t="str">
        <f t="shared" si="59"/>
        <v/>
      </c>
      <c r="AT102" s="27" t="str">
        <f>IF($AQ102="","",($AS102-HLOOKUP($AQ102,'4.参照データ'!$B$5:$AD$14,6,FALSE)))</f>
        <v/>
      </c>
      <c r="AU102" s="25" t="str">
        <f>IF($AQ102="","",IF($AO102="",$AG102,IF(ROUNDUP($AT102/HLOOKUP($AQ102,'4.参照データ'!$B$5:$AD$14,7,FALSE),0)&lt;=0,1,ROUNDUP($AT102/HLOOKUP($AQ102,'4.参照データ'!$B$5:$AD$14,7,FALSE),0)+1)))</f>
        <v/>
      </c>
      <c r="AV102" s="25" t="str">
        <f t="shared" si="60"/>
        <v/>
      </c>
      <c r="AW102" s="96" t="str">
        <f>IF($AQ102="","",($AV102-1)*HLOOKUP($AQ102,'4.参照データ'!$B$5:$AD$14,7,FALSE))</f>
        <v/>
      </c>
      <c r="AX102" s="27" t="str">
        <f t="shared" si="61"/>
        <v/>
      </c>
      <c r="AY102" s="25" t="str">
        <f>IF($AQ102="","",IF($AO102="",0,IF($AX102&lt;=0,0,ROUNDUP($AX102/HLOOKUP($AQ102,'4.参照データ'!$B$5:$AD$14,9,FALSE),0))))</f>
        <v/>
      </c>
      <c r="AZ102" s="25" t="str">
        <f t="shared" si="62"/>
        <v/>
      </c>
      <c r="BA102" s="25" t="str">
        <f t="shared" si="43"/>
        <v/>
      </c>
      <c r="BB102" s="25" t="str">
        <f>IF($AQ102="","",HLOOKUP($AQ102,'4.参照データ'!$B$5:$AD$14,8,FALSE)+1)</f>
        <v/>
      </c>
      <c r="BC102" s="25" t="str">
        <f>IF($AQ102="","",HLOOKUP($AQ102,'4.参照データ'!$B$5:$AD$14,10,FALSE)+BB102)</f>
        <v/>
      </c>
      <c r="BD102" s="25" t="str">
        <f t="shared" si="63"/>
        <v/>
      </c>
      <c r="BE102" s="25" t="str">
        <f t="shared" si="64"/>
        <v/>
      </c>
      <c r="BF102" s="25" t="str">
        <f t="shared" si="65"/>
        <v/>
      </c>
      <c r="BG102" s="25" t="str">
        <f t="shared" si="49"/>
        <v/>
      </c>
      <c r="BH102" s="28" t="str">
        <f>IF($AD102="","",INDEX('3.洗い替え職務給表'!$B$6:$HW$56,MATCH('1.メイン'!$BE102,'3.洗い替え職務給表'!$B$6:$B$56,0),MATCH('1.メイン'!$BG102,'3.洗い替え職務給表'!$B$6:$HW$6,0)))</f>
        <v/>
      </c>
      <c r="BI102" s="29" t="str">
        <f t="shared" si="50"/>
        <v/>
      </c>
      <c r="BJ102" s="563"/>
      <c r="BK102" s="563"/>
      <c r="BL102" s="563"/>
      <c r="BM102" s="563"/>
      <c r="BN102" s="563"/>
      <c r="BO102" s="563"/>
      <c r="BP102" s="59" t="str">
        <f t="shared" si="44"/>
        <v/>
      </c>
      <c r="BQ102" s="56" t="str">
        <f t="shared" si="51"/>
        <v/>
      </c>
      <c r="BR102" s="236" t="str">
        <f t="shared" si="52"/>
        <v/>
      </c>
    </row>
    <row r="103" spans="1:70" x14ac:dyDescent="0.15">
      <c r="A103" s="62" t="str">
        <f>IF(C103="","",COUNTA($C$10:C103))</f>
        <v/>
      </c>
      <c r="B103" s="559"/>
      <c r="C103" s="559"/>
      <c r="D103" s="560"/>
      <c r="E103" s="560" t="s">
        <v>72</v>
      </c>
      <c r="F103" s="560"/>
      <c r="G103" s="559"/>
      <c r="H103" s="559"/>
      <c r="I103" s="561"/>
      <c r="J103" s="561"/>
      <c r="K103" s="53" t="str">
        <f t="shared" si="66"/>
        <v/>
      </c>
      <c r="L103" s="53" t="str">
        <f t="shared" si="67"/>
        <v/>
      </c>
      <c r="M103" s="53" t="str">
        <f t="shared" si="68"/>
        <v/>
      </c>
      <c r="N103" s="53" t="str">
        <f t="shared" si="69"/>
        <v/>
      </c>
      <c r="O103" s="562"/>
      <c r="P103" s="562"/>
      <c r="Q103" s="56" t="str">
        <f t="shared" si="45"/>
        <v/>
      </c>
      <c r="R103" s="563"/>
      <c r="S103" s="563"/>
      <c r="T103" s="563"/>
      <c r="U103" s="563"/>
      <c r="V103" s="563"/>
      <c r="W103" s="563"/>
      <c r="X103" s="59" t="str">
        <f t="shared" si="46"/>
        <v/>
      </c>
      <c r="Y103" s="235" t="str">
        <f t="shared" si="47"/>
        <v/>
      </c>
      <c r="Z103" s="230" t="str">
        <f t="shared" si="38"/>
        <v/>
      </c>
      <c r="AA103" s="104" t="str">
        <f t="shared" si="39"/>
        <v/>
      </c>
      <c r="AB103" s="104" t="str">
        <f t="shared" si="40"/>
        <v/>
      </c>
      <c r="AC103" s="104" t="str">
        <f t="shared" si="41"/>
        <v/>
      </c>
      <c r="AD103" s="107" t="str">
        <f t="shared" si="42"/>
        <v/>
      </c>
      <c r="AE103" s="564"/>
      <c r="AF103" s="105" t="str">
        <f t="shared" si="53"/>
        <v/>
      </c>
      <c r="AG103" s="105" t="str">
        <f t="shared" si="54"/>
        <v/>
      </c>
      <c r="AH103" s="105" t="str">
        <f>IF($AD103="","",HLOOKUP($AD103,'4.参照データ'!$B$5:$AD$14,8,FALSE)+1)</f>
        <v/>
      </c>
      <c r="AI103" s="105" t="str">
        <f>IF($AD103="","",HLOOKUP($AD103,'4.参照データ'!$B$5:$AD$14,10,FALSE)+AH103)</f>
        <v/>
      </c>
      <c r="AJ103" s="105" t="str">
        <f t="shared" si="55"/>
        <v/>
      </c>
      <c r="AK103" s="150" t="str">
        <f>IF($AD103="","",INDEX('3.洗い替え職務給表'!$B$6:$HW$56,MATCH('1.メイン'!$AG103,'3.洗い替え職務給表'!$B$6:$B$56,0),MATCH('1.メイン'!$AJ103,'3.洗い替え職務給表'!$B$6:$HW$6,0)))</f>
        <v/>
      </c>
      <c r="AL103" s="228" t="str">
        <f t="shared" si="56"/>
        <v/>
      </c>
      <c r="AM103" s="195" t="str">
        <f t="shared" si="48"/>
        <v/>
      </c>
      <c r="AN103" s="25" t="str">
        <f t="shared" si="57"/>
        <v/>
      </c>
      <c r="AO103" s="568"/>
      <c r="AP103" s="568"/>
      <c r="AQ103" s="66" t="str">
        <f t="shared" si="58"/>
        <v/>
      </c>
      <c r="AR103" s="66" t="str">
        <f>IF($C103="","",IF($AN103=$AQ103,"",IF(HLOOKUP($AQ103,'4.参照データ'!$B$5:$AD$14,4,FALSE)="",HLOOKUP($AQ103,'4.参照データ'!$B$5:$AD$14,5,FALSE),HLOOKUP($AQ103,'4.参照データ'!$B$5:$AD$14,4,FALSE))))</f>
        <v/>
      </c>
      <c r="AS103" s="66" t="str">
        <f t="shared" si="59"/>
        <v/>
      </c>
      <c r="AT103" s="27" t="str">
        <f>IF($AQ103="","",($AS103-HLOOKUP($AQ103,'4.参照データ'!$B$5:$AD$14,6,FALSE)))</f>
        <v/>
      </c>
      <c r="AU103" s="25" t="str">
        <f>IF($AQ103="","",IF($AO103="",$AG103,IF(ROUNDUP($AT103/HLOOKUP($AQ103,'4.参照データ'!$B$5:$AD$14,7,FALSE),0)&lt;=0,1,ROUNDUP($AT103/HLOOKUP($AQ103,'4.参照データ'!$B$5:$AD$14,7,FALSE),0)+1)))</f>
        <v/>
      </c>
      <c r="AV103" s="25" t="str">
        <f t="shared" si="60"/>
        <v/>
      </c>
      <c r="AW103" s="96" t="str">
        <f>IF($AQ103="","",($AV103-1)*HLOOKUP($AQ103,'4.参照データ'!$B$5:$AD$14,7,FALSE))</f>
        <v/>
      </c>
      <c r="AX103" s="27" t="str">
        <f t="shared" si="61"/>
        <v/>
      </c>
      <c r="AY103" s="25" t="str">
        <f>IF($AQ103="","",IF($AO103="",0,IF($AX103&lt;=0,0,ROUNDUP($AX103/HLOOKUP($AQ103,'4.参照データ'!$B$5:$AD$14,9,FALSE),0))))</f>
        <v/>
      </c>
      <c r="AZ103" s="25" t="str">
        <f t="shared" si="62"/>
        <v/>
      </c>
      <c r="BA103" s="25" t="str">
        <f t="shared" si="43"/>
        <v/>
      </c>
      <c r="BB103" s="25" t="str">
        <f>IF($AQ103="","",HLOOKUP($AQ103,'4.参照データ'!$B$5:$AD$14,8,FALSE)+1)</f>
        <v/>
      </c>
      <c r="BC103" s="25" t="str">
        <f>IF($AQ103="","",HLOOKUP($AQ103,'4.参照データ'!$B$5:$AD$14,10,FALSE)+BB103)</f>
        <v/>
      </c>
      <c r="BD103" s="25" t="str">
        <f t="shared" si="63"/>
        <v/>
      </c>
      <c r="BE103" s="25" t="str">
        <f t="shared" si="64"/>
        <v/>
      </c>
      <c r="BF103" s="25" t="str">
        <f t="shared" si="65"/>
        <v/>
      </c>
      <c r="BG103" s="25" t="str">
        <f t="shared" si="49"/>
        <v/>
      </c>
      <c r="BH103" s="28" t="str">
        <f>IF($AD103="","",INDEX('3.洗い替え職務給表'!$B$6:$HW$56,MATCH('1.メイン'!$BE103,'3.洗い替え職務給表'!$B$6:$B$56,0),MATCH('1.メイン'!$BG103,'3.洗い替え職務給表'!$B$6:$HW$6,0)))</f>
        <v/>
      </c>
      <c r="BI103" s="29" t="str">
        <f t="shared" si="50"/>
        <v/>
      </c>
      <c r="BJ103" s="563"/>
      <c r="BK103" s="563"/>
      <c r="BL103" s="563"/>
      <c r="BM103" s="563"/>
      <c r="BN103" s="563"/>
      <c r="BO103" s="563"/>
      <c r="BP103" s="59" t="str">
        <f t="shared" si="44"/>
        <v/>
      </c>
      <c r="BQ103" s="56" t="str">
        <f t="shared" si="51"/>
        <v/>
      </c>
      <c r="BR103" s="236" t="str">
        <f t="shared" si="52"/>
        <v/>
      </c>
    </row>
    <row r="104" spans="1:70" x14ac:dyDescent="0.15">
      <c r="A104" s="62" t="str">
        <f>IF(C104="","",COUNTA($C$10:C104))</f>
        <v/>
      </c>
      <c r="B104" s="559"/>
      <c r="C104" s="559"/>
      <c r="D104" s="560"/>
      <c r="E104" s="560" t="s">
        <v>72</v>
      </c>
      <c r="F104" s="560"/>
      <c r="G104" s="559"/>
      <c r="H104" s="559"/>
      <c r="I104" s="561"/>
      <c r="J104" s="561"/>
      <c r="K104" s="53" t="str">
        <f t="shared" si="66"/>
        <v/>
      </c>
      <c r="L104" s="53" t="str">
        <f t="shared" si="67"/>
        <v/>
      </c>
      <c r="M104" s="53" t="str">
        <f t="shared" si="68"/>
        <v/>
      </c>
      <c r="N104" s="53" t="str">
        <f t="shared" si="69"/>
        <v/>
      </c>
      <c r="O104" s="562"/>
      <c r="P104" s="562"/>
      <c r="Q104" s="56" t="str">
        <f t="shared" si="45"/>
        <v/>
      </c>
      <c r="R104" s="563"/>
      <c r="S104" s="563"/>
      <c r="T104" s="563"/>
      <c r="U104" s="563"/>
      <c r="V104" s="563"/>
      <c r="W104" s="563"/>
      <c r="X104" s="59" t="str">
        <f t="shared" si="46"/>
        <v/>
      </c>
      <c r="Y104" s="235" t="str">
        <f t="shared" si="47"/>
        <v/>
      </c>
      <c r="Z104" s="230" t="str">
        <f t="shared" si="38"/>
        <v/>
      </c>
      <c r="AA104" s="104" t="str">
        <f t="shared" si="39"/>
        <v/>
      </c>
      <c r="AB104" s="104" t="str">
        <f t="shared" si="40"/>
        <v/>
      </c>
      <c r="AC104" s="104" t="str">
        <f t="shared" si="41"/>
        <v/>
      </c>
      <c r="AD104" s="107" t="str">
        <f t="shared" si="42"/>
        <v/>
      </c>
      <c r="AE104" s="564"/>
      <c r="AF104" s="105" t="str">
        <f t="shared" si="53"/>
        <v/>
      </c>
      <c r="AG104" s="105" t="str">
        <f t="shared" si="54"/>
        <v/>
      </c>
      <c r="AH104" s="105" t="str">
        <f>IF($AD104="","",HLOOKUP($AD104,'4.参照データ'!$B$5:$AD$14,8,FALSE)+1)</f>
        <v/>
      </c>
      <c r="AI104" s="105" t="str">
        <f>IF($AD104="","",HLOOKUP($AD104,'4.参照データ'!$B$5:$AD$14,10,FALSE)+AH104)</f>
        <v/>
      </c>
      <c r="AJ104" s="105" t="str">
        <f t="shared" si="55"/>
        <v/>
      </c>
      <c r="AK104" s="150" t="str">
        <f>IF($AD104="","",INDEX('3.洗い替え職務給表'!$B$6:$HW$56,MATCH('1.メイン'!$AG104,'3.洗い替え職務給表'!$B$6:$B$56,0),MATCH('1.メイン'!$AJ104,'3.洗い替え職務給表'!$B$6:$HW$6,0)))</f>
        <v/>
      </c>
      <c r="AL104" s="228" t="str">
        <f t="shared" si="56"/>
        <v/>
      </c>
      <c r="AM104" s="195" t="str">
        <f t="shared" si="48"/>
        <v/>
      </c>
      <c r="AN104" s="25" t="str">
        <f t="shared" si="57"/>
        <v/>
      </c>
      <c r="AO104" s="568"/>
      <c r="AP104" s="568"/>
      <c r="AQ104" s="66" t="str">
        <f t="shared" si="58"/>
        <v/>
      </c>
      <c r="AR104" s="66" t="str">
        <f>IF($C104="","",IF($AN104=$AQ104,"",IF(HLOOKUP($AQ104,'4.参照データ'!$B$5:$AD$14,4,FALSE)="",HLOOKUP($AQ104,'4.参照データ'!$B$5:$AD$14,5,FALSE),HLOOKUP($AQ104,'4.参照データ'!$B$5:$AD$14,4,FALSE))))</f>
        <v/>
      </c>
      <c r="AS104" s="66" t="str">
        <f t="shared" si="59"/>
        <v/>
      </c>
      <c r="AT104" s="27" t="str">
        <f>IF($AQ104="","",($AS104-HLOOKUP($AQ104,'4.参照データ'!$B$5:$AD$14,6,FALSE)))</f>
        <v/>
      </c>
      <c r="AU104" s="25" t="str">
        <f>IF($AQ104="","",IF($AO104="",$AG104,IF(ROUNDUP($AT104/HLOOKUP($AQ104,'4.参照データ'!$B$5:$AD$14,7,FALSE),0)&lt;=0,1,ROUNDUP($AT104/HLOOKUP($AQ104,'4.参照データ'!$B$5:$AD$14,7,FALSE),0)+1)))</f>
        <v/>
      </c>
      <c r="AV104" s="25" t="str">
        <f t="shared" si="60"/>
        <v/>
      </c>
      <c r="AW104" s="96" t="str">
        <f>IF($AQ104="","",($AV104-1)*HLOOKUP($AQ104,'4.参照データ'!$B$5:$AD$14,7,FALSE))</f>
        <v/>
      </c>
      <c r="AX104" s="27" t="str">
        <f t="shared" si="61"/>
        <v/>
      </c>
      <c r="AY104" s="25" t="str">
        <f>IF($AQ104="","",IF($AO104="",0,IF($AX104&lt;=0,0,ROUNDUP($AX104/HLOOKUP($AQ104,'4.参照データ'!$B$5:$AD$14,9,FALSE),0))))</f>
        <v/>
      </c>
      <c r="AZ104" s="25" t="str">
        <f t="shared" si="62"/>
        <v/>
      </c>
      <c r="BA104" s="25" t="str">
        <f t="shared" si="43"/>
        <v/>
      </c>
      <c r="BB104" s="25" t="str">
        <f>IF($AQ104="","",HLOOKUP($AQ104,'4.参照データ'!$B$5:$AD$14,8,FALSE)+1)</f>
        <v/>
      </c>
      <c r="BC104" s="25" t="str">
        <f>IF($AQ104="","",HLOOKUP($AQ104,'4.参照データ'!$B$5:$AD$14,10,FALSE)+BB104)</f>
        <v/>
      </c>
      <c r="BD104" s="25" t="str">
        <f t="shared" si="63"/>
        <v/>
      </c>
      <c r="BE104" s="25" t="str">
        <f t="shared" si="64"/>
        <v/>
      </c>
      <c r="BF104" s="25" t="str">
        <f t="shared" si="65"/>
        <v/>
      </c>
      <c r="BG104" s="25" t="str">
        <f t="shared" si="49"/>
        <v/>
      </c>
      <c r="BH104" s="28" t="str">
        <f>IF($AD104="","",INDEX('3.洗い替え職務給表'!$B$6:$HW$56,MATCH('1.メイン'!$BE104,'3.洗い替え職務給表'!$B$6:$B$56,0),MATCH('1.メイン'!$BG104,'3.洗い替え職務給表'!$B$6:$HW$6,0)))</f>
        <v/>
      </c>
      <c r="BI104" s="29" t="str">
        <f t="shared" si="50"/>
        <v/>
      </c>
      <c r="BJ104" s="563"/>
      <c r="BK104" s="563"/>
      <c r="BL104" s="563"/>
      <c r="BM104" s="563"/>
      <c r="BN104" s="563"/>
      <c r="BO104" s="563"/>
      <c r="BP104" s="59" t="str">
        <f t="shared" si="44"/>
        <v/>
      </c>
      <c r="BQ104" s="56" t="str">
        <f t="shared" si="51"/>
        <v/>
      </c>
      <c r="BR104" s="236" t="str">
        <f t="shared" si="52"/>
        <v/>
      </c>
    </row>
    <row r="105" spans="1:70" x14ac:dyDescent="0.15">
      <c r="A105" s="62" t="str">
        <f>IF(C105="","",COUNTA($C$10:C105))</f>
        <v/>
      </c>
      <c r="B105" s="559"/>
      <c r="C105" s="559"/>
      <c r="D105" s="560"/>
      <c r="E105" s="560" t="s">
        <v>72</v>
      </c>
      <c r="F105" s="560"/>
      <c r="G105" s="559"/>
      <c r="H105" s="559"/>
      <c r="I105" s="561"/>
      <c r="J105" s="561"/>
      <c r="K105" s="53" t="str">
        <f t="shared" si="66"/>
        <v/>
      </c>
      <c r="L105" s="53" t="str">
        <f t="shared" si="67"/>
        <v/>
      </c>
      <c r="M105" s="53" t="str">
        <f t="shared" si="68"/>
        <v/>
      </c>
      <c r="N105" s="53" t="str">
        <f t="shared" si="69"/>
        <v/>
      </c>
      <c r="O105" s="562"/>
      <c r="P105" s="562"/>
      <c r="Q105" s="56" t="str">
        <f t="shared" si="45"/>
        <v/>
      </c>
      <c r="R105" s="563"/>
      <c r="S105" s="563"/>
      <c r="T105" s="563"/>
      <c r="U105" s="563"/>
      <c r="V105" s="563"/>
      <c r="W105" s="563"/>
      <c r="X105" s="59" t="str">
        <f t="shared" si="46"/>
        <v/>
      </c>
      <c r="Y105" s="235" t="str">
        <f t="shared" si="47"/>
        <v/>
      </c>
      <c r="Z105" s="230" t="str">
        <f t="shared" si="38"/>
        <v/>
      </c>
      <c r="AA105" s="104" t="str">
        <f t="shared" si="39"/>
        <v/>
      </c>
      <c r="AB105" s="104" t="str">
        <f t="shared" si="40"/>
        <v/>
      </c>
      <c r="AC105" s="104" t="str">
        <f t="shared" si="41"/>
        <v/>
      </c>
      <c r="AD105" s="107" t="str">
        <f t="shared" si="42"/>
        <v/>
      </c>
      <c r="AE105" s="564"/>
      <c r="AF105" s="105" t="str">
        <f t="shared" si="53"/>
        <v/>
      </c>
      <c r="AG105" s="105" t="str">
        <f t="shared" si="54"/>
        <v/>
      </c>
      <c r="AH105" s="105" t="str">
        <f>IF($AD105="","",HLOOKUP($AD105,'4.参照データ'!$B$5:$AD$14,8,FALSE)+1)</f>
        <v/>
      </c>
      <c r="AI105" s="105" t="str">
        <f>IF($AD105="","",HLOOKUP($AD105,'4.参照データ'!$B$5:$AD$14,10,FALSE)+AH105)</f>
        <v/>
      </c>
      <c r="AJ105" s="105" t="str">
        <f t="shared" si="55"/>
        <v/>
      </c>
      <c r="AK105" s="150" t="str">
        <f>IF($AD105="","",INDEX('3.洗い替え職務給表'!$B$6:$HW$56,MATCH('1.メイン'!$AG105,'3.洗い替え職務給表'!$B$6:$B$56,0),MATCH('1.メイン'!$AJ105,'3.洗い替え職務給表'!$B$6:$HW$6,0)))</f>
        <v/>
      </c>
      <c r="AL105" s="228" t="str">
        <f t="shared" si="56"/>
        <v/>
      </c>
      <c r="AM105" s="195" t="str">
        <f t="shared" si="48"/>
        <v/>
      </c>
      <c r="AN105" s="25" t="str">
        <f t="shared" si="57"/>
        <v/>
      </c>
      <c r="AO105" s="568"/>
      <c r="AP105" s="568"/>
      <c r="AQ105" s="66" t="str">
        <f t="shared" si="58"/>
        <v/>
      </c>
      <c r="AR105" s="66" t="str">
        <f>IF($C105="","",IF($AN105=$AQ105,"",IF(HLOOKUP($AQ105,'4.参照データ'!$B$5:$AD$14,4,FALSE)="",HLOOKUP($AQ105,'4.参照データ'!$B$5:$AD$14,5,FALSE),HLOOKUP($AQ105,'4.参照データ'!$B$5:$AD$14,4,FALSE))))</f>
        <v/>
      </c>
      <c r="AS105" s="66" t="str">
        <f t="shared" si="59"/>
        <v/>
      </c>
      <c r="AT105" s="27" t="str">
        <f>IF($AQ105="","",($AS105-HLOOKUP($AQ105,'4.参照データ'!$B$5:$AD$14,6,FALSE)))</f>
        <v/>
      </c>
      <c r="AU105" s="25" t="str">
        <f>IF($AQ105="","",IF($AO105="",$AG105,IF(ROUNDUP($AT105/HLOOKUP($AQ105,'4.参照データ'!$B$5:$AD$14,7,FALSE),0)&lt;=0,1,ROUNDUP($AT105/HLOOKUP($AQ105,'4.参照データ'!$B$5:$AD$14,7,FALSE),0)+1)))</f>
        <v/>
      </c>
      <c r="AV105" s="25" t="str">
        <f t="shared" si="60"/>
        <v/>
      </c>
      <c r="AW105" s="96" t="str">
        <f>IF($AQ105="","",($AV105-1)*HLOOKUP($AQ105,'4.参照データ'!$B$5:$AD$14,7,FALSE))</f>
        <v/>
      </c>
      <c r="AX105" s="27" t="str">
        <f t="shared" si="61"/>
        <v/>
      </c>
      <c r="AY105" s="25" t="str">
        <f>IF($AQ105="","",IF($AO105="",0,IF($AX105&lt;=0,0,ROUNDUP($AX105/HLOOKUP($AQ105,'4.参照データ'!$B$5:$AD$14,9,FALSE),0))))</f>
        <v/>
      </c>
      <c r="AZ105" s="25" t="str">
        <f t="shared" si="62"/>
        <v/>
      </c>
      <c r="BA105" s="25" t="str">
        <f t="shared" si="43"/>
        <v/>
      </c>
      <c r="BB105" s="25" t="str">
        <f>IF($AQ105="","",HLOOKUP($AQ105,'4.参照データ'!$B$5:$AD$14,8,FALSE)+1)</f>
        <v/>
      </c>
      <c r="BC105" s="25" t="str">
        <f>IF($AQ105="","",HLOOKUP($AQ105,'4.参照データ'!$B$5:$AD$14,10,FALSE)+BB105)</f>
        <v/>
      </c>
      <c r="BD105" s="25" t="str">
        <f t="shared" si="63"/>
        <v/>
      </c>
      <c r="BE105" s="25" t="str">
        <f t="shared" si="64"/>
        <v/>
      </c>
      <c r="BF105" s="25" t="str">
        <f t="shared" si="65"/>
        <v/>
      </c>
      <c r="BG105" s="25" t="str">
        <f t="shared" si="49"/>
        <v/>
      </c>
      <c r="BH105" s="28" t="str">
        <f>IF($AD105="","",INDEX('3.洗い替え職務給表'!$B$6:$HW$56,MATCH('1.メイン'!$BE105,'3.洗い替え職務給表'!$B$6:$B$56,0),MATCH('1.メイン'!$BG105,'3.洗い替え職務給表'!$B$6:$HW$6,0)))</f>
        <v/>
      </c>
      <c r="BI105" s="29" t="str">
        <f t="shared" si="50"/>
        <v/>
      </c>
      <c r="BJ105" s="563"/>
      <c r="BK105" s="563"/>
      <c r="BL105" s="563"/>
      <c r="BM105" s="563"/>
      <c r="BN105" s="563"/>
      <c r="BO105" s="563"/>
      <c r="BP105" s="59" t="str">
        <f t="shared" si="44"/>
        <v/>
      </c>
      <c r="BQ105" s="56" t="str">
        <f t="shared" si="51"/>
        <v/>
      </c>
      <c r="BR105" s="236" t="str">
        <f t="shared" si="52"/>
        <v/>
      </c>
    </row>
    <row r="106" spans="1:70" x14ac:dyDescent="0.15">
      <c r="A106" s="62" t="str">
        <f>IF(C106="","",COUNTA($C$10:C106))</f>
        <v/>
      </c>
      <c r="B106" s="559"/>
      <c r="C106" s="559"/>
      <c r="D106" s="560"/>
      <c r="E106" s="560" t="s">
        <v>72</v>
      </c>
      <c r="F106" s="560"/>
      <c r="G106" s="559"/>
      <c r="H106" s="559"/>
      <c r="I106" s="561"/>
      <c r="J106" s="561"/>
      <c r="K106" s="53" t="str">
        <f t="shared" si="66"/>
        <v/>
      </c>
      <c r="L106" s="53" t="str">
        <f t="shared" si="67"/>
        <v/>
      </c>
      <c r="M106" s="53" t="str">
        <f t="shared" si="68"/>
        <v/>
      </c>
      <c r="N106" s="53" t="str">
        <f t="shared" si="69"/>
        <v/>
      </c>
      <c r="O106" s="562"/>
      <c r="P106" s="562"/>
      <c r="Q106" s="56" t="str">
        <f t="shared" ref="Q106:Q137" si="70">IF($C106="","",SUM(O106:P106))</f>
        <v/>
      </c>
      <c r="R106" s="563"/>
      <c r="S106" s="563"/>
      <c r="T106" s="563"/>
      <c r="U106" s="563"/>
      <c r="V106" s="563"/>
      <c r="W106" s="563"/>
      <c r="X106" s="59" t="str">
        <f t="shared" ref="X106:X137" si="71">IF(C106="","",SUM(R106:W106))</f>
        <v/>
      </c>
      <c r="Y106" s="235" t="str">
        <f t="shared" ref="Y106:Y137" si="72">IF(C106="","",Q106+X106)</f>
        <v/>
      </c>
      <c r="Z106" s="230" t="str">
        <f t="shared" ref="Z106:Z169" si="73">IF(I106="","",DATEDIF(I106-1,$Z$4,"Y"))</f>
        <v/>
      </c>
      <c r="AA106" s="104" t="str">
        <f t="shared" ref="AA106:AA169" si="74">IF(I106="","",DATEDIF(I106-1,$Z$4,"YM"))</f>
        <v/>
      </c>
      <c r="AB106" s="104" t="str">
        <f t="shared" ref="AB106:AB169" si="75">IF(J106="","",DATEDIF(J106-1,$Z$4,"Y"))</f>
        <v/>
      </c>
      <c r="AC106" s="104" t="str">
        <f t="shared" ref="AC106:AC169" si="76">IF(J106="","",DATEDIF(J106-1,$Z$4,"YM"))</f>
        <v/>
      </c>
      <c r="AD106" s="107" t="str">
        <f t="shared" ref="AD106:AD169" si="77">IF($C106="","",IF(Z106&gt;=$AA$6,"",$E106))</f>
        <v/>
      </c>
      <c r="AE106" s="564"/>
      <c r="AF106" s="105" t="str">
        <f t="shared" si="53"/>
        <v/>
      </c>
      <c r="AG106" s="105" t="str">
        <f t="shared" si="54"/>
        <v/>
      </c>
      <c r="AH106" s="105" t="str">
        <f>IF($AD106="","",HLOOKUP($AD106,'4.参照データ'!$B$5:$AD$14,8,FALSE)+1)</f>
        <v/>
      </c>
      <c r="AI106" s="105" t="str">
        <f>IF($AD106="","",HLOOKUP($AD106,'4.参照データ'!$B$5:$AD$14,10,FALSE)+AH106)</f>
        <v/>
      </c>
      <c r="AJ106" s="105" t="str">
        <f t="shared" si="55"/>
        <v/>
      </c>
      <c r="AK106" s="150" t="str">
        <f>IF($AD106="","",INDEX('3.洗い替え職務給表'!$B$6:$HW$56,MATCH('1.メイン'!$AG106,'3.洗い替え職務給表'!$B$6:$B$56,0),MATCH('1.メイン'!$AJ106,'3.洗い替え職務給表'!$B$6:$HW$6,0)))</f>
        <v/>
      </c>
      <c r="AL106" s="228" t="str">
        <f t="shared" si="56"/>
        <v/>
      </c>
      <c r="AM106" s="195" t="str">
        <f t="shared" si="48"/>
        <v/>
      </c>
      <c r="AN106" s="25" t="str">
        <f t="shared" si="57"/>
        <v/>
      </c>
      <c r="AO106" s="568"/>
      <c r="AP106" s="568"/>
      <c r="AQ106" s="66" t="str">
        <f t="shared" si="58"/>
        <v/>
      </c>
      <c r="AR106" s="66" t="str">
        <f>IF($C106="","",IF($AN106=$AQ106,"",IF(HLOOKUP($AQ106,'4.参照データ'!$B$5:$AD$14,4,FALSE)="",HLOOKUP($AQ106,'4.参照データ'!$B$5:$AD$14,5,FALSE),HLOOKUP($AQ106,'4.参照データ'!$B$5:$AD$14,4,FALSE))))</f>
        <v/>
      </c>
      <c r="AS106" s="66" t="str">
        <f t="shared" si="59"/>
        <v/>
      </c>
      <c r="AT106" s="27" t="str">
        <f>IF($AQ106="","",($AS106-HLOOKUP($AQ106,'4.参照データ'!$B$5:$AD$14,6,FALSE)))</f>
        <v/>
      </c>
      <c r="AU106" s="25" t="str">
        <f>IF($AQ106="","",IF($AO106="",$AG106,IF(ROUNDUP($AT106/HLOOKUP($AQ106,'4.参照データ'!$B$5:$AD$14,7,FALSE),0)&lt;=0,1,ROUNDUP($AT106/HLOOKUP($AQ106,'4.参照データ'!$B$5:$AD$14,7,FALSE),0)+1)))</f>
        <v/>
      </c>
      <c r="AV106" s="25" t="str">
        <f t="shared" si="60"/>
        <v/>
      </c>
      <c r="AW106" s="96" t="str">
        <f>IF($AQ106="","",($AV106-1)*HLOOKUP($AQ106,'4.参照データ'!$B$5:$AD$14,7,FALSE))</f>
        <v/>
      </c>
      <c r="AX106" s="27" t="str">
        <f t="shared" si="61"/>
        <v/>
      </c>
      <c r="AY106" s="25" t="str">
        <f>IF($AQ106="","",IF($AO106="",0,IF($AX106&lt;=0,0,ROUNDUP($AX106/HLOOKUP($AQ106,'4.参照データ'!$B$5:$AD$14,9,FALSE),0))))</f>
        <v/>
      </c>
      <c r="AZ106" s="25" t="str">
        <f t="shared" si="62"/>
        <v/>
      </c>
      <c r="BA106" s="25" t="str">
        <f t="shared" ref="BA106:BA169" si="78">IF(C106="","",IF($AQ106="","",IF($Z106&gt;=$Z$6,$AZ106,IF($AO106="",$AG106,IF($AY106=0,$AV106,IF($AV106+$AY106&gt;=$BC106,$BC106,$AV106+$AY106))))))</f>
        <v/>
      </c>
      <c r="BB106" s="25" t="str">
        <f>IF($AQ106="","",HLOOKUP($AQ106,'4.参照データ'!$B$5:$AD$14,8,FALSE)+1)</f>
        <v/>
      </c>
      <c r="BC106" s="25" t="str">
        <f>IF($AQ106="","",HLOOKUP($AQ106,'4.参照データ'!$B$5:$AD$14,10,FALSE)+BB106)</f>
        <v/>
      </c>
      <c r="BD106" s="25" t="str">
        <f t="shared" si="63"/>
        <v/>
      </c>
      <c r="BE106" s="25" t="str">
        <f t="shared" si="64"/>
        <v/>
      </c>
      <c r="BF106" s="25" t="str">
        <f t="shared" si="65"/>
        <v/>
      </c>
      <c r="BG106" s="25" t="str">
        <f t="shared" si="49"/>
        <v/>
      </c>
      <c r="BH106" s="28" t="str">
        <f>IF($AD106="","",INDEX('3.洗い替え職務給表'!$B$6:$HW$56,MATCH('1.メイン'!$BE106,'3.洗い替え職務給表'!$B$6:$B$56,0),MATCH('1.メイン'!$BG106,'3.洗い替え職務給表'!$B$6:$HW$6,0)))</f>
        <v/>
      </c>
      <c r="BI106" s="29" t="str">
        <f t="shared" si="50"/>
        <v/>
      </c>
      <c r="BJ106" s="563"/>
      <c r="BK106" s="563"/>
      <c r="BL106" s="563"/>
      <c r="BM106" s="563"/>
      <c r="BN106" s="563"/>
      <c r="BO106" s="563"/>
      <c r="BP106" s="59" t="str">
        <f t="shared" ref="BP106:BP169" si="79">IF($AQ106="","",SUM(BJ106:BO106))</f>
        <v/>
      </c>
      <c r="BQ106" s="56" t="str">
        <f t="shared" si="51"/>
        <v/>
      </c>
      <c r="BR106" s="236" t="str">
        <f t="shared" si="52"/>
        <v/>
      </c>
    </row>
    <row r="107" spans="1:70" x14ac:dyDescent="0.15">
      <c r="A107" s="62" t="str">
        <f>IF(C107="","",COUNTA($C$10:C107))</f>
        <v/>
      </c>
      <c r="B107" s="559"/>
      <c r="C107" s="559"/>
      <c r="D107" s="560"/>
      <c r="E107" s="560" t="s">
        <v>72</v>
      </c>
      <c r="F107" s="560"/>
      <c r="G107" s="559"/>
      <c r="H107" s="559"/>
      <c r="I107" s="561"/>
      <c r="J107" s="561"/>
      <c r="K107" s="53" t="str">
        <f t="shared" si="66"/>
        <v/>
      </c>
      <c r="L107" s="53" t="str">
        <f t="shared" si="67"/>
        <v/>
      </c>
      <c r="M107" s="53" t="str">
        <f t="shared" si="68"/>
        <v/>
      </c>
      <c r="N107" s="53" t="str">
        <f t="shared" si="69"/>
        <v/>
      </c>
      <c r="O107" s="562"/>
      <c r="P107" s="562"/>
      <c r="Q107" s="56" t="str">
        <f t="shared" si="70"/>
        <v/>
      </c>
      <c r="R107" s="563"/>
      <c r="S107" s="563"/>
      <c r="T107" s="563"/>
      <c r="U107" s="563"/>
      <c r="V107" s="563"/>
      <c r="W107" s="563"/>
      <c r="X107" s="59" t="str">
        <f t="shared" si="71"/>
        <v/>
      </c>
      <c r="Y107" s="235" t="str">
        <f t="shared" si="72"/>
        <v/>
      </c>
      <c r="Z107" s="230" t="str">
        <f t="shared" si="73"/>
        <v/>
      </c>
      <c r="AA107" s="104" t="str">
        <f t="shared" si="74"/>
        <v/>
      </c>
      <c r="AB107" s="104" t="str">
        <f t="shared" si="75"/>
        <v/>
      </c>
      <c r="AC107" s="104" t="str">
        <f t="shared" si="76"/>
        <v/>
      </c>
      <c r="AD107" s="107" t="str">
        <f t="shared" si="77"/>
        <v/>
      </c>
      <c r="AE107" s="564"/>
      <c r="AF107" s="105" t="str">
        <f t="shared" si="53"/>
        <v/>
      </c>
      <c r="AG107" s="105" t="str">
        <f t="shared" si="54"/>
        <v/>
      </c>
      <c r="AH107" s="105" t="str">
        <f>IF($AD107="","",HLOOKUP($AD107,'4.参照データ'!$B$5:$AD$14,8,FALSE)+1)</f>
        <v/>
      </c>
      <c r="AI107" s="105" t="str">
        <f>IF($AD107="","",HLOOKUP($AD107,'4.参照データ'!$B$5:$AD$14,10,FALSE)+AH107)</f>
        <v/>
      </c>
      <c r="AJ107" s="105" t="str">
        <f t="shared" si="55"/>
        <v/>
      </c>
      <c r="AK107" s="150" t="str">
        <f>IF($AD107="","",INDEX('3.洗い替え職務給表'!$B$6:$HW$56,MATCH('1.メイン'!$AG107,'3.洗い替え職務給表'!$B$6:$B$56,0),MATCH('1.メイン'!$AJ107,'3.洗い替え職務給表'!$B$6:$HW$6,0)))</f>
        <v/>
      </c>
      <c r="AL107" s="228" t="str">
        <f t="shared" si="56"/>
        <v/>
      </c>
      <c r="AM107" s="195" t="str">
        <f t="shared" si="48"/>
        <v/>
      </c>
      <c r="AN107" s="25" t="str">
        <f t="shared" si="57"/>
        <v/>
      </c>
      <c r="AO107" s="568"/>
      <c r="AP107" s="568"/>
      <c r="AQ107" s="66" t="str">
        <f t="shared" si="58"/>
        <v/>
      </c>
      <c r="AR107" s="66" t="str">
        <f>IF($C107="","",IF($AN107=$AQ107,"",IF(HLOOKUP($AQ107,'4.参照データ'!$B$5:$AD$14,4,FALSE)="",HLOOKUP($AQ107,'4.参照データ'!$B$5:$AD$14,5,FALSE),HLOOKUP($AQ107,'4.参照データ'!$B$5:$AD$14,4,FALSE))))</f>
        <v/>
      </c>
      <c r="AS107" s="66" t="str">
        <f t="shared" si="59"/>
        <v/>
      </c>
      <c r="AT107" s="27" t="str">
        <f>IF($AQ107="","",($AS107-HLOOKUP($AQ107,'4.参照データ'!$B$5:$AD$14,6,FALSE)))</f>
        <v/>
      </c>
      <c r="AU107" s="25" t="str">
        <f>IF($AQ107="","",IF($AO107="",$AG107,IF(ROUNDUP($AT107/HLOOKUP($AQ107,'4.参照データ'!$B$5:$AD$14,7,FALSE),0)&lt;=0,1,ROUNDUP($AT107/HLOOKUP($AQ107,'4.参照データ'!$B$5:$AD$14,7,FALSE),0)+1)))</f>
        <v/>
      </c>
      <c r="AV107" s="25" t="str">
        <f t="shared" si="60"/>
        <v/>
      </c>
      <c r="AW107" s="96" t="str">
        <f>IF($AQ107="","",($AV107-1)*HLOOKUP($AQ107,'4.参照データ'!$B$5:$AD$14,7,FALSE))</f>
        <v/>
      </c>
      <c r="AX107" s="27" t="str">
        <f t="shared" si="61"/>
        <v/>
      </c>
      <c r="AY107" s="25" t="str">
        <f>IF($AQ107="","",IF($AO107="",0,IF($AX107&lt;=0,0,ROUNDUP($AX107/HLOOKUP($AQ107,'4.参照データ'!$B$5:$AD$14,9,FALSE),0))))</f>
        <v/>
      </c>
      <c r="AZ107" s="25" t="str">
        <f t="shared" si="62"/>
        <v/>
      </c>
      <c r="BA107" s="25" t="str">
        <f t="shared" si="78"/>
        <v/>
      </c>
      <c r="BB107" s="25" t="str">
        <f>IF($AQ107="","",HLOOKUP($AQ107,'4.参照データ'!$B$5:$AD$14,8,FALSE)+1)</f>
        <v/>
      </c>
      <c r="BC107" s="25" t="str">
        <f>IF($AQ107="","",HLOOKUP($AQ107,'4.参照データ'!$B$5:$AD$14,10,FALSE)+BB107)</f>
        <v/>
      </c>
      <c r="BD107" s="25" t="str">
        <f t="shared" si="63"/>
        <v/>
      </c>
      <c r="BE107" s="25" t="str">
        <f t="shared" si="64"/>
        <v/>
      </c>
      <c r="BF107" s="25" t="str">
        <f t="shared" si="65"/>
        <v/>
      </c>
      <c r="BG107" s="25" t="str">
        <f t="shared" si="49"/>
        <v/>
      </c>
      <c r="BH107" s="28" t="str">
        <f>IF($AD107="","",INDEX('3.洗い替え職務給表'!$B$6:$HW$56,MATCH('1.メイン'!$BE107,'3.洗い替え職務給表'!$B$6:$B$56,0),MATCH('1.メイン'!$BG107,'3.洗い替え職務給表'!$B$6:$HW$6,0)))</f>
        <v/>
      </c>
      <c r="BI107" s="29" t="str">
        <f t="shared" si="50"/>
        <v/>
      </c>
      <c r="BJ107" s="563"/>
      <c r="BK107" s="563"/>
      <c r="BL107" s="563"/>
      <c r="BM107" s="563"/>
      <c r="BN107" s="563"/>
      <c r="BO107" s="563"/>
      <c r="BP107" s="59" t="str">
        <f t="shared" si="79"/>
        <v/>
      </c>
      <c r="BQ107" s="56" t="str">
        <f t="shared" si="51"/>
        <v/>
      </c>
      <c r="BR107" s="236" t="str">
        <f t="shared" si="52"/>
        <v/>
      </c>
    </row>
    <row r="108" spans="1:70" x14ac:dyDescent="0.15">
      <c r="A108" s="62" t="str">
        <f>IF(C108="","",COUNTA($C$10:C108))</f>
        <v/>
      </c>
      <c r="B108" s="559"/>
      <c r="C108" s="559"/>
      <c r="D108" s="560"/>
      <c r="E108" s="560" t="s">
        <v>72</v>
      </c>
      <c r="F108" s="560"/>
      <c r="G108" s="559"/>
      <c r="H108" s="559"/>
      <c r="I108" s="561"/>
      <c r="J108" s="561"/>
      <c r="K108" s="53" t="str">
        <f t="shared" si="66"/>
        <v/>
      </c>
      <c r="L108" s="53" t="str">
        <f t="shared" si="67"/>
        <v/>
      </c>
      <c r="M108" s="53" t="str">
        <f t="shared" si="68"/>
        <v/>
      </c>
      <c r="N108" s="53" t="str">
        <f t="shared" si="69"/>
        <v/>
      </c>
      <c r="O108" s="562"/>
      <c r="P108" s="562"/>
      <c r="Q108" s="56" t="str">
        <f t="shared" si="70"/>
        <v/>
      </c>
      <c r="R108" s="563"/>
      <c r="S108" s="563"/>
      <c r="T108" s="563"/>
      <c r="U108" s="563"/>
      <c r="V108" s="563"/>
      <c r="W108" s="563"/>
      <c r="X108" s="59" t="str">
        <f t="shared" si="71"/>
        <v/>
      </c>
      <c r="Y108" s="235" t="str">
        <f t="shared" si="72"/>
        <v/>
      </c>
      <c r="Z108" s="230" t="str">
        <f t="shared" si="73"/>
        <v/>
      </c>
      <c r="AA108" s="104" t="str">
        <f t="shared" si="74"/>
        <v/>
      </c>
      <c r="AB108" s="104" t="str">
        <f t="shared" si="75"/>
        <v/>
      </c>
      <c r="AC108" s="104" t="str">
        <f t="shared" si="76"/>
        <v/>
      </c>
      <c r="AD108" s="107" t="str">
        <f t="shared" si="77"/>
        <v/>
      </c>
      <c r="AE108" s="564"/>
      <c r="AF108" s="105" t="str">
        <f t="shared" si="53"/>
        <v/>
      </c>
      <c r="AG108" s="105" t="str">
        <f t="shared" si="54"/>
        <v/>
      </c>
      <c r="AH108" s="105" t="str">
        <f>IF($AD108="","",HLOOKUP($AD108,'4.参照データ'!$B$5:$AD$14,8,FALSE)+1)</f>
        <v/>
      </c>
      <c r="AI108" s="105" t="str">
        <f>IF($AD108="","",HLOOKUP($AD108,'4.参照データ'!$B$5:$AD$14,10,FALSE)+AH108)</f>
        <v/>
      </c>
      <c r="AJ108" s="105" t="str">
        <f t="shared" si="55"/>
        <v/>
      </c>
      <c r="AK108" s="150" t="str">
        <f>IF($AD108="","",INDEX('3.洗い替え職務給表'!$B$6:$HW$56,MATCH('1.メイン'!$AG108,'3.洗い替え職務給表'!$B$6:$B$56,0),MATCH('1.メイン'!$AJ108,'3.洗い替え職務給表'!$B$6:$HW$6,0)))</f>
        <v/>
      </c>
      <c r="AL108" s="228" t="str">
        <f t="shared" si="56"/>
        <v/>
      </c>
      <c r="AM108" s="195" t="str">
        <f t="shared" si="48"/>
        <v/>
      </c>
      <c r="AN108" s="25" t="str">
        <f t="shared" si="57"/>
        <v/>
      </c>
      <c r="AO108" s="568"/>
      <c r="AP108" s="568"/>
      <c r="AQ108" s="66" t="str">
        <f t="shared" si="58"/>
        <v/>
      </c>
      <c r="AR108" s="66" t="str">
        <f>IF($C108="","",IF($AN108=$AQ108,"",IF(HLOOKUP($AQ108,'4.参照データ'!$B$5:$AD$14,4,FALSE)="",HLOOKUP($AQ108,'4.参照データ'!$B$5:$AD$14,5,FALSE),HLOOKUP($AQ108,'4.参照データ'!$B$5:$AD$14,4,FALSE))))</f>
        <v/>
      </c>
      <c r="AS108" s="66" t="str">
        <f t="shared" si="59"/>
        <v/>
      </c>
      <c r="AT108" s="27" t="str">
        <f>IF($AQ108="","",($AS108-HLOOKUP($AQ108,'4.参照データ'!$B$5:$AD$14,6,FALSE)))</f>
        <v/>
      </c>
      <c r="AU108" s="25" t="str">
        <f>IF($AQ108="","",IF($AO108="",$AG108,IF(ROUNDUP($AT108/HLOOKUP($AQ108,'4.参照データ'!$B$5:$AD$14,7,FALSE),0)&lt;=0,1,ROUNDUP($AT108/HLOOKUP($AQ108,'4.参照データ'!$B$5:$AD$14,7,FALSE),0)+1)))</f>
        <v/>
      </c>
      <c r="AV108" s="25" t="str">
        <f t="shared" si="60"/>
        <v/>
      </c>
      <c r="AW108" s="96" t="str">
        <f>IF($AQ108="","",($AV108-1)*HLOOKUP($AQ108,'4.参照データ'!$B$5:$AD$14,7,FALSE))</f>
        <v/>
      </c>
      <c r="AX108" s="27" t="str">
        <f t="shared" si="61"/>
        <v/>
      </c>
      <c r="AY108" s="25" t="str">
        <f>IF($AQ108="","",IF($AO108="",0,IF($AX108&lt;=0,0,ROUNDUP($AX108/HLOOKUP($AQ108,'4.参照データ'!$B$5:$AD$14,9,FALSE),0))))</f>
        <v/>
      </c>
      <c r="AZ108" s="25" t="str">
        <f t="shared" si="62"/>
        <v/>
      </c>
      <c r="BA108" s="25" t="str">
        <f t="shared" si="78"/>
        <v/>
      </c>
      <c r="BB108" s="25" t="str">
        <f>IF($AQ108="","",HLOOKUP($AQ108,'4.参照データ'!$B$5:$AD$14,8,FALSE)+1)</f>
        <v/>
      </c>
      <c r="BC108" s="25" t="str">
        <f>IF($AQ108="","",HLOOKUP($AQ108,'4.参照データ'!$B$5:$AD$14,10,FALSE)+BB108)</f>
        <v/>
      </c>
      <c r="BD108" s="25" t="str">
        <f t="shared" si="63"/>
        <v/>
      </c>
      <c r="BE108" s="25" t="str">
        <f t="shared" si="64"/>
        <v/>
      </c>
      <c r="BF108" s="25" t="str">
        <f t="shared" si="65"/>
        <v/>
      </c>
      <c r="BG108" s="25" t="str">
        <f t="shared" si="49"/>
        <v/>
      </c>
      <c r="BH108" s="28" t="str">
        <f>IF($AD108="","",INDEX('3.洗い替え職務給表'!$B$6:$HW$56,MATCH('1.メイン'!$BE108,'3.洗い替え職務給表'!$B$6:$B$56,0),MATCH('1.メイン'!$BG108,'3.洗い替え職務給表'!$B$6:$HW$6,0)))</f>
        <v/>
      </c>
      <c r="BI108" s="29" t="str">
        <f t="shared" si="50"/>
        <v/>
      </c>
      <c r="BJ108" s="563"/>
      <c r="BK108" s="563"/>
      <c r="BL108" s="563"/>
      <c r="BM108" s="563"/>
      <c r="BN108" s="563"/>
      <c r="BO108" s="563"/>
      <c r="BP108" s="59" t="str">
        <f t="shared" si="79"/>
        <v/>
      </c>
      <c r="BQ108" s="56" t="str">
        <f t="shared" si="51"/>
        <v/>
      </c>
      <c r="BR108" s="236" t="str">
        <f t="shared" si="52"/>
        <v/>
      </c>
    </row>
    <row r="109" spans="1:70" x14ac:dyDescent="0.15">
      <c r="A109" s="62" t="str">
        <f>IF(C109="","",COUNTA($C$10:C109))</f>
        <v/>
      </c>
      <c r="B109" s="559"/>
      <c r="C109" s="559"/>
      <c r="D109" s="560"/>
      <c r="E109" s="560" t="s">
        <v>72</v>
      </c>
      <c r="F109" s="560"/>
      <c r="G109" s="559"/>
      <c r="H109" s="559"/>
      <c r="I109" s="561"/>
      <c r="J109" s="561"/>
      <c r="K109" s="53" t="str">
        <f t="shared" si="66"/>
        <v/>
      </c>
      <c r="L109" s="53" t="str">
        <f t="shared" si="67"/>
        <v/>
      </c>
      <c r="M109" s="53" t="str">
        <f t="shared" si="68"/>
        <v/>
      </c>
      <c r="N109" s="53" t="str">
        <f t="shared" si="69"/>
        <v/>
      </c>
      <c r="O109" s="562"/>
      <c r="P109" s="562"/>
      <c r="Q109" s="56" t="str">
        <f t="shared" si="70"/>
        <v/>
      </c>
      <c r="R109" s="563"/>
      <c r="S109" s="563"/>
      <c r="T109" s="563"/>
      <c r="U109" s="563"/>
      <c r="V109" s="563"/>
      <c r="W109" s="563"/>
      <c r="X109" s="59" t="str">
        <f t="shared" si="71"/>
        <v/>
      </c>
      <c r="Y109" s="235" t="str">
        <f t="shared" si="72"/>
        <v/>
      </c>
      <c r="Z109" s="230" t="str">
        <f t="shared" si="73"/>
        <v/>
      </c>
      <c r="AA109" s="104" t="str">
        <f t="shared" si="74"/>
        <v/>
      </c>
      <c r="AB109" s="104" t="str">
        <f t="shared" si="75"/>
        <v/>
      </c>
      <c r="AC109" s="104" t="str">
        <f t="shared" si="76"/>
        <v/>
      </c>
      <c r="AD109" s="107" t="str">
        <f t="shared" si="77"/>
        <v/>
      </c>
      <c r="AE109" s="564"/>
      <c r="AF109" s="105" t="str">
        <f t="shared" si="53"/>
        <v/>
      </c>
      <c r="AG109" s="105" t="str">
        <f t="shared" si="54"/>
        <v/>
      </c>
      <c r="AH109" s="105" t="str">
        <f>IF($AD109="","",HLOOKUP($AD109,'4.参照データ'!$B$5:$AD$14,8,FALSE)+1)</f>
        <v/>
      </c>
      <c r="AI109" s="105" t="str">
        <f>IF($AD109="","",HLOOKUP($AD109,'4.参照データ'!$B$5:$AD$14,10,FALSE)+AH109)</f>
        <v/>
      </c>
      <c r="AJ109" s="105" t="str">
        <f t="shared" si="55"/>
        <v/>
      </c>
      <c r="AK109" s="150" t="str">
        <f>IF($AD109="","",INDEX('3.洗い替え職務給表'!$B$6:$HW$56,MATCH('1.メイン'!$AG109,'3.洗い替え職務給表'!$B$6:$B$56,0),MATCH('1.メイン'!$AJ109,'3.洗い替え職務給表'!$B$6:$HW$6,0)))</f>
        <v/>
      </c>
      <c r="AL109" s="228" t="str">
        <f t="shared" si="56"/>
        <v/>
      </c>
      <c r="AM109" s="195" t="str">
        <f t="shared" si="48"/>
        <v/>
      </c>
      <c r="AN109" s="25" t="str">
        <f t="shared" si="57"/>
        <v/>
      </c>
      <c r="AO109" s="568"/>
      <c r="AP109" s="568"/>
      <c r="AQ109" s="66" t="str">
        <f t="shared" si="58"/>
        <v/>
      </c>
      <c r="AR109" s="66" t="str">
        <f>IF($C109="","",IF($AN109=$AQ109,"",IF(HLOOKUP($AQ109,'4.参照データ'!$B$5:$AD$14,4,FALSE)="",HLOOKUP($AQ109,'4.参照データ'!$B$5:$AD$14,5,FALSE),HLOOKUP($AQ109,'4.参照データ'!$B$5:$AD$14,4,FALSE))))</f>
        <v/>
      </c>
      <c r="AS109" s="66" t="str">
        <f t="shared" si="59"/>
        <v/>
      </c>
      <c r="AT109" s="27" t="str">
        <f>IF($AQ109="","",($AS109-HLOOKUP($AQ109,'4.参照データ'!$B$5:$AD$14,6,FALSE)))</f>
        <v/>
      </c>
      <c r="AU109" s="25" t="str">
        <f>IF($AQ109="","",IF($AO109="",$AG109,IF(ROUNDUP($AT109/HLOOKUP($AQ109,'4.参照データ'!$B$5:$AD$14,7,FALSE),0)&lt;=0,1,ROUNDUP($AT109/HLOOKUP($AQ109,'4.参照データ'!$B$5:$AD$14,7,FALSE),0)+1)))</f>
        <v/>
      </c>
      <c r="AV109" s="25" t="str">
        <f t="shared" si="60"/>
        <v/>
      </c>
      <c r="AW109" s="96" t="str">
        <f>IF($AQ109="","",($AV109-1)*HLOOKUP($AQ109,'4.参照データ'!$B$5:$AD$14,7,FALSE))</f>
        <v/>
      </c>
      <c r="AX109" s="27" t="str">
        <f t="shared" si="61"/>
        <v/>
      </c>
      <c r="AY109" s="25" t="str">
        <f>IF($AQ109="","",IF($AO109="",0,IF($AX109&lt;=0,0,ROUNDUP($AX109/HLOOKUP($AQ109,'4.参照データ'!$B$5:$AD$14,9,FALSE),0))))</f>
        <v/>
      </c>
      <c r="AZ109" s="25" t="str">
        <f t="shared" si="62"/>
        <v/>
      </c>
      <c r="BA109" s="25" t="str">
        <f t="shared" si="78"/>
        <v/>
      </c>
      <c r="BB109" s="25" t="str">
        <f>IF($AQ109="","",HLOOKUP($AQ109,'4.参照データ'!$B$5:$AD$14,8,FALSE)+1)</f>
        <v/>
      </c>
      <c r="BC109" s="25" t="str">
        <f>IF($AQ109="","",HLOOKUP($AQ109,'4.参照データ'!$B$5:$AD$14,10,FALSE)+BB109)</f>
        <v/>
      </c>
      <c r="BD109" s="25" t="str">
        <f t="shared" si="63"/>
        <v/>
      </c>
      <c r="BE109" s="25" t="str">
        <f t="shared" si="64"/>
        <v/>
      </c>
      <c r="BF109" s="25" t="str">
        <f t="shared" si="65"/>
        <v/>
      </c>
      <c r="BG109" s="25" t="str">
        <f t="shared" si="49"/>
        <v/>
      </c>
      <c r="BH109" s="28" t="str">
        <f>IF($AD109="","",INDEX('3.洗い替え職務給表'!$B$6:$HW$56,MATCH('1.メイン'!$BE109,'3.洗い替え職務給表'!$B$6:$B$56,0),MATCH('1.メイン'!$BG109,'3.洗い替え職務給表'!$B$6:$HW$6,0)))</f>
        <v/>
      </c>
      <c r="BI109" s="29" t="str">
        <f t="shared" si="50"/>
        <v/>
      </c>
      <c r="BJ109" s="563"/>
      <c r="BK109" s="563"/>
      <c r="BL109" s="563"/>
      <c r="BM109" s="563"/>
      <c r="BN109" s="563"/>
      <c r="BO109" s="563"/>
      <c r="BP109" s="59" t="str">
        <f t="shared" si="79"/>
        <v/>
      </c>
      <c r="BQ109" s="56" t="str">
        <f t="shared" si="51"/>
        <v/>
      </c>
      <c r="BR109" s="236" t="str">
        <f t="shared" si="52"/>
        <v/>
      </c>
    </row>
    <row r="110" spans="1:70" x14ac:dyDescent="0.15">
      <c r="A110" s="62" t="str">
        <f>IF(C110="","",COUNTA($C$10:C110))</f>
        <v/>
      </c>
      <c r="B110" s="559"/>
      <c r="C110" s="559"/>
      <c r="D110" s="560"/>
      <c r="E110" s="560" t="s">
        <v>72</v>
      </c>
      <c r="F110" s="560"/>
      <c r="G110" s="559"/>
      <c r="H110" s="559"/>
      <c r="I110" s="561"/>
      <c r="J110" s="561"/>
      <c r="K110" s="53" t="str">
        <f t="shared" si="66"/>
        <v/>
      </c>
      <c r="L110" s="53" t="str">
        <f t="shared" si="67"/>
        <v/>
      </c>
      <c r="M110" s="53" t="str">
        <f t="shared" si="68"/>
        <v/>
      </c>
      <c r="N110" s="53" t="str">
        <f t="shared" si="69"/>
        <v/>
      </c>
      <c r="O110" s="562"/>
      <c r="P110" s="562"/>
      <c r="Q110" s="56" t="str">
        <f t="shared" si="70"/>
        <v/>
      </c>
      <c r="R110" s="563"/>
      <c r="S110" s="563"/>
      <c r="T110" s="563"/>
      <c r="U110" s="563"/>
      <c r="V110" s="563"/>
      <c r="W110" s="563"/>
      <c r="X110" s="59" t="str">
        <f t="shared" si="71"/>
        <v/>
      </c>
      <c r="Y110" s="235" t="str">
        <f t="shared" si="72"/>
        <v/>
      </c>
      <c r="Z110" s="230" t="str">
        <f t="shared" si="73"/>
        <v/>
      </c>
      <c r="AA110" s="104" t="str">
        <f t="shared" si="74"/>
        <v/>
      </c>
      <c r="AB110" s="104" t="str">
        <f t="shared" si="75"/>
        <v/>
      </c>
      <c r="AC110" s="104" t="str">
        <f t="shared" si="76"/>
        <v/>
      </c>
      <c r="AD110" s="107" t="str">
        <f t="shared" si="77"/>
        <v/>
      </c>
      <c r="AE110" s="564"/>
      <c r="AF110" s="105" t="str">
        <f t="shared" si="53"/>
        <v/>
      </c>
      <c r="AG110" s="105" t="str">
        <f t="shared" si="54"/>
        <v/>
      </c>
      <c r="AH110" s="105" t="str">
        <f>IF($AD110="","",HLOOKUP($AD110,'4.参照データ'!$B$5:$AD$14,8,FALSE)+1)</f>
        <v/>
      </c>
      <c r="AI110" s="105" t="str">
        <f>IF($AD110="","",HLOOKUP($AD110,'4.参照データ'!$B$5:$AD$14,10,FALSE)+AH110)</f>
        <v/>
      </c>
      <c r="AJ110" s="105" t="str">
        <f t="shared" si="55"/>
        <v/>
      </c>
      <c r="AK110" s="150" t="str">
        <f>IF($AD110="","",INDEX('3.洗い替え職務給表'!$B$6:$HW$56,MATCH('1.メイン'!$AG110,'3.洗い替え職務給表'!$B$6:$B$56,0),MATCH('1.メイン'!$AJ110,'3.洗い替え職務給表'!$B$6:$HW$6,0)))</f>
        <v/>
      </c>
      <c r="AL110" s="228" t="str">
        <f t="shared" si="56"/>
        <v/>
      </c>
      <c r="AM110" s="195" t="str">
        <f t="shared" si="48"/>
        <v/>
      </c>
      <c r="AN110" s="25" t="str">
        <f t="shared" si="57"/>
        <v/>
      </c>
      <c r="AO110" s="568"/>
      <c r="AP110" s="568"/>
      <c r="AQ110" s="66" t="str">
        <f t="shared" si="58"/>
        <v/>
      </c>
      <c r="AR110" s="66" t="str">
        <f>IF($C110="","",IF($AN110=$AQ110,"",IF(HLOOKUP($AQ110,'4.参照データ'!$B$5:$AD$14,4,FALSE)="",HLOOKUP($AQ110,'4.参照データ'!$B$5:$AD$14,5,FALSE),HLOOKUP($AQ110,'4.参照データ'!$B$5:$AD$14,4,FALSE))))</f>
        <v/>
      </c>
      <c r="AS110" s="66" t="str">
        <f t="shared" si="59"/>
        <v/>
      </c>
      <c r="AT110" s="27" t="str">
        <f>IF($AQ110="","",($AS110-HLOOKUP($AQ110,'4.参照データ'!$B$5:$AD$14,6,FALSE)))</f>
        <v/>
      </c>
      <c r="AU110" s="25" t="str">
        <f>IF($AQ110="","",IF($AO110="",$AG110,IF(ROUNDUP($AT110/HLOOKUP($AQ110,'4.参照データ'!$B$5:$AD$14,7,FALSE),0)&lt;=0,1,ROUNDUP($AT110/HLOOKUP($AQ110,'4.参照データ'!$B$5:$AD$14,7,FALSE),0)+1)))</f>
        <v/>
      </c>
      <c r="AV110" s="25" t="str">
        <f t="shared" si="60"/>
        <v/>
      </c>
      <c r="AW110" s="96" t="str">
        <f>IF($AQ110="","",($AV110-1)*HLOOKUP($AQ110,'4.参照データ'!$B$5:$AD$14,7,FALSE))</f>
        <v/>
      </c>
      <c r="AX110" s="27" t="str">
        <f t="shared" si="61"/>
        <v/>
      </c>
      <c r="AY110" s="25" t="str">
        <f>IF($AQ110="","",IF($AO110="",0,IF($AX110&lt;=0,0,ROUNDUP($AX110/HLOOKUP($AQ110,'4.参照データ'!$B$5:$AD$14,9,FALSE),0))))</f>
        <v/>
      </c>
      <c r="AZ110" s="25" t="str">
        <f t="shared" si="62"/>
        <v/>
      </c>
      <c r="BA110" s="25" t="str">
        <f t="shared" si="78"/>
        <v/>
      </c>
      <c r="BB110" s="25" t="str">
        <f>IF($AQ110="","",HLOOKUP($AQ110,'4.参照データ'!$B$5:$AD$14,8,FALSE)+1)</f>
        <v/>
      </c>
      <c r="BC110" s="25" t="str">
        <f>IF($AQ110="","",HLOOKUP($AQ110,'4.参照データ'!$B$5:$AD$14,10,FALSE)+BB110)</f>
        <v/>
      </c>
      <c r="BD110" s="25" t="str">
        <f t="shared" si="63"/>
        <v/>
      </c>
      <c r="BE110" s="25" t="str">
        <f t="shared" si="64"/>
        <v/>
      </c>
      <c r="BF110" s="25" t="str">
        <f t="shared" si="65"/>
        <v/>
      </c>
      <c r="BG110" s="25" t="str">
        <f t="shared" si="49"/>
        <v/>
      </c>
      <c r="BH110" s="28" t="str">
        <f>IF($AD110="","",INDEX('3.洗い替え職務給表'!$B$6:$HW$56,MATCH('1.メイン'!$BE110,'3.洗い替え職務給表'!$B$6:$B$56,0),MATCH('1.メイン'!$BG110,'3.洗い替え職務給表'!$B$6:$HW$6,0)))</f>
        <v/>
      </c>
      <c r="BI110" s="29" t="str">
        <f t="shared" si="50"/>
        <v/>
      </c>
      <c r="BJ110" s="563"/>
      <c r="BK110" s="563"/>
      <c r="BL110" s="563"/>
      <c r="BM110" s="563"/>
      <c r="BN110" s="563"/>
      <c r="BO110" s="563"/>
      <c r="BP110" s="59" t="str">
        <f t="shared" si="79"/>
        <v/>
      </c>
      <c r="BQ110" s="56" t="str">
        <f t="shared" si="51"/>
        <v/>
      </c>
      <c r="BR110" s="236" t="str">
        <f t="shared" si="52"/>
        <v/>
      </c>
    </row>
    <row r="111" spans="1:70" x14ac:dyDescent="0.15">
      <c r="A111" s="62" t="str">
        <f>IF(C111="","",COUNTA($C$10:C111))</f>
        <v/>
      </c>
      <c r="B111" s="559"/>
      <c r="C111" s="559"/>
      <c r="D111" s="560"/>
      <c r="E111" s="560" t="s">
        <v>72</v>
      </c>
      <c r="F111" s="560"/>
      <c r="G111" s="559"/>
      <c r="H111" s="559"/>
      <c r="I111" s="561"/>
      <c r="J111" s="561"/>
      <c r="K111" s="53" t="str">
        <f t="shared" si="66"/>
        <v/>
      </c>
      <c r="L111" s="53" t="str">
        <f t="shared" si="67"/>
        <v/>
      </c>
      <c r="M111" s="53" t="str">
        <f t="shared" si="68"/>
        <v/>
      </c>
      <c r="N111" s="53" t="str">
        <f t="shared" si="69"/>
        <v/>
      </c>
      <c r="O111" s="562"/>
      <c r="P111" s="562"/>
      <c r="Q111" s="56" t="str">
        <f t="shared" si="70"/>
        <v/>
      </c>
      <c r="R111" s="563"/>
      <c r="S111" s="563"/>
      <c r="T111" s="563"/>
      <c r="U111" s="563"/>
      <c r="V111" s="563"/>
      <c r="W111" s="563"/>
      <c r="X111" s="59" t="str">
        <f t="shared" si="71"/>
        <v/>
      </c>
      <c r="Y111" s="235" t="str">
        <f t="shared" si="72"/>
        <v/>
      </c>
      <c r="Z111" s="230" t="str">
        <f t="shared" si="73"/>
        <v/>
      </c>
      <c r="AA111" s="104" t="str">
        <f t="shared" si="74"/>
        <v/>
      </c>
      <c r="AB111" s="104" t="str">
        <f t="shared" si="75"/>
        <v/>
      </c>
      <c r="AC111" s="104" t="str">
        <f t="shared" si="76"/>
        <v/>
      </c>
      <c r="AD111" s="107" t="str">
        <f t="shared" si="77"/>
        <v/>
      </c>
      <c r="AE111" s="564"/>
      <c r="AF111" s="105" t="str">
        <f t="shared" si="53"/>
        <v/>
      </c>
      <c r="AG111" s="105" t="str">
        <f t="shared" si="54"/>
        <v/>
      </c>
      <c r="AH111" s="105" t="str">
        <f>IF($AD111="","",HLOOKUP($AD111,'4.参照データ'!$B$5:$AD$14,8,FALSE)+1)</f>
        <v/>
      </c>
      <c r="AI111" s="105" t="str">
        <f>IF($AD111="","",HLOOKUP($AD111,'4.参照データ'!$B$5:$AD$14,10,FALSE)+AH111)</f>
        <v/>
      </c>
      <c r="AJ111" s="105" t="str">
        <f t="shared" si="55"/>
        <v/>
      </c>
      <c r="AK111" s="150" t="str">
        <f>IF($AD111="","",INDEX('3.洗い替え職務給表'!$B$6:$HW$56,MATCH('1.メイン'!$AG111,'3.洗い替え職務給表'!$B$6:$B$56,0),MATCH('1.メイン'!$AJ111,'3.洗い替え職務給表'!$B$6:$HW$6,0)))</f>
        <v/>
      </c>
      <c r="AL111" s="228" t="str">
        <f t="shared" si="56"/>
        <v/>
      </c>
      <c r="AM111" s="195" t="str">
        <f t="shared" si="48"/>
        <v/>
      </c>
      <c r="AN111" s="25" t="str">
        <f t="shared" si="57"/>
        <v/>
      </c>
      <c r="AO111" s="568"/>
      <c r="AP111" s="568"/>
      <c r="AQ111" s="66" t="str">
        <f t="shared" si="58"/>
        <v/>
      </c>
      <c r="AR111" s="66" t="str">
        <f>IF($C111="","",IF($AN111=$AQ111,"",IF(HLOOKUP($AQ111,'4.参照データ'!$B$5:$AD$14,4,FALSE)="",HLOOKUP($AQ111,'4.参照データ'!$B$5:$AD$14,5,FALSE),HLOOKUP($AQ111,'4.参照データ'!$B$5:$AD$14,4,FALSE))))</f>
        <v/>
      </c>
      <c r="AS111" s="66" t="str">
        <f t="shared" si="59"/>
        <v/>
      </c>
      <c r="AT111" s="27" t="str">
        <f>IF($AQ111="","",($AS111-HLOOKUP($AQ111,'4.参照データ'!$B$5:$AD$14,6,FALSE)))</f>
        <v/>
      </c>
      <c r="AU111" s="25" t="str">
        <f>IF($AQ111="","",IF($AO111="",$AG111,IF(ROUNDUP($AT111/HLOOKUP($AQ111,'4.参照データ'!$B$5:$AD$14,7,FALSE),0)&lt;=0,1,ROUNDUP($AT111/HLOOKUP($AQ111,'4.参照データ'!$B$5:$AD$14,7,FALSE),0)+1)))</f>
        <v/>
      </c>
      <c r="AV111" s="25" t="str">
        <f t="shared" si="60"/>
        <v/>
      </c>
      <c r="AW111" s="96" t="str">
        <f>IF($AQ111="","",($AV111-1)*HLOOKUP($AQ111,'4.参照データ'!$B$5:$AD$14,7,FALSE))</f>
        <v/>
      </c>
      <c r="AX111" s="27" t="str">
        <f t="shared" si="61"/>
        <v/>
      </c>
      <c r="AY111" s="25" t="str">
        <f>IF($AQ111="","",IF($AO111="",0,IF($AX111&lt;=0,0,ROUNDUP($AX111/HLOOKUP($AQ111,'4.参照データ'!$B$5:$AD$14,9,FALSE),0))))</f>
        <v/>
      </c>
      <c r="AZ111" s="25" t="str">
        <f t="shared" si="62"/>
        <v/>
      </c>
      <c r="BA111" s="25" t="str">
        <f t="shared" si="78"/>
        <v/>
      </c>
      <c r="BB111" s="25" t="str">
        <f>IF($AQ111="","",HLOOKUP($AQ111,'4.参照データ'!$B$5:$AD$14,8,FALSE)+1)</f>
        <v/>
      </c>
      <c r="BC111" s="25" t="str">
        <f>IF($AQ111="","",HLOOKUP($AQ111,'4.参照データ'!$B$5:$AD$14,10,FALSE)+BB111)</f>
        <v/>
      </c>
      <c r="BD111" s="25" t="str">
        <f t="shared" si="63"/>
        <v/>
      </c>
      <c r="BE111" s="25" t="str">
        <f t="shared" si="64"/>
        <v/>
      </c>
      <c r="BF111" s="25" t="str">
        <f t="shared" si="65"/>
        <v/>
      </c>
      <c r="BG111" s="25" t="str">
        <f t="shared" si="49"/>
        <v/>
      </c>
      <c r="BH111" s="28" t="str">
        <f>IF($AD111="","",INDEX('3.洗い替え職務給表'!$B$6:$HW$56,MATCH('1.メイン'!$BE111,'3.洗い替え職務給表'!$B$6:$B$56,0),MATCH('1.メイン'!$BG111,'3.洗い替え職務給表'!$B$6:$HW$6,0)))</f>
        <v/>
      </c>
      <c r="BI111" s="29" t="str">
        <f t="shared" si="50"/>
        <v/>
      </c>
      <c r="BJ111" s="563"/>
      <c r="BK111" s="563"/>
      <c r="BL111" s="563"/>
      <c r="BM111" s="563"/>
      <c r="BN111" s="563"/>
      <c r="BO111" s="563"/>
      <c r="BP111" s="59" t="str">
        <f t="shared" si="79"/>
        <v/>
      </c>
      <c r="BQ111" s="56" t="str">
        <f t="shared" si="51"/>
        <v/>
      </c>
      <c r="BR111" s="236" t="str">
        <f t="shared" si="52"/>
        <v/>
      </c>
    </row>
    <row r="112" spans="1:70" x14ac:dyDescent="0.15">
      <c r="A112" s="62" t="str">
        <f>IF(C112="","",COUNTA($C$10:C112))</f>
        <v/>
      </c>
      <c r="B112" s="559"/>
      <c r="C112" s="559"/>
      <c r="D112" s="560"/>
      <c r="E112" s="560" t="s">
        <v>72</v>
      </c>
      <c r="F112" s="560"/>
      <c r="G112" s="559"/>
      <c r="H112" s="559"/>
      <c r="I112" s="561"/>
      <c r="J112" s="561"/>
      <c r="K112" s="53" t="str">
        <f t="shared" si="66"/>
        <v/>
      </c>
      <c r="L112" s="53" t="str">
        <f t="shared" si="67"/>
        <v/>
      </c>
      <c r="M112" s="53" t="str">
        <f t="shared" si="68"/>
        <v/>
      </c>
      <c r="N112" s="53" t="str">
        <f t="shared" si="69"/>
        <v/>
      </c>
      <c r="O112" s="562"/>
      <c r="P112" s="562"/>
      <c r="Q112" s="56" t="str">
        <f t="shared" si="70"/>
        <v/>
      </c>
      <c r="R112" s="563"/>
      <c r="S112" s="563"/>
      <c r="T112" s="563"/>
      <c r="U112" s="563"/>
      <c r="V112" s="563"/>
      <c r="W112" s="563"/>
      <c r="X112" s="59" t="str">
        <f t="shared" si="71"/>
        <v/>
      </c>
      <c r="Y112" s="235" t="str">
        <f t="shared" si="72"/>
        <v/>
      </c>
      <c r="Z112" s="230" t="str">
        <f t="shared" si="73"/>
        <v/>
      </c>
      <c r="AA112" s="104" t="str">
        <f t="shared" si="74"/>
        <v/>
      </c>
      <c r="AB112" s="104" t="str">
        <f t="shared" si="75"/>
        <v/>
      </c>
      <c r="AC112" s="104" t="str">
        <f t="shared" si="76"/>
        <v/>
      </c>
      <c r="AD112" s="107" t="str">
        <f t="shared" si="77"/>
        <v/>
      </c>
      <c r="AE112" s="564"/>
      <c r="AF112" s="105" t="str">
        <f t="shared" si="53"/>
        <v/>
      </c>
      <c r="AG112" s="105" t="str">
        <f t="shared" si="54"/>
        <v/>
      </c>
      <c r="AH112" s="105" t="str">
        <f>IF($AD112="","",HLOOKUP($AD112,'4.参照データ'!$B$5:$AD$14,8,FALSE)+1)</f>
        <v/>
      </c>
      <c r="AI112" s="105" t="str">
        <f>IF($AD112="","",HLOOKUP($AD112,'4.参照データ'!$B$5:$AD$14,10,FALSE)+AH112)</f>
        <v/>
      </c>
      <c r="AJ112" s="105" t="str">
        <f t="shared" si="55"/>
        <v/>
      </c>
      <c r="AK112" s="150" t="str">
        <f>IF($AD112="","",INDEX('3.洗い替え職務給表'!$B$6:$HW$56,MATCH('1.メイン'!$AG112,'3.洗い替え職務給表'!$B$6:$B$56,0),MATCH('1.メイン'!$AJ112,'3.洗い替え職務給表'!$B$6:$HW$6,0)))</f>
        <v/>
      </c>
      <c r="AL112" s="228" t="str">
        <f t="shared" si="56"/>
        <v/>
      </c>
      <c r="AM112" s="195" t="str">
        <f t="shared" si="48"/>
        <v/>
      </c>
      <c r="AN112" s="25" t="str">
        <f t="shared" si="57"/>
        <v/>
      </c>
      <c r="AO112" s="568"/>
      <c r="AP112" s="568"/>
      <c r="AQ112" s="66" t="str">
        <f t="shared" si="58"/>
        <v/>
      </c>
      <c r="AR112" s="66" t="str">
        <f>IF($C112="","",IF($AN112=$AQ112,"",IF(HLOOKUP($AQ112,'4.参照データ'!$B$5:$AD$14,4,FALSE)="",HLOOKUP($AQ112,'4.参照データ'!$B$5:$AD$14,5,FALSE),HLOOKUP($AQ112,'4.参照データ'!$B$5:$AD$14,4,FALSE))))</f>
        <v/>
      </c>
      <c r="AS112" s="66" t="str">
        <f t="shared" si="59"/>
        <v/>
      </c>
      <c r="AT112" s="27" t="str">
        <f>IF($AQ112="","",($AS112-HLOOKUP($AQ112,'4.参照データ'!$B$5:$AD$14,6,FALSE)))</f>
        <v/>
      </c>
      <c r="AU112" s="25" t="str">
        <f>IF($AQ112="","",IF($AO112="",$AG112,IF(ROUNDUP($AT112/HLOOKUP($AQ112,'4.参照データ'!$B$5:$AD$14,7,FALSE),0)&lt;=0,1,ROUNDUP($AT112/HLOOKUP($AQ112,'4.参照データ'!$B$5:$AD$14,7,FALSE),0)+1)))</f>
        <v/>
      </c>
      <c r="AV112" s="25" t="str">
        <f t="shared" si="60"/>
        <v/>
      </c>
      <c r="AW112" s="96" t="str">
        <f>IF($AQ112="","",($AV112-1)*HLOOKUP($AQ112,'4.参照データ'!$B$5:$AD$14,7,FALSE))</f>
        <v/>
      </c>
      <c r="AX112" s="27" t="str">
        <f t="shared" si="61"/>
        <v/>
      </c>
      <c r="AY112" s="25" t="str">
        <f>IF($AQ112="","",IF($AO112="",0,IF($AX112&lt;=0,0,ROUNDUP($AX112/HLOOKUP($AQ112,'4.参照データ'!$B$5:$AD$14,9,FALSE),0))))</f>
        <v/>
      </c>
      <c r="AZ112" s="25" t="str">
        <f t="shared" si="62"/>
        <v/>
      </c>
      <c r="BA112" s="25" t="str">
        <f t="shared" si="78"/>
        <v/>
      </c>
      <c r="BB112" s="25" t="str">
        <f>IF($AQ112="","",HLOOKUP($AQ112,'4.参照データ'!$B$5:$AD$14,8,FALSE)+1)</f>
        <v/>
      </c>
      <c r="BC112" s="25" t="str">
        <f>IF($AQ112="","",HLOOKUP($AQ112,'4.参照データ'!$B$5:$AD$14,10,FALSE)+BB112)</f>
        <v/>
      </c>
      <c r="BD112" s="25" t="str">
        <f t="shared" si="63"/>
        <v/>
      </c>
      <c r="BE112" s="25" t="str">
        <f t="shared" si="64"/>
        <v/>
      </c>
      <c r="BF112" s="25" t="str">
        <f t="shared" si="65"/>
        <v/>
      </c>
      <c r="BG112" s="25" t="str">
        <f t="shared" si="49"/>
        <v/>
      </c>
      <c r="BH112" s="28" t="str">
        <f>IF($AD112="","",INDEX('3.洗い替え職務給表'!$B$6:$HW$56,MATCH('1.メイン'!$BE112,'3.洗い替え職務給表'!$B$6:$B$56,0),MATCH('1.メイン'!$BG112,'3.洗い替え職務給表'!$B$6:$HW$6,0)))</f>
        <v/>
      </c>
      <c r="BI112" s="29" t="str">
        <f t="shared" si="50"/>
        <v/>
      </c>
      <c r="BJ112" s="563"/>
      <c r="BK112" s="563"/>
      <c r="BL112" s="563"/>
      <c r="BM112" s="563"/>
      <c r="BN112" s="563"/>
      <c r="BO112" s="563"/>
      <c r="BP112" s="59" t="str">
        <f t="shared" si="79"/>
        <v/>
      </c>
      <c r="BQ112" s="56" t="str">
        <f t="shared" si="51"/>
        <v/>
      </c>
      <c r="BR112" s="236" t="str">
        <f t="shared" si="52"/>
        <v/>
      </c>
    </row>
    <row r="113" spans="1:70" x14ac:dyDescent="0.15">
      <c r="A113" s="62" t="str">
        <f>IF(C113="","",COUNTA($C$10:C113))</f>
        <v/>
      </c>
      <c r="B113" s="559"/>
      <c r="C113" s="559"/>
      <c r="D113" s="560"/>
      <c r="E113" s="560" t="s">
        <v>72</v>
      </c>
      <c r="F113" s="560"/>
      <c r="G113" s="559"/>
      <c r="H113" s="559"/>
      <c r="I113" s="561"/>
      <c r="J113" s="561"/>
      <c r="K113" s="53" t="str">
        <f t="shared" si="66"/>
        <v/>
      </c>
      <c r="L113" s="53" t="str">
        <f t="shared" si="67"/>
        <v/>
      </c>
      <c r="M113" s="53" t="str">
        <f t="shared" si="68"/>
        <v/>
      </c>
      <c r="N113" s="53" t="str">
        <f t="shared" si="69"/>
        <v/>
      </c>
      <c r="O113" s="562"/>
      <c r="P113" s="562"/>
      <c r="Q113" s="56" t="str">
        <f t="shared" si="70"/>
        <v/>
      </c>
      <c r="R113" s="563"/>
      <c r="S113" s="563"/>
      <c r="T113" s="563"/>
      <c r="U113" s="563"/>
      <c r="V113" s="563"/>
      <c r="W113" s="563"/>
      <c r="X113" s="59" t="str">
        <f t="shared" si="71"/>
        <v/>
      </c>
      <c r="Y113" s="235" t="str">
        <f t="shared" si="72"/>
        <v/>
      </c>
      <c r="Z113" s="230" t="str">
        <f t="shared" si="73"/>
        <v/>
      </c>
      <c r="AA113" s="104" t="str">
        <f t="shared" si="74"/>
        <v/>
      </c>
      <c r="AB113" s="104" t="str">
        <f t="shared" si="75"/>
        <v/>
      </c>
      <c r="AC113" s="104" t="str">
        <f t="shared" si="76"/>
        <v/>
      </c>
      <c r="AD113" s="107" t="str">
        <f t="shared" si="77"/>
        <v/>
      </c>
      <c r="AE113" s="564"/>
      <c r="AF113" s="105" t="str">
        <f t="shared" si="53"/>
        <v/>
      </c>
      <c r="AG113" s="105" t="str">
        <f t="shared" si="54"/>
        <v/>
      </c>
      <c r="AH113" s="105" t="str">
        <f>IF($AD113="","",HLOOKUP($AD113,'4.参照データ'!$B$5:$AD$14,8,FALSE)+1)</f>
        <v/>
      </c>
      <c r="AI113" s="105" t="str">
        <f>IF($AD113="","",HLOOKUP($AD113,'4.参照データ'!$B$5:$AD$14,10,FALSE)+AH113)</f>
        <v/>
      </c>
      <c r="AJ113" s="105" t="str">
        <f t="shared" si="55"/>
        <v/>
      </c>
      <c r="AK113" s="150" t="str">
        <f>IF($AD113="","",INDEX('3.洗い替え職務給表'!$B$6:$HW$56,MATCH('1.メイン'!$AG113,'3.洗い替え職務給表'!$B$6:$B$56,0),MATCH('1.メイン'!$AJ113,'3.洗い替え職務給表'!$B$6:$HW$6,0)))</f>
        <v/>
      </c>
      <c r="AL113" s="228" t="str">
        <f t="shared" si="56"/>
        <v/>
      </c>
      <c r="AM113" s="195" t="str">
        <f t="shared" si="48"/>
        <v/>
      </c>
      <c r="AN113" s="25" t="str">
        <f t="shared" si="57"/>
        <v/>
      </c>
      <c r="AO113" s="568"/>
      <c r="AP113" s="568"/>
      <c r="AQ113" s="66" t="str">
        <f t="shared" si="58"/>
        <v/>
      </c>
      <c r="AR113" s="66" t="str">
        <f>IF($C113="","",IF($AN113=$AQ113,"",IF(HLOOKUP($AQ113,'4.参照データ'!$B$5:$AD$14,4,FALSE)="",HLOOKUP($AQ113,'4.参照データ'!$B$5:$AD$14,5,FALSE),HLOOKUP($AQ113,'4.参照データ'!$B$5:$AD$14,4,FALSE))))</f>
        <v/>
      </c>
      <c r="AS113" s="66" t="str">
        <f t="shared" si="59"/>
        <v/>
      </c>
      <c r="AT113" s="27" t="str">
        <f>IF($AQ113="","",($AS113-HLOOKUP($AQ113,'4.参照データ'!$B$5:$AD$14,6,FALSE)))</f>
        <v/>
      </c>
      <c r="AU113" s="25" t="str">
        <f>IF($AQ113="","",IF($AO113="",$AG113,IF(ROUNDUP($AT113/HLOOKUP($AQ113,'4.参照データ'!$B$5:$AD$14,7,FALSE),0)&lt;=0,1,ROUNDUP($AT113/HLOOKUP($AQ113,'4.参照データ'!$B$5:$AD$14,7,FALSE),0)+1)))</f>
        <v/>
      </c>
      <c r="AV113" s="25" t="str">
        <f t="shared" si="60"/>
        <v/>
      </c>
      <c r="AW113" s="96" t="str">
        <f>IF($AQ113="","",($AV113-1)*HLOOKUP($AQ113,'4.参照データ'!$B$5:$AD$14,7,FALSE))</f>
        <v/>
      </c>
      <c r="AX113" s="27" t="str">
        <f t="shared" si="61"/>
        <v/>
      </c>
      <c r="AY113" s="25" t="str">
        <f>IF($AQ113="","",IF($AO113="",0,IF($AX113&lt;=0,0,ROUNDUP($AX113/HLOOKUP($AQ113,'4.参照データ'!$B$5:$AD$14,9,FALSE),0))))</f>
        <v/>
      </c>
      <c r="AZ113" s="25" t="str">
        <f t="shared" si="62"/>
        <v/>
      </c>
      <c r="BA113" s="25" t="str">
        <f t="shared" si="78"/>
        <v/>
      </c>
      <c r="BB113" s="25" t="str">
        <f>IF($AQ113="","",HLOOKUP($AQ113,'4.参照データ'!$B$5:$AD$14,8,FALSE)+1)</f>
        <v/>
      </c>
      <c r="BC113" s="25" t="str">
        <f>IF($AQ113="","",HLOOKUP($AQ113,'4.参照データ'!$B$5:$AD$14,10,FALSE)+BB113)</f>
        <v/>
      </c>
      <c r="BD113" s="25" t="str">
        <f t="shared" si="63"/>
        <v/>
      </c>
      <c r="BE113" s="25" t="str">
        <f t="shared" si="64"/>
        <v/>
      </c>
      <c r="BF113" s="25" t="str">
        <f t="shared" si="65"/>
        <v/>
      </c>
      <c r="BG113" s="25" t="str">
        <f t="shared" si="49"/>
        <v/>
      </c>
      <c r="BH113" s="28" t="str">
        <f>IF($AD113="","",INDEX('3.洗い替え職務給表'!$B$6:$HW$56,MATCH('1.メイン'!$BE113,'3.洗い替え職務給表'!$B$6:$B$56,0),MATCH('1.メイン'!$BG113,'3.洗い替え職務給表'!$B$6:$HW$6,0)))</f>
        <v/>
      </c>
      <c r="BI113" s="29" t="str">
        <f t="shared" si="50"/>
        <v/>
      </c>
      <c r="BJ113" s="563"/>
      <c r="BK113" s="563"/>
      <c r="BL113" s="563"/>
      <c r="BM113" s="563"/>
      <c r="BN113" s="563"/>
      <c r="BO113" s="563"/>
      <c r="BP113" s="59" t="str">
        <f t="shared" si="79"/>
        <v/>
      </c>
      <c r="BQ113" s="56" t="str">
        <f t="shared" si="51"/>
        <v/>
      </c>
      <c r="BR113" s="236" t="str">
        <f t="shared" si="52"/>
        <v/>
      </c>
    </row>
    <row r="114" spans="1:70" x14ac:dyDescent="0.15">
      <c r="A114" s="62" t="str">
        <f>IF(C114="","",COUNTA($C$10:C114))</f>
        <v/>
      </c>
      <c r="B114" s="559"/>
      <c r="C114" s="559"/>
      <c r="D114" s="560"/>
      <c r="E114" s="560" t="s">
        <v>72</v>
      </c>
      <c r="F114" s="560"/>
      <c r="G114" s="559"/>
      <c r="H114" s="559"/>
      <c r="I114" s="561"/>
      <c r="J114" s="561"/>
      <c r="K114" s="53" t="str">
        <f t="shared" si="66"/>
        <v/>
      </c>
      <c r="L114" s="53" t="str">
        <f t="shared" si="67"/>
        <v/>
      </c>
      <c r="M114" s="53" t="str">
        <f t="shared" si="68"/>
        <v/>
      </c>
      <c r="N114" s="53" t="str">
        <f t="shared" si="69"/>
        <v/>
      </c>
      <c r="O114" s="562"/>
      <c r="P114" s="562"/>
      <c r="Q114" s="56" t="str">
        <f t="shared" si="70"/>
        <v/>
      </c>
      <c r="R114" s="563"/>
      <c r="S114" s="563"/>
      <c r="T114" s="563"/>
      <c r="U114" s="563"/>
      <c r="V114" s="563"/>
      <c r="W114" s="563"/>
      <c r="X114" s="59" t="str">
        <f t="shared" si="71"/>
        <v/>
      </c>
      <c r="Y114" s="235" t="str">
        <f t="shared" si="72"/>
        <v/>
      </c>
      <c r="Z114" s="230" t="str">
        <f t="shared" si="73"/>
        <v/>
      </c>
      <c r="AA114" s="104" t="str">
        <f t="shared" si="74"/>
        <v/>
      </c>
      <c r="AB114" s="104" t="str">
        <f t="shared" si="75"/>
        <v/>
      </c>
      <c r="AC114" s="104" t="str">
        <f t="shared" si="76"/>
        <v/>
      </c>
      <c r="AD114" s="107" t="str">
        <f t="shared" si="77"/>
        <v/>
      </c>
      <c r="AE114" s="564"/>
      <c r="AF114" s="105" t="str">
        <f t="shared" si="53"/>
        <v/>
      </c>
      <c r="AG114" s="105" t="str">
        <f t="shared" si="54"/>
        <v/>
      </c>
      <c r="AH114" s="105" t="str">
        <f>IF($AD114="","",HLOOKUP($AD114,'4.参照データ'!$B$5:$AD$14,8,FALSE)+1)</f>
        <v/>
      </c>
      <c r="AI114" s="105" t="str">
        <f>IF($AD114="","",HLOOKUP($AD114,'4.参照データ'!$B$5:$AD$14,10,FALSE)+AH114)</f>
        <v/>
      </c>
      <c r="AJ114" s="105" t="str">
        <f t="shared" si="55"/>
        <v/>
      </c>
      <c r="AK114" s="150" t="str">
        <f>IF($AD114="","",INDEX('3.洗い替え職務給表'!$B$6:$HW$56,MATCH('1.メイン'!$AG114,'3.洗い替え職務給表'!$B$6:$B$56,0),MATCH('1.メイン'!$AJ114,'3.洗い替え職務給表'!$B$6:$HW$6,0)))</f>
        <v/>
      </c>
      <c r="AL114" s="228" t="str">
        <f t="shared" si="56"/>
        <v/>
      </c>
      <c r="AM114" s="195" t="str">
        <f t="shared" si="48"/>
        <v/>
      </c>
      <c r="AN114" s="25" t="str">
        <f t="shared" si="57"/>
        <v/>
      </c>
      <c r="AO114" s="568"/>
      <c r="AP114" s="568"/>
      <c r="AQ114" s="66" t="str">
        <f t="shared" si="58"/>
        <v/>
      </c>
      <c r="AR114" s="66" t="str">
        <f>IF($C114="","",IF($AN114=$AQ114,"",IF(HLOOKUP($AQ114,'4.参照データ'!$B$5:$AD$14,4,FALSE)="",HLOOKUP($AQ114,'4.参照データ'!$B$5:$AD$14,5,FALSE),HLOOKUP($AQ114,'4.参照データ'!$B$5:$AD$14,4,FALSE))))</f>
        <v/>
      </c>
      <c r="AS114" s="66" t="str">
        <f t="shared" si="59"/>
        <v/>
      </c>
      <c r="AT114" s="27" t="str">
        <f>IF($AQ114="","",($AS114-HLOOKUP($AQ114,'4.参照データ'!$B$5:$AD$14,6,FALSE)))</f>
        <v/>
      </c>
      <c r="AU114" s="25" t="str">
        <f>IF($AQ114="","",IF($AO114="",$AG114,IF(ROUNDUP($AT114/HLOOKUP($AQ114,'4.参照データ'!$B$5:$AD$14,7,FALSE),0)&lt;=0,1,ROUNDUP($AT114/HLOOKUP($AQ114,'4.参照データ'!$B$5:$AD$14,7,FALSE),0)+1)))</f>
        <v/>
      </c>
      <c r="AV114" s="25" t="str">
        <f t="shared" si="60"/>
        <v/>
      </c>
      <c r="AW114" s="96" t="str">
        <f>IF($AQ114="","",($AV114-1)*HLOOKUP($AQ114,'4.参照データ'!$B$5:$AD$14,7,FALSE))</f>
        <v/>
      </c>
      <c r="AX114" s="27" t="str">
        <f t="shared" si="61"/>
        <v/>
      </c>
      <c r="AY114" s="25" t="str">
        <f>IF($AQ114="","",IF($AO114="",0,IF($AX114&lt;=0,0,ROUNDUP($AX114/HLOOKUP($AQ114,'4.参照データ'!$B$5:$AD$14,9,FALSE),0))))</f>
        <v/>
      </c>
      <c r="AZ114" s="25" t="str">
        <f t="shared" si="62"/>
        <v/>
      </c>
      <c r="BA114" s="25" t="str">
        <f t="shared" si="78"/>
        <v/>
      </c>
      <c r="BB114" s="25" t="str">
        <f>IF($AQ114="","",HLOOKUP($AQ114,'4.参照データ'!$B$5:$AD$14,8,FALSE)+1)</f>
        <v/>
      </c>
      <c r="BC114" s="25" t="str">
        <f>IF($AQ114="","",HLOOKUP($AQ114,'4.参照データ'!$B$5:$AD$14,10,FALSE)+BB114)</f>
        <v/>
      </c>
      <c r="BD114" s="25" t="str">
        <f t="shared" si="63"/>
        <v/>
      </c>
      <c r="BE114" s="25" t="str">
        <f t="shared" si="64"/>
        <v/>
      </c>
      <c r="BF114" s="25" t="str">
        <f t="shared" si="65"/>
        <v/>
      </c>
      <c r="BG114" s="25" t="str">
        <f t="shared" si="49"/>
        <v/>
      </c>
      <c r="BH114" s="28" t="str">
        <f>IF($AD114="","",INDEX('3.洗い替え職務給表'!$B$6:$HW$56,MATCH('1.メイン'!$BE114,'3.洗い替え職務給表'!$B$6:$B$56,0),MATCH('1.メイン'!$BG114,'3.洗い替え職務給表'!$B$6:$HW$6,0)))</f>
        <v/>
      </c>
      <c r="BI114" s="29" t="str">
        <f t="shared" si="50"/>
        <v/>
      </c>
      <c r="BJ114" s="563"/>
      <c r="BK114" s="563"/>
      <c r="BL114" s="563"/>
      <c r="BM114" s="563"/>
      <c r="BN114" s="563"/>
      <c r="BO114" s="563"/>
      <c r="BP114" s="59" t="str">
        <f t="shared" si="79"/>
        <v/>
      </c>
      <c r="BQ114" s="56" t="str">
        <f t="shared" si="51"/>
        <v/>
      </c>
      <c r="BR114" s="236" t="str">
        <f t="shared" si="52"/>
        <v/>
      </c>
    </row>
    <row r="115" spans="1:70" x14ac:dyDescent="0.15">
      <c r="A115" s="62" t="str">
        <f>IF(C115="","",COUNTA($C$10:C115))</f>
        <v/>
      </c>
      <c r="B115" s="559"/>
      <c r="C115" s="559"/>
      <c r="D115" s="560"/>
      <c r="E115" s="560" t="s">
        <v>72</v>
      </c>
      <c r="F115" s="560"/>
      <c r="G115" s="559"/>
      <c r="H115" s="559"/>
      <c r="I115" s="561"/>
      <c r="J115" s="561"/>
      <c r="K115" s="53" t="str">
        <f t="shared" si="66"/>
        <v/>
      </c>
      <c r="L115" s="53" t="str">
        <f t="shared" si="67"/>
        <v/>
      </c>
      <c r="M115" s="53" t="str">
        <f t="shared" si="68"/>
        <v/>
      </c>
      <c r="N115" s="53" t="str">
        <f t="shared" si="69"/>
        <v/>
      </c>
      <c r="O115" s="562"/>
      <c r="P115" s="562"/>
      <c r="Q115" s="56" t="str">
        <f t="shared" si="70"/>
        <v/>
      </c>
      <c r="R115" s="563"/>
      <c r="S115" s="563"/>
      <c r="T115" s="563"/>
      <c r="U115" s="563"/>
      <c r="V115" s="563"/>
      <c r="W115" s="563"/>
      <c r="X115" s="59" t="str">
        <f t="shared" si="71"/>
        <v/>
      </c>
      <c r="Y115" s="235" t="str">
        <f t="shared" si="72"/>
        <v/>
      </c>
      <c r="Z115" s="230" t="str">
        <f t="shared" si="73"/>
        <v/>
      </c>
      <c r="AA115" s="104" t="str">
        <f t="shared" si="74"/>
        <v/>
      </c>
      <c r="AB115" s="104" t="str">
        <f t="shared" si="75"/>
        <v/>
      </c>
      <c r="AC115" s="104" t="str">
        <f t="shared" si="76"/>
        <v/>
      </c>
      <c r="AD115" s="107" t="str">
        <f t="shared" si="77"/>
        <v/>
      </c>
      <c r="AE115" s="564"/>
      <c r="AF115" s="105" t="str">
        <f t="shared" si="53"/>
        <v/>
      </c>
      <c r="AG115" s="105" t="str">
        <f t="shared" si="54"/>
        <v/>
      </c>
      <c r="AH115" s="105" t="str">
        <f>IF($AD115="","",HLOOKUP($AD115,'4.参照データ'!$B$5:$AD$14,8,FALSE)+1)</f>
        <v/>
      </c>
      <c r="AI115" s="105" t="str">
        <f>IF($AD115="","",HLOOKUP($AD115,'4.参照データ'!$B$5:$AD$14,10,FALSE)+AH115)</f>
        <v/>
      </c>
      <c r="AJ115" s="105" t="str">
        <f t="shared" si="55"/>
        <v/>
      </c>
      <c r="AK115" s="150" t="str">
        <f>IF($AD115="","",INDEX('3.洗い替え職務給表'!$B$6:$HW$56,MATCH('1.メイン'!$AG115,'3.洗い替え職務給表'!$B$6:$B$56,0),MATCH('1.メイン'!$AJ115,'3.洗い替え職務給表'!$B$6:$HW$6,0)))</f>
        <v/>
      </c>
      <c r="AL115" s="228" t="str">
        <f t="shared" si="56"/>
        <v/>
      </c>
      <c r="AM115" s="195" t="str">
        <f t="shared" si="48"/>
        <v/>
      </c>
      <c r="AN115" s="25" t="str">
        <f t="shared" si="57"/>
        <v/>
      </c>
      <c r="AO115" s="568"/>
      <c r="AP115" s="568"/>
      <c r="AQ115" s="66" t="str">
        <f t="shared" si="58"/>
        <v/>
      </c>
      <c r="AR115" s="66" t="str">
        <f>IF($C115="","",IF($AN115=$AQ115,"",IF(HLOOKUP($AQ115,'4.参照データ'!$B$5:$AD$14,4,FALSE)="",HLOOKUP($AQ115,'4.参照データ'!$B$5:$AD$14,5,FALSE),HLOOKUP($AQ115,'4.参照データ'!$B$5:$AD$14,4,FALSE))))</f>
        <v/>
      </c>
      <c r="AS115" s="66" t="str">
        <f t="shared" si="59"/>
        <v/>
      </c>
      <c r="AT115" s="27" t="str">
        <f>IF($AQ115="","",($AS115-HLOOKUP($AQ115,'4.参照データ'!$B$5:$AD$14,6,FALSE)))</f>
        <v/>
      </c>
      <c r="AU115" s="25" t="str">
        <f>IF($AQ115="","",IF($AO115="",$AG115,IF(ROUNDUP($AT115/HLOOKUP($AQ115,'4.参照データ'!$B$5:$AD$14,7,FALSE),0)&lt;=0,1,ROUNDUP($AT115/HLOOKUP($AQ115,'4.参照データ'!$B$5:$AD$14,7,FALSE),0)+1)))</f>
        <v/>
      </c>
      <c r="AV115" s="25" t="str">
        <f t="shared" si="60"/>
        <v/>
      </c>
      <c r="AW115" s="96" t="str">
        <f>IF($AQ115="","",($AV115-1)*HLOOKUP($AQ115,'4.参照データ'!$B$5:$AD$14,7,FALSE))</f>
        <v/>
      </c>
      <c r="AX115" s="27" t="str">
        <f t="shared" si="61"/>
        <v/>
      </c>
      <c r="AY115" s="25" t="str">
        <f>IF($AQ115="","",IF($AO115="",0,IF($AX115&lt;=0,0,ROUNDUP($AX115/HLOOKUP($AQ115,'4.参照データ'!$B$5:$AD$14,9,FALSE),0))))</f>
        <v/>
      </c>
      <c r="AZ115" s="25" t="str">
        <f t="shared" si="62"/>
        <v/>
      </c>
      <c r="BA115" s="25" t="str">
        <f t="shared" si="78"/>
        <v/>
      </c>
      <c r="BB115" s="25" t="str">
        <f>IF($AQ115="","",HLOOKUP($AQ115,'4.参照データ'!$B$5:$AD$14,8,FALSE)+1)</f>
        <v/>
      </c>
      <c r="BC115" s="25" t="str">
        <f>IF($AQ115="","",HLOOKUP($AQ115,'4.参照データ'!$B$5:$AD$14,10,FALSE)+BB115)</f>
        <v/>
      </c>
      <c r="BD115" s="25" t="str">
        <f t="shared" si="63"/>
        <v/>
      </c>
      <c r="BE115" s="25" t="str">
        <f t="shared" si="64"/>
        <v/>
      </c>
      <c r="BF115" s="25" t="str">
        <f t="shared" si="65"/>
        <v/>
      </c>
      <c r="BG115" s="25" t="str">
        <f t="shared" si="49"/>
        <v/>
      </c>
      <c r="BH115" s="28" t="str">
        <f>IF($AD115="","",INDEX('3.洗い替え職務給表'!$B$6:$HW$56,MATCH('1.メイン'!$BE115,'3.洗い替え職務給表'!$B$6:$B$56,0),MATCH('1.メイン'!$BG115,'3.洗い替え職務給表'!$B$6:$HW$6,0)))</f>
        <v/>
      </c>
      <c r="BI115" s="29" t="str">
        <f t="shared" si="50"/>
        <v/>
      </c>
      <c r="BJ115" s="563"/>
      <c r="BK115" s="563"/>
      <c r="BL115" s="563"/>
      <c r="BM115" s="563"/>
      <c r="BN115" s="563"/>
      <c r="BO115" s="563"/>
      <c r="BP115" s="59" t="str">
        <f t="shared" si="79"/>
        <v/>
      </c>
      <c r="BQ115" s="56" t="str">
        <f t="shared" si="51"/>
        <v/>
      </c>
      <c r="BR115" s="236" t="str">
        <f t="shared" si="52"/>
        <v/>
      </c>
    </row>
    <row r="116" spans="1:70" x14ac:dyDescent="0.15">
      <c r="A116" s="62" t="str">
        <f>IF(C116="","",COUNTA($C$10:C116))</f>
        <v/>
      </c>
      <c r="B116" s="559"/>
      <c r="C116" s="559"/>
      <c r="D116" s="560"/>
      <c r="E116" s="560" t="s">
        <v>72</v>
      </c>
      <c r="F116" s="560"/>
      <c r="G116" s="559"/>
      <c r="H116" s="559"/>
      <c r="I116" s="561"/>
      <c r="J116" s="561"/>
      <c r="K116" s="53" t="str">
        <f t="shared" si="66"/>
        <v/>
      </c>
      <c r="L116" s="53" t="str">
        <f t="shared" si="67"/>
        <v/>
      </c>
      <c r="M116" s="53" t="str">
        <f t="shared" si="68"/>
        <v/>
      </c>
      <c r="N116" s="53" t="str">
        <f t="shared" si="69"/>
        <v/>
      </c>
      <c r="O116" s="562"/>
      <c r="P116" s="562"/>
      <c r="Q116" s="56" t="str">
        <f t="shared" si="70"/>
        <v/>
      </c>
      <c r="R116" s="563"/>
      <c r="S116" s="563"/>
      <c r="T116" s="563"/>
      <c r="U116" s="563"/>
      <c r="V116" s="563"/>
      <c r="W116" s="563"/>
      <c r="X116" s="59" t="str">
        <f t="shared" si="71"/>
        <v/>
      </c>
      <c r="Y116" s="235" t="str">
        <f t="shared" si="72"/>
        <v/>
      </c>
      <c r="Z116" s="230" t="str">
        <f t="shared" si="73"/>
        <v/>
      </c>
      <c r="AA116" s="104" t="str">
        <f t="shared" si="74"/>
        <v/>
      </c>
      <c r="AB116" s="104" t="str">
        <f t="shared" si="75"/>
        <v/>
      </c>
      <c r="AC116" s="104" t="str">
        <f t="shared" si="76"/>
        <v/>
      </c>
      <c r="AD116" s="107" t="str">
        <f t="shared" si="77"/>
        <v/>
      </c>
      <c r="AE116" s="564"/>
      <c r="AF116" s="105" t="str">
        <f t="shared" si="53"/>
        <v/>
      </c>
      <c r="AG116" s="105" t="str">
        <f t="shared" si="54"/>
        <v/>
      </c>
      <c r="AH116" s="105" t="str">
        <f>IF($AD116="","",HLOOKUP($AD116,'4.参照データ'!$B$5:$AD$14,8,FALSE)+1)</f>
        <v/>
      </c>
      <c r="AI116" s="105" t="str">
        <f>IF($AD116="","",HLOOKUP($AD116,'4.参照データ'!$B$5:$AD$14,10,FALSE)+AH116)</f>
        <v/>
      </c>
      <c r="AJ116" s="105" t="str">
        <f t="shared" si="55"/>
        <v/>
      </c>
      <c r="AK116" s="150" t="str">
        <f>IF($AD116="","",INDEX('3.洗い替え職務給表'!$B$6:$HW$56,MATCH('1.メイン'!$AG116,'3.洗い替え職務給表'!$B$6:$B$56,0),MATCH('1.メイン'!$AJ116,'3.洗い替え職務給表'!$B$6:$HW$6,0)))</f>
        <v/>
      </c>
      <c r="AL116" s="228" t="str">
        <f t="shared" si="56"/>
        <v/>
      </c>
      <c r="AM116" s="195" t="str">
        <f t="shared" si="48"/>
        <v/>
      </c>
      <c r="AN116" s="25" t="str">
        <f t="shared" si="57"/>
        <v/>
      </c>
      <c r="AO116" s="568"/>
      <c r="AP116" s="568"/>
      <c r="AQ116" s="66" t="str">
        <f t="shared" si="58"/>
        <v/>
      </c>
      <c r="AR116" s="66" t="str">
        <f>IF($C116="","",IF($AN116=$AQ116,"",IF(HLOOKUP($AQ116,'4.参照データ'!$B$5:$AD$14,4,FALSE)="",HLOOKUP($AQ116,'4.参照データ'!$B$5:$AD$14,5,FALSE),HLOOKUP($AQ116,'4.参照データ'!$B$5:$AD$14,4,FALSE))))</f>
        <v/>
      </c>
      <c r="AS116" s="66" t="str">
        <f t="shared" si="59"/>
        <v/>
      </c>
      <c r="AT116" s="27" t="str">
        <f>IF($AQ116="","",($AS116-HLOOKUP($AQ116,'4.参照データ'!$B$5:$AD$14,6,FALSE)))</f>
        <v/>
      </c>
      <c r="AU116" s="25" t="str">
        <f>IF($AQ116="","",IF($AO116="",$AG116,IF(ROUNDUP($AT116/HLOOKUP($AQ116,'4.参照データ'!$B$5:$AD$14,7,FALSE),0)&lt;=0,1,ROUNDUP($AT116/HLOOKUP($AQ116,'4.参照データ'!$B$5:$AD$14,7,FALSE),0)+1)))</f>
        <v/>
      </c>
      <c r="AV116" s="25" t="str">
        <f t="shared" si="60"/>
        <v/>
      </c>
      <c r="AW116" s="96" t="str">
        <f>IF($AQ116="","",($AV116-1)*HLOOKUP($AQ116,'4.参照データ'!$B$5:$AD$14,7,FALSE))</f>
        <v/>
      </c>
      <c r="AX116" s="27" t="str">
        <f t="shared" si="61"/>
        <v/>
      </c>
      <c r="AY116" s="25" t="str">
        <f>IF($AQ116="","",IF($AO116="",0,IF($AX116&lt;=0,0,ROUNDUP($AX116/HLOOKUP($AQ116,'4.参照データ'!$B$5:$AD$14,9,FALSE),0))))</f>
        <v/>
      </c>
      <c r="AZ116" s="25" t="str">
        <f t="shared" si="62"/>
        <v/>
      </c>
      <c r="BA116" s="25" t="str">
        <f t="shared" si="78"/>
        <v/>
      </c>
      <c r="BB116" s="25" t="str">
        <f>IF($AQ116="","",HLOOKUP($AQ116,'4.参照データ'!$B$5:$AD$14,8,FALSE)+1)</f>
        <v/>
      </c>
      <c r="BC116" s="25" t="str">
        <f>IF($AQ116="","",HLOOKUP($AQ116,'4.参照データ'!$B$5:$AD$14,10,FALSE)+BB116)</f>
        <v/>
      </c>
      <c r="BD116" s="25" t="str">
        <f t="shared" si="63"/>
        <v/>
      </c>
      <c r="BE116" s="25" t="str">
        <f t="shared" si="64"/>
        <v/>
      </c>
      <c r="BF116" s="25" t="str">
        <f t="shared" si="65"/>
        <v/>
      </c>
      <c r="BG116" s="25" t="str">
        <f t="shared" si="49"/>
        <v/>
      </c>
      <c r="BH116" s="28" t="str">
        <f>IF($AD116="","",INDEX('3.洗い替え職務給表'!$B$6:$HW$56,MATCH('1.メイン'!$BE116,'3.洗い替え職務給表'!$B$6:$B$56,0),MATCH('1.メイン'!$BG116,'3.洗い替え職務給表'!$B$6:$HW$6,0)))</f>
        <v/>
      </c>
      <c r="BI116" s="29" t="str">
        <f t="shared" si="50"/>
        <v/>
      </c>
      <c r="BJ116" s="563"/>
      <c r="BK116" s="563"/>
      <c r="BL116" s="563"/>
      <c r="BM116" s="563"/>
      <c r="BN116" s="563"/>
      <c r="BO116" s="563"/>
      <c r="BP116" s="59" t="str">
        <f t="shared" si="79"/>
        <v/>
      </c>
      <c r="BQ116" s="56" t="str">
        <f t="shared" si="51"/>
        <v/>
      </c>
      <c r="BR116" s="236" t="str">
        <f t="shared" si="52"/>
        <v/>
      </c>
    </row>
    <row r="117" spans="1:70" x14ac:dyDescent="0.15">
      <c r="A117" s="62" t="str">
        <f>IF(C117="","",COUNTA($C$10:C117))</f>
        <v/>
      </c>
      <c r="B117" s="559"/>
      <c r="C117" s="559"/>
      <c r="D117" s="560"/>
      <c r="E117" s="560" t="s">
        <v>72</v>
      </c>
      <c r="F117" s="560"/>
      <c r="G117" s="559"/>
      <c r="H117" s="559"/>
      <c r="I117" s="561"/>
      <c r="J117" s="561"/>
      <c r="K117" s="53" t="str">
        <f t="shared" si="66"/>
        <v/>
      </c>
      <c r="L117" s="53" t="str">
        <f t="shared" si="67"/>
        <v/>
      </c>
      <c r="M117" s="53" t="str">
        <f t="shared" si="68"/>
        <v/>
      </c>
      <c r="N117" s="53" t="str">
        <f t="shared" si="69"/>
        <v/>
      </c>
      <c r="O117" s="562"/>
      <c r="P117" s="562"/>
      <c r="Q117" s="56" t="str">
        <f t="shared" si="70"/>
        <v/>
      </c>
      <c r="R117" s="563"/>
      <c r="S117" s="563"/>
      <c r="T117" s="563"/>
      <c r="U117" s="563"/>
      <c r="V117" s="563"/>
      <c r="W117" s="563"/>
      <c r="X117" s="59" t="str">
        <f t="shared" si="71"/>
        <v/>
      </c>
      <c r="Y117" s="235" t="str">
        <f t="shared" si="72"/>
        <v/>
      </c>
      <c r="Z117" s="230" t="str">
        <f t="shared" si="73"/>
        <v/>
      </c>
      <c r="AA117" s="104" t="str">
        <f t="shared" si="74"/>
        <v/>
      </c>
      <c r="AB117" s="104" t="str">
        <f t="shared" si="75"/>
        <v/>
      </c>
      <c r="AC117" s="104" t="str">
        <f t="shared" si="76"/>
        <v/>
      </c>
      <c r="AD117" s="107" t="str">
        <f t="shared" si="77"/>
        <v/>
      </c>
      <c r="AE117" s="564"/>
      <c r="AF117" s="105" t="str">
        <f t="shared" si="53"/>
        <v/>
      </c>
      <c r="AG117" s="105" t="str">
        <f t="shared" si="54"/>
        <v/>
      </c>
      <c r="AH117" s="105" t="str">
        <f>IF($AD117="","",HLOOKUP($AD117,'4.参照データ'!$B$5:$AD$14,8,FALSE)+1)</f>
        <v/>
      </c>
      <c r="AI117" s="105" t="str">
        <f>IF($AD117="","",HLOOKUP($AD117,'4.参照データ'!$B$5:$AD$14,10,FALSE)+AH117)</f>
        <v/>
      </c>
      <c r="AJ117" s="105" t="str">
        <f t="shared" si="55"/>
        <v/>
      </c>
      <c r="AK117" s="150" t="str">
        <f>IF($AD117="","",INDEX('3.洗い替え職務給表'!$B$6:$HW$56,MATCH('1.メイン'!$AG117,'3.洗い替え職務給表'!$B$6:$B$56,0),MATCH('1.メイン'!$AJ117,'3.洗い替え職務給表'!$B$6:$HW$6,0)))</f>
        <v/>
      </c>
      <c r="AL117" s="228" t="str">
        <f t="shared" si="56"/>
        <v/>
      </c>
      <c r="AM117" s="195" t="str">
        <f t="shared" si="48"/>
        <v/>
      </c>
      <c r="AN117" s="25" t="str">
        <f t="shared" si="57"/>
        <v/>
      </c>
      <c r="AO117" s="568"/>
      <c r="AP117" s="568"/>
      <c r="AQ117" s="66" t="str">
        <f t="shared" si="58"/>
        <v/>
      </c>
      <c r="AR117" s="66" t="str">
        <f>IF($C117="","",IF($AN117=$AQ117,"",IF(HLOOKUP($AQ117,'4.参照データ'!$B$5:$AD$14,4,FALSE)="",HLOOKUP($AQ117,'4.参照データ'!$B$5:$AD$14,5,FALSE),HLOOKUP($AQ117,'4.参照データ'!$B$5:$AD$14,4,FALSE))))</f>
        <v/>
      </c>
      <c r="AS117" s="66" t="str">
        <f t="shared" si="59"/>
        <v/>
      </c>
      <c r="AT117" s="27" t="str">
        <f>IF($AQ117="","",($AS117-HLOOKUP($AQ117,'4.参照データ'!$B$5:$AD$14,6,FALSE)))</f>
        <v/>
      </c>
      <c r="AU117" s="25" t="str">
        <f>IF($AQ117="","",IF($AO117="",$AG117,IF(ROUNDUP($AT117/HLOOKUP($AQ117,'4.参照データ'!$B$5:$AD$14,7,FALSE),0)&lt;=0,1,ROUNDUP($AT117/HLOOKUP($AQ117,'4.参照データ'!$B$5:$AD$14,7,FALSE),0)+1)))</f>
        <v/>
      </c>
      <c r="AV117" s="25" t="str">
        <f t="shared" si="60"/>
        <v/>
      </c>
      <c r="AW117" s="96" t="str">
        <f>IF($AQ117="","",($AV117-1)*HLOOKUP($AQ117,'4.参照データ'!$B$5:$AD$14,7,FALSE))</f>
        <v/>
      </c>
      <c r="AX117" s="27" t="str">
        <f t="shared" si="61"/>
        <v/>
      </c>
      <c r="AY117" s="25" t="str">
        <f>IF($AQ117="","",IF($AO117="",0,IF($AX117&lt;=0,0,ROUNDUP($AX117/HLOOKUP($AQ117,'4.参照データ'!$B$5:$AD$14,9,FALSE),0))))</f>
        <v/>
      </c>
      <c r="AZ117" s="25" t="str">
        <f t="shared" si="62"/>
        <v/>
      </c>
      <c r="BA117" s="25" t="str">
        <f t="shared" si="78"/>
        <v/>
      </c>
      <c r="BB117" s="25" t="str">
        <f>IF($AQ117="","",HLOOKUP($AQ117,'4.参照データ'!$B$5:$AD$14,8,FALSE)+1)</f>
        <v/>
      </c>
      <c r="BC117" s="25" t="str">
        <f>IF($AQ117="","",HLOOKUP($AQ117,'4.参照データ'!$B$5:$AD$14,10,FALSE)+BB117)</f>
        <v/>
      </c>
      <c r="BD117" s="25" t="str">
        <f t="shared" si="63"/>
        <v/>
      </c>
      <c r="BE117" s="25" t="str">
        <f t="shared" si="64"/>
        <v/>
      </c>
      <c r="BF117" s="25" t="str">
        <f t="shared" si="65"/>
        <v/>
      </c>
      <c r="BG117" s="25" t="str">
        <f t="shared" si="49"/>
        <v/>
      </c>
      <c r="BH117" s="28" t="str">
        <f>IF($AD117="","",INDEX('3.洗い替え職務給表'!$B$6:$HW$56,MATCH('1.メイン'!$BE117,'3.洗い替え職務給表'!$B$6:$B$56,0),MATCH('1.メイン'!$BG117,'3.洗い替え職務給表'!$B$6:$HW$6,0)))</f>
        <v/>
      </c>
      <c r="BI117" s="29" t="str">
        <f t="shared" si="50"/>
        <v/>
      </c>
      <c r="BJ117" s="563"/>
      <c r="BK117" s="563"/>
      <c r="BL117" s="563"/>
      <c r="BM117" s="563"/>
      <c r="BN117" s="563"/>
      <c r="BO117" s="563"/>
      <c r="BP117" s="59" t="str">
        <f t="shared" si="79"/>
        <v/>
      </c>
      <c r="BQ117" s="56" t="str">
        <f t="shared" si="51"/>
        <v/>
      </c>
      <c r="BR117" s="236" t="str">
        <f t="shared" si="52"/>
        <v/>
      </c>
    </row>
    <row r="118" spans="1:70" x14ac:dyDescent="0.15">
      <c r="A118" s="62" t="str">
        <f>IF(C118="","",COUNTA($C$10:C118))</f>
        <v/>
      </c>
      <c r="B118" s="559"/>
      <c r="C118" s="559"/>
      <c r="D118" s="560"/>
      <c r="E118" s="560" t="s">
        <v>72</v>
      </c>
      <c r="F118" s="560"/>
      <c r="G118" s="559"/>
      <c r="H118" s="559"/>
      <c r="I118" s="561"/>
      <c r="J118" s="561"/>
      <c r="K118" s="53" t="str">
        <f t="shared" si="66"/>
        <v/>
      </c>
      <c r="L118" s="53" t="str">
        <f t="shared" si="67"/>
        <v/>
      </c>
      <c r="M118" s="53" t="str">
        <f t="shared" si="68"/>
        <v/>
      </c>
      <c r="N118" s="53" t="str">
        <f t="shared" si="69"/>
        <v/>
      </c>
      <c r="O118" s="562"/>
      <c r="P118" s="562"/>
      <c r="Q118" s="56" t="str">
        <f t="shared" si="70"/>
        <v/>
      </c>
      <c r="R118" s="563"/>
      <c r="S118" s="563"/>
      <c r="T118" s="563"/>
      <c r="U118" s="563"/>
      <c r="V118" s="563"/>
      <c r="W118" s="563"/>
      <c r="X118" s="59" t="str">
        <f t="shared" si="71"/>
        <v/>
      </c>
      <c r="Y118" s="235" t="str">
        <f t="shared" si="72"/>
        <v/>
      </c>
      <c r="Z118" s="230" t="str">
        <f t="shared" si="73"/>
        <v/>
      </c>
      <c r="AA118" s="104" t="str">
        <f t="shared" si="74"/>
        <v/>
      </c>
      <c r="AB118" s="104" t="str">
        <f t="shared" si="75"/>
        <v/>
      </c>
      <c r="AC118" s="104" t="str">
        <f t="shared" si="76"/>
        <v/>
      </c>
      <c r="AD118" s="107" t="str">
        <f t="shared" si="77"/>
        <v/>
      </c>
      <c r="AE118" s="564"/>
      <c r="AF118" s="105" t="str">
        <f t="shared" si="53"/>
        <v/>
      </c>
      <c r="AG118" s="105" t="str">
        <f t="shared" si="54"/>
        <v/>
      </c>
      <c r="AH118" s="105" t="str">
        <f>IF($AD118="","",HLOOKUP($AD118,'4.参照データ'!$B$5:$AD$14,8,FALSE)+1)</f>
        <v/>
      </c>
      <c r="AI118" s="105" t="str">
        <f>IF($AD118="","",HLOOKUP($AD118,'4.参照データ'!$B$5:$AD$14,10,FALSE)+AH118)</f>
        <v/>
      </c>
      <c r="AJ118" s="105" t="str">
        <f t="shared" si="55"/>
        <v/>
      </c>
      <c r="AK118" s="150" t="str">
        <f>IF($AD118="","",INDEX('3.洗い替え職務給表'!$B$6:$HW$56,MATCH('1.メイン'!$AG118,'3.洗い替え職務給表'!$B$6:$B$56,0),MATCH('1.メイン'!$AJ118,'3.洗い替え職務給表'!$B$6:$HW$6,0)))</f>
        <v/>
      </c>
      <c r="AL118" s="228" t="str">
        <f t="shared" si="56"/>
        <v/>
      </c>
      <c r="AM118" s="195" t="str">
        <f t="shared" si="48"/>
        <v/>
      </c>
      <c r="AN118" s="25" t="str">
        <f t="shared" si="57"/>
        <v/>
      </c>
      <c r="AO118" s="568"/>
      <c r="AP118" s="568"/>
      <c r="AQ118" s="66" t="str">
        <f t="shared" si="58"/>
        <v/>
      </c>
      <c r="AR118" s="66" t="str">
        <f>IF($C118="","",IF($AN118=$AQ118,"",IF(HLOOKUP($AQ118,'4.参照データ'!$B$5:$AD$14,4,FALSE)="",HLOOKUP($AQ118,'4.参照データ'!$B$5:$AD$14,5,FALSE),HLOOKUP($AQ118,'4.参照データ'!$B$5:$AD$14,4,FALSE))))</f>
        <v/>
      </c>
      <c r="AS118" s="66" t="str">
        <f t="shared" si="59"/>
        <v/>
      </c>
      <c r="AT118" s="27" t="str">
        <f>IF($AQ118="","",($AS118-HLOOKUP($AQ118,'4.参照データ'!$B$5:$AD$14,6,FALSE)))</f>
        <v/>
      </c>
      <c r="AU118" s="25" t="str">
        <f>IF($AQ118="","",IF($AO118="",$AG118,IF(ROUNDUP($AT118/HLOOKUP($AQ118,'4.参照データ'!$B$5:$AD$14,7,FALSE),0)&lt;=0,1,ROUNDUP($AT118/HLOOKUP($AQ118,'4.参照データ'!$B$5:$AD$14,7,FALSE),0)+1)))</f>
        <v/>
      </c>
      <c r="AV118" s="25" t="str">
        <f t="shared" si="60"/>
        <v/>
      </c>
      <c r="AW118" s="96" t="str">
        <f>IF($AQ118="","",($AV118-1)*HLOOKUP($AQ118,'4.参照データ'!$B$5:$AD$14,7,FALSE))</f>
        <v/>
      </c>
      <c r="AX118" s="27" t="str">
        <f t="shared" si="61"/>
        <v/>
      </c>
      <c r="AY118" s="25" t="str">
        <f>IF($AQ118="","",IF($AO118="",0,IF($AX118&lt;=0,0,ROUNDUP($AX118/HLOOKUP($AQ118,'4.参照データ'!$B$5:$AD$14,9,FALSE),0))))</f>
        <v/>
      </c>
      <c r="AZ118" s="25" t="str">
        <f t="shared" si="62"/>
        <v/>
      </c>
      <c r="BA118" s="25" t="str">
        <f t="shared" si="78"/>
        <v/>
      </c>
      <c r="BB118" s="25" t="str">
        <f>IF($AQ118="","",HLOOKUP($AQ118,'4.参照データ'!$B$5:$AD$14,8,FALSE)+1)</f>
        <v/>
      </c>
      <c r="BC118" s="25" t="str">
        <f>IF($AQ118="","",HLOOKUP($AQ118,'4.参照データ'!$B$5:$AD$14,10,FALSE)+BB118)</f>
        <v/>
      </c>
      <c r="BD118" s="25" t="str">
        <f t="shared" si="63"/>
        <v/>
      </c>
      <c r="BE118" s="25" t="str">
        <f t="shared" si="64"/>
        <v/>
      </c>
      <c r="BF118" s="25" t="str">
        <f t="shared" si="65"/>
        <v/>
      </c>
      <c r="BG118" s="25" t="str">
        <f t="shared" si="49"/>
        <v/>
      </c>
      <c r="BH118" s="28" t="str">
        <f>IF($AD118="","",INDEX('3.洗い替え職務給表'!$B$6:$HW$56,MATCH('1.メイン'!$BE118,'3.洗い替え職務給表'!$B$6:$B$56,0),MATCH('1.メイン'!$BG118,'3.洗い替え職務給表'!$B$6:$HW$6,0)))</f>
        <v/>
      </c>
      <c r="BI118" s="29" t="str">
        <f t="shared" si="50"/>
        <v/>
      </c>
      <c r="BJ118" s="563"/>
      <c r="BK118" s="563"/>
      <c r="BL118" s="563"/>
      <c r="BM118" s="563"/>
      <c r="BN118" s="563"/>
      <c r="BO118" s="563"/>
      <c r="BP118" s="59" t="str">
        <f t="shared" si="79"/>
        <v/>
      </c>
      <c r="BQ118" s="56" t="str">
        <f t="shared" si="51"/>
        <v/>
      </c>
      <c r="BR118" s="236" t="str">
        <f t="shared" si="52"/>
        <v/>
      </c>
    </row>
    <row r="119" spans="1:70" x14ac:dyDescent="0.15">
      <c r="A119" s="62" t="str">
        <f>IF(C119="","",COUNTA($C$10:C119))</f>
        <v/>
      </c>
      <c r="B119" s="559"/>
      <c r="C119" s="559"/>
      <c r="D119" s="560"/>
      <c r="E119" s="560" t="s">
        <v>72</v>
      </c>
      <c r="F119" s="560"/>
      <c r="G119" s="559"/>
      <c r="H119" s="559"/>
      <c r="I119" s="561"/>
      <c r="J119" s="561"/>
      <c r="K119" s="53" t="str">
        <f t="shared" si="66"/>
        <v/>
      </c>
      <c r="L119" s="53" t="str">
        <f t="shared" si="67"/>
        <v/>
      </c>
      <c r="M119" s="53" t="str">
        <f t="shared" si="68"/>
        <v/>
      </c>
      <c r="N119" s="53" t="str">
        <f t="shared" si="69"/>
        <v/>
      </c>
      <c r="O119" s="562"/>
      <c r="P119" s="562"/>
      <c r="Q119" s="56" t="str">
        <f t="shared" si="70"/>
        <v/>
      </c>
      <c r="R119" s="563"/>
      <c r="S119" s="563"/>
      <c r="T119" s="563"/>
      <c r="U119" s="563"/>
      <c r="V119" s="563"/>
      <c r="W119" s="563"/>
      <c r="X119" s="59" t="str">
        <f t="shared" si="71"/>
        <v/>
      </c>
      <c r="Y119" s="235" t="str">
        <f t="shared" si="72"/>
        <v/>
      </c>
      <c r="Z119" s="230" t="str">
        <f t="shared" si="73"/>
        <v/>
      </c>
      <c r="AA119" s="104" t="str">
        <f t="shared" si="74"/>
        <v/>
      </c>
      <c r="AB119" s="104" t="str">
        <f t="shared" si="75"/>
        <v/>
      </c>
      <c r="AC119" s="104" t="str">
        <f t="shared" si="76"/>
        <v/>
      </c>
      <c r="AD119" s="107" t="str">
        <f t="shared" si="77"/>
        <v/>
      </c>
      <c r="AE119" s="564"/>
      <c r="AF119" s="105" t="str">
        <f t="shared" si="53"/>
        <v/>
      </c>
      <c r="AG119" s="105" t="str">
        <f t="shared" si="54"/>
        <v/>
      </c>
      <c r="AH119" s="105" t="str">
        <f>IF($AD119="","",HLOOKUP($AD119,'4.参照データ'!$B$5:$AD$14,8,FALSE)+1)</f>
        <v/>
      </c>
      <c r="AI119" s="105" t="str">
        <f>IF($AD119="","",HLOOKUP($AD119,'4.参照データ'!$B$5:$AD$14,10,FALSE)+AH119)</f>
        <v/>
      </c>
      <c r="AJ119" s="105" t="str">
        <f t="shared" si="55"/>
        <v/>
      </c>
      <c r="AK119" s="150" t="str">
        <f>IF($AD119="","",INDEX('3.洗い替え職務給表'!$B$6:$HW$56,MATCH('1.メイン'!$AG119,'3.洗い替え職務給表'!$B$6:$B$56,0),MATCH('1.メイン'!$AJ119,'3.洗い替え職務給表'!$B$6:$HW$6,0)))</f>
        <v/>
      </c>
      <c r="AL119" s="228" t="str">
        <f t="shared" si="56"/>
        <v/>
      </c>
      <c r="AM119" s="195" t="str">
        <f t="shared" si="48"/>
        <v/>
      </c>
      <c r="AN119" s="25" t="str">
        <f t="shared" si="57"/>
        <v/>
      </c>
      <c r="AO119" s="568"/>
      <c r="AP119" s="568"/>
      <c r="AQ119" s="66" t="str">
        <f t="shared" si="58"/>
        <v/>
      </c>
      <c r="AR119" s="66" t="str">
        <f>IF($C119="","",IF($AN119=$AQ119,"",IF(HLOOKUP($AQ119,'4.参照データ'!$B$5:$AD$14,4,FALSE)="",HLOOKUP($AQ119,'4.参照データ'!$B$5:$AD$14,5,FALSE),HLOOKUP($AQ119,'4.参照データ'!$B$5:$AD$14,4,FALSE))))</f>
        <v/>
      </c>
      <c r="AS119" s="66" t="str">
        <f t="shared" si="59"/>
        <v/>
      </c>
      <c r="AT119" s="27" t="str">
        <f>IF($AQ119="","",($AS119-HLOOKUP($AQ119,'4.参照データ'!$B$5:$AD$14,6,FALSE)))</f>
        <v/>
      </c>
      <c r="AU119" s="25" t="str">
        <f>IF($AQ119="","",IF($AO119="",$AG119,IF(ROUNDUP($AT119/HLOOKUP($AQ119,'4.参照データ'!$B$5:$AD$14,7,FALSE),0)&lt;=0,1,ROUNDUP($AT119/HLOOKUP($AQ119,'4.参照データ'!$B$5:$AD$14,7,FALSE),0)+1)))</f>
        <v/>
      </c>
      <c r="AV119" s="25" t="str">
        <f t="shared" si="60"/>
        <v/>
      </c>
      <c r="AW119" s="96" t="str">
        <f>IF($AQ119="","",($AV119-1)*HLOOKUP($AQ119,'4.参照データ'!$B$5:$AD$14,7,FALSE))</f>
        <v/>
      </c>
      <c r="AX119" s="27" t="str">
        <f t="shared" si="61"/>
        <v/>
      </c>
      <c r="AY119" s="25" t="str">
        <f>IF($AQ119="","",IF($AO119="",0,IF($AX119&lt;=0,0,ROUNDUP($AX119/HLOOKUP($AQ119,'4.参照データ'!$B$5:$AD$14,9,FALSE),0))))</f>
        <v/>
      </c>
      <c r="AZ119" s="25" t="str">
        <f t="shared" si="62"/>
        <v/>
      </c>
      <c r="BA119" s="25" t="str">
        <f t="shared" si="78"/>
        <v/>
      </c>
      <c r="BB119" s="25" t="str">
        <f>IF($AQ119="","",HLOOKUP($AQ119,'4.参照データ'!$B$5:$AD$14,8,FALSE)+1)</f>
        <v/>
      </c>
      <c r="BC119" s="25" t="str">
        <f>IF($AQ119="","",HLOOKUP($AQ119,'4.参照データ'!$B$5:$AD$14,10,FALSE)+BB119)</f>
        <v/>
      </c>
      <c r="BD119" s="25" t="str">
        <f t="shared" si="63"/>
        <v/>
      </c>
      <c r="BE119" s="25" t="str">
        <f t="shared" si="64"/>
        <v/>
      </c>
      <c r="BF119" s="25" t="str">
        <f t="shared" si="65"/>
        <v/>
      </c>
      <c r="BG119" s="25" t="str">
        <f t="shared" si="49"/>
        <v/>
      </c>
      <c r="BH119" s="28" t="str">
        <f>IF($AD119="","",INDEX('3.洗い替え職務給表'!$B$6:$HW$56,MATCH('1.メイン'!$BE119,'3.洗い替え職務給表'!$B$6:$B$56,0),MATCH('1.メイン'!$BG119,'3.洗い替え職務給表'!$B$6:$HW$6,0)))</f>
        <v/>
      </c>
      <c r="BI119" s="29" t="str">
        <f t="shared" si="50"/>
        <v/>
      </c>
      <c r="BJ119" s="563"/>
      <c r="BK119" s="563"/>
      <c r="BL119" s="563"/>
      <c r="BM119" s="563"/>
      <c r="BN119" s="563"/>
      <c r="BO119" s="563"/>
      <c r="BP119" s="59" t="str">
        <f t="shared" si="79"/>
        <v/>
      </c>
      <c r="BQ119" s="56" t="str">
        <f t="shared" si="51"/>
        <v/>
      </c>
      <c r="BR119" s="236" t="str">
        <f t="shared" si="52"/>
        <v/>
      </c>
    </row>
    <row r="120" spans="1:70" x14ac:dyDescent="0.15">
      <c r="A120" s="62" t="str">
        <f>IF(C120="","",COUNTA($C$10:C120))</f>
        <v/>
      </c>
      <c r="B120" s="559"/>
      <c r="C120" s="559"/>
      <c r="D120" s="560"/>
      <c r="E120" s="560" t="s">
        <v>72</v>
      </c>
      <c r="F120" s="560"/>
      <c r="G120" s="559"/>
      <c r="H120" s="559"/>
      <c r="I120" s="561"/>
      <c r="J120" s="561"/>
      <c r="K120" s="53" t="str">
        <f t="shared" si="66"/>
        <v/>
      </c>
      <c r="L120" s="53" t="str">
        <f t="shared" si="67"/>
        <v/>
      </c>
      <c r="M120" s="53" t="str">
        <f t="shared" si="68"/>
        <v/>
      </c>
      <c r="N120" s="53" t="str">
        <f t="shared" si="69"/>
        <v/>
      </c>
      <c r="O120" s="562"/>
      <c r="P120" s="562"/>
      <c r="Q120" s="56" t="str">
        <f t="shared" si="70"/>
        <v/>
      </c>
      <c r="R120" s="563"/>
      <c r="S120" s="563"/>
      <c r="T120" s="563"/>
      <c r="U120" s="563"/>
      <c r="V120" s="563"/>
      <c r="W120" s="563"/>
      <c r="X120" s="59" t="str">
        <f t="shared" si="71"/>
        <v/>
      </c>
      <c r="Y120" s="235" t="str">
        <f t="shared" si="72"/>
        <v/>
      </c>
      <c r="Z120" s="230" t="str">
        <f t="shared" si="73"/>
        <v/>
      </c>
      <c r="AA120" s="104" t="str">
        <f t="shared" si="74"/>
        <v/>
      </c>
      <c r="AB120" s="104" t="str">
        <f t="shared" si="75"/>
        <v/>
      </c>
      <c r="AC120" s="104" t="str">
        <f t="shared" si="76"/>
        <v/>
      </c>
      <c r="AD120" s="107" t="str">
        <f t="shared" si="77"/>
        <v/>
      </c>
      <c r="AE120" s="564"/>
      <c r="AF120" s="105" t="str">
        <f t="shared" si="53"/>
        <v/>
      </c>
      <c r="AG120" s="105" t="str">
        <f t="shared" si="54"/>
        <v/>
      </c>
      <c r="AH120" s="105" t="str">
        <f>IF($AD120="","",HLOOKUP($AD120,'4.参照データ'!$B$5:$AD$14,8,FALSE)+1)</f>
        <v/>
      </c>
      <c r="AI120" s="105" t="str">
        <f>IF($AD120="","",HLOOKUP($AD120,'4.参照データ'!$B$5:$AD$14,10,FALSE)+AH120)</f>
        <v/>
      </c>
      <c r="AJ120" s="105" t="str">
        <f t="shared" si="55"/>
        <v/>
      </c>
      <c r="AK120" s="150" t="str">
        <f>IF($AD120="","",INDEX('3.洗い替え職務給表'!$B$6:$HW$56,MATCH('1.メイン'!$AG120,'3.洗い替え職務給表'!$B$6:$B$56,0),MATCH('1.メイン'!$AJ120,'3.洗い替え職務給表'!$B$6:$HW$6,0)))</f>
        <v/>
      </c>
      <c r="AL120" s="228" t="str">
        <f t="shared" si="56"/>
        <v/>
      </c>
      <c r="AM120" s="195" t="str">
        <f t="shared" si="48"/>
        <v/>
      </c>
      <c r="AN120" s="25" t="str">
        <f t="shared" si="57"/>
        <v/>
      </c>
      <c r="AO120" s="568"/>
      <c r="AP120" s="568"/>
      <c r="AQ120" s="66" t="str">
        <f t="shared" si="58"/>
        <v/>
      </c>
      <c r="AR120" s="66" t="str">
        <f>IF($C120="","",IF($AN120=$AQ120,"",IF(HLOOKUP($AQ120,'4.参照データ'!$B$5:$AD$14,4,FALSE)="",HLOOKUP($AQ120,'4.参照データ'!$B$5:$AD$14,5,FALSE),HLOOKUP($AQ120,'4.参照データ'!$B$5:$AD$14,4,FALSE))))</f>
        <v/>
      </c>
      <c r="AS120" s="66" t="str">
        <f t="shared" si="59"/>
        <v/>
      </c>
      <c r="AT120" s="27" t="str">
        <f>IF($AQ120="","",($AS120-HLOOKUP($AQ120,'4.参照データ'!$B$5:$AD$14,6,FALSE)))</f>
        <v/>
      </c>
      <c r="AU120" s="25" t="str">
        <f>IF($AQ120="","",IF($AO120="",$AG120,IF(ROUNDUP($AT120/HLOOKUP($AQ120,'4.参照データ'!$B$5:$AD$14,7,FALSE),0)&lt;=0,1,ROUNDUP($AT120/HLOOKUP($AQ120,'4.参照データ'!$B$5:$AD$14,7,FALSE),0)+1)))</f>
        <v/>
      </c>
      <c r="AV120" s="25" t="str">
        <f t="shared" si="60"/>
        <v/>
      </c>
      <c r="AW120" s="96" t="str">
        <f>IF($AQ120="","",($AV120-1)*HLOOKUP($AQ120,'4.参照データ'!$B$5:$AD$14,7,FALSE))</f>
        <v/>
      </c>
      <c r="AX120" s="27" t="str">
        <f t="shared" si="61"/>
        <v/>
      </c>
      <c r="AY120" s="25" t="str">
        <f>IF($AQ120="","",IF($AO120="",0,IF($AX120&lt;=0,0,ROUNDUP($AX120/HLOOKUP($AQ120,'4.参照データ'!$B$5:$AD$14,9,FALSE),0))))</f>
        <v/>
      </c>
      <c r="AZ120" s="25" t="str">
        <f t="shared" si="62"/>
        <v/>
      </c>
      <c r="BA120" s="25" t="str">
        <f t="shared" si="78"/>
        <v/>
      </c>
      <c r="BB120" s="25" t="str">
        <f>IF($AQ120="","",HLOOKUP($AQ120,'4.参照データ'!$B$5:$AD$14,8,FALSE)+1)</f>
        <v/>
      </c>
      <c r="BC120" s="25" t="str">
        <f>IF($AQ120="","",HLOOKUP($AQ120,'4.参照データ'!$B$5:$AD$14,10,FALSE)+BB120)</f>
        <v/>
      </c>
      <c r="BD120" s="25" t="str">
        <f t="shared" si="63"/>
        <v/>
      </c>
      <c r="BE120" s="25" t="str">
        <f t="shared" si="64"/>
        <v/>
      </c>
      <c r="BF120" s="25" t="str">
        <f t="shared" si="65"/>
        <v/>
      </c>
      <c r="BG120" s="25" t="str">
        <f t="shared" si="49"/>
        <v/>
      </c>
      <c r="BH120" s="28" t="str">
        <f>IF($AD120="","",INDEX('3.洗い替え職務給表'!$B$6:$HW$56,MATCH('1.メイン'!$BE120,'3.洗い替え職務給表'!$B$6:$B$56,0),MATCH('1.メイン'!$BG120,'3.洗い替え職務給表'!$B$6:$HW$6,0)))</f>
        <v/>
      </c>
      <c r="BI120" s="29" t="str">
        <f t="shared" si="50"/>
        <v/>
      </c>
      <c r="BJ120" s="563"/>
      <c r="BK120" s="563"/>
      <c r="BL120" s="563"/>
      <c r="BM120" s="563"/>
      <c r="BN120" s="563"/>
      <c r="BO120" s="563"/>
      <c r="BP120" s="59" t="str">
        <f t="shared" si="79"/>
        <v/>
      </c>
      <c r="BQ120" s="56" t="str">
        <f t="shared" si="51"/>
        <v/>
      </c>
      <c r="BR120" s="236" t="str">
        <f t="shared" si="52"/>
        <v/>
      </c>
    </row>
    <row r="121" spans="1:70" x14ac:dyDescent="0.15">
      <c r="A121" s="62" t="str">
        <f>IF(C121="","",COUNTA($C$10:C121))</f>
        <v/>
      </c>
      <c r="B121" s="559"/>
      <c r="C121" s="559"/>
      <c r="D121" s="560"/>
      <c r="E121" s="560" t="s">
        <v>72</v>
      </c>
      <c r="F121" s="560"/>
      <c r="G121" s="559"/>
      <c r="H121" s="559"/>
      <c r="I121" s="561"/>
      <c r="J121" s="561"/>
      <c r="K121" s="53" t="str">
        <f t="shared" si="66"/>
        <v/>
      </c>
      <c r="L121" s="53" t="str">
        <f t="shared" si="67"/>
        <v/>
      </c>
      <c r="M121" s="53" t="str">
        <f t="shared" si="68"/>
        <v/>
      </c>
      <c r="N121" s="53" t="str">
        <f t="shared" si="69"/>
        <v/>
      </c>
      <c r="O121" s="562"/>
      <c r="P121" s="562"/>
      <c r="Q121" s="56" t="str">
        <f t="shared" si="70"/>
        <v/>
      </c>
      <c r="R121" s="563"/>
      <c r="S121" s="563"/>
      <c r="T121" s="563"/>
      <c r="U121" s="563"/>
      <c r="V121" s="563"/>
      <c r="W121" s="563"/>
      <c r="X121" s="59" t="str">
        <f t="shared" si="71"/>
        <v/>
      </c>
      <c r="Y121" s="235" t="str">
        <f t="shared" si="72"/>
        <v/>
      </c>
      <c r="Z121" s="230" t="str">
        <f t="shared" si="73"/>
        <v/>
      </c>
      <c r="AA121" s="104" t="str">
        <f t="shared" si="74"/>
        <v/>
      </c>
      <c r="AB121" s="104" t="str">
        <f t="shared" si="75"/>
        <v/>
      </c>
      <c r="AC121" s="104" t="str">
        <f t="shared" si="76"/>
        <v/>
      </c>
      <c r="AD121" s="107" t="str">
        <f t="shared" si="77"/>
        <v/>
      </c>
      <c r="AE121" s="564"/>
      <c r="AF121" s="105" t="str">
        <f t="shared" si="53"/>
        <v/>
      </c>
      <c r="AG121" s="105" t="str">
        <f t="shared" si="54"/>
        <v/>
      </c>
      <c r="AH121" s="105" t="str">
        <f>IF($AD121="","",HLOOKUP($AD121,'4.参照データ'!$B$5:$AD$14,8,FALSE)+1)</f>
        <v/>
      </c>
      <c r="AI121" s="105" t="str">
        <f>IF($AD121="","",HLOOKUP($AD121,'4.参照データ'!$B$5:$AD$14,10,FALSE)+AH121)</f>
        <v/>
      </c>
      <c r="AJ121" s="105" t="str">
        <f t="shared" si="55"/>
        <v/>
      </c>
      <c r="AK121" s="150" t="str">
        <f>IF($AD121="","",INDEX('3.洗い替え職務給表'!$B$6:$HW$56,MATCH('1.メイン'!$AG121,'3.洗い替え職務給表'!$B$6:$B$56,0),MATCH('1.メイン'!$AJ121,'3.洗い替え職務給表'!$B$6:$HW$6,0)))</f>
        <v/>
      </c>
      <c r="AL121" s="228" t="str">
        <f t="shared" si="56"/>
        <v/>
      </c>
      <c r="AM121" s="195" t="str">
        <f t="shared" si="48"/>
        <v/>
      </c>
      <c r="AN121" s="25" t="str">
        <f t="shared" si="57"/>
        <v/>
      </c>
      <c r="AO121" s="568"/>
      <c r="AP121" s="568"/>
      <c r="AQ121" s="66" t="str">
        <f t="shared" si="58"/>
        <v/>
      </c>
      <c r="AR121" s="66" t="str">
        <f>IF($C121="","",IF($AN121=$AQ121,"",IF(HLOOKUP($AQ121,'4.参照データ'!$B$5:$AD$14,4,FALSE)="",HLOOKUP($AQ121,'4.参照データ'!$B$5:$AD$14,5,FALSE),HLOOKUP($AQ121,'4.参照データ'!$B$5:$AD$14,4,FALSE))))</f>
        <v/>
      </c>
      <c r="AS121" s="66" t="str">
        <f t="shared" si="59"/>
        <v/>
      </c>
      <c r="AT121" s="27" t="str">
        <f>IF($AQ121="","",($AS121-HLOOKUP($AQ121,'4.参照データ'!$B$5:$AD$14,6,FALSE)))</f>
        <v/>
      </c>
      <c r="AU121" s="25" t="str">
        <f>IF($AQ121="","",IF($AO121="",$AG121,IF(ROUNDUP($AT121/HLOOKUP($AQ121,'4.参照データ'!$B$5:$AD$14,7,FALSE),0)&lt;=0,1,ROUNDUP($AT121/HLOOKUP($AQ121,'4.参照データ'!$B$5:$AD$14,7,FALSE),0)+1)))</f>
        <v/>
      </c>
      <c r="AV121" s="25" t="str">
        <f t="shared" si="60"/>
        <v/>
      </c>
      <c r="AW121" s="96" t="str">
        <f>IF($AQ121="","",($AV121-1)*HLOOKUP($AQ121,'4.参照データ'!$B$5:$AD$14,7,FALSE))</f>
        <v/>
      </c>
      <c r="AX121" s="27" t="str">
        <f t="shared" si="61"/>
        <v/>
      </c>
      <c r="AY121" s="25" t="str">
        <f>IF($AQ121="","",IF($AO121="",0,IF($AX121&lt;=0,0,ROUNDUP($AX121/HLOOKUP($AQ121,'4.参照データ'!$B$5:$AD$14,9,FALSE),0))))</f>
        <v/>
      </c>
      <c r="AZ121" s="25" t="str">
        <f t="shared" si="62"/>
        <v/>
      </c>
      <c r="BA121" s="25" t="str">
        <f t="shared" si="78"/>
        <v/>
      </c>
      <c r="BB121" s="25" t="str">
        <f>IF($AQ121="","",HLOOKUP($AQ121,'4.参照データ'!$B$5:$AD$14,8,FALSE)+1)</f>
        <v/>
      </c>
      <c r="BC121" s="25" t="str">
        <f>IF($AQ121="","",HLOOKUP($AQ121,'4.参照データ'!$B$5:$AD$14,10,FALSE)+BB121)</f>
        <v/>
      </c>
      <c r="BD121" s="25" t="str">
        <f t="shared" si="63"/>
        <v/>
      </c>
      <c r="BE121" s="25" t="str">
        <f t="shared" si="64"/>
        <v/>
      </c>
      <c r="BF121" s="25" t="str">
        <f t="shared" si="65"/>
        <v/>
      </c>
      <c r="BG121" s="25" t="str">
        <f t="shared" si="49"/>
        <v/>
      </c>
      <c r="BH121" s="28" t="str">
        <f>IF($AD121="","",INDEX('3.洗い替え職務給表'!$B$6:$HW$56,MATCH('1.メイン'!$BE121,'3.洗い替え職務給表'!$B$6:$B$56,0),MATCH('1.メイン'!$BG121,'3.洗い替え職務給表'!$B$6:$HW$6,0)))</f>
        <v/>
      </c>
      <c r="BI121" s="29" t="str">
        <f t="shared" si="50"/>
        <v/>
      </c>
      <c r="BJ121" s="563"/>
      <c r="BK121" s="563"/>
      <c r="BL121" s="563"/>
      <c r="BM121" s="563"/>
      <c r="BN121" s="563"/>
      <c r="BO121" s="563"/>
      <c r="BP121" s="59" t="str">
        <f t="shared" si="79"/>
        <v/>
      </c>
      <c r="BQ121" s="56" t="str">
        <f t="shared" si="51"/>
        <v/>
      </c>
      <c r="BR121" s="236" t="str">
        <f t="shared" si="52"/>
        <v/>
      </c>
    </row>
    <row r="122" spans="1:70" x14ac:dyDescent="0.15">
      <c r="A122" s="62" t="str">
        <f>IF(C122="","",COUNTA($C$10:C122))</f>
        <v/>
      </c>
      <c r="B122" s="559"/>
      <c r="C122" s="559"/>
      <c r="D122" s="560"/>
      <c r="E122" s="560" t="s">
        <v>72</v>
      </c>
      <c r="F122" s="560"/>
      <c r="G122" s="559"/>
      <c r="H122" s="559"/>
      <c r="I122" s="561"/>
      <c r="J122" s="561"/>
      <c r="K122" s="53" t="str">
        <f t="shared" si="66"/>
        <v/>
      </c>
      <c r="L122" s="53" t="str">
        <f t="shared" si="67"/>
        <v/>
      </c>
      <c r="M122" s="53" t="str">
        <f t="shared" si="68"/>
        <v/>
      </c>
      <c r="N122" s="53" t="str">
        <f t="shared" si="69"/>
        <v/>
      </c>
      <c r="O122" s="562"/>
      <c r="P122" s="562"/>
      <c r="Q122" s="56" t="str">
        <f t="shared" si="70"/>
        <v/>
      </c>
      <c r="R122" s="563"/>
      <c r="S122" s="563"/>
      <c r="T122" s="563"/>
      <c r="U122" s="563"/>
      <c r="V122" s="563"/>
      <c r="W122" s="563"/>
      <c r="X122" s="59" t="str">
        <f t="shared" si="71"/>
        <v/>
      </c>
      <c r="Y122" s="235" t="str">
        <f t="shared" si="72"/>
        <v/>
      </c>
      <c r="Z122" s="230" t="str">
        <f t="shared" si="73"/>
        <v/>
      </c>
      <c r="AA122" s="104" t="str">
        <f t="shared" si="74"/>
        <v/>
      </c>
      <c r="AB122" s="104" t="str">
        <f t="shared" si="75"/>
        <v/>
      </c>
      <c r="AC122" s="104" t="str">
        <f t="shared" si="76"/>
        <v/>
      </c>
      <c r="AD122" s="107" t="str">
        <f t="shared" si="77"/>
        <v/>
      </c>
      <c r="AE122" s="564"/>
      <c r="AF122" s="105" t="str">
        <f t="shared" si="53"/>
        <v/>
      </c>
      <c r="AG122" s="105" t="str">
        <f t="shared" si="54"/>
        <v/>
      </c>
      <c r="AH122" s="105" t="str">
        <f>IF($AD122="","",HLOOKUP($AD122,'4.参照データ'!$B$5:$AD$14,8,FALSE)+1)</f>
        <v/>
      </c>
      <c r="AI122" s="105" t="str">
        <f>IF($AD122="","",HLOOKUP($AD122,'4.参照データ'!$B$5:$AD$14,10,FALSE)+AH122)</f>
        <v/>
      </c>
      <c r="AJ122" s="105" t="str">
        <f t="shared" si="55"/>
        <v/>
      </c>
      <c r="AK122" s="150" t="str">
        <f>IF($AD122="","",INDEX('3.洗い替え職務給表'!$B$6:$HW$56,MATCH('1.メイン'!$AG122,'3.洗い替え職務給表'!$B$6:$B$56,0),MATCH('1.メイン'!$AJ122,'3.洗い替え職務給表'!$B$6:$HW$6,0)))</f>
        <v/>
      </c>
      <c r="AL122" s="228" t="str">
        <f t="shared" si="56"/>
        <v/>
      </c>
      <c r="AM122" s="195" t="str">
        <f t="shared" si="48"/>
        <v/>
      </c>
      <c r="AN122" s="25" t="str">
        <f t="shared" si="57"/>
        <v/>
      </c>
      <c r="AO122" s="568"/>
      <c r="AP122" s="568"/>
      <c r="AQ122" s="66" t="str">
        <f t="shared" si="58"/>
        <v/>
      </c>
      <c r="AR122" s="66" t="str">
        <f>IF($C122="","",IF($AN122=$AQ122,"",IF(HLOOKUP($AQ122,'4.参照データ'!$B$5:$AD$14,4,FALSE)="",HLOOKUP($AQ122,'4.参照データ'!$B$5:$AD$14,5,FALSE),HLOOKUP($AQ122,'4.参照データ'!$B$5:$AD$14,4,FALSE))))</f>
        <v/>
      </c>
      <c r="AS122" s="66" t="str">
        <f t="shared" si="59"/>
        <v/>
      </c>
      <c r="AT122" s="27" t="str">
        <f>IF($AQ122="","",($AS122-HLOOKUP($AQ122,'4.参照データ'!$B$5:$AD$14,6,FALSE)))</f>
        <v/>
      </c>
      <c r="AU122" s="25" t="str">
        <f>IF($AQ122="","",IF($AO122="",$AG122,IF(ROUNDUP($AT122/HLOOKUP($AQ122,'4.参照データ'!$B$5:$AD$14,7,FALSE),0)&lt;=0,1,ROUNDUP($AT122/HLOOKUP($AQ122,'4.参照データ'!$B$5:$AD$14,7,FALSE),0)+1)))</f>
        <v/>
      </c>
      <c r="AV122" s="25" t="str">
        <f t="shared" si="60"/>
        <v/>
      </c>
      <c r="AW122" s="96" t="str">
        <f>IF($AQ122="","",($AV122-1)*HLOOKUP($AQ122,'4.参照データ'!$B$5:$AD$14,7,FALSE))</f>
        <v/>
      </c>
      <c r="AX122" s="27" t="str">
        <f t="shared" si="61"/>
        <v/>
      </c>
      <c r="AY122" s="25" t="str">
        <f>IF($AQ122="","",IF($AO122="",0,IF($AX122&lt;=0,0,ROUNDUP($AX122/HLOOKUP($AQ122,'4.参照データ'!$B$5:$AD$14,9,FALSE),0))))</f>
        <v/>
      </c>
      <c r="AZ122" s="25" t="str">
        <f t="shared" si="62"/>
        <v/>
      </c>
      <c r="BA122" s="25" t="str">
        <f t="shared" si="78"/>
        <v/>
      </c>
      <c r="BB122" s="25" t="str">
        <f>IF($AQ122="","",HLOOKUP($AQ122,'4.参照データ'!$B$5:$AD$14,8,FALSE)+1)</f>
        <v/>
      </c>
      <c r="BC122" s="25" t="str">
        <f>IF($AQ122="","",HLOOKUP($AQ122,'4.参照データ'!$B$5:$AD$14,10,FALSE)+BB122)</f>
        <v/>
      </c>
      <c r="BD122" s="25" t="str">
        <f t="shared" si="63"/>
        <v/>
      </c>
      <c r="BE122" s="25" t="str">
        <f t="shared" si="64"/>
        <v/>
      </c>
      <c r="BF122" s="25" t="str">
        <f t="shared" si="65"/>
        <v/>
      </c>
      <c r="BG122" s="25" t="str">
        <f t="shared" si="49"/>
        <v/>
      </c>
      <c r="BH122" s="28" t="str">
        <f>IF($AD122="","",INDEX('3.洗い替え職務給表'!$B$6:$HW$56,MATCH('1.メイン'!$BE122,'3.洗い替え職務給表'!$B$6:$B$56,0),MATCH('1.メイン'!$BG122,'3.洗い替え職務給表'!$B$6:$HW$6,0)))</f>
        <v/>
      </c>
      <c r="BI122" s="29" t="str">
        <f t="shared" si="50"/>
        <v/>
      </c>
      <c r="BJ122" s="563"/>
      <c r="BK122" s="563"/>
      <c r="BL122" s="563"/>
      <c r="BM122" s="563"/>
      <c r="BN122" s="563"/>
      <c r="BO122" s="563"/>
      <c r="BP122" s="59" t="str">
        <f t="shared" si="79"/>
        <v/>
      </c>
      <c r="BQ122" s="56" t="str">
        <f t="shared" si="51"/>
        <v/>
      </c>
      <c r="BR122" s="236" t="str">
        <f t="shared" si="52"/>
        <v/>
      </c>
    </row>
    <row r="123" spans="1:70" x14ac:dyDescent="0.15">
      <c r="A123" s="62" t="str">
        <f>IF(C123="","",COUNTA($C$10:C123))</f>
        <v/>
      </c>
      <c r="B123" s="559"/>
      <c r="C123" s="559"/>
      <c r="D123" s="560"/>
      <c r="E123" s="560" t="s">
        <v>72</v>
      </c>
      <c r="F123" s="560"/>
      <c r="G123" s="559"/>
      <c r="H123" s="559"/>
      <c r="I123" s="561"/>
      <c r="J123" s="561"/>
      <c r="K123" s="53" t="str">
        <f t="shared" si="66"/>
        <v/>
      </c>
      <c r="L123" s="53" t="str">
        <f t="shared" si="67"/>
        <v/>
      </c>
      <c r="M123" s="53" t="str">
        <f t="shared" si="68"/>
        <v/>
      </c>
      <c r="N123" s="53" t="str">
        <f t="shared" si="69"/>
        <v/>
      </c>
      <c r="O123" s="562"/>
      <c r="P123" s="562"/>
      <c r="Q123" s="56" t="str">
        <f t="shared" si="70"/>
        <v/>
      </c>
      <c r="R123" s="563"/>
      <c r="S123" s="563"/>
      <c r="T123" s="563"/>
      <c r="U123" s="563"/>
      <c r="V123" s="563"/>
      <c r="W123" s="563"/>
      <c r="X123" s="59" t="str">
        <f t="shared" si="71"/>
        <v/>
      </c>
      <c r="Y123" s="235" t="str">
        <f t="shared" si="72"/>
        <v/>
      </c>
      <c r="Z123" s="230" t="str">
        <f t="shared" si="73"/>
        <v/>
      </c>
      <c r="AA123" s="104" t="str">
        <f t="shared" si="74"/>
        <v/>
      </c>
      <c r="AB123" s="104" t="str">
        <f t="shared" si="75"/>
        <v/>
      </c>
      <c r="AC123" s="104" t="str">
        <f t="shared" si="76"/>
        <v/>
      </c>
      <c r="AD123" s="107" t="str">
        <f t="shared" si="77"/>
        <v/>
      </c>
      <c r="AE123" s="564"/>
      <c r="AF123" s="105" t="str">
        <f t="shared" si="53"/>
        <v/>
      </c>
      <c r="AG123" s="105" t="str">
        <f t="shared" si="54"/>
        <v/>
      </c>
      <c r="AH123" s="105" t="str">
        <f>IF($AD123="","",HLOOKUP($AD123,'4.参照データ'!$B$5:$AD$14,8,FALSE)+1)</f>
        <v/>
      </c>
      <c r="AI123" s="105" t="str">
        <f>IF($AD123="","",HLOOKUP($AD123,'4.参照データ'!$B$5:$AD$14,10,FALSE)+AH123)</f>
        <v/>
      </c>
      <c r="AJ123" s="105" t="str">
        <f t="shared" si="55"/>
        <v/>
      </c>
      <c r="AK123" s="150" t="str">
        <f>IF($AD123="","",INDEX('3.洗い替え職務給表'!$B$6:$HW$56,MATCH('1.メイン'!$AG123,'3.洗い替え職務給表'!$B$6:$B$56,0),MATCH('1.メイン'!$AJ123,'3.洗い替え職務給表'!$B$6:$HW$6,0)))</f>
        <v/>
      </c>
      <c r="AL123" s="228" t="str">
        <f t="shared" si="56"/>
        <v/>
      </c>
      <c r="AM123" s="195" t="str">
        <f t="shared" si="48"/>
        <v/>
      </c>
      <c r="AN123" s="25" t="str">
        <f t="shared" si="57"/>
        <v/>
      </c>
      <c r="AO123" s="568"/>
      <c r="AP123" s="568"/>
      <c r="AQ123" s="66" t="str">
        <f t="shared" si="58"/>
        <v/>
      </c>
      <c r="AR123" s="66" t="str">
        <f>IF($C123="","",IF($AN123=$AQ123,"",IF(HLOOKUP($AQ123,'4.参照データ'!$B$5:$AD$14,4,FALSE)="",HLOOKUP($AQ123,'4.参照データ'!$B$5:$AD$14,5,FALSE),HLOOKUP($AQ123,'4.参照データ'!$B$5:$AD$14,4,FALSE))))</f>
        <v/>
      </c>
      <c r="AS123" s="66" t="str">
        <f t="shared" si="59"/>
        <v/>
      </c>
      <c r="AT123" s="27" t="str">
        <f>IF($AQ123="","",($AS123-HLOOKUP($AQ123,'4.参照データ'!$B$5:$AD$14,6,FALSE)))</f>
        <v/>
      </c>
      <c r="AU123" s="25" t="str">
        <f>IF($AQ123="","",IF($AO123="",$AG123,IF(ROUNDUP($AT123/HLOOKUP($AQ123,'4.参照データ'!$B$5:$AD$14,7,FALSE),0)&lt;=0,1,ROUNDUP($AT123/HLOOKUP($AQ123,'4.参照データ'!$B$5:$AD$14,7,FALSE),0)+1)))</f>
        <v/>
      </c>
      <c r="AV123" s="25" t="str">
        <f t="shared" si="60"/>
        <v/>
      </c>
      <c r="AW123" s="96" t="str">
        <f>IF($AQ123="","",($AV123-1)*HLOOKUP($AQ123,'4.参照データ'!$B$5:$AD$14,7,FALSE))</f>
        <v/>
      </c>
      <c r="AX123" s="27" t="str">
        <f t="shared" si="61"/>
        <v/>
      </c>
      <c r="AY123" s="25" t="str">
        <f>IF($AQ123="","",IF($AO123="",0,IF($AX123&lt;=0,0,ROUNDUP($AX123/HLOOKUP($AQ123,'4.参照データ'!$B$5:$AD$14,9,FALSE),0))))</f>
        <v/>
      </c>
      <c r="AZ123" s="25" t="str">
        <f t="shared" si="62"/>
        <v/>
      </c>
      <c r="BA123" s="25" t="str">
        <f t="shared" si="78"/>
        <v/>
      </c>
      <c r="BB123" s="25" t="str">
        <f>IF($AQ123="","",HLOOKUP($AQ123,'4.参照データ'!$B$5:$AD$14,8,FALSE)+1)</f>
        <v/>
      </c>
      <c r="BC123" s="25" t="str">
        <f>IF($AQ123="","",HLOOKUP($AQ123,'4.参照データ'!$B$5:$AD$14,10,FALSE)+BB123)</f>
        <v/>
      </c>
      <c r="BD123" s="25" t="str">
        <f t="shared" si="63"/>
        <v/>
      </c>
      <c r="BE123" s="25" t="str">
        <f t="shared" si="64"/>
        <v/>
      </c>
      <c r="BF123" s="25" t="str">
        <f t="shared" si="65"/>
        <v/>
      </c>
      <c r="BG123" s="25" t="str">
        <f t="shared" si="49"/>
        <v/>
      </c>
      <c r="BH123" s="28" t="str">
        <f>IF($AD123="","",INDEX('3.洗い替え職務給表'!$B$6:$HW$56,MATCH('1.メイン'!$BE123,'3.洗い替え職務給表'!$B$6:$B$56,0),MATCH('1.メイン'!$BG123,'3.洗い替え職務給表'!$B$6:$HW$6,0)))</f>
        <v/>
      </c>
      <c r="BI123" s="29" t="str">
        <f t="shared" si="50"/>
        <v/>
      </c>
      <c r="BJ123" s="563"/>
      <c r="BK123" s="563"/>
      <c r="BL123" s="563"/>
      <c r="BM123" s="563"/>
      <c r="BN123" s="563"/>
      <c r="BO123" s="563"/>
      <c r="BP123" s="59" t="str">
        <f t="shared" si="79"/>
        <v/>
      </c>
      <c r="BQ123" s="56" t="str">
        <f t="shared" si="51"/>
        <v/>
      </c>
      <c r="BR123" s="236" t="str">
        <f t="shared" si="52"/>
        <v/>
      </c>
    </row>
    <row r="124" spans="1:70" x14ac:dyDescent="0.15">
      <c r="A124" s="62" t="str">
        <f>IF(C124="","",COUNTA($C$10:C124))</f>
        <v/>
      </c>
      <c r="B124" s="559"/>
      <c r="C124" s="559"/>
      <c r="D124" s="560"/>
      <c r="E124" s="560" t="s">
        <v>72</v>
      </c>
      <c r="F124" s="560"/>
      <c r="G124" s="559"/>
      <c r="H124" s="559"/>
      <c r="I124" s="561"/>
      <c r="J124" s="561"/>
      <c r="K124" s="53" t="str">
        <f t="shared" si="66"/>
        <v/>
      </c>
      <c r="L124" s="53" t="str">
        <f t="shared" si="67"/>
        <v/>
      </c>
      <c r="M124" s="53" t="str">
        <f t="shared" si="68"/>
        <v/>
      </c>
      <c r="N124" s="53" t="str">
        <f t="shared" si="69"/>
        <v/>
      </c>
      <c r="O124" s="562"/>
      <c r="P124" s="562"/>
      <c r="Q124" s="56" t="str">
        <f t="shared" si="70"/>
        <v/>
      </c>
      <c r="R124" s="563"/>
      <c r="S124" s="563"/>
      <c r="T124" s="563"/>
      <c r="U124" s="563"/>
      <c r="V124" s="563"/>
      <c r="W124" s="563"/>
      <c r="X124" s="59" t="str">
        <f t="shared" si="71"/>
        <v/>
      </c>
      <c r="Y124" s="235" t="str">
        <f t="shared" si="72"/>
        <v/>
      </c>
      <c r="Z124" s="230" t="str">
        <f t="shared" si="73"/>
        <v/>
      </c>
      <c r="AA124" s="104" t="str">
        <f t="shared" si="74"/>
        <v/>
      </c>
      <c r="AB124" s="104" t="str">
        <f t="shared" si="75"/>
        <v/>
      </c>
      <c r="AC124" s="104" t="str">
        <f t="shared" si="76"/>
        <v/>
      </c>
      <c r="AD124" s="107" t="str">
        <f t="shared" si="77"/>
        <v/>
      </c>
      <c r="AE124" s="564"/>
      <c r="AF124" s="105" t="str">
        <f t="shared" si="53"/>
        <v/>
      </c>
      <c r="AG124" s="105" t="str">
        <f t="shared" si="54"/>
        <v/>
      </c>
      <c r="AH124" s="105" t="str">
        <f>IF($AD124="","",HLOOKUP($AD124,'4.参照データ'!$B$5:$AD$14,8,FALSE)+1)</f>
        <v/>
      </c>
      <c r="AI124" s="105" t="str">
        <f>IF($AD124="","",HLOOKUP($AD124,'4.参照データ'!$B$5:$AD$14,10,FALSE)+AH124)</f>
        <v/>
      </c>
      <c r="AJ124" s="105" t="str">
        <f t="shared" si="55"/>
        <v/>
      </c>
      <c r="AK124" s="150" t="str">
        <f>IF($AD124="","",INDEX('3.洗い替え職務給表'!$B$6:$HW$56,MATCH('1.メイン'!$AG124,'3.洗い替え職務給表'!$B$6:$B$56,0),MATCH('1.メイン'!$AJ124,'3.洗い替え職務給表'!$B$6:$HW$6,0)))</f>
        <v/>
      </c>
      <c r="AL124" s="228" t="str">
        <f t="shared" si="56"/>
        <v/>
      </c>
      <c r="AM124" s="195" t="str">
        <f t="shared" si="48"/>
        <v/>
      </c>
      <c r="AN124" s="25" t="str">
        <f t="shared" si="57"/>
        <v/>
      </c>
      <c r="AO124" s="568"/>
      <c r="AP124" s="568"/>
      <c r="AQ124" s="66" t="str">
        <f t="shared" si="58"/>
        <v/>
      </c>
      <c r="AR124" s="66" t="str">
        <f>IF($C124="","",IF($AN124=$AQ124,"",IF(HLOOKUP($AQ124,'4.参照データ'!$B$5:$AD$14,4,FALSE)="",HLOOKUP($AQ124,'4.参照データ'!$B$5:$AD$14,5,FALSE),HLOOKUP($AQ124,'4.参照データ'!$B$5:$AD$14,4,FALSE))))</f>
        <v/>
      </c>
      <c r="AS124" s="66" t="str">
        <f t="shared" si="59"/>
        <v/>
      </c>
      <c r="AT124" s="27" t="str">
        <f>IF($AQ124="","",($AS124-HLOOKUP($AQ124,'4.参照データ'!$B$5:$AD$14,6,FALSE)))</f>
        <v/>
      </c>
      <c r="AU124" s="25" t="str">
        <f>IF($AQ124="","",IF($AO124="",$AG124,IF(ROUNDUP($AT124/HLOOKUP($AQ124,'4.参照データ'!$B$5:$AD$14,7,FALSE),0)&lt;=0,1,ROUNDUP($AT124/HLOOKUP($AQ124,'4.参照データ'!$B$5:$AD$14,7,FALSE),0)+1)))</f>
        <v/>
      </c>
      <c r="AV124" s="25" t="str">
        <f t="shared" si="60"/>
        <v/>
      </c>
      <c r="AW124" s="96" t="str">
        <f>IF($AQ124="","",($AV124-1)*HLOOKUP($AQ124,'4.参照データ'!$B$5:$AD$14,7,FALSE))</f>
        <v/>
      </c>
      <c r="AX124" s="27" t="str">
        <f t="shared" si="61"/>
        <v/>
      </c>
      <c r="AY124" s="25" t="str">
        <f>IF($AQ124="","",IF($AO124="",0,IF($AX124&lt;=0,0,ROUNDUP($AX124/HLOOKUP($AQ124,'4.参照データ'!$B$5:$AD$14,9,FALSE),0))))</f>
        <v/>
      </c>
      <c r="AZ124" s="25" t="str">
        <f t="shared" si="62"/>
        <v/>
      </c>
      <c r="BA124" s="25" t="str">
        <f t="shared" si="78"/>
        <v/>
      </c>
      <c r="BB124" s="25" t="str">
        <f>IF($AQ124="","",HLOOKUP($AQ124,'4.参照データ'!$B$5:$AD$14,8,FALSE)+1)</f>
        <v/>
      </c>
      <c r="BC124" s="25" t="str">
        <f>IF($AQ124="","",HLOOKUP($AQ124,'4.参照データ'!$B$5:$AD$14,10,FALSE)+BB124)</f>
        <v/>
      </c>
      <c r="BD124" s="25" t="str">
        <f t="shared" si="63"/>
        <v/>
      </c>
      <c r="BE124" s="25" t="str">
        <f t="shared" si="64"/>
        <v/>
      </c>
      <c r="BF124" s="25" t="str">
        <f t="shared" si="65"/>
        <v/>
      </c>
      <c r="BG124" s="25" t="str">
        <f t="shared" si="49"/>
        <v/>
      </c>
      <c r="BH124" s="28" t="str">
        <f>IF($AD124="","",INDEX('3.洗い替え職務給表'!$B$6:$HW$56,MATCH('1.メイン'!$BE124,'3.洗い替え職務給表'!$B$6:$B$56,0),MATCH('1.メイン'!$BG124,'3.洗い替え職務給表'!$B$6:$HW$6,0)))</f>
        <v/>
      </c>
      <c r="BI124" s="29" t="str">
        <f t="shared" si="50"/>
        <v/>
      </c>
      <c r="BJ124" s="563"/>
      <c r="BK124" s="563"/>
      <c r="BL124" s="563"/>
      <c r="BM124" s="563"/>
      <c r="BN124" s="563"/>
      <c r="BO124" s="563"/>
      <c r="BP124" s="59" t="str">
        <f t="shared" si="79"/>
        <v/>
      </c>
      <c r="BQ124" s="56" t="str">
        <f t="shared" si="51"/>
        <v/>
      </c>
      <c r="BR124" s="236" t="str">
        <f t="shared" si="52"/>
        <v/>
      </c>
    </row>
    <row r="125" spans="1:70" x14ac:dyDescent="0.15">
      <c r="A125" s="62" t="str">
        <f>IF(C125="","",COUNTA($C$10:C125))</f>
        <v/>
      </c>
      <c r="B125" s="559"/>
      <c r="C125" s="559"/>
      <c r="D125" s="560"/>
      <c r="E125" s="560" t="s">
        <v>72</v>
      </c>
      <c r="F125" s="560"/>
      <c r="G125" s="559"/>
      <c r="H125" s="559"/>
      <c r="I125" s="561"/>
      <c r="J125" s="561"/>
      <c r="K125" s="53" t="str">
        <f t="shared" si="66"/>
        <v/>
      </c>
      <c r="L125" s="53" t="str">
        <f t="shared" si="67"/>
        <v/>
      </c>
      <c r="M125" s="53" t="str">
        <f t="shared" si="68"/>
        <v/>
      </c>
      <c r="N125" s="53" t="str">
        <f t="shared" si="69"/>
        <v/>
      </c>
      <c r="O125" s="562"/>
      <c r="P125" s="562"/>
      <c r="Q125" s="56" t="str">
        <f t="shared" si="70"/>
        <v/>
      </c>
      <c r="R125" s="563"/>
      <c r="S125" s="563"/>
      <c r="T125" s="563"/>
      <c r="U125" s="563"/>
      <c r="V125" s="563"/>
      <c r="W125" s="563"/>
      <c r="X125" s="59" t="str">
        <f t="shared" si="71"/>
        <v/>
      </c>
      <c r="Y125" s="235" t="str">
        <f t="shared" si="72"/>
        <v/>
      </c>
      <c r="Z125" s="230" t="str">
        <f t="shared" si="73"/>
        <v/>
      </c>
      <c r="AA125" s="104" t="str">
        <f t="shared" si="74"/>
        <v/>
      </c>
      <c r="AB125" s="104" t="str">
        <f t="shared" si="75"/>
        <v/>
      </c>
      <c r="AC125" s="104" t="str">
        <f t="shared" si="76"/>
        <v/>
      </c>
      <c r="AD125" s="107" t="str">
        <f t="shared" si="77"/>
        <v/>
      </c>
      <c r="AE125" s="564"/>
      <c r="AF125" s="105" t="str">
        <f t="shared" si="53"/>
        <v/>
      </c>
      <c r="AG125" s="105" t="str">
        <f t="shared" si="54"/>
        <v/>
      </c>
      <c r="AH125" s="105" t="str">
        <f>IF($AD125="","",HLOOKUP($AD125,'4.参照データ'!$B$5:$AD$14,8,FALSE)+1)</f>
        <v/>
      </c>
      <c r="AI125" s="105" t="str">
        <f>IF($AD125="","",HLOOKUP($AD125,'4.参照データ'!$B$5:$AD$14,10,FALSE)+AH125)</f>
        <v/>
      </c>
      <c r="AJ125" s="105" t="str">
        <f t="shared" si="55"/>
        <v/>
      </c>
      <c r="AK125" s="150" t="str">
        <f>IF($AD125="","",INDEX('3.洗い替え職務給表'!$B$6:$HW$56,MATCH('1.メイン'!$AG125,'3.洗い替え職務給表'!$B$6:$B$56,0),MATCH('1.メイン'!$AJ125,'3.洗い替え職務給表'!$B$6:$HW$6,0)))</f>
        <v/>
      </c>
      <c r="AL125" s="228" t="str">
        <f t="shared" si="56"/>
        <v/>
      </c>
      <c r="AM125" s="195" t="str">
        <f t="shared" si="48"/>
        <v/>
      </c>
      <c r="AN125" s="25" t="str">
        <f t="shared" si="57"/>
        <v/>
      </c>
      <c r="AO125" s="568"/>
      <c r="AP125" s="568"/>
      <c r="AQ125" s="66" t="str">
        <f t="shared" si="58"/>
        <v/>
      </c>
      <c r="AR125" s="66" t="str">
        <f>IF($C125="","",IF($AN125=$AQ125,"",IF(HLOOKUP($AQ125,'4.参照データ'!$B$5:$AD$14,4,FALSE)="",HLOOKUP($AQ125,'4.参照データ'!$B$5:$AD$14,5,FALSE),HLOOKUP($AQ125,'4.参照データ'!$B$5:$AD$14,4,FALSE))))</f>
        <v/>
      </c>
      <c r="AS125" s="66" t="str">
        <f t="shared" si="59"/>
        <v/>
      </c>
      <c r="AT125" s="27" t="str">
        <f>IF($AQ125="","",($AS125-HLOOKUP($AQ125,'4.参照データ'!$B$5:$AD$14,6,FALSE)))</f>
        <v/>
      </c>
      <c r="AU125" s="25" t="str">
        <f>IF($AQ125="","",IF($AO125="",$AG125,IF(ROUNDUP($AT125/HLOOKUP($AQ125,'4.参照データ'!$B$5:$AD$14,7,FALSE),0)&lt;=0,1,ROUNDUP($AT125/HLOOKUP($AQ125,'4.参照データ'!$B$5:$AD$14,7,FALSE),0)+1)))</f>
        <v/>
      </c>
      <c r="AV125" s="25" t="str">
        <f t="shared" si="60"/>
        <v/>
      </c>
      <c r="AW125" s="96" t="str">
        <f>IF($AQ125="","",($AV125-1)*HLOOKUP($AQ125,'4.参照データ'!$B$5:$AD$14,7,FALSE))</f>
        <v/>
      </c>
      <c r="AX125" s="27" t="str">
        <f t="shared" si="61"/>
        <v/>
      </c>
      <c r="AY125" s="25" t="str">
        <f>IF($AQ125="","",IF($AO125="",0,IF($AX125&lt;=0,0,ROUNDUP($AX125/HLOOKUP($AQ125,'4.参照データ'!$B$5:$AD$14,9,FALSE),0))))</f>
        <v/>
      </c>
      <c r="AZ125" s="25" t="str">
        <f t="shared" si="62"/>
        <v/>
      </c>
      <c r="BA125" s="25" t="str">
        <f t="shared" si="78"/>
        <v/>
      </c>
      <c r="BB125" s="25" t="str">
        <f>IF($AQ125="","",HLOOKUP($AQ125,'4.参照データ'!$B$5:$AD$14,8,FALSE)+1)</f>
        <v/>
      </c>
      <c r="BC125" s="25" t="str">
        <f>IF($AQ125="","",HLOOKUP($AQ125,'4.参照データ'!$B$5:$AD$14,10,FALSE)+BB125)</f>
        <v/>
      </c>
      <c r="BD125" s="25" t="str">
        <f t="shared" si="63"/>
        <v/>
      </c>
      <c r="BE125" s="25" t="str">
        <f t="shared" si="64"/>
        <v/>
      </c>
      <c r="BF125" s="25" t="str">
        <f t="shared" si="65"/>
        <v/>
      </c>
      <c r="BG125" s="25" t="str">
        <f t="shared" si="49"/>
        <v/>
      </c>
      <c r="BH125" s="28" t="str">
        <f>IF($AD125="","",INDEX('3.洗い替え職務給表'!$B$6:$HW$56,MATCH('1.メイン'!$BE125,'3.洗い替え職務給表'!$B$6:$B$56,0),MATCH('1.メイン'!$BG125,'3.洗い替え職務給表'!$B$6:$HW$6,0)))</f>
        <v/>
      </c>
      <c r="BI125" s="29" t="str">
        <f t="shared" si="50"/>
        <v/>
      </c>
      <c r="BJ125" s="563"/>
      <c r="BK125" s="563"/>
      <c r="BL125" s="563"/>
      <c r="BM125" s="563"/>
      <c r="BN125" s="563"/>
      <c r="BO125" s="563"/>
      <c r="BP125" s="59" t="str">
        <f t="shared" si="79"/>
        <v/>
      </c>
      <c r="BQ125" s="56" t="str">
        <f t="shared" si="51"/>
        <v/>
      </c>
      <c r="BR125" s="236" t="str">
        <f t="shared" si="52"/>
        <v/>
      </c>
    </row>
    <row r="126" spans="1:70" x14ac:dyDescent="0.15">
      <c r="A126" s="62" t="str">
        <f>IF(C126="","",COUNTA($C$10:C126))</f>
        <v/>
      </c>
      <c r="B126" s="559"/>
      <c r="C126" s="559"/>
      <c r="D126" s="560"/>
      <c r="E126" s="560" t="s">
        <v>72</v>
      </c>
      <c r="F126" s="560"/>
      <c r="G126" s="559"/>
      <c r="H126" s="559"/>
      <c r="I126" s="561"/>
      <c r="J126" s="561"/>
      <c r="K126" s="53" t="str">
        <f t="shared" si="66"/>
        <v/>
      </c>
      <c r="L126" s="53" t="str">
        <f t="shared" si="67"/>
        <v/>
      </c>
      <c r="M126" s="53" t="str">
        <f t="shared" si="68"/>
        <v/>
      </c>
      <c r="N126" s="53" t="str">
        <f t="shared" si="69"/>
        <v/>
      </c>
      <c r="O126" s="562"/>
      <c r="P126" s="562"/>
      <c r="Q126" s="56" t="str">
        <f t="shared" si="70"/>
        <v/>
      </c>
      <c r="R126" s="563"/>
      <c r="S126" s="563"/>
      <c r="T126" s="563"/>
      <c r="U126" s="563"/>
      <c r="V126" s="563"/>
      <c r="W126" s="563"/>
      <c r="X126" s="59" t="str">
        <f t="shared" si="71"/>
        <v/>
      </c>
      <c r="Y126" s="235" t="str">
        <f t="shared" si="72"/>
        <v/>
      </c>
      <c r="Z126" s="230" t="str">
        <f t="shared" si="73"/>
        <v/>
      </c>
      <c r="AA126" s="104" t="str">
        <f t="shared" si="74"/>
        <v/>
      </c>
      <c r="AB126" s="104" t="str">
        <f t="shared" si="75"/>
        <v/>
      </c>
      <c r="AC126" s="104" t="str">
        <f t="shared" si="76"/>
        <v/>
      </c>
      <c r="AD126" s="107" t="str">
        <f t="shared" si="77"/>
        <v/>
      </c>
      <c r="AE126" s="564"/>
      <c r="AF126" s="105" t="str">
        <f t="shared" si="53"/>
        <v/>
      </c>
      <c r="AG126" s="105" t="str">
        <f t="shared" si="54"/>
        <v/>
      </c>
      <c r="AH126" s="105" t="str">
        <f>IF($AD126="","",HLOOKUP($AD126,'4.参照データ'!$B$5:$AD$14,8,FALSE)+1)</f>
        <v/>
      </c>
      <c r="AI126" s="105" t="str">
        <f>IF($AD126="","",HLOOKUP($AD126,'4.参照データ'!$B$5:$AD$14,10,FALSE)+AH126)</f>
        <v/>
      </c>
      <c r="AJ126" s="105" t="str">
        <f t="shared" si="55"/>
        <v/>
      </c>
      <c r="AK126" s="150" t="str">
        <f>IF($AD126="","",INDEX('3.洗い替え職務給表'!$B$6:$HW$56,MATCH('1.メイン'!$AG126,'3.洗い替え職務給表'!$B$6:$B$56,0),MATCH('1.メイン'!$AJ126,'3.洗い替え職務給表'!$B$6:$HW$6,0)))</f>
        <v/>
      </c>
      <c r="AL126" s="228" t="str">
        <f t="shared" si="56"/>
        <v/>
      </c>
      <c r="AM126" s="195" t="str">
        <f t="shared" si="48"/>
        <v/>
      </c>
      <c r="AN126" s="25" t="str">
        <f t="shared" si="57"/>
        <v/>
      </c>
      <c r="AO126" s="568"/>
      <c r="AP126" s="568"/>
      <c r="AQ126" s="66" t="str">
        <f t="shared" si="58"/>
        <v/>
      </c>
      <c r="AR126" s="66" t="str">
        <f>IF($C126="","",IF($AN126=$AQ126,"",IF(HLOOKUP($AQ126,'4.参照データ'!$B$5:$AD$14,4,FALSE)="",HLOOKUP($AQ126,'4.参照データ'!$B$5:$AD$14,5,FALSE),HLOOKUP($AQ126,'4.参照データ'!$B$5:$AD$14,4,FALSE))))</f>
        <v/>
      </c>
      <c r="AS126" s="66" t="str">
        <f t="shared" si="59"/>
        <v/>
      </c>
      <c r="AT126" s="27" t="str">
        <f>IF($AQ126="","",($AS126-HLOOKUP($AQ126,'4.参照データ'!$B$5:$AD$14,6,FALSE)))</f>
        <v/>
      </c>
      <c r="AU126" s="25" t="str">
        <f>IF($AQ126="","",IF($AO126="",$AG126,IF(ROUNDUP($AT126/HLOOKUP($AQ126,'4.参照データ'!$B$5:$AD$14,7,FALSE),0)&lt;=0,1,ROUNDUP($AT126/HLOOKUP($AQ126,'4.参照データ'!$B$5:$AD$14,7,FALSE),0)+1)))</f>
        <v/>
      </c>
      <c r="AV126" s="25" t="str">
        <f t="shared" si="60"/>
        <v/>
      </c>
      <c r="AW126" s="96" t="str">
        <f>IF($AQ126="","",($AV126-1)*HLOOKUP($AQ126,'4.参照データ'!$B$5:$AD$14,7,FALSE))</f>
        <v/>
      </c>
      <c r="AX126" s="27" t="str">
        <f t="shared" si="61"/>
        <v/>
      </c>
      <c r="AY126" s="25" t="str">
        <f>IF($AQ126="","",IF($AO126="",0,IF($AX126&lt;=0,0,ROUNDUP($AX126/HLOOKUP($AQ126,'4.参照データ'!$B$5:$AD$14,9,FALSE),0))))</f>
        <v/>
      </c>
      <c r="AZ126" s="25" t="str">
        <f t="shared" si="62"/>
        <v/>
      </c>
      <c r="BA126" s="25" t="str">
        <f t="shared" si="78"/>
        <v/>
      </c>
      <c r="BB126" s="25" t="str">
        <f>IF($AQ126="","",HLOOKUP($AQ126,'4.参照データ'!$B$5:$AD$14,8,FALSE)+1)</f>
        <v/>
      </c>
      <c r="BC126" s="25" t="str">
        <f>IF($AQ126="","",HLOOKUP($AQ126,'4.参照データ'!$B$5:$AD$14,10,FALSE)+BB126)</f>
        <v/>
      </c>
      <c r="BD126" s="25" t="str">
        <f t="shared" si="63"/>
        <v/>
      </c>
      <c r="BE126" s="25" t="str">
        <f t="shared" si="64"/>
        <v/>
      </c>
      <c r="BF126" s="25" t="str">
        <f t="shared" si="65"/>
        <v/>
      </c>
      <c r="BG126" s="25" t="str">
        <f t="shared" si="49"/>
        <v/>
      </c>
      <c r="BH126" s="28" t="str">
        <f>IF($AD126="","",INDEX('3.洗い替え職務給表'!$B$6:$HW$56,MATCH('1.メイン'!$BE126,'3.洗い替え職務給表'!$B$6:$B$56,0),MATCH('1.メイン'!$BG126,'3.洗い替え職務給表'!$B$6:$HW$6,0)))</f>
        <v/>
      </c>
      <c r="BI126" s="29" t="str">
        <f t="shared" si="50"/>
        <v/>
      </c>
      <c r="BJ126" s="563"/>
      <c r="BK126" s="563"/>
      <c r="BL126" s="563"/>
      <c r="BM126" s="563"/>
      <c r="BN126" s="563"/>
      <c r="BO126" s="563"/>
      <c r="BP126" s="59" t="str">
        <f t="shared" si="79"/>
        <v/>
      </c>
      <c r="BQ126" s="56" t="str">
        <f t="shared" si="51"/>
        <v/>
      </c>
      <c r="BR126" s="236" t="str">
        <f t="shared" si="52"/>
        <v/>
      </c>
    </row>
    <row r="127" spans="1:70" x14ac:dyDescent="0.15">
      <c r="A127" s="62" t="str">
        <f>IF(C127="","",COUNTA($C$10:C127))</f>
        <v/>
      </c>
      <c r="B127" s="559"/>
      <c r="C127" s="559"/>
      <c r="D127" s="560"/>
      <c r="E127" s="560" t="s">
        <v>72</v>
      </c>
      <c r="F127" s="560"/>
      <c r="G127" s="559"/>
      <c r="H127" s="559"/>
      <c r="I127" s="561"/>
      <c r="J127" s="561"/>
      <c r="K127" s="53" t="str">
        <f t="shared" si="66"/>
        <v/>
      </c>
      <c r="L127" s="53" t="str">
        <f t="shared" si="67"/>
        <v/>
      </c>
      <c r="M127" s="53" t="str">
        <f t="shared" si="68"/>
        <v/>
      </c>
      <c r="N127" s="53" t="str">
        <f t="shared" si="69"/>
        <v/>
      </c>
      <c r="O127" s="562"/>
      <c r="P127" s="562"/>
      <c r="Q127" s="56" t="str">
        <f t="shared" si="70"/>
        <v/>
      </c>
      <c r="R127" s="563"/>
      <c r="S127" s="563"/>
      <c r="T127" s="563"/>
      <c r="U127" s="563"/>
      <c r="V127" s="563"/>
      <c r="W127" s="563"/>
      <c r="X127" s="59" t="str">
        <f t="shared" si="71"/>
        <v/>
      </c>
      <c r="Y127" s="235" t="str">
        <f t="shared" si="72"/>
        <v/>
      </c>
      <c r="Z127" s="230" t="str">
        <f t="shared" si="73"/>
        <v/>
      </c>
      <c r="AA127" s="104" t="str">
        <f t="shared" si="74"/>
        <v/>
      </c>
      <c r="AB127" s="104" t="str">
        <f t="shared" si="75"/>
        <v/>
      </c>
      <c r="AC127" s="104" t="str">
        <f t="shared" si="76"/>
        <v/>
      </c>
      <c r="AD127" s="107" t="str">
        <f t="shared" si="77"/>
        <v/>
      </c>
      <c r="AE127" s="564"/>
      <c r="AF127" s="105" t="str">
        <f t="shared" si="53"/>
        <v/>
      </c>
      <c r="AG127" s="105" t="str">
        <f t="shared" si="54"/>
        <v/>
      </c>
      <c r="AH127" s="105" t="str">
        <f>IF($AD127="","",HLOOKUP($AD127,'4.参照データ'!$B$5:$AD$14,8,FALSE)+1)</f>
        <v/>
      </c>
      <c r="AI127" s="105" t="str">
        <f>IF($AD127="","",HLOOKUP($AD127,'4.参照データ'!$B$5:$AD$14,10,FALSE)+AH127)</f>
        <v/>
      </c>
      <c r="AJ127" s="105" t="str">
        <f t="shared" si="55"/>
        <v/>
      </c>
      <c r="AK127" s="150" t="str">
        <f>IF($AD127="","",INDEX('3.洗い替え職務給表'!$B$6:$HW$56,MATCH('1.メイン'!$AG127,'3.洗い替え職務給表'!$B$6:$B$56,0),MATCH('1.メイン'!$AJ127,'3.洗い替え職務給表'!$B$6:$HW$6,0)))</f>
        <v/>
      </c>
      <c r="AL127" s="228" t="str">
        <f t="shared" si="56"/>
        <v/>
      </c>
      <c r="AM127" s="195" t="str">
        <f t="shared" si="48"/>
        <v/>
      </c>
      <c r="AN127" s="25" t="str">
        <f t="shared" si="57"/>
        <v/>
      </c>
      <c r="AO127" s="568"/>
      <c r="AP127" s="568"/>
      <c r="AQ127" s="66" t="str">
        <f t="shared" si="58"/>
        <v/>
      </c>
      <c r="AR127" s="66" t="str">
        <f>IF($C127="","",IF($AN127=$AQ127,"",IF(HLOOKUP($AQ127,'4.参照データ'!$B$5:$AD$14,4,FALSE)="",HLOOKUP($AQ127,'4.参照データ'!$B$5:$AD$14,5,FALSE),HLOOKUP($AQ127,'4.参照データ'!$B$5:$AD$14,4,FALSE))))</f>
        <v/>
      </c>
      <c r="AS127" s="66" t="str">
        <f t="shared" si="59"/>
        <v/>
      </c>
      <c r="AT127" s="27" t="str">
        <f>IF($AQ127="","",($AS127-HLOOKUP($AQ127,'4.参照データ'!$B$5:$AD$14,6,FALSE)))</f>
        <v/>
      </c>
      <c r="AU127" s="25" t="str">
        <f>IF($AQ127="","",IF($AO127="",$AG127,IF(ROUNDUP($AT127/HLOOKUP($AQ127,'4.参照データ'!$B$5:$AD$14,7,FALSE),0)&lt;=0,1,ROUNDUP($AT127/HLOOKUP($AQ127,'4.参照データ'!$B$5:$AD$14,7,FALSE),0)+1)))</f>
        <v/>
      </c>
      <c r="AV127" s="25" t="str">
        <f t="shared" si="60"/>
        <v/>
      </c>
      <c r="AW127" s="96" t="str">
        <f>IF($AQ127="","",($AV127-1)*HLOOKUP($AQ127,'4.参照データ'!$B$5:$AD$14,7,FALSE))</f>
        <v/>
      </c>
      <c r="AX127" s="27" t="str">
        <f t="shared" si="61"/>
        <v/>
      </c>
      <c r="AY127" s="25" t="str">
        <f>IF($AQ127="","",IF($AO127="",0,IF($AX127&lt;=0,0,ROUNDUP($AX127/HLOOKUP($AQ127,'4.参照データ'!$B$5:$AD$14,9,FALSE),0))))</f>
        <v/>
      </c>
      <c r="AZ127" s="25" t="str">
        <f t="shared" si="62"/>
        <v/>
      </c>
      <c r="BA127" s="25" t="str">
        <f t="shared" si="78"/>
        <v/>
      </c>
      <c r="BB127" s="25" t="str">
        <f>IF($AQ127="","",HLOOKUP($AQ127,'4.参照データ'!$B$5:$AD$14,8,FALSE)+1)</f>
        <v/>
      </c>
      <c r="BC127" s="25" t="str">
        <f>IF($AQ127="","",HLOOKUP($AQ127,'4.参照データ'!$B$5:$AD$14,10,FALSE)+BB127)</f>
        <v/>
      </c>
      <c r="BD127" s="25" t="str">
        <f t="shared" si="63"/>
        <v/>
      </c>
      <c r="BE127" s="25" t="str">
        <f t="shared" si="64"/>
        <v/>
      </c>
      <c r="BF127" s="25" t="str">
        <f t="shared" si="65"/>
        <v/>
      </c>
      <c r="BG127" s="25" t="str">
        <f t="shared" si="49"/>
        <v/>
      </c>
      <c r="BH127" s="28" t="str">
        <f>IF($AD127="","",INDEX('3.洗い替え職務給表'!$B$6:$HW$56,MATCH('1.メイン'!$BE127,'3.洗い替え職務給表'!$B$6:$B$56,0),MATCH('1.メイン'!$BG127,'3.洗い替え職務給表'!$B$6:$HW$6,0)))</f>
        <v/>
      </c>
      <c r="BI127" s="29" t="str">
        <f t="shared" si="50"/>
        <v/>
      </c>
      <c r="BJ127" s="563"/>
      <c r="BK127" s="563"/>
      <c r="BL127" s="563"/>
      <c r="BM127" s="563"/>
      <c r="BN127" s="563"/>
      <c r="BO127" s="563"/>
      <c r="BP127" s="59" t="str">
        <f t="shared" si="79"/>
        <v/>
      </c>
      <c r="BQ127" s="56" t="str">
        <f t="shared" si="51"/>
        <v/>
      </c>
      <c r="BR127" s="236" t="str">
        <f t="shared" si="52"/>
        <v/>
      </c>
    </row>
    <row r="128" spans="1:70" x14ac:dyDescent="0.15">
      <c r="A128" s="62" t="str">
        <f>IF(C128="","",COUNTA($C$10:C128))</f>
        <v/>
      </c>
      <c r="B128" s="559"/>
      <c r="C128" s="559"/>
      <c r="D128" s="560"/>
      <c r="E128" s="560" t="s">
        <v>72</v>
      </c>
      <c r="F128" s="560"/>
      <c r="G128" s="559"/>
      <c r="H128" s="559"/>
      <c r="I128" s="561"/>
      <c r="J128" s="561"/>
      <c r="K128" s="53" t="str">
        <f t="shared" si="66"/>
        <v/>
      </c>
      <c r="L128" s="53" t="str">
        <f t="shared" si="67"/>
        <v/>
      </c>
      <c r="M128" s="53" t="str">
        <f t="shared" si="68"/>
        <v/>
      </c>
      <c r="N128" s="53" t="str">
        <f t="shared" si="69"/>
        <v/>
      </c>
      <c r="O128" s="562"/>
      <c r="P128" s="562"/>
      <c r="Q128" s="56" t="str">
        <f t="shared" si="70"/>
        <v/>
      </c>
      <c r="R128" s="563"/>
      <c r="S128" s="563"/>
      <c r="T128" s="563"/>
      <c r="U128" s="563"/>
      <c r="V128" s="563"/>
      <c r="W128" s="563"/>
      <c r="X128" s="59" t="str">
        <f t="shared" si="71"/>
        <v/>
      </c>
      <c r="Y128" s="235" t="str">
        <f t="shared" si="72"/>
        <v/>
      </c>
      <c r="Z128" s="230" t="str">
        <f t="shared" si="73"/>
        <v/>
      </c>
      <c r="AA128" s="104" t="str">
        <f t="shared" si="74"/>
        <v/>
      </c>
      <c r="AB128" s="104" t="str">
        <f t="shared" si="75"/>
        <v/>
      </c>
      <c r="AC128" s="104" t="str">
        <f t="shared" si="76"/>
        <v/>
      </c>
      <c r="AD128" s="107" t="str">
        <f t="shared" si="77"/>
        <v/>
      </c>
      <c r="AE128" s="564"/>
      <c r="AF128" s="105" t="str">
        <f t="shared" si="53"/>
        <v/>
      </c>
      <c r="AG128" s="105" t="str">
        <f t="shared" si="54"/>
        <v/>
      </c>
      <c r="AH128" s="105" t="str">
        <f>IF($AD128="","",HLOOKUP($AD128,'4.参照データ'!$B$5:$AD$14,8,FALSE)+1)</f>
        <v/>
      </c>
      <c r="AI128" s="105" t="str">
        <f>IF($AD128="","",HLOOKUP($AD128,'4.参照データ'!$B$5:$AD$14,10,FALSE)+AH128)</f>
        <v/>
      </c>
      <c r="AJ128" s="105" t="str">
        <f t="shared" si="55"/>
        <v/>
      </c>
      <c r="AK128" s="150" t="str">
        <f>IF($AD128="","",INDEX('3.洗い替え職務給表'!$B$6:$HW$56,MATCH('1.メイン'!$AG128,'3.洗い替え職務給表'!$B$6:$B$56,0),MATCH('1.メイン'!$AJ128,'3.洗い替え職務給表'!$B$6:$HW$6,0)))</f>
        <v/>
      </c>
      <c r="AL128" s="228" t="str">
        <f t="shared" si="56"/>
        <v/>
      </c>
      <c r="AM128" s="195" t="str">
        <f t="shared" si="48"/>
        <v/>
      </c>
      <c r="AN128" s="25" t="str">
        <f t="shared" si="57"/>
        <v/>
      </c>
      <c r="AO128" s="568"/>
      <c r="AP128" s="568"/>
      <c r="AQ128" s="66" t="str">
        <f t="shared" si="58"/>
        <v/>
      </c>
      <c r="AR128" s="66" t="str">
        <f>IF($C128="","",IF($AN128=$AQ128,"",IF(HLOOKUP($AQ128,'4.参照データ'!$B$5:$AD$14,4,FALSE)="",HLOOKUP($AQ128,'4.参照データ'!$B$5:$AD$14,5,FALSE),HLOOKUP($AQ128,'4.参照データ'!$B$5:$AD$14,4,FALSE))))</f>
        <v/>
      </c>
      <c r="AS128" s="66" t="str">
        <f t="shared" si="59"/>
        <v/>
      </c>
      <c r="AT128" s="27" t="str">
        <f>IF($AQ128="","",($AS128-HLOOKUP($AQ128,'4.参照データ'!$B$5:$AD$14,6,FALSE)))</f>
        <v/>
      </c>
      <c r="AU128" s="25" t="str">
        <f>IF($AQ128="","",IF($AO128="",$AG128,IF(ROUNDUP($AT128/HLOOKUP($AQ128,'4.参照データ'!$B$5:$AD$14,7,FALSE),0)&lt;=0,1,ROUNDUP($AT128/HLOOKUP($AQ128,'4.参照データ'!$B$5:$AD$14,7,FALSE),0)+1)))</f>
        <v/>
      </c>
      <c r="AV128" s="25" t="str">
        <f t="shared" si="60"/>
        <v/>
      </c>
      <c r="AW128" s="96" t="str">
        <f>IF($AQ128="","",($AV128-1)*HLOOKUP($AQ128,'4.参照データ'!$B$5:$AD$14,7,FALSE))</f>
        <v/>
      </c>
      <c r="AX128" s="27" t="str">
        <f t="shared" si="61"/>
        <v/>
      </c>
      <c r="AY128" s="25" t="str">
        <f>IF($AQ128="","",IF($AO128="",0,IF($AX128&lt;=0,0,ROUNDUP($AX128/HLOOKUP($AQ128,'4.参照データ'!$B$5:$AD$14,9,FALSE),0))))</f>
        <v/>
      </c>
      <c r="AZ128" s="25" t="str">
        <f t="shared" si="62"/>
        <v/>
      </c>
      <c r="BA128" s="25" t="str">
        <f t="shared" si="78"/>
        <v/>
      </c>
      <c r="BB128" s="25" t="str">
        <f>IF($AQ128="","",HLOOKUP($AQ128,'4.参照データ'!$B$5:$AD$14,8,FALSE)+1)</f>
        <v/>
      </c>
      <c r="BC128" s="25" t="str">
        <f>IF($AQ128="","",HLOOKUP($AQ128,'4.参照データ'!$B$5:$AD$14,10,FALSE)+BB128)</f>
        <v/>
      </c>
      <c r="BD128" s="25" t="str">
        <f t="shared" si="63"/>
        <v/>
      </c>
      <c r="BE128" s="25" t="str">
        <f t="shared" si="64"/>
        <v/>
      </c>
      <c r="BF128" s="25" t="str">
        <f t="shared" si="65"/>
        <v/>
      </c>
      <c r="BG128" s="25" t="str">
        <f t="shared" si="49"/>
        <v/>
      </c>
      <c r="BH128" s="28" t="str">
        <f>IF($AD128="","",INDEX('3.洗い替え職務給表'!$B$6:$HW$56,MATCH('1.メイン'!$BE128,'3.洗い替え職務給表'!$B$6:$B$56,0),MATCH('1.メイン'!$BG128,'3.洗い替え職務給表'!$B$6:$HW$6,0)))</f>
        <v/>
      </c>
      <c r="BI128" s="29" t="str">
        <f t="shared" si="50"/>
        <v/>
      </c>
      <c r="BJ128" s="563"/>
      <c r="BK128" s="563"/>
      <c r="BL128" s="563"/>
      <c r="BM128" s="563"/>
      <c r="BN128" s="563"/>
      <c r="BO128" s="563"/>
      <c r="BP128" s="59" t="str">
        <f t="shared" si="79"/>
        <v/>
      </c>
      <c r="BQ128" s="56" t="str">
        <f t="shared" si="51"/>
        <v/>
      </c>
      <c r="BR128" s="236" t="str">
        <f t="shared" si="52"/>
        <v/>
      </c>
    </row>
    <row r="129" spans="1:70" x14ac:dyDescent="0.15">
      <c r="A129" s="62" t="str">
        <f>IF(C129="","",COUNTA($C$10:C129))</f>
        <v/>
      </c>
      <c r="B129" s="559"/>
      <c r="C129" s="559"/>
      <c r="D129" s="560"/>
      <c r="E129" s="560" t="s">
        <v>72</v>
      </c>
      <c r="F129" s="560"/>
      <c r="G129" s="559"/>
      <c r="H129" s="559"/>
      <c r="I129" s="561"/>
      <c r="J129" s="561"/>
      <c r="K129" s="53" t="str">
        <f t="shared" si="66"/>
        <v/>
      </c>
      <c r="L129" s="53" t="str">
        <f t="shared" si="67"/>
        <v/>
      </c>
      <c r="M129" s="53" t="str">
        <f t="shared" si="68"/>
        <v/>
      </c>
      <c r="N129" s="53" t="str">
        <f t="shared" si="69"/>
        <v/>
      </c>
      <c r="O129" s="562"/>
      <c r="P129" s="562"/>
      <c r="Q129" s="56" t="str">
        <f t="shared" si="70"/>
        <v/>
      </c>
      <c r="R129" s="563"/>
      <c r="S129" s="563"/>
      <c r="T129" s="563"/>
      <c r="U129" s="563"/>
      <c r="V129" s="563"/>
      <c r="W129" s="563"/>
      <c r="X129" s="59" t="str">
        <f t="shared" si="71"/>
        <v/>
      </c>
      <c r="Y129" s="235" t="str">
        <f t="shared" si="72"/>
        <v/>
      </c>
      <c r="Z129" s="230" t="str">
        <f t="shared" si="73"/>
        <v/>
      </c>
      <c r="AA129" s="104" t="str">
        <f t="shared" si="74"/>
        <v/>
      </c>
      <c r="AB129" s="104" t="str">
        <f t="shared" si="75"/>
        <v/>
      </c>
      <c r="AC129" s="104" t="str">
        <f t="shared" si="76"/>
        <v/>
      </c>
      <c r="AD129" s="107" t="str">
        <f t="shared" si="77"/>
        <v/>
      </c>
      <c r="AE129" s="564"/>
      <c r="AF129" s="105" t="str">
        <f t="shared" si="53"/>
        <v/>
      </c>
      <c r="AG129" s="105" t="str">
        <f t="shared" si="54"/>
        <v/>
      </c>
      <c r="AH129" s="105" t="str">
        <f>IF($AD129="","",HLOOKUP($AD129,'4.参照データ'!$B$5:$AD$14,8,FALSE)+1)</f>
        <v/>
      </c>
      <c r="AI129" s="105" t="str">
        <f>IF($AD129="","",HLOOKUP($AD129,'4.参照データ'!$B$5:$AD$14,10,FALSE)+AH129)</f>
        <v/>
      </c>
      <c r="AJ129" s="105" t="str">
        <f t="shared" si="55"/>
        <v/>
      </c>
      <c r="AK129" s="150" t="str">
        <f>IF($AD129="","",INDEX('3.洗い替え職務給表'!$B$6:$HW$56,MATCH('1.メイン'!$AG129,'3.洗い替え職務給表'!$B$6:$B$56,0),MATCH('1.メイン'!$AJ129,'3.洗い替え職務給表'!$B$6:$HW$6,0)))</f>
        <v/>
      </c>
      <c r="AL129" s="228" t="str">
        <f t="shared" si="56"/>
        <v/>
      </c>
      <c r="AM129" s="195" t="str">
        <f t="shared" si="48"/>
        <v/>
      </c>
      <c r="AN129" s="25" t="str">
        <f t="shared" si="57"/>
        <v/>
      </c>
      <c r="AO129" s="568"/>
      <c r="AP129" s="568"/>
      <c r="AQ129" s="66" t="str">
        <f t="shared" si="58"/>
        <v/>
      </c>
      <c r="AR129" s="66" t="str">
        <f>IF($C129="","",IF($AN129=$AQ129,"",IF(HLOOKUP($AQ129,'4.参照データ'!$B$5:$AD$14,4,FALSE)="",HLOOKUP($AQ129,'4.参照データ'!$B$5:$AD$14,5,FALSE),HLOOKUP($AQ129,'4.参照データ'!$B$5:$AD$14,4,FALSE))))</f>
        <v/>
      </c>
      <c r="AS129" s="66" t="str">
        <f t="shared" si="59"/>
        <v/>
      </c>
      <c r="AT129" s="27" t="str">
        <f>IF($AQ129="","",($AS129-HLOOKUP($AQ129,'4.参照データ'!$B$5:$AD$14,6,FALSE)))</f>
        <v/>
      </c>
      <c r="AU129" s="25" t="str">
        <f>IF($AQ129="","",IF($AO129="",$AG129,IF(ROUNDUP($AT129/HLOOKUP($AQ129,'4.参照データ'!$B$5:$AD$14,7,FALSE),0)&lt;=0,1,ROUNDUP($AT129/HLOOKUP($AQ129,'4.参照データ'!$B$5:$AD$14,7,FALSE),0)+1)))</f>
        <v/>
      </c>
      <c r="AV129" s="25" t="str">
        <f t="shared" si="60"/>
        <v/>
      </c>
      <c r="AW129" s="96" t="str">
        <f>IF($AQ129="","",($AV129-1)*HLOOKUP($AQ129,'4.参照データ'!$B$5:$AD$14,7,FALSE))</f>
        <v/>
      </c>
      <c r="AX129" s="27" t="str">
        <f t="shared" si="61"/>
        <v/>
      </c>
      <c r="AY129" s="25" t="str">
        <f>IF($AQ129="","",IF($AO129="",0,IF($AX129&lt;=0,0,ROUNDUP($AX129/HLOOKUP($AQ129,'4.参照データ'!$B$5:$AD$14,9,FALSE),0))))</f>
        <v/>
      </c>
      <c r="AZ129" s="25" t="str">
        <f t="shared" si="62"/>
        <v/>
      </c>
      <c r="BA129" s="25" t="str">
        <f t="shared" si="78"/>
        <v/>
      </c>
      <c r="BB129" s="25" t="str">
        <f>IF($AQ129="","",HLOOKUP($AQ129,'4.参照データ'!$B$5:$AD$14,8,FALSE)+1)</f>
        <v/>
      </c>
      <c r="BC129" s="25" t="str">
        <f>IF($AQ129="","",HLOOKUP($AQ129,'4.参照データ'!$B$5:$AD$14,10,FALSE)+BB129)</f>
        <v/>
      </c>
      <c r="BD129" s="25" t="str">
        <f t="shared" si="63"/>
        <v/>
      </c>
      <c r="BE129" s="25" t="str">
        <f t="shared" si="64"/>
        <v/>
      </c>
      <c r="BF129" s="25" t="str">
        <f t="shared" si="65"/>
        <v/>
      </c>
      <c r="BG129" s="25" t="str">
        <f t="shared" si="49"/>
        <v/>
      </c>
      <c r="BH129" s="28" t="str">
        <f>IF($AD129="","",INDEX('3.洗い替え職務給表'!$B$6:$HW$56,MATCH('1.メイン'!$BE129,'3.洗い替え職務給表'!$B$6:$B$56,0),MATCH('1.メイン'!$BG129,'3.洗い替え職務給表'!$B$6:$HW$6,0)))</f>
        <v/>
      </c>
      <c r="BI129" s="29" t="str">
        <f t="shared" si="50"/>
        <v/>
      </c>
      <c r="BJ129" s="563"/>
      <c r="BK129" s="563"/>
      <c r="BL129" s="563"/>
      <c r="BM129" s="563"/>
      <c r="BN129" s="563"/>
      <c r="BO129" s="563"/>
      <c r="BP129" s="59" t="str">
        <f t="shared" si="79"/>
        <v/>
      </c>
      <c r="BQ129" s="56" t="str">
        <f t="shared" si="51"/>
        <v/>
      </c>
      <c r="BR129" s="236" t="str">
        <f t="shared" si="52"/>
        <v/>
      </c>
    </row>
    <row r="130" spans="1:70" x14ac:dyDescent="0.15">
      <c r="A130" s="62" t="str">
        <f>IF(C130="","",COUNTA($C$10:C130))</f>
        <v/>
      </c>
      <c r="B130" s="559"/>
      <c r="C130" s="559"/>
      <c r="D130" s="560"/>
      <c r="E130" s="560" t="s">
        <v>72</v>
      </c>
      <c r="F130" s="560"/>
      <c r="G130" s="559"/>
      <c r="H130" s="559"/>
      <c r="I130" s="561"/>
      <c r="J130" s="561"/>
      <c r="K130" s="53" t="str">
        <f t="shared" si="66"/>
        <v/>
      </c>
      <c r="L130" s="53" t="str">
        <f t="shared" si="67"/>
        <v/>
      </c>
      <c r="M130" s="53" t="str">
        <f t="shared" si="68"/>
        <v/>
      </c>
      <c r="N130" s="53" t="str">
        <f t="shared" si="69"/>
        <v/>
      </c>
      <c r="O130" s="562"/>
      <c r="P130" s="562"/>
      <c r="Q130" s="56" t="str">
        <f t="shared" si="70"/>
        <v/>
      </c>
      <c r="R130" s="563"/>
      <c r="S130" s="563"/>
      <c r="T130" s="563"/>
      <c r="U130" s="563"/>
      <c r="V130" s="563"/>
      <c r="W130" s="563"/>
      <c r="X130" s="59" t="str">
        <f t="shared" si="71"/>
        <v/>
      </c>
      <c r="Y130" s="235" t="str">
        <f t="shared" si="72"/>
        <v/>
      </c>
      <c r="Z130" s="230" t="str">
        <f t="shared" si="73"/>
        <v/>
      </c>
      <c r="AA130" s="104" t="str">
        <f t="shared" si="74"/>
        <v/>
      </c>
      <c r="AB130" s="104" t="str">
        <f t="shared" si="75"/>
        <v/>
      </c>
      <c r="AC130" s="104" t="str">
        <f t="shared" si="76"/>
        <v/>
      </c>
      <c r="AD130" s="107" t="str">
        <f t="shared" si="77"/>
        <v/>
      </c>
      <c r="AE130" s="564"/>
      <c r="AF130" s="105" t="str">
        <f t="shared" si="53"/>
        <v/>
      </c>
      <c r="AG130" s="105" t="str">
        <f t="shared" si="54"/>
        <v/>
      </c>
      <c r="AH130" s="105" t="str">
        <f>IF($AD130="","",HLOOKUP($AD130,'4.参照データ'!$B$5:$AD$14,8,FALSE)+1)</f>
        <v/>
      </c>
      <c r="AI130" s="105" t="str">
        <f>IF($AD130="","",HLOOKUP($AD130,'4.参照データ'!$B$5:$AD$14,10,FALSE)+AH130)</f>
        <v/>
      </c>
      <c r="AJ130" s="105" t="str">
        <f t="shared" si="55"/>
        <v/>
      </c>
      <c r="AK130" s="150" t="str">
        <f>IF($AD130="","",INDEX('3.洗い替え職務給表'!$B$6:$HW$56,MATCH('1.メイン'!$AG130,'3.洗い替え職務給表'!$B$6:$B$56,0),MATCH('1.メイン'!$AJ130,'3.洗い替え職務給表'!$B$6:$HW$6,0)))</f>
        <v/>
      </c>
      <c r="AL130" s="228" t="str">
        <f t="shared" si="56"/>
        <v/>
      </c>
      <c r="AM130" s="195" t="str">
        <f t="shared" si="48"/>
        <v/>
      </c>
      <c r="AN130" s="25" t="str">
        <f t="shared" si="57"/>
        <v/>
      </c>
      <c r="AO130" s="568"/>
      <c r="AP130" s="568"/>
      <c r="AQ130" s="66" t="str">
        <f t="shared" si="58"/>
        <v/>
      </c>
      <c r="AR130" s="66" t="str">
        <f>IF($C130="","",IF($AN130=$AQ130,"",IF(HLOOKUP($AQ130,'4.参照データ'!$B$5:$AD$14,4,FALSE)="",HLOOKUP($AQ130,'4.参照データ'!$B$5:$AD$14,5,FALSE),HLOOKUP($AQ130,'4.参照データ'!$B$5:$AD$14,4,FALSE))))</f>
        <v/>
      </c>
      <c r="AS130" s="66" t="str">
        <f t="shared" si="59"/>
        <v/>
      </c>
      <c r="AT130" s="27" t="str">
        <f>IF($AQ130="","",($AS130-HLOOKUP($AQ130,'4.参照データ'!$B$5:$AD$14,6,FALSE)))</f>
        <v/>
      </c>
      <c r="AU130" s="25" t="str">
        <f>IF($AQ130="","",IF($AO130="",$AG130,IF(ROUNDUP($AT130/HLOOKUP($AQ130,'4.参照データ'!$B$5:$AD$14,7,FALSE),0)&lt;=0,1,ROUNDUP($AT130/HLOOKUP($AQ130,'4.参照データ'!$B$5:$AD$14,7,FALSE),0)+1)))</f>
        <v/>
      </c>
      <c r="AV130" s="25" t="str">
        <f t="shared" si="60"/>
        <v/>
      </c>
      <c r="AW130" s="96" t="str">
        <f>IF($AQ130="","",($AV130-1)*HLOOKUP($AQ130,'4.参照データ'!$B$5:$AD$14,7,FALSE))</f>
        <v/>
      </c>
      <c r="AX130" s="27" t="str">
        <f t="shared" si="61"/>
        <v/>
      </c>
      <c r="AY130" s="25" t="str">
        <f>IF($AQ130="","",IF($AO130="",0,IF($AX130&lt;=0,0,ROUNDUP($AX130/HLOOKUP($AQ130,'4.参照データ'!$B$5:$AD$14,9,FALSE),0))))</f>
        <v/>
      </c>
      <c r="AZ130" s="25" t="str">
        <f t="shared" si="62"/>
        <v/>
      </c>
      <c r="BA130" s="25" t="str">
        <f t="shared" si="78"/>
        <v/>
      </c>
      <c r="BB130" s="25" t="str">
        <f>IF($AQ130="","",HLOOKUP($AQ130,'4.参照データ'!$B$5:$AD$14,8,FALSE)+1)</f>
        <v/>
      </c>
      <c r="BC130" s="25" t="str">
        <f>IF($AQ130="","",HLOOKUP($AQ130,'4.参照データ'!$B$5:$AD$14,10,FALSE)+BB130)</f>
        <v/>
      </c>
      <c r="BD130" s="25" t="str">
        <f t="shared" si="63"/>
        <v/>
      </c>
      <c r="BE130" s="25" t="str">
        <f t="shared" si="64"/>
        <v/>
      </c>
      <c r="BF130" s="25" t="str">
        <f t="shared" si="65"/>
        <v/>
      </c>
      <c r="BG130" s="25" t="str">
        <f t="shared" si="49"/>
        <v/>
      </c>
      <c r="BH130" s="28" t="str">
        <f>IF($AD130="","",INDEX('3.洗い替え職務給表'!$B$6:$HW$56,MATCH('1.メイン'!$BE130,'3.洗い替え職務給表'!$B$6:$B$56,0),MATCH('1.メイン'!$BG130,'3.洗い替え職務給表'!$B$6:$HW$6,0)))</f>
        <v/>
      </c>
      <c r="BI130" s="29" t="str">
        <f t="shared" si="50"/>
        <v/>
      </c>
      <c r="BJ130" s="563"/>
      <c r="BK130" s="563"/>
      <c r="BL130" s="563"/>
      <c r="BM130" s="563"/>
      <c r="BN130" s="563"/>
      <c r="BO130" s="563"/>
      <c r="BP130" s="59" t="str">
        <f t="shared" si="79"/>
        <v/>
      </c>
      <c r="BQ130" s="56" t="str">
        <f t="shared" si="51"/>
        <v/>
      </c>
      <c r="BR130" s="236" t="str">
        <f t="shared" si="52"/>
        <v/>
      </c>
    </row>
    <row r="131" spans="1:70" x14ac:dyDescent="0.15">
      <c r="A131" s="62" t="str">
        <f>IF(C131="","",COUNTA($C$10:C131))</f>
        <v/>
      </c>
      <c r="B131" s="559"/>
      <c r="C131" s="559"/>
      <c r="D131" s="560"/>
      <c r="E131" s="560" t="s">
        <v>72</v>
      </c>
      <c r="F131" s="560"/>
      <c r="G131" s="559"/>
      <c r="H131" s="559"/>
      <c r="I131" s="561"/>
      <c r="J131" s="561"/>
      <c r="K131" s="53" t="str">
        <f t="shared" si="66"/>
        <v/>
      </c>
      <c r="L131" s="53" t="str">
        <f t="shared" si="67"/>
        <v/>
      </c>
      <c r="M131" s="53" t="str">
        <f t="shared" si="68"/>
        <v/>
      </c>
      <c r="N131" s="53" t="str">
        <f t="shared" si="69"/>
        <v/>
      </c>
      <c r="O131" s="562"/>
      <c r="P131" s="562"/>
      <c r="Q131" s="56" t="str">
        <f t="shared" si="70"/>
        <v/>
      </c>
      <c r="R131" s="563"/>
      <c r="S131" s="563"/>
      <c r="T131" s="563"/>
      <c r="U131" s="563"/>
      <c r="V131" s="563"/>
      <c r="W131" s="563"/>
      <c r="X131" s="59" t="str">
        <f t="shared" si="71"/>
        <v/>
      </c>
      <c r="Y131" s="235" t="str">
        <f t="shared" si="72"/>
        <v/>
      </c>
      <c r="Z131" s="230" t="str">
        <f t="shared" si="73"/>
        <v/>
      </c>
      <c r="AA131" s="104" t="str">
        <f t="shared" si="74"/>
        <v/>
      </c>
      <c r="AB131" s="104" t="str">
        <f t="shared" si="75"/>
        <v/>
      </c>
      <c r="AC131" s="104" t="str">
        <f t="shared" si="76"/>
        <v/>
      </c>
      <c r="AD131" s="107" t="str">
        <f t="shared" si="77"/>
        <v/>
      </c>
      <c r="AE131" s="564"/>
      <c r="AF131" s="105" t="str">
        <f t="shared" si="53"/>
        <v/>
      </c>
      <c r="AG131" s="105" t="str">
        <f t="shared" si="54"/>
        <v/>
      </c>
      <c r="AH131" s="105" t="str">
        <f>IF($AD131="","",HLOOKUP($AD131,'4.参照データ'!$B$5:$AD$14,8,FALSE)+1)</f>
        <v/>
      </c>
      <c r="AI131" s="105" t="str">
        <f>IF($AD131="","",HLOOKUP($AD131,'4.参照データ'!$B$5:$AD$14,10,FALSE)+AH131)</f>
        <v/>
      </c>
      <c r="AJ131" s="105" t="str">
        <f t="shared" si="55"/>
        <v/>
      </c>
      <c r="AK131" s="150" t="str">
        <f>IF($AD131="","",INDEX('3.洗い替え職務給表'!$B$6:$HW$56,MATCH('1.メイン'!$AG131,'3.洗い替え職務給表'!$B$6:$B$56,0),MATCH('1.メイン'!$AJ131,'3.洗い替え職務給表'!$B$6:$HW$6,0)))</f>
        <v/>
      </c>
      <c r="AL131" s="228" t="str">
        <f t="shared" si="56"/>
        <v/>
      </c>
      <c r="AM131" s="195" t="str">
        <f t="shared" si="48"/>
        <v/>
      </c>
      <c r="AN131" s="25" t="str">
        <f t="shared" si="57"/>
        <v/>
      </c>
      <c r="AO131" s="568"/>
      <c r="AP131" s="568"/>
      <c r="AQ131" s="66" t="str">
        <f t="shared" si="58"/>
        <v/>
      </c>
      <c r="AR131" s="66" t="str">
        <f>IF($C131="","",IF($AN131=$AQ131,"",IF(HLOOKUP($AQ131,'4.参照データ'!$B$5:$AD$14,4,FALSE)="",HLOOKUP($AQ131,'4.参照データ'!$B$5:$AD$14,5,FALSE),HLOOKUP($AQ131,'4.参照データ'!$B$5:$AD$14,4,FALSE))))</f>
        <v/>
      </c>
      <c r="AS131" s="66" t="str">
        <f t="shared" si="59"/>
        <v/>
      </c>
      <c r="AT131" s="27" t="str">
        <f>IF($AQ131="","",($AS131-HLOOKUP($AQ131,'4.参照データ'!$B$5:$AD$14,6,FALSE)))</f>
        <v/>
      </c>
      <c r="AU131" s="25" t="str">
        <f>IF($AQ131="","",IF($AO131="",$AG131,IF(ROUNDUP($AT131/HLOOKUP($AQ131,'4.参照データ'!$B$5:$AD$14,7,FALSE),0)&lt;=0,1,ROUNDUP($AT131/HLOOKUP($AQ131,'4.参照データ'!$B$5:$AD$14,7,FALSE),0)+1)))</f>
        <v/>
      </c>
      <c r="AV131" s="25" t="str">
        <f t="shared" si="60"/>
        <v/>
      </c>
      <c r="AW131" s="96" t="str">
        <f>IF($AQ131="","",($AV131-1)*HLOOKUP($AQ131,'4.参照データ'!$B$5:$AD$14,7,FALSE))</f>
        <v/>
      </c>
      <c r="AX131" s="27" t="str">
        <f t="shared" si="61"/>
        <v/>
      </c>
      <c r="AY131" s="25" t="str">
        <f>IF($AQ131="","",IF($AO131="",0,IF($AX131&lt;=0,0,ROUNDUP($AX131/HLOOKUP($AQ131,'4.参照データ'!$B$5:$AD$14,9,FALSE),0))))</f>
        <v/>
      </c>
      <c r="AZ131" s="25" t="str">
        <f t="shared" si="62"/>
        <v/>
      </c>
      <c r="BA131" s="25" t="str">
        <f t="shared" si="78"/>
        <v/>
      </c>
      <c r="BB131" s="25" t="str">
        <f>IF($AQ131="","",HLOOKUP($AQ131,'4.参照データ'!$B$5:$AD$14,8,FALSE)+1)</f>
        <v/>
      </c>
      <c r="BC131" s="25" t="str">
        <f>IF($AQ131="","",HLOOKUP($AQ131,'4.参照データ'!$B$5:$AD$14,10,FALSE)+BB131)</f>
        <v/>
      </c>
      <c r="BD131" s="25" t="str">
        <f t="shared" si="63"/>
        <v/>
      </c>
      <c r="BE131" s="25" t="str">
        <f t="shared" si="64"/>
        <v/>
      </c>
      <c r="BF131" s="25" t="str">
        <f t="shared" si="65"/>
        <v/>
      </c>
      <c r="BG131" s="25" t="str">
        <f t="shared" si="49"/>
        <v/>
      </c>
      <c r="BH131" s="28" t="str">
        <f>IF($AD131="","",INDEX('3.洗い替え職務給表'!$B$6:$HW$56,MATCH('1.メイン'!$BE131,'3.洗い替え職務給表'!$B$6:$B$56,0),MATCH('1.メイン'!$BG131,'3.洗い替え職務給表'!$B$6:$HW$6,0)))</f>
        <v/>
      </c>
      <c r="BI131" s="29" t="str">
        <f t="shared" si="50"/>
        <v/>
      </c>
      <c r="BJ131" s="563"/>
      <c r="BK131" s="563"/>
      <c r="BL131" s="563"/>
      <c r="BM131" s="563"/>
      <c r="BN131" s="563"/>
      <c r="BO131" s="563"/>
      <c r="BP131" s="59" t="str">
        <f t="shared" si="79"/>
        <v/>
      </c>
      <c r="BQ131" s="56" t="str">
        <f t="shared" si="51"/>
        <v/>
      </c>
      <c r="BR131" s="236" t="str">
        <f t="shared" si="52"/>
        <v/>
      </c>
    </row>
    <row r="132" spans="1:70" x14ac:dyDescent="0.15">
      <c r="A132" s="62" t="str">
        <f>IF(C132="","",COUNTA($C$10:C132))</f>
        <v/>
      </c>
      <c r="B132" s="559"/>
      <c r="C132" s="559"/>
      <c r="D132" s="560"/>
      <c r="E132" s="560" t="s">
        <v>72</v>
      </c>
      <c r="F132" s="560"/>
      <c r="G132" s="559"/>
      <c r="H132" s="559"/>
      <c r="I132" s="561"/>
      <c r="J132" s="561"/>
      <c r="K132" s="53" t="str">
        <f t="shared" si="66"/>
        <v/>
      </c>
      <c r="L132" s="53" t="str">
        <f t="shared" si="67"/>
        <v/>
      </c>
      <c r="M132" s="53" t="str">
        <f t="shared" si="68"/>
        <v/>
      </c>
      <c r="N132" s="53" t="str">
        <f t="shared" si="69"/>
        <v/>
      </c>
      <c r="O132" s="562"/>
      <c r="P132" s="562"/>
      <c r="Q132" s="56" t="str">
        <f t="shared" si="70"/>
        <v/>
      </c>
      <c r="R132" s="563"/>
      <c r="S132" s="563"/>
      <c r="T132" s="563"/>
      <c r="U132" s="563"/>
      <c r="V132" s="563"/>
      <c r="W132" s="563"/>
      <c r="X132" s="59" t="str">
        <f t="shared" si="71"/>
        <v/>
      </c>
      <c r="Y132" s="235" t="str">
        <f t="shared" si="72"/>
        <v/>
      </c>
      <c r="Z132" s="230" t="str">
        <f t="shared" si="73"/>
        <v/>
      </c>
      <c r="AA132" s="104" t="str">
        <f t="shared" si="74"/>
        <v/>
      </c>
      <c r="AB132" s="104" t="str">
        <f t="shared" si="75"/>
        <v/>
      </c>
      <c r="AC132" s="104" t="str">
        <f t="shared" si="76"/>
        <v/>
      </c>
      <c r="AD132" s="107" t="str">
        <f t="shared" si="77"/>
        <v/>
      </c>
      <c r="AE132" s="564"/>
      <c r="AF132" s="105" t="str">
        <f t="shared" si="53"/>
        <v/>
      </c>
      <c r="AG132" s="105" t="str">
        <f t="shared" si="54"/>
        <v/>
      </c>
      <c r="AH132" s="105" t="str">
        <f>IF($AD132="","",HLOOKUP($AD132,'4.参照データ'!$B$5:$AD$14,8,FALSE)+1)</f>
        <v/>
      </c>
      <c r="AI132" s="105" t="str">
        <f>IF($AD132="","",HLOOKUP($AD132,'4.参照データ'!$B$5:$AD$14,10,FALSE)+AH132)</f>
        <v/>
      </c>
      <c r="AJ132" s="105" t="str">
        <f t="shared" si="55"/>
        <v/>
      </c>
      <c r="AK132" s="150" t="str">
        <f>IF($AD132="","",INDEX('3.洗い替え職務給表'!$B$6:$HW$56,MATCH('1.メイン'!$AG132,'3.洗い替え職務給表'!$B$6:$B$56,0),MATCH('1.メイン'!$AJ132,'3.洗い替え職務給表'!$B$6:$HW$6,0)))</f>
        <v/>
      </c>
      <c r="AL132" s="228" t="str">
        <f t="shared" si="56"/>
        <v/>
      </c>
      <c r="AM132" s="195" t="str">
        <f t="shared" si="48"/>
        <v/>
      </c>
      <c r="AN132" s="25" t="str">
        <f t="shared" si="57"/>
        <v/>
      </c>
      <c r="AO132" s="568"/>
      <c r="AP132" s="568"/>
      <c r="AQ132" s="66" t="str">
        <f t="shared" si="58"/>
        <v/>
      </c>
      <c r="AR132" s="66" t="str">
        <f>IF($C132="","",IF($AN132=$AQ132,"",IF(HLOOKUP($AQ132,'4.参照データ'!$B$5:$AD$14,4,FALSE)="",HLOOKUP($AQ132,'4.参照データ'!$B$5:$AD$14,5,FALSE),HLOOKUP($AQ132,'4.参照データ'!$B$5:$AD$14,4,FALSE))))</f>
        <v/>
      </c>
      <c r="AS132" s="66" t="str">
        <f t="shared" si="59"/>
        <v/>
      </c>
      <c r="AT132" s="27" t="str">
        <f>IF($AQ132="","",($AS132-HLOOKUP($AQ132,'4.参照データ'!$B$5:$AD$14,6,FALSE)))</f>
        <v/>
      </c>
      <c r="AU132" s="25" t="str">
        <f>IF($AQ132="","",IF($AO132="",$AG132,IF(ROUNDUP($AT132/HLOOKUP($AQ132,'4.参照データ'!$B$5:$AD$14,7,FALSE),0)&lt;=0,1,ROUNDUP($AT132/HLOOKUP($AQ132,'4.参照データ'!$B$5:$AD$14,7,FALSE),0)+1)))</f>
        <v/>
      </c>
      <c r="AV132" s="25" t="str">
        <f t="shared" si="60"/>
        <v/>
      </c>
      <c r="AW132" s="96" t="str">
        <f>IF($AQ132="","",($AV132-1)*HLOOKUP($AQ132,'4.参照データ'!$B$5:$AD$14,7,FALSE))</f>
        <v/>
      </c>
      <c r="AX132" s="27" t="str">
        <f t="shared" si="61"/>
        <v/>
      </c>
      <c r="AY132" s="25" t="str">
        <f>IF($AQ132="","",IF($AO132="",0,IF($AX132&lt;=0,0,ROUNDUP($AX132/HLOOKUP($AQ132,'4.参照データ'!$B$5:$AD$14,9,FALSE),0))))</f>
        <v/>
      </c>
      <c r="AZ132" s="25" t="str">
        <f t="shared" si="62"/>
        <v/>
      </c>
      <c r="BA132" s="25" t="str">
        <f t="shared" si="78"/>
        <v/>
      </c>
      <c r="BB132" s="25" t="str">
        <f>IF($AQ132="","",HLOOKUP($AQ132,'4.参照データ'!$B$5:$AD$14,8,FALSE)+1)</f>
        <v/>
      </c>
      <c r="BC132" s="25" t="str">
        <f>IF($AQ132="","",HLOOKUP($AQ132,'4.参照データ'!$B$5:$AD$14,10,FALSE)+BB132)</f>
        <v/>
      </c>
      <c r="BD132" s="25" t="str">
        <f t="shared" si="63"/>
        <v/>
      </c>
      <c r="BE132" s="25" t="str">
        <f t="shared" si="64"/>
        <v/>
      </c>
      <c r="BF132" s="25" t="str">
        <f t="shared" si="65"/>
        <v/>
      </c>
      <c r="BG132" s="25" t="str">
        <f t="shared" si="49"/>
        <v/>
      </c>
      <c r="BH132" s="28" t="str">
        <f>IF($AD132="","",INDEX('3.洗い替え職務給表'!$B$6:$HW$56,MATCH('1.メイン'!$BE132,'3.洗い替え職務給表'!$B$6:$B$56,0),MATCH('1.メイン'!$BG132,'3.洗い替え職務給表'!$B$6:$HW$6,0)))</f>
        <v/>
      </c>
      <c r="BI132" s="29" t="str">
        <f t="shared" si="50"/>
        <v/>
      </c>
      <c r="BJ132" s="563"/>
      <c r="BK132" s="563"/>
      <c r="BL132" s="563"/>
      <c r="BM132" s="563"/>
      <c r="BN132" s="563"/>
      <c r="BO132" s="563"/>
      <c r="BP132" s="59" t="str">
        <f t="shared" si="79"/>
        <v/>
      </c>
      <c r="BQ132" s="56" t="str">
        <f t="shared" si="51"/>
        <v/>
      </c>
      <c r="BR132" s="236" t="str">
        <f t="shared" si="52"/>
        <v/>
      </c>
    </row>
    <row r="133" spans="1:70" x14ac:dyDescent="0.15">
      <c r="A133" s="62" t="str">
        <f>IF(C133="","",COUNTA($C$10:C133))</f>
        <v/>
      </c>
      <c r="B133" s="559"/>
      <c r="C133" s="559"/>
      <c r="D133" s="560"/>
      <c r="E133" s="560" t="s">
        <v>72</v>
      </c>
      <c r="F133" s="560"/>
      <c r="G133" s="559"/>
      <c r="H133" s="559"/>
      <c r="I133" s="561"/>
      <c r="J133" s="561"/>
      <c r="K133" s="53" t="str">
        <f t="shared" si="66"/>
        <v/>
      </c>
      <c r="L133" s="53" t="str">
        <f t="shared" si="67"/>
        <v/>
      </c>
      <c r="M133" s="53" t="str">
        <f t="shared" si="68"/>
        <v/>
      </c>
      <c r="N133" s="53" t="str">
        <f t="shared" si="69"/>
        <v/>
      </c>
      <c r="O133" s="562"/>
      <c r="P133" s="562"/>
      <c r="Q133" s="56" t="str">
        <f t="shared" si="70"/>
        <v/>
      </c>
      <c r="R133" s="563"/>
      <c r="S133" s="563"/>
      <c r="T133" s="563"/>
      <c r="U133" s="563"/>
      <c r="V133" s="563"/>
      <c r="W133" s="563"/>
      <c r="X133" s="59" t="str">
        <f t="shared" si="71"/>
        <v/>
      </c>
      <c r="Y133" s="235" t="str">
        <f t="shared" si="72"/>
        <v/>
      </c>
      <c r="Z133" s="230" t="str">
        <f t="shared" si="73"/>
        <v/>
      </c>
      <c r="AA133" s="104" t="str">
        <f t="shared" si="74"/>
        <v/>
      </c>
      <c r="AB133" s="104" t="str">
        <f t="shared" si="75"/>
        <v/>
      </c>
      <c r="AC133" s="104" t="str">
        <f t="shared" si="76"/>
        <v/>
      </c>
      <c r="AD133" s="107" t="str">
        <f t="shared" si="77"/>
        <v/>
      </c>
      <c r="AE133" s="564"/>
      <c r="AF133" s="105" t="str">
        <f t="shared" si="53"/>
        <v/>
      </c>
      <c r="AG133" s="105" t="str">
        <f t="shared" si="54"/>
        <v/>
      </c>
      <c r="AH133" s="105" t="str">
        <f>IF($AD133="","",HLOOKUP($AD133,'4.参照データ'!$B$5:$AD$14,8,FALSE)+1)</f>
        <v/>
      </c>
      <c r="AI133" s="105" t="str">
        <f>IF($AD133="","",HLOOKUP($AD133,'4.参照データ'!$B$5:$AD$14,10,FALSE)+AH133)</f>
        <v/>
      </c>
      <c r="AJ133" s="105" t="str">
        <f t="shared" si="55"/>
        <v/>
      </c>
      <c r="AK133" s="150" t="str">
        <f>IF($AD133="","",INDEX('3.洗い替え職務給表'!$B$6:$HW$56,MATCH('1.メイン'!$AG133,'3.洗い替え職務給表'!$B$6:$B$56,0),MATCH('1.メイン'!$AJ133,'3.洗い替え職務給表'!$B$6:$HW$6,0)))</f>
        <v/>
      </c>
      <c r="AL133" s="228" t="str">
        <f t="shared" si="56"/>
        <v/>
      </c>
      <c r="AM133" s="195" t="str">
        <f t="shared" si="48"/>
        <v/>
      </c>
      <c r="AN133" s="25" t="str">
        <f t="shared" si="57"/>
        <v/>
      </c>
      <c r="AO133" s="568"/>
      <c r="AP133" s="568"/>
      <c r="AQ133" s="66" t="str">
        <f t="shared" si="58"/>
        <v/>
      </c>
      <c r="AR133" s="66" t="str">
        <f>IF($C133="","",IF($AN133=$AQ133,"",IF(HLOOKUP($AQ133,'4.参照データ'!$B$5:$AD$14,4,FALSE)="",HLOOKUP($AQ133,'4.参照データ'!$B$5:$AD$14,5,FALSE),HLOOKUP($AQ133,'4.参照データ'!$B$5:$AD$14,4,FALSE))))</f>
        <v/>
      </c>
      <c r="AS133" s="66" t="str">
        <f t="shared" si="59"/>
        <v/>
      </c>
      <c r="AT133" s="27" t="str">
        <f>IF($AQ133="","",($AS133-HLOOKUP($AQ133,'4.参照データ'!$B$5:$AD$14,6,FALSE)))</f>
        <v/>
      </c>
      <c r="AU133" s="25" t="str">
        <f>IF($AQ133="","",IF($AO133="",$AG133,IF(ROUNDUP($AT133/HLOOKUP($AQ133,'4.参照データ'!$B$5:$AD$14,7,FALSE),0)&lt;=0,1,ROUNDUP($AT133/HLOOKUP($AQ133,'4.参照データ'!$B$5:$AD$14,7,FALSE),0)+1)))</f>
        <v/>
      </c>
      <c r="AV133" s="25" t="str">
        <f t="shared" si="60"/>
        <v/>
      </c>
      <c r="AW133" s="96" t="str">
        <f>IF($AQ133="","",($AV133-1)*HLOOKUP($AQ133,'4.参照データ'!$B$5:$AD$14,7,FALSE))</f>
        <v/>
      </c>
      <c r="AX133" s="27" t="str">
        <f t="shared" si="61"/>
        <v/>
      </c>
      <c r="AY133" s="25" t="str">
        <f>IF($AQ133="","",IF($AO133="",0,IF($AX133&lt;=0,0,ROUNDUP($AX133/HLOOKUP($AQ133,'4.参照データ'!$B$5:$AD$14,9,FALSE),0))))</f>
        <v/>
      </c>
      <c r="AZ133" s="25" t="str">
        <f t="shared" si="62"/>
        <v/>
      </c>
      <c r="BA133" s="25" t="str">
        <f t="shared" si="78"/>
        <v/>
      </c>
      <c r="BB133" s="25" t="str">
        <f>IF($AQ133="","",HLOOKUP($AQ133,'4.参照データ'!$B$5:$AD$14,8,FALSE)+1)</f>
        <v/>
      </c>
      <c r="BC133" s="25" t="str">
        <f>IF($AQ133="","",HLOOKUP($AQ133,'4.参照データ'!$B$5:$AD$14,10,FALSE)+BB133)</f>
        <v/>
      </c>
      <c r="BD133" s="25" t="str">
        <f t="shared" si="63"/>
        <v/>
      </c>
      <c r="BE133" s="25" t="str">
        <f t="shared" si="64"/>
        <v/>
      </c>
      <c r="BF133" s="25" t="str">
        <f t="shared" si="65"/>
        <v/>
      </c>
      <c r="BG133" s="25" t="str">
        <f t="shared" si="49"/>
        <v/>
      </c>
      <c r="BH133" s="28" t="str">
        <f>IF($AD133="","",INDEX('3.洗い替え職務給表'!$B$6:$HW$56,MATCH('1.メイン'!$BE133,'3.洗い替え職務給表'!$B$6:$B$56,0),MATCH('1.メイン'!$BG133,'3.洗い替え職務給表'!$B$6:$HW$6,0)))</f>
        <v/>
      </c>
      <c r="BI133" s="29" t="str">
        <f t="shared" si="50"/>
        <v/>
      </c>
      <c r="BJ133" s="563"/>
      <c r="BK133" s="563"/>
      <c r="BL133" s="563"/>
      <c r="BM133" s="563"/>
      <c r="BN133" s="563"/>
      <c r="BO133" s="563"/>
      <c r="BP133" s="59" t="str">
        <f t="shared" si="79"/>
        <v/>
      </c>
      <c r="BQ133" s="56" t="str">
        <f t="shared" si="51"/>
        <v/>
      </c>
      <c r="BR133" s="236" t="str">
        <f t="shared" si="52"/>
        <v/>
      </c>
    </row>
    <row r="134" spans="1:70" x14ac:dyDescent="0.15">
      <c r="A134" s="62" t="str">
        <f>IF(C134="","",COUNTA($C$10:C134))</f>
        <v/>
      </c>
      <c r="B134" s="559"/>
      <c r="C134" s="559"/>
      <c r="D134" s="560"/>
      <c r="E134" s="560" t="s">
        <v>72</v>
      </c>
      <c r="F134" s="560"/>
      <c r="G134" s="559"/>
      <c r="H134" s="559"/>
      <c r="I134" s="561"/>
      <c r="J134" s="561"/>
      <c r="K134" s="53" t="str">
        <f t="shared" si="66"/>
        <v/>
      </c>
      <c r="L134" s="53" t="str">
        <f t="shared" si="67"/>
        <v/>
      </c>
      <c r="M134" s="53" t="str">
        <f t="shared" si="68"/>
        <v/>
      </c>
      <c r="N134" s="53" t="str">
        <f t="shared" si="69"/>
        <v/>
      </c>
      <c r="O134" s="562"/>
      <c r="P134" s="562"/>
      <c r="Q134" s="56" t="str">
        <f t="shared" si="70"/>
        <v/>
      </c>
      <c r="R134" s="563"/>
      <c r="S134" s="563"/>
      <c r="T134" s="563"/>
      <c r="U134" s="563"/>
      <c r="V134" s="563"/>
      <c r="W134" s="563"/>
      <c r="X134" s="59" t="str">
        <f t="shared" si="71"/>
        <v/>
      </c>
      <c r="Y134" s="235" t="str">
        <f t="shared" si="72"/>
        <v/>
      </c>
      <c r="Z134" s="230" t="str">
        <f t="shared" si="73"/>
        <v/>
      </c>
      <c r="AA134" s="104" t="str">
        <f t="shared" si="74"/>
        <v/>
      </c>
      <c r="AB134" s="104" t="str">
        <f t="shared" si="75"/>
        <v/>
      </c>
      <c r="AC134" s="104" t="str">
        <f t="shared" si="76"/>
        <v/>
      </c>
      <c r="AD134" s="107" t="str">
        <f t="shared" si="77"/>
        <v/>
      </c>
      <c r="AE134" s="564"/>
      <c r="AF134" s="105" t="str">
        <f t="shared" si="53"/>
        <v/>
      </c>
      <c r="AG134" s="105" t="str">
        <f t="shared" si="54"/>
        <v/>
      </c>
      <c r="AH134" s="105" t="str">
        <f>IF($AD134="","",HLOOKUP($AD134,'4.参照データ'!$B$5:$AD$14,8,FALSE)+1)</f>
        <v/>
      </c>
      <c r="AI134" s="105" t="str">
        <f>IF($AD134="","",HLOOKUP($AD134,'4.参照データ'!$B$5:$AD$14,10,FALSE)+AH134)</f>
        <v/>
      </c>
      <c r="AJ134" s="105" t="str">
        <f t="shared" si="55"/>
        <v/>
      </c>
      <c r="AK134" s="150" t="str">
        <f>IF($AD134="","",INDEX('3.洗い替え職務給表'!$B$6:$HW$56,MATCH('1.メイン'!$AG134,'3.洗い替え職務給表'!$B$6:$B$56,0),MATCH('1.メイン'!$AJ134,'3.洗い替え職務給表'!$B$6:$HW$6,0)))</f>
        <v/>
      </c>
      <c r="AL134" s="228" t="str">
        <f t="shared" si="56"/>
        <v/>
      </c>
      <c r="AM134" s="195" t="str">
        <f t="shared" si="48"/>
        <v/>
      </c>
      <c r="AN134" s="25" t="str">
        <f t="shared" si="57"/>
        <v/>
      </c>
      <c r="AO134" s="568"/>
      <c r="AP134" s="568"/>
      <c r="AQ134" s="66" t="str">
        <f t="shared" si="58"/>
        <v/>
      </c>
      <c r="AR134" s="66" t="str">
        <f>IF($C134="","",IF($AN134=$AQ134,"",IF(HLOOKUP($AQ134,'4.参照データ'!$B$5:$AD$14,4,FALSE)="",HLOOKUP($AQ134,'4.参照データ'!$B$5:$AD$14,5,FALSE),HLOOKUP($AQ134,'4.参照データ'!$B$5:$AD$14,4,FALSE))))</f>
        <v/>
      </c>
      <c r="AS134" s="66" t="str">
        <f t="shared" si="59"/>
        <v/>
      </c>
      <c r="AT134" s="27" t="str">
        <f>IF($AQ134="","",($AS134-HLOOKUP($AQ134,'4.参照データ'!$B$5:$AD$14,6,FALSE)))</f>
        <v/>
      </c>
      <c r="AU134" s="25" t="str">
        <f>IF($AQ134="","",IF($AO134="",$AG134,IF(ROUNDUP($AT134/HLOOKUP($AQ134,'4.参照データ'!$B$5:$AD$14,7,FALSE),0)&lt;=0,1,ROUNDUP($AT134/HLOOKUP($AQ134,'4.参照データ'!$B$5:$AD$14,7,FALSE),0)+1)))</f>
        <v/>
      </c>
      <c r="AV134" s="25" t="str">
        <f t="shared" si="60"/>
        <v/>
      </c>
      <c r="AW134" s="96" t="str">
        <f>IF($AQ134="","",($AV134-1)*HLOOKUP($AQ134,'4.参照データ'!$B$5:$AD$14,7,FALSE))</f>
        <v/>
      </c>
      <c r="AX134" s="27" t="str">
        <f t="shared" si="61"/>
        <v/>
      </c>
      <c r="AY134" s="25" t="str">
        <f>IF($AQ134="","",IF($AO134="",0,IF($AX134&lt;=0,0,ROUNDUP($AX134/HLOOKUP($AQ134,'4.参照データ'!$B$5:$AD$14,9,FALSE),0))))</f>
        <v/>
      </c>
      <c r="AZ134" s="25" t="str">
        <f t="shared" si="62"/>
        <v/>
      </c>
      <c r="BA134" s="25" t="str">
        <f t="shared" si="78"/>
        <v/>
      </c>
      <c r="BB134" s="25" t="str">
        <f>IF($AQ134="","",HLOOKUP($AQ134,'4.参照データ'!$B$5:$AD$14,8,FALSE)+1)</f>
        <v/>
      </c>
      <c r="BC134" s="25" t="str">
        <f>IF($AQ134="","",HLOOKUP($AQ134,'4.参照データ'!$B$5:$AD$14,10,FALSE)+BB134)</f>
        <v/>
      </c>
      <c r="BD134" s="25" t="str">
        <f t="shared" si="63"/>
        <v/>
      </c>
      <c r="BE134" s="25" t="str">
        <f t="shared" si="64"/>
        <v/>
      </c>
      <c r="BF134" s="25" t="str">
        <f t="shared" si="65"/>
        <v/>
      </c>
      <c r="BG134" s="25" t="str">
        <f t="shared" si="49"/>
        <v/>
      </c>
      <c r="BH134" s="28" t="str">
        <f>IF($AD134="","",INDEX('3.洗い替え職務給表'!$B$6:$HW$56,MATCH('1.メイン'!$BE134,'3.洗い替え職務給表'!$B$6:$B$56,0),MATCH('1.メイン'!$BG134,'3.洗い替え職務給表'!$B$6:$HW$6,0)))</f>
        <v/>
      </c>
      <c r="BI134" s="29" t="str">
        <f t="shared" si="50"/>
        <v/>
      </c>
      <c r="BJ134" s="563"/>
      <c r="BK134" s="563"/>
      <c r="BL134" s="563"/>
      <c r="BM134" s="563"/>
      <c r="BN134" s="563"/>
      <c r="BO134" s="563"/>
      <c r="BP134" s="59" t="str">
        <f t="shared" si="79"/>
        <v/>
      </c>
      <c r="BQ134" s="56" t="str">
        <f t="shared" si="51"/>
        <v/>
      </c>
      <c r="BR134" s="236" t="str">
        <f t="shared" si="52"/>
        <v/>
      </c>
    </row>
    <row r="135" spans="1:70" x14ac:dyDescent="0.15">
      <c r="A135" s="62" t="str">
        <f>IF(C135="","",COUNTA($C$10:C135))</f>
        <v/>
      </c>
      <c r="B135" s="559"/>
      <c r="C135" s="559"/>
      <c r="D135" s="560"/>
      <c r="E135" s="560" t="s">
        <v>72</v>
      </c>
      <c r="F135" s="560"/>
      <c r="G135" s="559"/>
      <c r="H135" s="559"/>
      <c r="I135" s="561"/>
      <c r="J135" s="561"/>
      <c r="K135" s="53" t="str">
        <f t="shared" si="66"/>
        <v/>
      </c>
      <c r="L135" s="53" t="str">
        <f t="shared" si="67"/>
        <v/>
      </c>
      <c r="M135" s="53" t="str">
        <f t="shared" si="68"/>
        <v/>
      </c>
      <c r="N135" s="53" t="str">
        <f t="shared" si="69"/>
        <v/>
      </c>
      <c r="O135" s="562"/>
      <c r="P135" s="562"/>
      <c r="Q135" s="56" t="str">
        <f t="shared" si="70"/>
        <v/>
      </c>
      <c r="R135" s="563"/>
      <c r="S135" s="563"/>
      <c r="T135" s="563"/>
      <c r="U135" s="563"/>
      <c r="V135" s="563"/>
      <c r="W135" s="563"/>
      <c r="X135" s="59" t="str">
        <f t="shared" si="71"/>
        <v/>
      </c>
      <c r="Y135" s="235" t="str">
        <f t="shared" si="72"/>
        <v/>
      </c>
      <c r="Z135" s="230" t="str">
        <f t="shared" si="73"/>
        <v/>
      </c>
      <c r="AA135" s="104" t="str">
        <f t="shared" si="74"/>
        <v/>
      </c>
      <c r="AB135" s="104" t="str">
        <f t="shared" si="75"/>
        <v/>
      </c>
      <c r="AC135" s="104" t="str">
        <f t="shared" si="76"/>
        <v/>
      </c>
      <c r="AD135" s="107" t="str">
        <f t="shared" si="77"/>
        <v/>
      </c>
      <c r="AE135" s="564"/>
      <c r="AF135" s="105" t="str">
        <f t="shared" si="53"/>
        <v/>
      </c>
      <c r="AG135" s="105" t="str">
        <f t="shared" si="54"/>
        <v/>
      </c>
      <c r="AH135" s="105" t="str">
        <f>IF($AD135="","",HLOOKUP($AD135,'4.参照データ'!$B$5:$AD$14,8,FALSE)+1)</f>
        <v/>
      </c>
      <c r="AI135" s="105" t="str">
        <f>IF($AD135="","",HLOOKUP($AD135,'4.参照データ'!$B$5:$AD$14,10,FALSE)+AH135)</f>
        <v/>
      </c>
      <c r="AJ135" s="105" t="str">
        <f t="shared" si="55"/>
        <v/>
      </c>
      <c r="AK135" s="150" t="str">
        <f>IF($AD135="","",INDEX('3.洗い替え職務給表'!$B$6:$HW$56,MATCH('1.メイン'!$AG135,'3.洗い替え職務給表'!$B$6:$B$56,0),MATCH('1.メイン'!$AJ135,'3.洗い替え職務給表'!$B$6:$HW$6,0)))</f>
        <v/>
      </c>
      <c r="AL135" s="228" t="str">
        <f t="shared" si="56"/>
        <v/>
      </c>
      <c r="AM135" s="195" t="str">
        <f t="shared" si="48"/>
        <v/>
      </c>
      <c r="AN135" s="25" t="str">
        <f t="shared" si="57"/>
        <v/>
      </c>
      <c r="AO135" s="568"/>
      <c r="AP135" s="568"/>
      <c r="AQ135" s="66" t="str">
        <f t="shared" si="58"/>
        <v/>
      </c>
      <c r="AR135" s="66" t="str">
        <f>IF($C135="","",IF($AN135=$AQ135,"",IF(HLOOKUP($AQ135,'4.参照データ'!$B$5:$AD$14,4,FALSE)="",HLOOKUP($AQ135,'4.参照データ'!$B$5:$AD$14,5,FALSE),HLOOKUP($AQ135,'4.参照データ'!$B$5:$AD$14,4,FALSE))))</f>
        <v/>
      </c>
      <c r="AS135" s="66" t="str">
        <f t="shared" si="59"/>
        <v/>
      </c>
      <c r="AT135" s="27" t="str">
        <f>IF($AQ135="","",($AS135-HLOOKUP($AQ135,'4.参照データ'!$B$5:$AD$14,6,FALSE)))</f>
        <v/>
      </c>
      <c r="AU135" s="25" t="str">
        <f>IF($AQ135="","",IF($AO135="",$AG135,IF(ROUNDUP($AT135/HLOOKUP($AQ135,'4.参照データ'!$B$5:$AD$14,7,FALSE),0)&lt;=0,1,ROUNDUP($AT135/HLOOKUP($AQ135,'4.参照データ'!$B$5:$AD$14,7,FALSE),0)+1)))</f>
        <v/>
      </c>
      <c r="AV135" s="25" t="str">
        <f t="shared" si="60"/>
        <v/>
      </c>
      <c r="AW135" s="96" t="str">
        <f>IF($AQ135="","",($AV135-1)*HLOOKUP($AQ135,'4.参照データ'!$B$5:$AD$14,7,FALSE))</f>
        <v/>
      </c>
      <c r="AX135" s="27" t="str">
        <f t="shared" si="61"/>
        <v/>
      </c>
      <c r="AY135" s="25" t="str">
        <f>IF($AQ135="","",IF($AO135="",0,IF($AX135&lt;=0,0,ROUNDUP($AX135/HLOOKUP($AQ135,'4.参照データ'!$B$5:$AD$14,9,FALSE),0))))</f>
        <v/>
      </c>
      <c r="AZ135" s="25" t="str">
        <f t="shared" si="62"/>
        <v/>
      </c>
      <c r="BA135" s="25" t="str">
        <f t="shared" si="78"/>
        <v/>
      </c>
      <c r="BB135" s="25" t="str">
        <f>IF($AQ135="","",HLOOKUP($AQ135,'4.参照データ'!$B$5:$AD$14,8,FALSE)+1)</f>
        <v/>
      </c>
      <c r="BC135" s="25" t="str">
        <f>IF($AQ135="","",HLOOKUP($AQ135,'4.参照データ'!$B$5:$AD$14,10,FALSE)+BB135)</f>
        <v/>
      </c>
      <c r="BD135" s="25" t="str">
        <f t="shared" si="63"/>
        <v/>
      </c>
      <c r="BE135" s="25" t="str">
        <f t="shared" si="64"/>
        <v/>
      </c>
      <c r="BF135" s="25" t="str">
        <f t="shared" si="65"/>
        <v/>
      </c>
      <c r="BG135" s="25" t="str">
        <f t="shared" si="49"/>
        <v/>
      </c>
      <c r="BH135" s="28" t="str">
        <f>IF($AD135="","",INDEX('3.洗い替え職務給表'!$B$6:$HW$56,MATCH('1.メイン'!$BE135,'3.洗い替え職務給表'!$B$6:$B$56,0),MATCH('1.メイン'!$BG135,'3.洗い替え職務給表'!$B$6:$HW$6,0)))</f>
        <v/>
      </c>
      <c r="BI135" s="29" t="str">
        <f t="shared" si="50"/>
        <v/>
      </c>
      <c r="BJ135" s="563"/>
      <c r="BK135" s="563"/>
      <c r="BL135" s="563"/>
      <c r="BM135" s="563"/>
      <c r="BN135" s="563"/>
      <c r="BO135" s="563"/>
      <c r="BP135" s="59" t="str">
        <f t="shared" si="79"/>
        <v/>
      </c>
      <c r="BQ135" s="56" t="str">
        <f t="shared" si="51"/>
        <v/>
      </c>
      <c r="BR135" s="236" t="str">
        <f t="shared" si="52"/>
        <v/>
      </c>
    </row>
    <row r="136" spans="1:70" x14ac:dyDescent="0.15">
      <c r="A136" s="62" t="str">
        <f>IF(C136="","",COUNTA($C$10:C136))</f>
        <v/>
      </c>
      <c r="B136" s="559"/>
      <c r="C136" s="559"/>
      <c r="D136" s="560"/>
      <c r="E136" s="560" t="s">
        <v>72</v>
      </c>
      <c r="F136" s="560"/>
      <c r="G136" s="559"/>
      <c r="H136" s="559"/>
      <c r="I136" s="561"/>
      <c r="J136" s="561"/>
      <c r="K136" s="53" t="str">
        <f t="shared" si="66"/>
        <v/>
      </c>
      <c r="L136" s="53" t="str">
        <f t="shared" si="67"/>
        <v/>
      </c>
      <c r="M136" s="53" t="str">
        <f t="shared" si="68"/>
        <v/>
      </c>
      <c r="N136" s="53" t="str">
        <f t="shared" si="69"/>
        <v/>
      </c>
      <c r="O136" s="562"/>
      <c r="P136" s="562"/>
      <c r="Q136" s="56" t="str">
        <f t="shared" si="70"/>
        <v/>
      </c>
      <c r="R136" s="563"/>
      <c r="S136" s="563"/>
      <c r="T136" s="563"/>
      <c r="U136" s="563"/>
      <c r="V136" s="563"/>
      <c r="W136" s="563"/>
      <c r="X136" s="59" t="str">
        <f t="shared" si="71"/>
        <v/>
      </c>
      <c r="Y136" s="235" t="str">
        <f t="shared" si="72"/>
        <v/>
      </c>
      <c r="Z136" s="230" t="str">
        <f t="shared" si="73"/>
        <v/>
      </c>
      <c r="AA136" s="104" t="str">
        <f t="shared" si="74"/>
        <v/>
      </c>
      <c r="AB136" s="104" t="str">
        <f t="shared" si="75"/>
        <v/>
      </c>
      <c r="AC136" s="104" t="str">
        <f t="shared" si="76"/>
        <v/>
      </c>
      <c r="AD136" s="107" t="str">
        <f t="shared" si="77"/>
        <v/>
      </c>
      <c r="AE136" s="564"/>
      <c r="AF136" s="105" t="str">
        <f t="shared" si="53"/>
        <v/>
      </c>
      <c r="AG136" s="105" t="str">
        <f t="shared" si="54"/>
        <v/>
      </c>
      <c r="AH136" s="105" t="str">
        <f>IF($AD136="","",HLOOKUP($AD136,'4.参照データ'!$B$5:$AD$14,8,FALSE)+1)</f>
        <v/>
      </c>
      <c r="AI136" s="105" t="str">
        <f>IF($AD136="","",HLOOKUP($AD136,'4.参照データ'!$B$5:$AD$14,10,FALSE)+AH136)</f>
        <v/>
      </c>
      <c r="AJ136" s="105" t="str">
        <f t="shared" si="55"/>
        <v/>
      </c>
      <c r="AK136" s="150" t="str">
        <f>IF($AD136="","",INDEX('3.洗い替え職務給表'!$B$6:$HW$56,MATCH('1.メイン'!$AG136,'3.洗い替え職務給表'!$B$6:$B$56,0),MATCH('1.メイン'!$AJ136,'3.洗い替え職務給表'!$B$6:$HW$6,0)))</f>
        <v/>
      </c>
      <c r="AL136" s="228" t="str">
        <f t="shared" si="56"/>
        <v/>
      </c>
      <c r="AM136" s="195" t="str">
        <f t="shared" si="48"/>
        <v/>
      </c>
      <c r="AN136" s="25" t="str">
        <f t="shared" si="57"/>
        <v/>
      </c>
      <c r="AO136" s="568"/>
      <c r="AP136" s="568"/>
      <c r="AQ136" s="66" t="str">
        <f t="shared" si="58"/>
        <v/>
      </c>
      <c r="AR136" s="66" t="str">
        <f>IF($C136="","",IF($AN136=$AQ136,"",IF(HLOOKUP($AQ136,'4.参照データ'!$B$5:$AD$14,4,FALSE)="",HLOOKUP($AQ136,'4.参照データ'!$B$5:$AD$14,5,FALSE),HLOOKUP($AQ136,'4.参照データ'!$B$5:$AD$14,4,FALSE))))</f>
        <v/>
      </c>
      <c r="AS136" s="66" t="str">
        <f t="shared" si="59"/>
        <v/>
      </c>
      <c r="AT136" s="27" t="str">
        <f>IF($AQ136="","",($AS136-HLOOKUP($AQ136,'4.参照データ'!$B$5:$AD$14,6,FALSE)))</f>
        <v/>
      </c>
      <c r="AU136" s="25" t="str">
        <f>IF($AQ136="","",IF($AO136="",$AG136,IF(ROUNDUP($AT136/HLOOKUP($AQ136,'4.参照データ'!$B$5:$AD$14,7,FALSE),0)&lt;=0,1,ROUNDUP($AT136/HLOOKUP($AQ136,'4.参照データ'!$B$5:$AD$14,7,FALSE),0)+1)))</f>
        <v/>
      </c>
      <c r="AV136" s="25" t="str">
        <f t="shared" si="60"/>
        <v/>
      </c>
      <c r="AW136" s="96" t="str">
        <f>IF($AQ136="","",($AV136-1)*HLOOKUP($AQ136,'4.参照データ'!$B$5:$AD$14,7,FALSE))</f>
        <v/>
      </c>
      <c r="AX136" s="27" t="str">
        <f t="shared" si="61"/>
        <v/>
      </c>
      <c r="AY136" s="25" t="str">
        <f>IF($AQ136="","",IF($AO136="",0,IF($AX136&lt;=0,0,ROUNDUP($AX136/HLOOKUP($AQ136,'4.参照データ'!$B$5:$AD$14,9,FALSE),0))))</f>
        <v/>
      </c>
      <c r="AZ136" s="25" t="str">
        <f t="shared" si="62"/>
        <v/>
      </c>
      <c r="BA136" s="25" t="str">
        <f t="shared" si="78"/>
        <v/>
      </c>
      <c r="BB136" s="25" t="str">
        <f>IF($AQ136="","",HLOOKUP($AQ136,'4.参照データ'!$B$5:$AD$14,8,FALSE)+1)</f>
        <v/>
      </c>
      <c r="BC136" s="25" t="str">
        <f>IF($AQ136="","",HLOOKUP($AQ136,'4.参照データ'!$B$5:$AD$14,10,FALSE)+BB136)</f>
        <v/>
      </c>
      <c r="BD136" s="25" t="str">
        <f t="shared" si="63"/>
        <v/>
      </c>
      <c r="BE136" s="25" t="str">
        <f t="shared" si="64"/>
        <v/>
      </c>
      <c r="BF136" s="25" t="str">
        <f t="shared" si="65"/>
        <v/>
      </c>
      <c r="BG136" s="25" t="str">
        <f t="shared" si="49"/>
        <v/>
      </c>
      <c r="BH136" s="28" t="str">
        <f>IF($AD136="","",INDEX('3.洗い替え職務給表'!$B$6:$HW$56,MATCH('1.メイン'!$BE136,'3.洗い替え職務給表'!$B$6:$B$56,0),MATCH('1.メイン'!$BG136,'3.洗い替え職務給表'!$B$6:$HW$6,0)))</f>
        <v/>
      </c>
      <c r="BI136" s="29" t="str">
        <f t="shared" si="50"/>
        <v/>
      </c>
      <c r="BJ136" s="563"/>
      <c r="BK136" s="563"/>
      <c r="BL136" s="563"/>
      <c r="BM136" s="563"/>
      <c r="BN136" s="563"/>
      <c r="BO136" s="563"/>
      <c r="BP136" s="59" t="str">
        <f t="shared" si="79"/>
        <v/>
      </c>
      <c r="BQ136" s="56" t="str">
        <f t="shared" si="51"/>
        <v/>
      </c>
      <c r="BR136" s="236" t="str">
        <f t="shared" si="52"/>
        <v/>
      </c>
    </row>
    <row r="137" spans="1:70" x14ac:dyDescent="0.15">
      <c r="A137" s="62" t="str">
        <f>IF(C137="","",COUNTA($C$10:C137))</f>
        <v/>
      </c>
      <c r="B137" s="559"/>
      <c r="C137" s="559"/>
      <c r="D137" s="560"/>
      <c r="E137" s="560" t="s">
        <v>72</v>
      </c>
      <c r="F137" s="560"/>
      <c r="G137" s="559"/>
      <c r="H137" s="559"/>
      <c r="I137" s="561"/>
      <c r="J137" s="561"/>
      <c r="K137" s="53" t="str">
        <f t="shared" si="66"/>
        <v/>
      </c>
      <c r="L137" s="53" t="str">
        <f t="shared" si="67"/>
        <v/>
      </c>
      <c r="M137" s="53" t="str">
        <f t="shared" si="68"/>
        <v/>
      </c>
      <c r="N137" s="53" t="str">
        <f t="shared" si="69"/>
        <v/>
      </c>
      <c r="O137" s="562"/>
      <c r="P137" s="562"/>
      <c r="Q137" s="56" t="str">
        <f t="shared" si="70"/>
        <v/>
      </c>
      <c r="R137" s="563"/>
      <c r="S137" s="563"/>
      <c r="T137" s="563"/>
      <c r="U137" s="563"/>
      <c r="V137" s="563"/>
      <c r="W137" s="563"/>
      <c r="X137" s="59" t="str">
        <f t="shared" si="71"/>
        <v/>
      </c>
      <c r="Y137" s="235" t="str">
        <f t="shared" si="72"/>
        <v/>
      </c>
      <c r="Z137" s="230" t="str">
        <f t="shared" si="73"/>
        <v/>
      </c>
      <c r="AA137" s="104" t="str">
        <f t="shared" si="74"/>
        <v/>
      </c>
      <c r="AB137" s="104" t="str">
        <f t="shared" si="75"/>
        <v/>
      </c>
      <c r="AC137" s="104" t="str">
        <f t="shared" si="76"/>
        <v/>
      </c>
      <c r="AD137" s="107" t="str">
        <f t="shared" si="77"/>
        <v/>
      </c>
      <c r="AE137" s="564"/>
      <c r="AF137" s="105" t="str">
        <f t="shared" si="53"/>
        <v/>
      </c>
      <c r="AG137" s="105" t="str">
        <f t="shared" si="54"/>
        <v/>
      </c>
      <c r="AH137" s="105" t="str">
        <f>IF($AD137="","",HLOOKUP($AD137,'4.参照データ'!$B$5:$AD$14,8,FALSE)+1)</f>
        <v/>
      </c>
      <c r="AI137" s="105" t="str">
        <f>IF($AD137="","",HLOOKUP($AD137,'4.参照データ'!$B$5:$AD$14,10,FALSE)+AH137)</f>
        <v/>
      </c>
      <c r="AJ137" s="105" t="str">
        <f t="shared" si="55"/>
        <v/>
      </c>
      <c r="AK137" s="150" t="str">
        <f>IF($AD137="","",INDEX('3.洗い替え職務給表'!$B$6:$HW$56,MATCH('1.メイン'!$AG137,'3.洗い替え職務給表'!$B$6:$B$56,0),MATCH('1.メイン'!$AJ137,'3.洗い替え職務給表'!$B$6:$HW$6,0)))</f>
        <v/>
      </c>
      <c r="AL137" s="228" t="str">
        <f t="shared" si="56"/>
        <v/>
      </c>
      <c r="AM137" s="195" t="str">
        <f t="shared" si="48"/>
        <v/>
      </c>
      <c r="AN137" s="25" t="str">
        <f t="shared" si="57"/>
        <v/>
      </c>
      <c r="AO137" s="568"/>
      <c r="AP137" s="568"/>
      <c r="AQ137" s="66" t="str">
        <f t="shared" si="58"/>
        <v/>
      </c>
      <c r="AR137" s="66" t="str">
        <f>IF($C137="","",IF($AN137=$AQ137,"",IF(HLOOKUP($AQ137,'4.参照データ'!$B$5:$AD$14,4,FALSE)="",HLOOKUP($AQ137,'4.参照データ'!$B$5:$AD$14,5,FALSE),HLOOKUP($AQ137,'4.参照データ'!$B$5:$AD$14,4,FALSE))))</f>
        <v/>
      </c>
      <c r="AS137" s="66" t="str">
        <f t="shared" si="59"/>
        <v/>
      </c>
      <c r="AT137" s="27" t="str">
        <f>IF($AQ137="","",($AS137-HLOOKUP($AQ137,'4.参照データ'!$B$5:$AD$14,6,FALSE)))</f>
        <v/>
      </c>
      <c r="AU137" s="25" t="str">
        <f>IF($AQ137="","",IF($AO137="",$AG137,IF(ROUNDUP($AT137/HLOOKUP($AQ137,'4.参照データ'!$B$5:$AD$14,7,FALSE),0)&lt;=0,1,ROUNDUP($AT137/HLOOKUP($AQ137,'4.参照データ'!$B$5:$AD$14,7,FALSE),0)+1)))</f>
        <v/>
      </c>
      <c r="AV137" s="25" t="str">
        <f t="shared" si="60"/>
        <v/>
      </c>
      <c r="AW137" s="96" t="str">
        <f>IF($AQ137="","",($AV137-1)*HLOOKUP($AQ137,'4.参照データ'!$B$5:$AD$14,7,FALSE))</f>
        <v/>
      </c>
      <c r="AX137" s="27" t="str">
        <f t="shared" si="61"/>
        <v/>
      </c>
      <c r="AY137" s="25" t="str">
        <f>IF($AQ137="","",IF($AO137="",0,IF($AX137&lt;=0,0,ROUNDUP($AX137/HLOOKUP($AQ137,'4.参照データ'!$B$5:$AD$14,9,FALSE),0))))</f>
        <v/>
      </c>
      <c r="AZ137" s="25" t="str">
        <f t="shared" si="62"/>
        <v/>
      </c>
      <c r="BA137" s="25" t="str">
        <f t="shared" si="78"/>
        <v/>
      </c>
      <c r="BB137" s="25" t="str">
        <f>IF($AQ137="","",HLOOKUP($AQ137,'4.参照データ'!$B$5:$AD$14,8,FALSE)+1)</f>
        <v/>
      </c>
      <c r="BC137" s="25" t="str">
        <f>IF($AQ137="","",HLOOKUP($AQ137,'4.参照データ'!$B$5:$AD$14,10,FALSE)+BB137)</f>
        <v/>
      </c>
      <c r="BD137" s="25" t="str">
        <f t="shared" si="63"/>
        <v/>
      </c>
      <c r="BE137" s="25" t="str">
        <f t="shared" si="64"/>
        <v/>
      </c>
      <c r="BF137" s="25" t="str">
        <f t="shared" si="65"/>
        <v/>
      </c>
      <c r="BG137" s="25" t="str">
        <f t="shared" si="49"/>
        <v/>
      </c>
      <c r="BH137" s="28" t="str">
        <f>IF($AD137="","",INDEX('3.洗い替え職務給表'!$B$6:$HW$56,MATCH('1.メイン'!$BE137,'3.洗い替え職務給表'!$B$6:$B$56,0),MATCH('1.メイン'!$BG137,'3.洗い替え職務給表'!$B$6:$HW$6,0)))</f>
        <v/>
      </c>
      <c r="BI137" s="29" t="str">
        <f t="shared" si="50"/>
        <v/>
      </c>
      <c r="BJ137" s="563"/>
      <c r="BK137" s="563"/>
      <c r="BL137" s="563"/>
      <c r="BM137" s="563"/>
      <c r="BN137" s="563"/>
      <c r="BO137" s="563"/>
      <c r="BP137" s="59" t="str">
        <f t="shared" si="79"/>
        <v/>
      </c>
      <c r="BQ137" s="56" t="str">
        <f t="shared" si="51"/>
        <v/>
      </c>
      <c r="BR137" s="236" t="str">
        <f t="shared" si="52"/>
        <v/>
      </c>
    </row>
    <row r="138" spans="1:70" x14ac:dyDescent="0.15">
      <c r="A138" s="62" t="str">
        <f>IF(C138="","",COUNTA($C$10:C138))</f>
        <v/>
      </c>
      <c r="B138" s="559"/>
      <c r="C138" s="559"/>
      <c r="D138" s="560"/>
      <c r="E138" s="560" t="s">
        <v>72</v>
      </c>
      <c r="F138" s="560"/>
      <c r="G138" s="559"/>
      <c r="H138" s="559"/>
      <c r="I138" s="561"/>
      <c r="J138" s="561"/>
      <c r="K138" s="53" t="str">
        <f t="shared" si="66"/>
        <v/>
      </c>
      <c r="L138" s="53" t="str">
        <f t="shared" si="67"/>
        <v/>
      </c>
      <c r="M138" s="53" t="str">
        <f t="shared" si="68"/>
        <v/>
      </c>
      <c r="N138" s="53" t="str">
        <f t="shared" si="69"/>
        <v/>
      </c>
      <c r="O138" s="562"/>
      <c r="P138" s="562"/>
      <c r="Q138" s="56" t="str">
        <f t="shared" ref="Q138:Q169" si="80">IF($C138="","",SUM(O138:P138))</f>
        <v/>
      </c>
      <c r="R138" s="563"/>
      <c r="S138" s="563"/>
      <c r="T138" s="563"/>
      <c r="U138" s="563"/>
      <c r="V138" s="563"/>
      <c r="W138" s="563"/>
      <c r="X138" s="59" t="str">
        <f t="shared" ref="X138:X169" si="81">IF(C138="","",SUM(R138:W138))</f>
        <v/>
      </c>
      <c r="Y138" s="235" t="str">
        <f t="shared" ref="Y138:Y169" si="82">IF(C138="","",Q138+X138)</f>
        <v/>
      </c>
      <c r="Z138" s="230" t="str">
        <f t="shared" si="73"/>
        <v/>
      </c>
      <c r="AA138" s="104" t="str">
        <f t="shared" si="74"/>
        <v/>
      </c>
      <c r="AB138" s="104" t="str">
        <f t="shared" si="75"/>
        <v/>
      </c>
      <c r="AC138" s="104" t="str">
        <f t="shared" si="76"/>
        <v/>
      </c>
      <c r="AD138" s="107" t="str">
        <f t="shared" si="77"/>
        <v/>
      </c>
      <c r="AE138" s="564"/>
      <c r="AF138" s="105" t="str">
        <f t="shared" si="53"/>
        <v/>
      </c>
      <c r="AG138" s="105" t="str">
        <f t="shared" si="54"/>
        <v/>
      </c>
      <c r="AH138" s="105" t="str">
        <f>IF($AD138="","",HLOOKUP($AD138,'4.参照データ'!$B$5:$AD$14,8,FALSE)+1)</f>
        <v/>
      </c>
      <c r="AI138" s="105" t="str">
        <f>IF($AD138="","",HLOOKUP($AD138,'4.参照データ'!$B$5:$AD$14,10,FALSE)+AH138)</f>
        <v/>
      </c>
      <c r="AJ138" s="105" t="str">
        <f t="shared" si="55"/>
        <v/>
      </c>
      <c r="AK138" s="150" t="str">
        <f>IF($AD138="","",INDEX('3.洗い替え職務給表'!$B$6:$HW$56,MATCH('1.メイン'!$AG138,'3.洗い替え職務給表'!$B$6:$B$56,0),MATCH('1.メイン'!$AJ138,'3.洗い替え職務給表'!$B$6:$HW$6,0)))</f>
        <v/>
      </c>
      <c r="AL138" s="228" t="str">
        <f t="shared" si="56"/>
        <v/>
      </c>
      <c r="AM138" s="195" t="str">
        <f t="shared" ref="AM138:AM201" si="83">IF($C138="","",$AK138)</f>
        <v/>
      </c>
      <c r="AN138" s="25" t="str">
        <f t="shared" si="57"/>
        <v/>
      </c>
      <c r="AO138" s="568"/>
      <c r="AP138" s="568"/>
      <c r="AQ138" s="66" t="str">
        <f t="shared" si="58"/>
        <v/>
      </c>
      <c r="AR138" s="66" t="str">
        <f>IF($C138="","",IF($AN138=$AQ138,"",IF(HLOOKUP($AQ138,'4.参照データ'!$B$5:$AD$14,4,FALSE)="",HLOOKUP($AQ138,'4.参照データ'!$B$5:$AD$14,5,FALSE),HLOOKUP($AQ138,'4.参照データ'!$B$5:$AD$14,4,FALSE))))</f>
        <v/>
      </c>
      <c r="AS138" s="66" t="str">
        <f t="shared" si="59"/>
        <v/>
      </c>
      <c r="AT138" s="27" t="str">
        <f>IF($AQ138="","",($AS138-HLOOKUP($AQ138,'4.参照データ'!$B$5:$AD$14,6,FALSE)))</f>
        <v/>
      </c>
      <c r="AU138" s="25" t="str">
        <f>IF($AQ138="","",IF($AO138="",$AG138,IF(ROUNDUP($AT138/HLOOKUP($AQ138,'4.参照データ'!$B$5:$AD$14,7,FALSE),0)&lt;=0,1,ROUNDUP($AT138/HLOOKUP($AQ138,'4.参照データ'!$B$5:$AD$14,7,FALSE),0)+1)))</f>
        <v/>
      </c>
      <c r="AV138" s="25" t="str">
        <f t="shared" si="60"/>
        <v/>
      </c>
      <c r="AW138" s="96" t="str">
        <f>IF($AQ138="","",($AV138-1)*HLOOKUP($AQ138,'4.参照データ'!$B$5:$AD$14,7,FALSE))</f>
        <v/>
      </c>
      <c r="AX138" s="27" t="str">
        <f t="shared" si="61"/>
        <v/>
      </c>
      <c r="AY138" s="25" t="str">
        <f>IF($AQ138="","",IF($AO138="",0,IF($AX138&lt;=0,0,ROUNDUP($AX138/HLOOKUP($AQ138,'4.参照データ'!$B$5:$AD$14,9,FALSE),0))))</f>
        <v/>
      </c>
      <c r="AZ138" s="25" t="str">
        <f t="shared" si="62"/>
        <v/>
      </c>
      <c r="BA138" s="25" t="str">
        <f t="shared" si="78"/>
        <v/>
      </c>
      <c r="BB138" s="25" t="str">
        <f>IF($AQ138="","",HLOOKUP($AQ138,'4.参照データ'!$B$5:$AD$14,8,FALSE)+1)</f>
        <v/>
      </c>
      <c r="BC138" s="25" t="str">
        <f>IF($AQ138="","",HLOOKUP($AQ138,'4.参照データ'!$B$5:$AD$14,10,FALSE)+BB138)</f>
        <v/>
      </c>
      <c r="BD138" s="25" t="str">
        <f t="shared" si="63"/>
        <v/>
      </c>
      <c r="BE138" s="25" t="str">
        <f t="shared" si="64"/>
        <v/>
      </c>
      <c r="BF138" s="25" t="str">
        <f t="shared" si="65"/>
        <v/>
      </c>
      <c r="BG138" s="25" t="str">
        <f t="shared" ref="BG138:BG201" si="84">IF($AO138="",$AJ138,$BD138&amp;$BF138)</f>
        <v/>
      </c>
      <c r="BH138" s="28" t="str">
        <f>IF($AD138="","",INDEX('3.洗い替え職務給表'!$B$6:$HW$56,MATCH('1.メイン'!$BE138,'3.洗い替え職務給表'!$B$6:$B$56,0),MATCH('1.メイン'!$BG138,'3.洗い替え職務給表'!$B$6:$HW$6,0)))</f>
        <v/>
      </c>
      <c r="BI138" s="29" t="str">
        <f t="shared" ref="BI138:BI201" si="85">IF($AQ138="","",$BH138-$O138)</f>
        <v/>
      </c>
      <c r="BJ138" s="563"/>
      <c r="BK138" s="563"/>
      <c r="BL138" s="563"/>
      <c r="BM138" s="563"/>
      <c r="BN138" s="563"/>
      <c r="BO138" s="563"/>
      <c r="BP138" s="59" t="str">
        <f t="shared" si="79"/>
        <v/>
      </c>
      <c r="BQ138" s="56" t="str">
        <f t="shared" ref="BQ138:BQ201" si="86">IF($AQ138="","",$BH138+$BP138)</f>
        <v/>
      </c>
      <c r="BR138" s="236" t="str">
        <f t="shared" ref="BR138:BR201" si="87">IF($AQ138="","",$BQ138-$Y138)</f>
        <v/>
      </c>
    </row>
    <row r="139" spans="1:70" x14ac:dyDescent="0.15">
      <c r="A139" s="62" t="str">
        <f>IF(C139="","",COUNTA($C$10:C139))</f>
        <v/>
      </c>
      <c r="B139" s="559"/>
      <c r="C139" s="559"/>
      <c r="D139" s="560"/>
      <c r="E139" s="560" t="s">
        <v>72</v>
      </c>
      <c r="F139" s="560"/>
      <c r="G139" s="559"/>
      <c r="H139" s="559"/>
      <c r="I139" s="561"/>
      <c r="J139" s="561"/>
      <c r="K139" s="53" t="str">
        <f t="shared" si="66"/>
        <v/>
      </c>
      <c r="L139" s="53" t="str">
        <f t="shared" si="67"/>
        <v/>
      </c>
      <c r="M139" s="53" t="str">
        <f t="shared" si="68"/>
        <v/>
      </c>
      <c r="N139" s="53" t="str">
        <f t="shared" si="69"/>
        <v/>
      </c>
      <c r="O139" s="562"/>
      <c r="P139" s="562"/>
      <c r="Q139" s="56" t="str">
        <f t="shared" si="80"/>
        <v/>
      </c>
      <c r="R139" s="563"/>
      <c r="S139" s="563"/>
      <c r="T139" s="563"/>
      <c r="U139" s="563"/>
      <c r="V139" s="563"/>
      <c r="W139" s="563"/>
      <c r="X139" s="59" t="str">
        <f t="shared" si="81"/>
        <v/>
      </c>
      <c r="Y139" s="235" t="str">
        <f t="shared" si="82"/>
        <v/>
      </c>
      <c r="Z139" s="230" t="str">
        <f t="shared" si="73"/>
        <v/>
      </c>
      <c r="AA139" s="104" t="str">
        <f t="shared" si="74"/>
        <v/>
      </c>
      <c r="AB139" s="104" t="str">
        <f t="shared" si="75"/>
        <v/>
      </c>
      <c r="AC139" s="104" t="str">
        <f t="shared" si="76"/>
        <v/>
      </c>
      <c r="AD139" s="107" t="str">
        <f t="shared" si="77"/>
        <v/>
      </c>
      <c r="AE139" s="564"/>
      <c r="AF139" s="105" t="str">
        <f t="shared" ref="AF139:AF202" si="88">IF($AD139="","",IF($Z139&lt;$Z$6,$F139+$AE$4,IF($Z139&gt;=$Z$6,$F139+$AF$4)))</f>
        <v/>
      </c>
      <c r="AG139" s="105" t="str">
        <f t="shared" ref="AG139:AG202" si="89">IF($AD139="","",IF($AF139&gt;=$AI139,$AI139,$AF139))</f>
        <v/>
      </c>
      <c r="AH139" s="105" t="str">
        <f>IF($AD139="","",HLOOKUP($AD139,'4.参照データ'!$B$5:$AD$14,8,FALSE)+1)</f>
        <v/>
      </c>
      <c r="AI139" s="105" t="str">
        <f>IF($AD139="","",HLOOKUP($AD139,'4.参照データ'!$B$5:$AD$14,10,FALSE)+AH139)</f>
        <v/>
      </c>
      <c r="AJ139" s="105" t="str">
        <f t="shared" ref="AJ139:AJ202" si="90">IF($AD139="","",$AD139&amp;$AE139)</f>
        <v/>
      </c>
      <c r="AK139" s="150" t="str">
        <f>IF($AD139="","",INDEX('3.洗い替え職務給表'!$B$6:$HW$56,MATCH('1.メイン'!$AG139,'3.洗い替え職務給表'!$B$6:$B$56,0),MATCH('1.メイン'!$AJ139,'3.洗い替え職務給表'!$B$6:$HW$6,0)))</f>
        <v/>
      </c>
      <c r="AL139" s="228" t="str">
        <f t="shared" ref="AL139:AL202" si="91">IF($AD139="","",$AK139-$O139)</f>
        <v/>
      </c>
      <c r="AM139" s="195" t="str">
        <f t="shared" si="83"/>
        <v/>
      </c>
      <c r="AN139" s="25" t="str">
        <f t="shared" ref="AN139:AN202" si="92">IF($C139="","",$AD139)</f>
        <v/>
      </c>
      <c r="AO139" s="568"/>
      <c r="AP139" s="568"/>
      <c r="AQ139" s="66" t="str">
        <f t="shared" ref="AQ139:AQ202" si="93">IF(C139="","",IF($AN139="","",IF($AO139="",$AN139,$AO139)))</f>
        <v/>
      </c>
      <c r="AR139" s="66" t="str">
        <f>IF($C139="","",IF($AN139=$AQ139,"",IF(HLOOKUP($AQ139,'4.参照データ'!$B$5:$AD$14,4,FALSE)="",HLOOKUP($AQ139,'4.参照データ'!$B$5:$AD$14,5,FALSE),HLOOKUP($AQ139,'4.参照データ'!$B$5:$AD$14,4,FALSE))))</f>
        <v/>
      </c>
      <c r="AS139" s="66" t="str">
        <f t="shared" ref="AS139:AS202" si="94">IF($AM139="","",IF($AN139=$AQ139,$AM139,$AM139+$AR139))</f>
        <v/>
      </c>
      <c r="AT139" s="27" t="str">
        <f>IF($AQ139="","",($AS139-HLOOKUP($AQ139,'4.参照データ'!$B$5:$AD$14,6,FALSE)))</f>
        <v/>
      </c>
      <c r="AU139" s="25" t="str">
        <f>IF($AQ139="","",IF($AO139="",$AG139,IF(ROUNDUP($AT139/HLOOKUP($AQ139,'4.参照データ'!$B$5:$AD$14,7,FALSE),0)&lt;=0,1,ROUNDUP($AT139/HLOOKUP($AQ139,'4.参照データ'!$B$5:$AD$14,7,FALSE),0)+1)))</f>
        <v/>
      </c>
      <c r="AV139" s="25" t="str">
        <f t="shared" ref="AV139:AV202" si="95">IF($AQ139="","",IF($AO139="",$AG139,IF($AU139&lt;=0,1,IF($AU139&gt;=$BB139,$BB139,$AU139))))</f>
        <v/>
      </c>
      <c r="AW139" s="96" t="str">
        <f>IF($AQ139="","",($AV139-1)*HLOOKUP($AQ139,'4.参照データ'!$B$5:$AD$14,7,FALSE))</f>
        <v/>
      </c>
      <c r="AX139" s="27" t="str">
        <f t="shared" ref="AX139:AX202" si="96">IF($AQ139="","",$AT139-$AW139)</f>
        <v/>
      </c>
      <c r="AY139" s="25" t="str">
        <f>IF($AQ139="","",IF($AO139="",0,IF($AX139&lt;=0,0,ROUNDUP($AX139/HLOOKUP($AQ139,'4.参照データ'!$B$5:$AD$14,9,FALSE),0))))</f>
        <v/>
      </c>
      <c r="AZ139" s="25" t="str">
        <f t="shared" ref="AZ139:AZ202" si="97">IF($AQ139="","",IF($Z139&lt;$Z$6,0,IF(AND($Z139&gt;=$Z$6,$AP139=""),$AG139,$AP139)))</f>
        <v/>
      </c>
      <c r="BA139" s="25" t="str">
        <f t="shared" si="78"/>
        <v/>
      </c>
      <c r="BB139" s="25" t="str">
        <f>IF($AQ139="","",HLOOKUP($AQ139,'4.参照データ'!$B$5:$AD$14,8,FALSE)+1)</f>
        <v/>
      </c>
      <c r="BC139" s="25" t="str">
        <f>IF($AQ139="","",HLOOKUP($AQ139,'4.参照データ'!$B$5:$AD$14,10,FALSE)+BB139)</f>
        <v/>
      </c>
      <c r="BD139" s="25" t="str">
        <f t="shared" ref="BD139:BD202" si="98">$AQ139</f>
        <v/>
      </c>
      <c r="BE139" s="25" t="str">
        <f t="shared" ref="BE139:BE202" si="99">$BA139</f>
        <v/>
      </c>
      <c r="BF139" s="25" t="str">
        <f t="shared" ref="BF139:BF202" si="100">IF($AO139="","",$AG$5)</f>
        <v/>
      </c>
      <c r="BG139" s="25" t="str">
        <f t="shared" si="84"/>
        <v/>
      </c>
      <c r="BH139" s="28" t="str">
        <f>IF($AD139="","",INDEX('3.洗い替え職務給表'!$B$6:$HW$56,MATCH('1.メイン'!$BE139,'3.洗い替え職務給表'!$B$6:$B$56,0),MATCH('1.メイン'!$BG139,'3.洗い替え職務給表'!$B$6:$HW$6,0)))</f>
        <v/>
      </c>
      <c r="BI139" s="29" t="str">
        <f t="shared" si="85"/>
        <v/>
      </c>
      <c r="BJ139" s="563"/>
      <c r="BK139" s="563"/>
      <c r="BL139" s="563"/>
      <c r="BM139" s="563"/>
      <c r="BN139" s="563"/>
      <c r="BO139" s="563"/>
      <c r="BP139" s="59" t="str">
        <f t="shared" si="79"/>
        <v/>
      </c>
      <c r="BQ139" s="56" t="str">
        <f t="shared" si="86"/>
        <v/>
      </c>
      <c r="BR139" s="236" t="str">
        <f t="shared" si="87"/>
        <v/>
      </c>
    </row>
    <row r="140" spans="1:70" x14ac:dyDescent="0.15">
      <c r="A140" s="62" t="str">
        <f>IF(C140="","",COUNTA($C$10:C140))</f>
        <v/>
      </c>
      <c r="B140" s="559"/>
      <c r="C140" s="559"/>
      <c r="D140" s="560"/>
      <c r="E140" s="560" t="s">
        <v>72</v>
      </c>
      <c r="F140" s="560"/>
      <c r="G140" s="559"/>
      <c r="H140" s="559"/>
      <c r="I140" s="561"/>
      <c r="J140" s="561"/>
      <c r="K140" s="53" t="str">
        <f t="shared" ref="K140:K196" si="101">IF(I140="","",DATEDIF(I140-1,$K$6,"Y"))</f>
        <v/>
      </c>
      <c r="L140" s="53" t="str">
        <f t="shared" ref="L140:L196" si="102">IF(I140="","",DATEDIF(I140-1,$K$6,"YM"))</f>
        <v/>
      </c>
      <c r="M140" s="53" t="str">
        <f t="shared" ref="M140:M196" si="103">IF(J140="","",DATEDIF(J140-1,$K$6,"Y"))</f>
        <v/>
      </c>
      <c r="N140" s="53" t="str">
        <f t="shared" ref="N140:N196" si="104">IF(J140="","",DATEDIF(J140-1,$K$6,"YM"))</f>
        <v/>
      </c>
      <c r="O140" s="562"/>
      <c r="P140" s="562"/>
      <c r="Q140" s="56" t="str">
        <f t="shared" si="80"/>
        <v/>
      </c>
      <c r="R140" s="563"/>
      <c r="S140" s="563"/>
      <c r="T140" s="563"/>
      <c r="U140" s="563"/>
      <c r="V140" s="563"/>
      <c r="W140" s="563"/>
      <c r="X140" s="59" t="str">
        <f t="shared" si="81"/>
        <v/>
      </c>
      <c r="Y140" s="235" t="str">
        <f t="shared" si="82"/>
        <v/>
      </c>
      <c r="Z140" s="230" t="str">
        <f t="shared" si="73"/>
        <v/>
      </c>
      <c r="AA140" s="104" t="str">
        <f t="shared" si="74"/>
        <v/>
      </c>
      <c r="AB140" s="104" t="str">
        <f t="shared" si="75"/>
        <v/>
      </c>
      <c r="AC140" s="104" t="str">
        <f t="shared" si="76"/>
        <v/>
      </c>
      <c r="AD140" s="107" t="str">
        <f t="shared" si="77"/>
        <v/>
      </c>
      <c r="AE140" s="564"/>
      <c r="AF140" s="105" t="str">
        <f t="shared" si="88"/>
        <v/>
      </c>
      <c r="AG140" s="105" t="str">
        <f t="shared" si="89"/>
        <v/>
      </c>
      <c r="AH140" s="105" t="str">
        <f>IF($AD140="","",HLOOKUP($AD140,'4.参照データ'!$B$5:$AD$14,8,FALSE)+1)</f>
        <v/>
      </c>
      <c r="AI140" s="105" t="str">
        <f>IF($AD140="","",HLOOKUP($AD140,'4.参照データ'!$B$5:$AD$14,10,FALSE)+AH140)</f>
        <v/>
      </c>
      <c r="AJ140" s="105" t="str">
        <f t="shared" si="90"/>
        <v/>
      </c>
      <c r="AK140" s="150" t="str">
        <f>IF($AD140="","",INDEX('3.洗い替え職務給表'!$B$6:$HW$56,MATCH('1.メイン'!$AG140,'3.洗い替え職務給表'!$B$6:$B$56,0),MATCH('1.メイン'!$AJ140,'3.洗い替え職務給表'!$B$6:$HW$6,0)))</f>
        <v/>
      </c>
      <c r="AL140" s="228" t="str">
        <f t="shared" si="91"/>
        <v/>
      </c>
      <c r="AM140" s="195" t="str">
        <f t="shared" si="83"/>
        <v/>
      </c>
      <c r="AN140" s="25" t="str">
        <f t="shared" si="92"/>
        <v/>
      </c>
      <c r="AO140" s="568"/>
      <c r="AP140" s="568"/>
      <c r="AQ140" s="66" t="str">
        <f t="shared" si="93"/>
        <v/>
      </c>
      <c r="AR140" s="66" t="str">
        <f>IF($C140="","",IF($AN140=$AQ140,"",IF(HLOOKUP($AQ140,'4.参照データ'!$B$5:$AD$14,4,FALSE)="",HLOOKUP($AQ140,'4.参照データ'!$B$5:$AD$14,5,FALSE),HLOOKUP($AQ140,'4.参照データ'!$B$5:$AD$14,4,FALSE))))</f>
        <v/>
      </c>
      <c r="AS140" s="66" t="str">
        <f t="shared" si="94"/>
        <v/>
      </c>
      <c r="AT140" s="27" t="str">
        <f>IF($AQ140="","",($AS140-HLOOKUP($AQ140,'4.参照データ'!$B$5:$AD$14,6,FALSE)))</f>
        <v/>
      </c>
      <c r="AU140" s="25" t="str">
        <f>IF($AQ140="","",IF($AO140="",$AG140,IF(ROUNDUP($AT140/HLOOKUP($AQ140,'4.参照データ'!$B$5:$AD$14,7,FALSE),0)&lt;=0,1,ROUNDUP($AT140/HLOOKUP($AQ140,'4.参照データ'!$B$5:$AD$14,7,FALSE),0)+1)))</f>
        <v/>
      </c>
      <c r="AV140" s="25" t="str">
        <f t="shared" si="95"/>
        <v/>
      </c>
      <c r="AW140" s="96" t="str">
        <f>IF($AQ140="","",($AV140-1)*HLOOKUP($AQ140,'4.参照データ'!$B$5:$AD$14,7,FALSE))</f>
        <v/>
      </c>
      <c r="AX140" s="27" t="str">
        <f t="shared" si="96"/>
        <v/>
      </c>
      <c r="AY140" s="25" t="str">
        <f>IF($AQ140="","",IF($AO140="",0,IF($AX140&lt;=0,0,ROUNDUP($AX140/HLOOKUP($AQ140,'4.参照データ'!$B$5:$AD$14,9,FALSE),0))))</f>
        <v/>
      </c>
      <c r="AZ140" s="25" t="str">
        <f t="shared" si="97"/>
        <v/>
      </c>
      <c r="BA140" s="25" t="str">
        <f t="shared" si="78"/>
        <v/>
      </c>
      <c r="BB140" s="25" t="str">
        <f>IF($AQ140="","",HLOOKUP($AQ140,'4.参照データ'!$B$5:$AD$14,8,FALSE)+1)</f>
        <v/>
      </c>
      <c r="BC140" s="25" t="str">
        <f>IF($AQ140="","",HLOOKUP($AQ140,'4.参照データ'!$B$5:$AD$14,10,FALSE)+BB140)</f>
        <v/>
      </c>
      <c r="BD140" s="25" t="str">
        <f t="shared" si="98"/>
        <v/>
      </c>
      <c r="BE140" s="25" t="str">
        <f t="shared" si="99"/>
        <v/>
      </c>
      <c r="BF140" s="25" t="str">
        <f t="shared" si="100"/>
        <v/>
      </c>
      <c r="BG140" s="25" t="str">
        <f t="shared" si="84"/>
        <v/>
      </c>
      <c r="BH140" s="28" t="str">
        <f>IF($AD140="","",INDEX('3.洗い替え職務給表'!$B$6:$HW$56,MATCH('1.メイン'!$BE140,'3.洗い替え職務給表'!$B$6:$B$56,0),MATCH('1.メイン'!$BG140,'3.洗い替え職務給表'!$B$6:$HW$6,0)))</f>
        <v/>
      </c>
      <c r="BI140" s="29" t="str">
        <f t="shared" si="85"/>
        <v/>
      </c>
      <c r="BJ140" s="563"/>
      <c r="BK140" s="563"/>
      <c r="BL140" s="563"/>
      <c r="BM140" s="563"/>
      <c r="BN140" s="563"/>
      <c r="BO140" s="563"/>
      <c r="BP140" s="59" t="str">
        <f t="shared" si="79"/>
        <v/>
      </c>
      <c r="BQ140" s="56" t="str">
        <f t="shared" si="86"/>
        <v/>
      </c>
      <c r="BR140" s="236" t="str">
        <f t="shared" si="87"/>
        <v/>
      </c>
    </row>
    <row r="141" spans="1:70" x14ac:dyDescent="0.15">
      <c r="A141" s="62" t="str">
        <f>IF(C141="","",COUNTA($C$10:C141))</f>
        <v/>
      </c>
      <c r="B141" s="559"/>
      <c r="C141" s="559"/>
      <c r="D141" s="560"/>
      <c r="E141" s="560" t="s">
        <v>72</v>
      </c>
      <c r="F141" s="560"/>
      <c r="G141" s="559"/>
      <c r="H141" s="559"/>
      <c r="I141" s="561"/>
      <c r="J141" s="561"/>
      <c r="K141" s="53" t="str">
        <f t="shared" si="101"/>
        <v/>
      </c>
      <c r="L141" s="53" t="str">
        <f t="shared" si="102"/>
        <v/>
      </c>
      <c r="M141" s="53" t="str">
        <f t="shared" si="103"/>
        <v/>
      </c>
      <c r="N141" s="53" t="str">
        <f t="shared" si="104"/>
        <v/>
      </c>
      <c r="O141" s="562"/>
      <c r="P141" s="562"/>
      <c r="Q141" s="56" t="str">
        <f t="shared" si="80"/>
        <v/>
      </c>
      <c r="R141" s="563"/>
      <c r="S141" s="563"/>
      <c r="T141" s="563"/>
      <c r="U141" s="563"/>
      <c r="V141" s="563"/>
      <c r="W141" s="563"/>
      <c r="X141" s="59" t="str">
        <f t="shared" si="81"/>
        <v/>
      </c>
      <c r="Y141" s="235" t="str">
        <f t="shared" si="82"/>
        <v/>
      </c>
      <c r="Z141" s="230" t="str">
        <f t="shared" si="73"/>
        <v/>
      </c>
      <c r="AA141" s="104" t="str">
        <f t="shared" si="74"/>
        <v/>
      </c>
      <c r="AB141" s="104" t="str">
        <f t="shared" si="75"/>
        <v/>
      </c>
      <c r="AC141" s="104" t="str">
        <f t="shared" si="76"/>
        <v/>
      </c>
      <c r="AD141" s="107" t="str">
        <f t="shared" si="77"/>
        <v/>
      </c>
      <c r="AE141" s="564"/>
      <c r="AF141" s="105" t="str">
        <f t="shared" si="88"/>
        <v/>
      </c>
      <c r="AG141" s="105" t="str">
        <f t="shared" si="89"/>
        <v/>
      </c>
      <c r="AH141" s="105" t="str">
        <f>IF($AD141="","",HLOOKUP($AD141,'4.参照データ'!$B$5:$AD$14,8,FALSE)+1)</f>
        <v/>
      </c>
      <c r="AI141" s="105" t="str">
        <f>IF($AD141="","",HLOOKUP($AD141,'4.参照データ'!$B$5:$AD$14,10,FALSE)+AH141)</f>
        <v/>
      </c>
      <c r="AJ141" s="105" t="str">
        <f t="shared" si="90"/>
        <v/>
      </c>
      <c r="AK141" s="150" t="str">
        <f>IF($AD141="","",INDEX('3.洗い替え職務給表'!$B$6:$HW$56,MATCH('1.メイン'!$AG141,'3.洗い替え職務給表'!$B$6:$B$56,0),MATCH('1.メイン'!$AJ141,'3.洗い替え職務給表'!$B$6:$HW$6,0)))</f>
        <v/>
      </c>
      <c r="AL141" s="228" t="str">
        <f t="shared" si="91"/>
        <v/>
      </c>
      <c r="AM141" s="195" t="str">
        <f t="shared" si="83"/>
        <v/>
      </c>
      <c r="AN141" s="25" t="str">
        <f t="shared" si="92"/>
        <v/>
      </c>
      <c r="AO141" s="568"/>
      <c r="AP141" s="568"/>
      <c r="AQ141" s="66" t="str">
        <f t="shared" si="93"/>
        <v/>
      </c>
      <c r="AR141" s="66" t="str">
        <f>IF($C141="","",IF($AN141=$AQ141,"",IF(HLOOKUP($AQ141,'4.参照データ'!$B$5:$AD$14,4,FALSE)="",HLOOKUP($AQ141,'4.参照データ'!$B$5:$AD$14,5,FALSE),HLOOKUP($AQ141,'4.参照データ'!$B$5:$AD$14,4,FALSE))))</f>
        <v/>
      </c>
      <c r="AS141" s="66" t="str">
        <f t="shared" si="94"/>
        <v/>
      </c>
      <c r="AT141" s="27" t="str">
        <f>IF($AQ141="","",($AS141-HLOOKUP($AQ141,'4.参照データ'!$B$5:$AD$14,6,FALSE)))</f>
        <v/>
      </c>
      <c r="AU141" s="25" t="str">
        <f>IF($AQ141="","",IF($AO141="",$AG141,IF(ROUNDUP($AT141/HLOOKUP($AQ141,'4.参照データ'!$B$5:$AD$14,7,FALSE),0)&lt;=0,1,ROUNDUP($AT141/HLOOKUP($AQ141,'4.参照データ'!$B$5:$AD$14,7,FALSE),0)+1)))</f>
        <v/>
      </c>
      <c r="AV141" s="25" t="str">
        <f t="shared" si="95"/>
        <v/>
      </c>
      <c r="AW141" s="96" t="str">
        <f>IF($AQ141="","",($AV141-1)*HLOOKUP($AQ141,'4.参照データ'!$B$5:$AD$14,7,FALSE))</f>
        <v/>
      </c>
      <c r="AX141" s="27" t="str">
        <f t="shared" si="96"/>
        <v/>
      </c>
      <c r="AY141" s="25" t="str">
        <f>IF($AQ141="","",IF($AO141="",0,IF($AX141&lt;=0,0,ROUNDUP($AX141/HLOOKUP($AQ141,'4.参照データ'!$B$5:$AD$14,9,FALSE),0))))</f>
        <v/>
      </c>
      <c r="AZ141" s="25" t="str">
        <f t="shared" si="97"/>
        <v/>
      </c>
      <c r="BA141" s="25" t="str">
        <f t="shared" si="78"/>
        <v/>
      </c>
      <c r="BB141" s="25" t="str">
        <f>IF($AQ141="","",HLOOKUP($AQ141,'4.参照データ'!$B$5:$AD$14,8,FALSE)+1)</f>
        <v/>
      </c>
      <c r="BC141" s="25" t="str">
        <f>IF($AQ141="","",HLOOKUP($AQ141,'4.参照データ'!$B$5:$AD$14,10,FALSE)+BB141)</f>
        <v/>
      </c>
      <c r="BD141" s="25" t="str">
        <f t="shared" si="98"/>
        <v/>
      </c>
      <c r="BE141" s="25" t="str">
        <f t="shared" si="99"/>
        <v/>
      </c>
      <c r="BF141" s="25" t="str">
        <f t="shared" si="100"/>
        <v/>
      </c>
      <c r="BG141" s="25" t="str">
        <f t="shared" si="84"/>
        <v/>
      </c>
      <c r="BH141" s="28" t="str">
        <f>IF($AD141="","",INDEX('3.洗い替え職務給表'!$B$6:$HW$56,MATCH('1.メイン'!$BE141,'3.洗い替え職務給表'!$B$6:$B$56,0),MATCH('1.メイン'!$BG141,'3.洗い替え職務給表'!$B$6:$HW$6,0)))</f>
        <v/>
      </c>
      <c r="BI141" s="29" t="str">
        <f t="shared" si="85"/>
        <v/>
      </c>
      <c r="BJ141" s="563"/>
      <c r="BK141" s="563"/>
      <c r="BL141" s="563"/>
      <c r="BM141" s="563"/>
      <c r="BN141" s="563"/>
      <c r="BO141" s="563"/>
      <c r="BP141" s="59" t="str">
        <f t="shared" si="79"/>
        <v/>
      </c>
      <c r="BQ141" s="56" t="str">
        <f t="shared" si="86"/>
        <v/>
      </c>
      <c r="BR141" s="236" t="str">
        <f t="shared" si="87"/>
        <v/>
      </c>
    </row>
    <row r="142" spans="1:70" x14ac:dyDescent="0.15">
      <c r="A142" s="62" t="str">
        <f>IF(C142="","",COUNTA($C$10:C142))</f>
        <v/>
      </c>
      <c r="B142" s="559"/>
      <c r="C142" s="559"/>
      <c r="D142" s="560"/>
      <c r="E142" s="560" t="s">
        <v>72</v>
      </c>
      <c r="F142" s="560"/>
      <c r="G142" s="559"/>
      <c r="H142" s="559"/>
      <c r="I142" s="561"/>
      <c r="J142" s="561"/>
      <c r="K142" s="53" t="str">
        <f t="shared" si="101"/>
        <v/>
      </c>
      <c r="L142" s="53" t="str">
        <f t="shared" si="102"/>
        <v/>
      </c>
      <c r="M142" s="53" t="str">
        <f t="shared" si="103"/>
        <v/>
      </c>
      <c r="N142" s="53" t="str">
        <f t="shared" si="104"/>
        <v/>
      </c>
      <c r="O142" s="562"/>
      <c r="P142" s="562"/>
      <c r="Q142" s="56" t="str">
        <f t="shared" si="80"/>
        <v/>
      </c>
      <c r="R142" s="563"/>
      <c r="S142" s="563"/>
      <c r="T142" s="563"/>
      <c r="U142" s="563"/>
      <c r="V142" s="563"/>
      <c r="W142" s="563"/>
      <c r="X142" s="59" t="str">
        <f t="shared" si="81"/>
        <v/>
      </c>
      <c r="Y142" s="235" t="str">
        <f t="shared" si="82"/>
        <v/>
      </c>
      <c r="Z142" s="230" t="str">
        <f t="shared" si="73"/>
        <v/>
      </c>
      <c r="AA142" s="104" t="str">
        <f t="shared" si="74"/>
        <v/>
      </c>
      <c r="AB142" s="104" t="str">
        <f t="shared" si="75"/>
        <v/>
      </c>
      <c r="AC142" s="104" t="str">
        <f t="shared" si="76"/>
        <v/>
      </c>
      <c r="AD142" s="107" t="str">
        <f t="shared" si="77"/>
        <v/>
      </c>
      <c r="AE142" s="564"/>
      <c r="AF142" s="105" t="str">
        <f t="shared" si="88"/>
        <v/>
      </c>
      <c r="AG142" s="105" t="str">
        <f t="shared" si="89"/>
        <v/>
      </c>
      <c r="AH142" s="105" t="str">
        <f>IF($AD142="","",HLOOKUP($AD142,'4.参照データ'!$B$5:$AD$14,8,FALSE)+1)</f>
        <v/>
      </c>
      <c r="AI142" s="105" t="str">
        <f>IF($AD142="","",HLOOKUP($AD142,'4.参照データ'!$B$5:$AD$14,10,FALSE)+AH142)</f>
        <v/>
      </c>
      <c r="AJ142" s="105" t="str">
        <f t="shared" si="90"/>
        <v/>
      </c>
      <c r="AK142" s="150" t="str">
        <f>IF($AD142="","",INDEX('3.洗い替え職務給表'!$B$6:$HW$56,MATCH('1.メイン'!$AG142,'3.洗い替え職務給表'!$B$6:$B$56,0),MATCH('1.メイン'!$AJ142,'3.洗い替え職務給表'!$B$6:$HW$6,0)))</f>
        <v/>
      </c>
      <c r="AL142" s="228" t="str">
        <f t="shared" si="91"/>
        <v/>
      </c>
      <c r="AM142" s="195" t="str">
        <f t="shared" si="83"/>
        <v/>
      </c>
      <c r="AN142" s="25" t="str">
        <f t="shared" si="92"/>
        <v/>
      </c>
      <c r="AO142" s="568"/>
      <c r="AP142" s="568"/>
      <c r="AQ142" s="66" t="str">
        <f t="shared" si="93"/>
        <v/>
      </c>
      <c r="AR142" s="66" t="str">
        <f>IF($C142="","",IF($AN142=$AQ142,"",IF(HLOOKUP($AQ142,'4.参照データ'!$B$5:$AD$14,4,FALSE)="",HLOOKUP($AQ142,'4.参照データ'!$B$5:$AD$14,5,FALSE),HLOOKUP($AQ142,'4.参照データ'!$B$5:$AD$14,4,FALSE))))</f>
        <v/>
      </c>
      <c r="AS142" s="66" t="str">
        <f t="shared" si="94"/>
        <v/>
      </c>
      <c r="AT142" s="27" t="str">
        <f>IF($AQ142="","",($AS142-HLOOKUP($AQ142,'4.参照データ'!$B$5:$AD$14,6,FALSE)))</f>
        <v/>
      </c>
      <c r="AU142" s="25" t="str">
        <f>IF($AQ142="","",IF($AO142="",$AG142,IF(ROUNDUP($AT142/HLOOKUP($AQ142,'4.参照データ'!$B$5:$AD$14,7,FALSE),0)&lt;=0,1,ROUNDUP($AT142/HLOOKUP($AQ142,'4.参照データ'!$B$5:$AD$14,7,FALSE),0)+1)))</f>
        <v/>
      </c>
      <c r="AV142" s="25" t="str">
        <f t="shared" si="95"/>
        <v/>
      </c>
      <c r="AW142" s="96" t="str">
        <f>IF($AQ142="","",($AV142-1)*HLOOKUP($AQ142,'4.参照データ'!$B$5:$AD$14,7,FALSE))</f>
        <v/>
      </c>
      <c r="AX142" s="27" t="str">
        <f t="shared" si="96"/>
        <v/>
      </c>
      <c r="AY142" s="25" t="str">
        <f>IF($AQ142="","",IF($AO142="",0,IF($AX142&lt;=0,0,ROUNDUP($AX142/HLOOKUP($AQ142,'4.参照データ'!$B$5:$AD$14,9,FALSE),0))))</f>
        <v/>
      </c>
      <c r="AZ142" s="25" t="str">
        <f t="shared" si="97"/>
        <v/>
      </c>
      <c r="BA142" s="25" t="str">
        <f t="shared" si="78"/>
        <v/>
      </c>
      <c r="BB142" s="25" t="str">
        <f>IF($AQ142="","",HLOOKUP($AQ142,'4.参照データ'!$B$5:$AD$14,8,FALSE)+1)</f>
        <v/>
      </c>
      <c r="BC142" s="25" t="str">
        <f>IF($AQ142="","",HLOOKUP($AQ142,'4.参照データ'!$B$5:$AD$14,10,FALSE)+BB142)</f>
        <v/>
      </c>
      <c r="BD142" s="25" t="str">
        <f t="shared" si="98"/>
        <v/>
      </c>
      <c r="BE142" s="25" t="str">
        <f t="shared" si="99"/>
        <v/>
      </c>
      <c r="BF142" s="25" t="str">
        <f t="shared" si="100"/>
        <v/>
      </c>
      <c r="BG142" s="25" t="str">
        <f t="shared" si="84"/>
        <v/>
      </c>
      <c r="BH142" s="28" t="str">
        <f>IF($AD142="","",INDEX('3.洗い替え職務給表'!$B$6:$HW$56,MATCH('1.メイン'!$BE142,'3.洗い替え職務給表'!$B$6:$B$56,0),MATCH('1.メイン'!$BG142,'3.洗い替え職務給表'!$B$6:$HW$6,0)))</f>
        <v/>
      </c>
      <c r="BI142" s="29" t="str">
        <f t="shared" si="85"/>
        <v/>
      </c>
      <c r="BJ142" s="563"/>
      <c r="BK142" s="563"/>
      <c r="BL142" s="563"/>
      <c r="BM142" s="563"/>
      <c r="BN142" s="563"/>
      <c r="BO142" s="563"/>
      <c r="BP142" s="59" t="str">
        <f t="shared" si="79"/>
        <v/>
      </c>
      <c r="BQ142" s="56" t="str">
        <f t="shared" si="86"/>
        <v/>
      </c>
      <c r="BR142" s="236" t="str">
        <f t="shared" si="87"/>
        <v/>
      </c>
    </row>
    <row r="143" spans="1:70" x14ac:dyDescent="0.15">
      <c r="A143" s="62" t="str">
        <f>IF(C143="","",COUNTA($C$10:C143))</f>
        <v/>
      </c>
      <c r="B143" s="559"/>
      <c r="C143" s="559"/>
      <c r="D143" s="560"/>
      <c r="E143" s="560" t="s">
        <v>72</v>
      </c>
      <c r="F143" s="560"/>
      <c r="G143" s="559"/>
      <c r="H143" s="559"/>
      <c r="I143" s="561"/>
      <c r="J143" s="561"/>
      <c r="K143" s="53" t="str">
        <f t="shared" si="101"/>
        <v/>
      </c>
      <c r="L143" s="53" t="str">
        <f t="shared" si="102"/>
        <v/>
      </c>
      <c r="M143" s="53" t="str">
        <f t="shared" si="103"/>
        <v/>
      </c>
      <c r="N143" s="53" t="str">
        <f t="shared" si="104"/>
        <v/>
      </c>
      <c r="O143" s="562"/>
      <c r="P143" s="562"/>
      <c r="Q143" s="56" t="str">
        <f t="shared" si="80"/>
        <v/>
      </c>
      <c r="R143" s="563"/>
      <c r="S143" s="563"/>
      <c r="T143" s="563"/>
      <c r="U143" s="563"/>
      <c r="V143" s="563"/>
      <c r="W143" s="563"/>
      <c r="X143" s="59" t="str">
        <f t="shared" si="81"/>
        <v/>
      </c>
      <c r="Y143" s="235" t="str">
        <f t="shared" si="82"/>
        <v/>
      </c>
      <c r="Z143" s="230" t="str">
        <f t="shared" si="73"/>
        <v/>
      </c>
      <c r="AA143" s="104" t="str">
        <f t="shared" si="74"/>
        <v/>
      </c>
      <c r="AB143" s="104" t="str">
        <f t="shared" si="75"/>
        <v/>
      </c>
      <c r="AC143" s="104" t="str">
        <f t="shared" si="76"/>
        <v/>
      </c>
      <c r="AD143" s="107" t="str">
        <f t="shared" si="77"/>
        <v/>
      </c>
      <c r="AE143" s="564"/>
      <c r="AF143" s="105" t="str">
        <f t="shared" si="88"/>
        <v/>
      </c>
      <c r="AG143" s="105" t="str">
        <f t="shared" si="89"/>
        <v/>
      </c>
      <c r="AH143" s="105" t="str">
        <f>IF($AD143="","",HLOOKUP($AD143,'4.参照データ'!$B$5:$AD$14,8,FALSE)+1)</f>
        <v/>
      </c>
      <c r="AI143" s="105" t="str">
        <f>IF($AD143="","",HLOOKUP($AD143,'4.参照データ'!$B$5:$AD$14,10,FALSE)+AH143)</f>
        <v/>
      </c>
      <c r="AJ143" s="105" t="str">
        <f t="shared" si="90"/>
        <v/>
      </c>
      <c r="AK143" s="150" t="str">
        <f>IF($AD143="","",INDEX('3.洗い替え職務給表'!$B$6:$HW$56,MATCH('1.メイン'!$AG143,'3.洗い替え職務給表'!$B$6:$B$56,0),MATCH('1.メイン'!$AJ143,'3.洗い替え職務給表'!$B$6:$HW$6,0)))</f>
        <v/>
      </c>
      <c r="AL143" s="228" t="str">
        <f t="shared" si="91"/>
        <v/>
      </c>
      <c r="AM143" s="195" t="str">
        <f t="shared" si="83"/>
        <v/>
      </c>
      <c r="AN143" s="25" t="str">
        <f t="shared" si="92"/>
        <v/>
      </c>
      <c r="AO143" s="568"/>
      <c r="AP143" s="568"/>
      <c r="AQ143" s="66" t="str">
        <f t="shared" si="93"/>
        <v/>
      </c>
      <c r="AR143" s="66" t="str">
        <f>IF($C143="","",IF($AN143=$AQ143,"",IF(HLOOKUP($AQ143,'4.参照データ'!$B$5:$AD$14,4,FALSE)="",HLOOKUP($AQ143,'4.参照データ'!$B$5:$AD$14,5,FALSE),HLOOKUP($AQ143,'4.参照データ'!$B$5:$AD$14,4,FALSE))))</f>
        <v/>
      </c>
      <c r="AS143" s="66" t="str">
        <f t="shared" si="94"/>
        <v/>
      </c>
      <c r="AT143" s="27" t="str">
        <f>IF($AQ143="","",($AS143-HLOOKUP($AQ143,'4.参照データ'!$B$5:$AD$14,6,FALSE)))</f>
        <v/>
      </c>
      <c r="AU143" s="25" t="str">
        <f>IF($AQ143="","",IF($AO143="",$AG143,IF(ROUNDUP($AT143/HLOOKUP($AQ143,'4.参照データ'!$B$5:$AD$14,7,FALSE),0)&lt;=0,1,ROUNDUP($AT143/HLOOKUP($AQ143,'4.参照データ'!$B$5:$AD$14,7,FALSE),0)+1)))</f>
        <v/>
      </c>
      <c r="AV143" s="25" t="str">
        <f t="shared" si="95"/>
        <v/>
      </c>
      <c r="AW143" s="96" t="str">
        <f>IF($AQ143="","",($AV143-1)*HLOOKUP($AQ143,'4.参照データ'!$B$5:$AD$14,7,FALSE))</f>
        <v/>
      </c>
      <c r="AX143" s="27" t="str">
        <f t="shared" si="96"/>
        <v/>
      </c>
      <c r="AY143" s="25" t="str">
        <f>IF($AQ143="","",IF($AO143="",0,IF($AX143&lt;=0,0,ROUNDUP($AX143/HLOOKUP($AQ143,'4.参照データ'!$B$5:$AD$14,9,FALSE),0))))</f>
        <v/>
      </c>
      <c r="AZ143" s="25" t="str">
        <f t="shared" si="97"/>
        <v/>
      </c>
      <c r="BA143" s="25" t="str">
        <f t="shared" si="78"/>
        <v/>
      </c>
      <c r="BB143" s="25" t="str">
        <f>IF($AQ143="","",HLOOKUP($AQ143,'4.参照データ'!$B$5:$AD$14,8,FALSE)+1)</f>
        <v/>
      </c>
      <c r="BC143" s="25" t="str">
        <f>IF($AQ143="","",HLOOKUP($AQ143,'4.参照データ'!$B$5:$AD$14,10,FALSE)+BB143)</f>
        <v/>
      </c>
      <c r="BD143" s="25" t="str">
        <f t="shared" si="98"/>
        <v/>
      </c>
      <c r="BE143" s="25" t="str">
        <f t="shared" si="99"/>
        <v/>
      </c>
      <c r="BF143" s="25" t="str">
        <f t="shared" si="100"/>
        <v/>
      </c>
      <c r="BG143" s="25" t="str">
        <f t="shared" si="84"/>
        <v/>
      </c>
      <c r="BH143" s="28" t="str">
        <f>IF($AD143="","",INDEX('3.洗い替え職務給表'!$B$6:$HW$56,MATCH('1.メイン'!$BE143,'3.洗い替え職務給表'!$B$6:$B$56,0),MATCH('1.メイン'!$BG143,'3.洗い替え職務給表'!$B$6:$HW$6,0)))</f>
        <v/>
      </c>
      <c r="BI143" s="29" t="str">
        <f t="shared" si="85"/>
        <v/>
      </c>
      <c r="BJ143" s="563"/>
      <c r="BK143" s="563"/>
      <c r="BL143" s="563"/>
      <c r="BM143" s="563"/>
      <c r="BN143" s="563"/>
      <c r="BO143" s="563"/>
      <c r="BP143" s="59" t="str">
        <f t="shared" si="79"/>
        <v/>
      </c>
      <c r="BQ143" s="56" t="str">
        <f t="shared" si="86"/>
        <v/>
      </c>
      <c r="BR143" s="236" t="str">
        <f t="shared" si="87"/>
        <v/>
      </c>
    </row>
    <row r="144" spans="1:70" x14ac:dyDescent="0.15">
      <c r="A144" s="62" t="str">
        <f>IF(C144="","",COUNTA($C$10:C144))</f>
        <v/>
      </c>
      <c r="B144" s="559"/>
      <c r="C144" s="559"/>
      <c r="D144" s="560"/>
      <c r="E144" s="560" t="s">
        <v>72</v>
      </c>
      <c r="F144" s="560"/>
      <c r="G144" s="559"/>
      <c r="H144" s="559"/>
      <c r="I144" s="561"/>
      <c r="J144" s="561"/>
      <c r="K144" s="53" t="str">
        <f t="shared" si="101"/>
        <v/>
      </c>
      <c r="L144" s="53" t="str">
        <f t="shared" si="102"/>
        <v/>
      </c>
      <c r="M144" s="53" t="str">
        <f t="shared" si="103"/>
        <v/>
      </c>
      <c r="N144" s="53" t="str">
        <f t="shared" si="104"/>
        <v/>
      </c>
      <c r="O144" s="562"/>
      <c r="P144" s="562"/>
      <c r="Q144" s="56" t="str">
        <f t="shared" si="80"/>
        <v/>
      </c>
      <c r="R144" s="563"/>
      <c r="S144" s="563"/>
      <c r="T144" s="563"/>
      <c r="U144" s="563"/>
      <c r="V144" s="563"/>
      <c r="W144" s="563"/>
      <c r="X144" s="59" t="str">
        <f t="shared" si="81"/>
        <v/>
      </c>
      <c r="Y144" s="235" t="str">
        <f t="shared" si="82"/>
        <v/>
      </c>
      <c r="Z144" s="230" t="str">
        <f t="shared" si="73"/>
        <v/>
      </c>
      <c r="AA144" s="104" t="str">
        <f t="shared" si="74"/>
        <v/>
      </c>
      <c r="AB144" s="104" t="str">
        <f t="shared" si="75"/>
        <v/>
      </c>
      <c r="AC144" s="104" t="str">
        <f t="shared" si="76"/>
        <v/>
      </c>
      <c r="AD144" s="107" t="str">
        <f t="shared" si="77"/>
        <v/>
      </c>
      <c r="AE144" s="564"/>
      <c r="AF144" s="105" t="str">
        <f t="shared" si="88"/>
        <v/>
      </c>
      <c r="AG144" s="105" t="str">
        <f t="shared" si="89"/>
        <v/>
      </c>
      <c r="AH144" s="105" t="str">
        <f>IF($AD144="","",HLOOKUP($AD144,'4.参照データ'!$B$5:$AD$14,8,FALSE)+1)</f>
        <v/>
      </c>
      <c r="AI144" s="105" t="str">
        <f>IF($AD144="","",HLOOKUP($AD144,'4.参照データ'!$B$5:$AD$14,10,FALSE)+AH144)</f>
        <v/>
      </c>
      <c r="AJ144" s="105" t="str">
        <f t="shared" si="90"/>
        <v/>
      </c>
      <c r="AK144" s="150" t="str">
        <f>IF($AD144="","",INDEX('3.洗い替え職務給表'!$B$6:$HW$56,MATCH('1.メイン'!$AG144,'3.洗い替え職務給表'!$B$6:$B$56,0),MATCH('1.メイン'!$AJ144,'3.洗い替え職務給表'!$B$6:$HW$6,0)))</f>
        <v/>
      </c>
      <c r="AL144" s="228" t="str">
        <f t="shared" si="91"/>
        <v/>
      </c>
      <c r="AM144" s="195" t="str">
        <f t="shared" si="83"/>
        <v/>
      </c>
      <c r="AN144" s="25" t="str">
        <f t="shared" si="92"/>
        <v/>
      </c>
      <c r="AO144" s="568"/>
      <c r="AP144" s="568"/>
      <c r="AQ144" s="66" t="str">
        <f t="shared" si="93"/>
        <v/>
      </c>
      <c r="AR144" s="66" t="str">
        <f>IF($C144="","",IF($AN144=$AQ144,"",IF(HLOOKUP($AQ144,'4.参照データ'!$B$5:$AD$14,4,FALSE)="",HLOOKUP($AQ144,'4.参照データ'!$B$5:$AD$14,5,FALSE),HLOOKUP($AQ144,'4.参照データ'!$B$5:$AD$14,4,FALSE))))</f>
        <v/>
      </c>
      <c r="AS144" s="66" t="str">
        <f t="shared" si="94"/>
        <v/>
      </c>
      <c r="AT144" s="27" t="str">
        <f>IF($AQ144="","",($AS144-HLOOKUP($AQ144,'4.参照データ'!$B$5:$AD$14,6,FALSE)))</f>
        <v/>
      </c>
      <c r="AU144" s="25" t="str">
        <f>IF($AQ144="","",IF($AO144="",$AG144,IF(ROUNDUP($AT144/HLOOKUP($AQ144,'4.参照データ'!$B$5:$AD$14,7,FALSE),0)&lt;=0,1,ROUNDUP($AT144/HLOOKUP($AQ144,'4.参照データ'!$B$5:$AD$14,7,FALSE),0)+1)))</f>
        <v/>
      </c>
      <c r="AV144" s="25" t="str">
        <f t="shared" si="95"/>
        <v/>
      </c>
      <c r="AW144" s="96" t="str">
        <f>IF($AQ144="","",($AV144-1)*HLOOKUP($AQ144,'4.参照データ'!$B$5:$AD$14,7,FALSE))</f>
        <v/>
      </c>
      <c r="AX144" s="27" t="str">
        <f t="shared" si="96"/>
        <v/>
      </c>
      <c r="AY144" s="25" t="str">
        <f>IF($AQ144="","",IF($AO144="",0,IF($AX144&lt;=0,0,ROUNDUP($AX144/HLOOKUP($AQ144,'4.参照データ'!$B$5:$AD$14,9,FALSE),0))))</f>
        <v/>
      </c>
      <c r="AZ144" s="25" t="str">
        <f t="shared" si="97"/>
        <v/>
      </c>
      <c r="BA144" s="25" t="str">
        <f t="shared" si="78"/>
        <v/>
      </c>
      <c r="BB144" s="25" t="str">
        <f>IF($AQ144="","",HLOOKUP($AQ144,'4.参照データ'!$B$5:$AD$14,8,FALSE)+1)</f>
        <v/>
      </c>
      <c r="BC144" s="25" t="str">
        <f>IF($AQ144="","",HLOOKUP($AQ144,'4.参照データ'!$B$5:$AD$14,10,FALSE)+BB144)</f>
        <v/>
      </c>
      <c r="BD144" s="25" t="str">
        <f t="shared" si="98"/>
        <v/>
      </c>
      <c r="BE144" s="25" t="str">
        <f t="shared" si="99"/>
        <v/>
      </c>
      <c r="BF144" s="25" t="str">
        <f t="shared" si="100"/>
        <v/>
      </c>
      <c r="BG144" s="25" t="str">
        <f t="shared" si="84"/>
        <v/>
      </c>
      <c r="BH144" s="28" t="str">
        <f>IF($AD144="","",INDEX('3.洗い替え職務給表'!$B$6:$HW$56,MATCH('1.メイン'!$BE144,'3.洗い替え職務給表'!$B$6:$B$56,0),MATCH('1.メイン'!$BG144,'3.洗い替え職務給表'!$B$6:$HW$6,0)))</f>
        <v/>
      </c>
      <c r="BI144" s="29" t="str">
        <f t="shared" si="85"/>
        <v/>
      </c>
      <c r="BJ144" s="563"/>
      <c r="BK144" s="563"/>
      <c r="BL144" s="563"/>
      <c r="BM144" s="563"/>
      <c r="BN144" s="563"/>
      <c r="BO144" s="563"/>
      <c r="BP144" s="59" t="str">
        <f t="shared" si="79"/>
        <v/>
      </c>
      <c r="BQ144" s="56" t="str">
        <f t="shared" si="86"/>
        <v/>
      </c>
      <c r="BR144" s="236" t="str">
        <f t="shared" si="87"/>
        <v/>
      </c>
    </row>
    <row r="145" spans="1:70" x14ac:dyDescent="0.15">
      <c r="A145" s="62" t="str">
        <f>IF(C145="","",COUNTA($C$10:C145))</f>
        <v/>
      </c>
      <c r="B145" s="559"/>
      <c r="C145" s="559"/>
      <c r="D145" s="560"/>
      <c r="E145" s="560" t="s">
        <v>72</v>
      </c>
      <c r="F145" s="560"/>
      <c r="G145" s="559"/>
      <c r="H145" s="559"/>
      <c r="I145" s="561"/>
      <c r="J145" s="561"/>
      <c r="K145" s="53" t="str">
        <f t="shared" si="101"/>
        <v/>
      </c>
      <c r="L145" s="53" t="str">
        <f t="shared" si="102"/>
        <v/>
      </c>
      <c r="M145" s="53" t="str">
        <f t="shared" si="103"/>
        <v/>
      </c>
      <c r="N145" s="53" t="str">
        <f t="shared" si="104"/>
        <v/>
      </c>
      <c r="O145" s="562"/>
      <c r="P145" s="562"/>
      <c r="Q145" s="56" t="str">
        <f t="shared" si="80"/>
        <v/>
      </c>
      <c r="R145" s="563"/>
      <c r="S145" s="563"/>
      <c r="T145" s="563"/>
      <c r="U145" s="563"/>
      <c r="V145" s="563"/>
      <c r="W145" s="563"/>
      <c r="X145" s="59" t="str">
        <f t="shared" si="81"/>
        <v/>
      </c>
      <c r="Y145" s="235" t="str">
        <f t="shared" si="82"/>
        <v/>
      </c>
      <c r="Z145" s="230" t="str">
        <f t="shared" si="73"/>
        <v/>
      </c>
      <c r="AA145" s="104" t="str">
        <f t="shared" si="74"/>
        <v/>
      </c>
      <c r="AB145" s="104" t="str">
        <f t="shared" si="75"/>
        <v/>
      </c>
      <c r="AC145" s="104" t="str">
        <f t="shared" si="76"/>
        <v/>
      </c>
      <c r="AD145" s="107" t="str">
        <f t="shared" si="77"/>
        <v/>
      </c>
      <c r="AE145" s="564"/>
      <c r="AF145" s="105" t="str">
        <f t="shared" si="88"/>
        <v/>
      </c>
      <c r="AG145" s="105" t="str">
        <f t="shared" si="89"/>
        <v/>
      </c>
      <c r="AH145" s="105" t="str">
        <f>IF($AD145="","",HLOOKUP($AD145,'4.参照データ'!$B$5:$AD$14,8,FALSE)+1)</f>
        <v/>
      </c>
      <c r="AI145" s="105" t="str">
        <f>IF($AD145="","",HLOOKUP($AD145,'4.参照データ'!$B$5:$AD$14,10,FALSE)+AH145)</f>
        <v/>
      </c>
      <c r="AJ145" s="105" t="str">
        <f t="shared" si="90"/>
        <v/>
      </c>
      <c r="AK145" s="150" t="str">
        <f>IF($AD145="","",INDEX('3.洗い替え職務給表'!$B$6:$HW$56,MATCH('1.メイン'!$AG145,'3.洗い替え職務給表'!$B$6:$B$56,0),MATCH('1.メイン'!$AJ145,'3.洗い替え職務給表'!$B$6:$HW$6,0)))</f>
        <v/>
      </c>
      <c r="AL145" s="228" t="str">
        <f t="shared" si="91"/>
        <v/>
      </c>
      <c r="AM145" s="195" t="str">
        <f t="shared" si="83"/>
        <v/>
      </c>
      <c r="AN145" s="25" t="str">
        <f t="shared" si="92"/>
        <v/>
      </c>
      <c r="AO145" s="568"/>
      <c r="AP145" s="568"/>
      <c r="AQ145" s="66" t="str">
        <f t="shared" si="93"/>
        <v/>
      </c>
      <c r="AR145" s="66" t="str">
        <f>IF($C145="","",IF($AN145=$AQ145,"",IF(HLOOKUP($AQ145,'4.参照データ'!$B$5:$AD$14,4,FALSE)="",HLOOKUP($AQ145,'4.参照データ'!$B$5:$AD$14,5,FALSE),HLOOKUP($AQ145,'4.参照データ'!$B$5:$AD$14,4,FALSE))))</f>
        <v/>
      </c>
      <c r="AS145" s="66" t="str">
        <f t="shared" si="94"/>
        <v/>
      </c>
      <c r="AT145" s="27" t="str">
        <f>IF($AQ145="","",($AS145-HLOOKUP($AQ145,'4.参照データ'!$B$5:$AD$14,6,FALSE)))</f>
        <v/>
      </c>
      <c r="AU145" s="25" t="str">
        <f>IF($AQ145="","",IF($AO145="",$AG145,IF(ROUNDUP($AT145/HLOOKUP($AQ145,'4.参照データ'!$B$5:$AD$14,7,FALSE),0)&lt;=0,1,ROUNDUP($AT145/HLOOKUP($AQ145,'4.参照データ'!$B$5:$AD$14,7,FALSE),0)+1)))</f>
        <v/>
      </c>
      <c r="AV145" s="25" t="str">
        <f t="shared" si="95"/>
        <v/>
      </c>
      <c r="AW145" s="96" t="str">
        <f>IF($AQ145="","",($AV145-1)*HLOOKUP($AQ145,'4.参照データ'!$B$5:$AD$14,7,FALSE))</f>
        <v/>
      </c>
      <c r="AX145" s="27" t="str">
        <f t="shared" si="96"/>
        <v/>
      </c>
      <c r="AY145" s="25" t="str">
        <f>IF($AQ145="","",IF($AO145="",0,IF($AX145&lt;=0,0,ROUNDUP($AX145/HLOOKUP($AQ145,'4.参照データ'!$B$5:$AD$14,9,FALSE),0))))</f>
        <v/>
      </c>
      <c r="AZ145" s="25" t="str">
        <f t="shared" si="97"/>
        <v/>
      </c>
      <c r="BA145" s="25" t="str">
        <f t="shared" si="78"/>
        <v/>
      </c>
      <c r="BB145" s="25" t="str">
        <f>IF($AQ145="","",HLOOKUP($AQ145,'4.参照データ'!$B$5:$AD$14,8,FALSE)+1)</f>
        <v/>
      </c>
      <c r="BC145" s="25" t="str">
        <f>IF($AQ145="","",HLOOKUP($AQ145,'4.参照データ'!$B$5:$AD$14,10,FALSE)+BB145)</f>
        <v/>
      </c>
      <c r="BD145" s="25" t="str">
        <f t="shared" si="98"/>
        <v/>
      </c>
      <c r="BE145" s="25" t="str">
        <f t="shared" si="99"/>
        <v/>
      </c>
      <c r="BF145" s="25" t="str">
        <f t="shared" si="100"/>
        <v/>
      </c>
      <c r="BG145" s="25" t="str">
        <f t="shared" si="84"/>
        <v/>
      </c>
      <c r="BH145" s="28" t="str">
        <f>IF($AD145="","",INDEX('3.洗い替え職務給表'!$B$6:$HW$56,MATCH('1.メイン'!$BE145,'3.洗い替え職務給表'!$B$6:$B$56,0),MATCH('1.メイン'!$BG145,'3.洗い替え職務給表'!$B$6:$HW$6,0)))</f>
        <v/>
      </c>
      <c r="BI145" s="29" t="str">
        <f t="shared" si="85"/>
        <v/>
      </c>
      <c r="BJ145" s="563"/>
      <c r="BK145" s="563"/>
      <c r="BL145" s="563"/>
      <c r="BM145" s="563"/>
      <c r="BN145" s="563"/>
      <c r="BO145" s="563"/>
      <c r="BP145" s="59" t="str">
        <f t="shared" si="79"/>
        <v/>
      </c>
      <c r="BQ145" s="56" t="str">
        <f t="shared" si="86"/>
        <v/>
      </c>
      <c r="BR145" s="236" t="str">
        <f t="shared" si="87"/>
        <v/>
      </c>
    </row>
    <row r="146" spans="1:70" x14ac:dyDescent="0.15">
      <c r="A146" s="62" t="str">
        <f>IF(C146="","",COUNTA($C$10:C146))</f>
        <v/>
      </c>
      <c r="B146" s="559"/>
      <c r="C146" s="559"/>
      <c r="D146" s="560"/>
      <c r="E146" s="560" t="s">
        <v>72</v>
      </c>
      <c r="F146" s="560"/>
      <c r="G146" s="559"/>
      <c r="H146" s="559"/>
      <c r="I146" s="561"/>
      <c r="J146" s="561"/>
      <c r="K146" s="53" t="str">
        <f t="shared" si="101"/>
        <v/>
      </c>
      <c r="L146" s="53" t="str">
        <f t="shared" si="102"/>
        <v/>
      </c>
      <c r="M146" s="53" t="str">
        <f t="shared" si="103"/>
        <v/>
      </c>
      <c r="N146" s="53" t="str">
        <f t="shared" si="104"/>
        <v/>
      </c>
      <c r="O146" s="562"/>
      <c r="P146" s="562"/>
      <c r="Q146" s="56" t="str">
        <f t="shared" si="80"/>
        <v/>
      </c>
      <c r="R146" s="563"/>
      <c r="S146" s="563"/>
      <c r="T146" s="563"/>
      <c r="U146" s="563"/>
      <c r="V146" s="563"/>
      <c r="W146" s="563"/>
      <c r="X146" s="59" t="str">
        <f t="shared" si="81"/>
        <v/>
      </c>
      <c r="Y146" s="235" t="str">
        <f t="shared" si="82"/>
        <v/>
      </c>
      <c r="Z146" s="230" t="str">
        <f t="shared" si="73"/>
        <v/>
      </c>
      <c r="AA146" s="104" t="str">
        <f t="shared" si="74"/>
        <v/>
      </c>
      <c r="AB146" s="104" t="str">
        <f t="shared" si="75"/>
        <v/>
      </c>
      <c r="AC146" s="104" t="str">
        <f t="shared" si="76"/>
        <v/>
      </c>
      <c r="AD146" s="107" t="str">
        <f t="shared" si="77"/>
        <v/>
      </c>
      <c r="AE146" s="564"/>
      <c r="AF146" s="105" t="str">
        <f t="shared" si="88"/>
        <v/>
      </c>
      <c r="AG146" s="105" t="str">
        <f t="shared" si="89"/>
        <v/>
      </c>
      <c r="AH146" s="105" t="str">
        <f>IF($AD146="","",HLOOKUP($AD146,'4.参照データ'!$B$5:$AD$14,8,FALSE)+1)</f>
        <v/>
      </c>
      <c r="AI146" s="105" t="str">
        <f>IF($AD146="","",HLOOKUP($AD146,'4.参照データ'!$B$5:$AD$14,10,FALSE)+AH146)</f>
        <v/>
      </c>
      <c r="AJ146" s="105" t="str">
        <f t="shared" si="90"/>
        <v/>
      </c>
      <c r="AK146" s="150" t="str">
        <f>IF($AD146="","",INDEX('3.洗い替え職務給表'!$B$6:$HW$56,MATCH('1.メイン'!$AG146,'3.洗い替え職務給表'!$B$6:$B$56,0),MATCH('1.メイン'!$AJ146,'3.洗い替え職務給表'!$B$6:$HW$6,0)))</f>
        <v/>
      </c>
      <c r="AL146" s="228" t="str">
        <f t="shared" si="91"/>
        <v/>
      </c>
      <c r="AM146" s="195" t="str">
        <f t="shared" si="83"/>
        <v/>
      </c>
      <c r="AN146" s="25" t="str">
        <f t="shared" si="92"/>
        <v/>
      </c>
      <c r="AO146" s="568"/>
      <c r="AP146" s="568"/>
      <c r="AQ146" s="66" t="str">
        <f t="shared" si="93"/>
        <v/>
      </c>
      <c r="AR146" s="66" t="str">
        <f>IF($C146="","",IF($AN146=$AQ146,"",IF(HLOOKUP($AQ146,'4.参照データ'!$B$5:$AD$14,4,FALSE)="",HLOOKUP($AQ146,'4.参照データ'!$B$5:$AD$14,5,FALSE),HLOOKUP($AQ146,'4.参照データ'!$B$5:$AD$14,4,FALSE))))</f>
        <v/>
      </c>
      <c r="AS146" s="66" t="str">
        <f t="shared" si="94"/>
        <v/>
      </c>
      <c r="AT146" s="27" t="str">
        <f>IF($AQ146="","",($AS146-HLOOKUP($AQ146,'4.参照データ'!$B$5:$AD$14,6,FALSE)))</f>
        <v/>
      </c>
      <c r="AU146" s="25" t="str">
        <f>IF($AQ146="","",IF($AO146="",$AG146,IF(ROUNDUP($AT146/HLOOKUP($AQ146,'4.参照データ'!$B$5:$AD$14,7,FALSE),0)&lt;=0,1,ROUNDUP($AT146/HLOOKUP($AQ146,'4.参照データ'!$B$5:$AD$14,7,FALSE),0)+1)))</f>
        <v/>
      </c>
      <c r="AV146" s="25" t="str">
        <f t="shared" si="95"/>
        <v/>
      </c>
      <c r="AW146" s="96" t="str">
        <f>IF($AQ146="","",($AV146-1)*HLOOKUP($AQ146,'4.参照データ'!$B$5:$AD$14,7,FALSE))</f>
        <v/>
      </c>
      <c r="AX146" s="27" t="str">
        <f t="shared" si="96"/>
        <v/>
      </c>
      <c r="AY146" s="25" t="str">
        <f>IF($AQ146="","",IF($AO146="",0,IF($AX146&lt;=0,0,ROUNDUP($AX146/HLOOKUP($AQ146,'4.参照データ'!$B$5:$AD$14,9,FALSE),0))))</f>
        <v/>
      </c>
      <c r="AZ146" s="25" t="str">
        <f t="shared" si="97"/>
        <v/>
      </c>
      <c r="BA146" s="25" t="str">
        <f t="shared" si="78"/>
        <v/>
      </c>
      <c r="BB146" s="25" t="str">
        <f>IF($AQ146="","",HLOOKUP($AQ146,'4.参照データ'!$B$5:$AD$14,8,FALSE)+1)</f>
        <v/>
      </c>
      <c r="BC146" s="25" t="str">
        <f>IF($AQ146="","",HLOOKUP($AQ146,'4.参照データ'!$B$5:$AD$14,10,FALSE)+BB146)</f>
        <v/>
      </c>
      <c r="BD146" s="25" t="str">
        <f t="shared" si="98"/>
        <v/>
      </c>
      <c r="BE146" s="25" t="str">
        <f t="shared" si="99"/>
        <v/>
      </c>
      <c r="BF146" s="25" t="str">
        <f t="shared" si="100"/>
        <v/>
      </c>
      <c r="BG146" s="25" t="str">
        <f t="shared" si="84"/>
        <v/>
      </c>
      <c r="BH146" s="28" t="str">
        <f>IF($AD146="","",INDEX('3.洗い替え職務給表'!$B$6:$HW$56,MATCH('1.メイン'!$BE146,'3.洗い替え職務給表'!$B$6:$B$56,0),MATCH('1.メイン'!$BG146,'3.洗い替え職務給表'!$B$6:$HW$6,0)))</f>
        <v/>
      </c>
      <c r="BI146" s="29" t="str">
        <f t="shared" si="85"/>
        <v/>
      </c>
      <c r="BJ146" s="563"/>
      <c r="BK146" s="563"/>
      <c r="BL146" s="563"/>
      <c r="BM146" s="563"/>
      <c r="BN146" s="563"/>
      <c r="BO146" s="563"/>
      <c r="BP146" s="59" t="str">
        <f t="shared" si="79"/>
        <v/>
      </c>
      <c r="BQ146" s="56" t="str">
        <f t="shared" si="86"/>
        <v/>
      </c>
      <c r="BR146" s="236" t="str">
        <f t="shared" si="87"/>
        <v/>
      </c>
    </row>
    <row r="147" spans="1:70" x14ac:dyDescent="0.15">
      <c r="A147" s="62" t="str">
        <f>IF(C147="","",COUNTA($C$10:C147))</f>
        <v/>
      </c>
      <c r="B147" s="559"/>
      <c r="C147" s="559"/>
      <c r="D147" s="560"/>
      <c r="E147" s="560" t="s">
        <v>72</v>
      </c>
      <c r="F147" s="560"/>
      <c r="G147" s="559"/>
      <c r="H147" s="559"/>
      <c r="I147" s="561"/>
      <c r="J147" s="561"/>
      <c r="K147" s="53" t="str">
        <f t="shared" si="101"/>
        <v/>
      </c>
      <c r="L147" s="53" t="str">
        <f t="shared" si="102"/>
        <v/>
      </c>
      <c r="M147" s="53" t="str">
        <f t="shared" si="103"/>
        <v/>
      </c>
      <c r="N147" s="53" t="str">
        <f t="shared" si="104"/>
        <v/>
      </c>
      <c r="O147" s="562"/>
      <c r="P147" s="562"/>
      <c r="Q147" s="56" t="str">
        <f t="shared" si="80"/>
        <v/>
      </c>
      <c r="R147" s="563"/>
      <c r="S147" s="563"/>
      <c r="T147" s="563"/>
      <c r="U147" s="563"/>
      <c r="V147" s="563"/>
      <c r="W147" s="563"/>
      <c r="X147" s="59" t="str">
        <f t="shared" si="81"/>
        <v/>
      </c>
      <c r="Y147" s="235" t="str">
        <f t="shared" si="82"/>
        <v/>
      </c>
      <c r="Z147" s="230" t="str">
        <f t="shared" si="73"/>
        <v/>
      </c>
      <c r="AA147" s="104" t="str">
        <f t="shared" si="74"/>
        <v/>
      </c>
      <c r="AB147" s="104" t="str">
        <f t="shared" si="75"/>
        <v/>
      </c>
      <c r="AC147" s="104" t="str">
        <f t="shared" si="76"/>
        <v/>
      </c>
      <c r="AD147" s="107" t="str">
        <f t="shared" si="77"/>
        <v/>
      </c>
      <c r="AE147" s="564"/>
      <c r="AF147" s="105" t="str">
        <f t="shared" si="88"/>
        <v/>
      </c>
      <c r="AG147" s="105" t="str">
        <f t="shared" si="89"/>
        <v/>
      </c>
      <c r="AH147" s="105" t="str">
        <f>IF($AD147="","",HLOOKUP($AD147,'4.参照データ'!$B$5:$AD$14,8,FALSE)+1)</f>
        <v/>
      </c>
      <c r="AI147" s="105" t="str">
        <f>IF($AD147="","",HLOOKUP($AD147,'4.参照データ'!$B$5:$AD$14,10,FALSE)+AH147)</f>
        <v/>
      </c>
      <c r="AJ147" s="105" t="str">
        <f t="shared" si="90"/>
        <v/>
      </c>
      <c r="AK147" s="150" t="str">
        <f>IF($AD147="","",INDEX('3.洗い替え職務給表'!$B$6:$HW$56,MATCH('1.メイン'!$AG147,'3.洗い替え職務給表'!$B$6:$B$56,0),MATCH('1.メイン'!$AJ147,'3.洗い替え職務給表'!$B$6:$HW$6,0)))</f>
        <v/>
      </c>
      <c r="AL147" s="228" t="str">
        <f t="shared" si="91"/>
        <v/>
      </c>
      <c r="AM147" s="195" t="str">
        <f t="shared" si="83"/>
        <v/>
      </c>
      <c r="AN147" s="25" t="str">
        <f t="shared" si="92"/>
        <v/>
      </c>
      <c r="AO147" s="568"/>
      <c r="AP147" s="568"/>
      <c r="AQ147" s="66" t="str">
        <f t="shared" si="93"/>
        <v/>
      </c>
      <c r="AR147" s="66" t="str">
        <f>IF($C147="","",IF($AN147=$AQ147,"",IF(HLOOKUP($AQ147,'4.参照データ'!$B$5:$AD$14,4,FALSE)="",HLOOKUP($AQ147,'4.参照データ'!$B$5:$AD$14,5,FALSE),HLOOKUP($AQ147,'4.参照データ'!$B$5:$AD$14,4,FALSE))))</f>
        <v/>
      </c>
      <c r="AS147" s="66" t="str">
        <f t="shared" si="94"/>
        <v/>
      </c>
      <c r="AT147" s="27" t="str">
        <f>IF($AQ147="","",($AS147-HLOOKUP($AQ147,'4.参照データ'!$B$5:$AD$14,6,FALSE)))</f>
        <v/>
      </c>
      <c r="AU147" s="25" t="str">
        <f>IF($AQ147="","",IF($AO147="",$AG147,IF(ROUNDUP($AT147/HLOOKUP($AQ147,'4.参照データ'!$B$5:$AD$14,7,FALSE),0)&lt;=0,1,ROUNDUP($AT147/HLOOKUP($AQ147,'4.参照データ'!$B$5:$AD$14,7,FALSE),0)+1)))</f>
        <v/>
      </c>
      <c r="AV147" s="25" t="str">
        <f t="shared" si="95"/>
        <v/>
      </c>
      <c r="AW147" s="96" t="str">
        <f>IF($AQ147="","",($AV147-1)*HLOOKUP($AQ147,'4.参照データ'!$B$5:$AD$14,7,FALSE))</f>
        <v/>
      </c>
      <c r="AX147" s="27" t="str">
        <f t="shared" si="96"/>
        <v/>
      </c>
      <c r="AY147" s="25" t="str">
        <f>IF($AQ147="","",IF($AO147="",0,IF($AX147&lt;=0,0,ROUNDUP($AX147/HLOOKUP($AQ147,'4.参照データ'!$B$5:$AD$14,9,FALSE),0))))</f>
        <v/>
      </c>
      <c r="AZ147" s="25" t="str">
        <f t="shared" si="97"/>
        <v/>
      </c>
      <c r="BA147" s="25" t="str">
        <f t="shared" si="78"/>
        <v/>
      </c>
      <c r="BB147" s="25" t="str">
        <f>IF($AQ147="","",HLOOKUP($AQ147,'4.参照データ'!$B$5:$AD$14,8,FALSE)+1)</f>
        <v/>
      </c>
      <c r="BC147" s="25" t="str">
        <f>IF($AQ147="","",HLOOKUP($AQ147,'4.参照データ'!$B$5:$AD$14,10,FALSE)+BB147)</f>
        <v/>
      </c>
      <c r="BD147" s="25" t="str">
        <f t="shared" si="98"/>
        <v/>
      </c>
      <c r="BE147" s="25" t="str">
        <f t="shared" si="99"/>
        <v/>
      </c>
      <c r="BF147" s="25" t="str">
        <f t="shared" si="100"/>
        <v/>
      </c>
      <c r="BG147" s="25" t="str">
        <f t="shared" si="84"/>
        <v/>
      </c>
      <c r="BH147" s="28" t="str">
        <f>IF($AD147="","",INDEX('3.洗い替え職務給表'!$B$6:$HW$56,MATCH('1.メイン'!$BE147,'3.洗い替え職務給表'!$B$6:$B$56,0),MATCH('1.メイン'!$BG147,'3.洗い替え職務給表'!$B$6:$HW$6,0)))</f>
        <v/>
      </c>
      <c r="BI147" s="29" t="str">
        <f t="shared" si="85"/>
        <v/>
      </c>
      <c r="BJ147" s="563"/>
      <c r="BK147" s="563"/>
      <c r="BL147" s="563"/>
      <c r="BM147" s="563"/>
      <c r="BN147" s="563"/>
      <c r="BO147" s="563"/>
      <c r="BP147" s="59" t="str">
        <f t="shared" si="79"/>
        <v/>
      </c>
      <c r="BQ147" s="56" t="str">
        <f t="shared" si="86"/>
        <v/>
      </c>
      <c r="BR147" s="236" t="str">
        <f t="shared" si="87"/>
        <v/>
      </c>
    </row>
    <row r="148" spans="1:70" x14ac:dyDescent="0.15">
      <c r="A148" s="62" t="str">
        <f>IF(C148="","",COUNTA($C$10:C148))</f>
        <v/>
      </c>
      <c r="B148" s="559"/>
      <c r="C148" s="559"/>
      <c r="D148" s="560"/>
      <c r="E148" s="560" t="s">
        <v>72</v>
      </c>
      <c r="F148" s="560"/>
      <c r="G148" s="559"/>
      <c r="H148" s="559"/>
      <c r="I148" s="561"/>
      <c r="J148" s="561"/>
      <c r="K148" s="53" t="str">
        <f t="shared" si="101"/>
        <v/>
      </c>
      <c r="L148" s="53" t="str">
        <f t="shared" si="102"/>
        <v/>
      </c>
      <c r="M148" s="53" t="str">
        <f t="shared" si="103"/>
        <v/>
      </c>
      <c r="N148" s="53" t="str">
        <f t="shared" si="104"/>
        <v/>
      </c>
      <c r="O148" s="562"/>
      <c r="P148" s="562"/>
      <c r="Q148" s="56" t="str">
        <f t="shared" si="80"/>
        <v/>
      </c>
      <c r="R148" s="563"/>
      <c r="S148" s="563"/>
      <c r="T148" s="563"/>
      <c r="U148" s="563"/>
      <c r="V148" s="563"/>
      <c r="W148" s="563"/>
      <c r="X148" s="59" t="str">
        <f t="shared" si="81"/>
        <v/>
      </c>
      <c r="Y148" s="235" t="str">
        <f t="shared" si="82"/>
        <v/>
      </c>
      <c r="Z148" s="230" t="str">
        <f t="shared" si="73"/>
        <v/>
      </c>
      <c r="AA148" s="104" t="str">
        <f t="shared" si="74"/>
        <v/>
      </c>
      <c r="AB148" s="104" t="str">
        <f t="shared" si="75"/>
        <v/>
      </c>
      <c r="AC148" s="104" t="str">
        <f t="shared" si="76"/>
        <v/>
      </c>
      <c r="AD148" s="107" t="str">
        <f t="shared" si="77"/>
        <v/>
      </c>
      <c r="AE148" s="564"/>
      <c r="AF148" s="105" t="str">
        <f t="shared" si="88"/>
        <v/>
      </c>
      <c r="AG148" s="105" t="str">
        <f t="shared" si="89"/>
        <v/>
      </c>
      <c r="AH148" s="105" t="str">
        <f>IF($AD148="","",HLOOKUP($AD148,'4.参照データ'!$B$5:$AD$14,8,FALSE)+1)</f>
        <v/>
      </c>
      <c r="AI148" s="105" t="str">
        <f>IF($AD148="","",HLOOKUP($AD148,'4.参照データ'!$B$5:$AD$14,10,FALSE)+AH148)</f>
        <v/>
      </c>
      <c r="AJ148" s="105" t="str">
        <f t="shared" si="90"/>
        <v/>
      </c>
      <c r="AK148" s="150" t="str">
        <f>IF($AD148="","",INDEX('3.洗い替え職務給表'!$B$6:$HW$56,MATCH('1.メイン'!$AG148,'3.洗い替え職務給表'!$B$6:$B$56,0),MATCH('1.メイン'!$AJ148,'3.洗い替え職務給表'!$B$6:$HW$6,0)))</f>
        <v/>
      </c>
      <c r="AL148" s="228" t="str">
        <f t="shared" si="91"/>
        <v/>
      </c>
      <c r="AM148" s="195" t="str">
        <f t="shared" si="83"/>
        <v/>
      </c>
      <c r="AN148" s="25" t="str">
        <f t="shared" si="92"/>
        <v/>
      </c>
      <c r="AO148" s="568"/>
      <c r="AP148" s="568"/>
      <c r="AQ148" s="66" t="str">
        <f t="shared" si="93"/>
        <v/>
      </c>
      <c r="AR148" s="66" t="str">
        <f>IF($C148="","",IF($AN148=$AQ148,"",IF(HLOOKUP($AQ148,'4.参照データ'!$B$5:$AD$14,4,FALSE)="",HLOOKUP($AQ148,'4.参照データ'!$B$5:$AD$14,5,FALSE),HLOOKUP($AQ148,'4.参照データ'!$B$5:$AD$14,4,FALSE))))</f>
        <v/>
      </c>
      <c r="AS148" s="66" t="str">
        <f t="shared" si="94"/>
        <v/>
      </c>
      <c r="AT148" s="27" t="str">
        <f>IF($AQ148="","",($AS148-HLOOKUP($AQ148,'4.参照データ'!$B$5:$AD$14,6,FALSE)))</f>
        <v/>
      </c>
      <c r="AU148" s="25" t="str">
        <f>IF($AQ148="","",IF($AO148="",$AG148,IF(ROUNDUP($AT148/HLOOKUP($AQ148,'4.参照データ'!$B$5:$AD$14,7,FALSE),0)&lt;=0,1,ROUNDUP($AT148/HLOOKUP($AQ148,'4.参照データ'!$B$5:$AD$14,7,FALSE),0)+1)))</f>
        <v/>
      </c>
      <c r="AV148" s="25" t="str">
        <f t="shared" si="95"/>
        <v/>
      </c>
      <c r="AW148" s="96" t="str">
        <f>IF($AQ148="","",($AV148-1)*HLOOKUP($AQ148,'4.参照データ'!$B$5:$AD$14,7,FALSE))</f>
        <v/>
      </c>
      <c r="AX148" s="27" t="str">
        <f t="shared" si="96"/>
        <v/>
      </c>
      <c r="AY148" s="25" t="str">
        <f>IF($AQ148="","",IF($AO148="",0,IF($AX148&lt;=0,0,ROUNDUP($AX148/HLOOKUP($AQ148,'4.参照データ'!$B$5:$AD$14,9,FALSE),0))))</f>
        <v/>
      </c>
      <c r="AZ148" s="25" t="str">
        <f t="shared" si="97"/>
        <v/>
      </c>
      <c r="BA148" s="25" t="str">
        <f t="shared" si="78"/>
        <v/>
      </c>
      <c r="BB148" s="25" t="str">
        <f>IF($AQ148="","",HLOOKUP($AQ148,'4.参照データ'!$B$5:$AD$14,8,FALSE)+1)</f>
        <v/>
      </c>
      <c r="BC148" s="25" t="str">
        <f>IF($AQ148="","",HLOOKUP($AQ148,'4.参照データ'!$B$5:$AD$14,10,FALSE)+BB148)</f>
        <v/>
      </c>
      <c r="BD148" s="25" t="str">
        <f t="shared" si="98"/>
        <v/>
      </c>
      <c r="BE148" s="25" t="str">
        <f t="shared" si="99"/>
        <v/>
      </c>
      <c r="BF148" s="25" t="str">
        <f t="shared" si="100"/>
        <v/>
      </c>
      <c r="BG148" s="25" t="str">
        <f t="shared" si="84"/>
        <v/>
      </c>
      <c r="BH148" s="28" t="str">
        <f>IF($AD148="","",INDEX('3.洗い替え職務給表'!$B$6:$HW$56,MATCH('1.メイン'!$BE148,'3.洗い替え職務給表'!$B$6:$B$56,0),MATCH('1.メイン'!$BG148,'3.洗い替え職務給表'!$B$6:$HW$6,0)))</f>
        <v/>
      </c>
      <c r="BI148" s="29" t="str">
        <f t="shared" si="85"/>
        <v/>
      </c>
      <c r="BJ148" s="563"/>
      <c r="BK148" s="563"/>
      <c r="BL148" s="563"/>
      <c r="BM148" s="563"/>
      <c r="BN148" s="563"/>
      <c r="BO148" s="563"/>
      <c r="BP148" s="59" t="str">
        <f t="shared" si="79"/>
        <v/>
      </c>
      <c r="BQ148" s="56" t="str">
        <f t="shared" si="86"/>
        <v/>
      </c>
      <c r="BR148" s="236" t="str">
        <f t="shared" si="87"/>
        <v/>
      </c>
    </row>
    <row r="149" spans="1:70" x14ac:dyDescent="0.15">
      <c r="A149" s="62" t="str">
        <f>IF(C149="","",COUNTA($C$10:C149))</f>
        <v/>
      </c>
      <c r="B149" s="559"/>
      <c r="C149" s="559"/>
      <c r="D149" s="560"/>
      <c r="E149" s="560" t="s">
        <v>72</v>
      </c>
      <c r="F149" s="560"/>
      <c r="G149" s="559"/>
      <c r="H149" s="559"/>
      <c r="I149" s="561"/>
      <c r="J149" s="561"/>
      <c r="K149" s="53" t="str">
        <f t="shared" si="101"/>
        <v/>
      </c>
      <c r="L149" s="53" t="str">
        <f t="shared" si="102"/>
        <v/>
      </c>
      <c r="M149" s="53" t="str">
        <f t="shared" si="103"/>
        <v/>
      </c>
      <c r="N149" s="53" t="str">
        <f t="shared" si="104"/>
        <v/>
      </c>
      <c r="O149" s="562"/>
      <c r="P149" s="562"/>
      <c r="Q149" s="56" t="str">
        <f t="shared" si="80"/>
        <v/>
      </c>
      <c r="R149" s="563"/>
      <c r="S149" s="563"/>
      <c r="T149" s="563"/>
      <c r="U149" s="563"/>
      <c r="V149" s="563"/>
      <c r="W149" s="563"/>
      <c r="X149" s="59" t="str">
        <f t="shared" si="81"/>
        <v/>
      </c>
      <c r="Y149" s="235" t="str">
        <f t="shared" si="82"/>
        <v/>
      </c>
      <c r="Z149" s="230" t="str">
        <f t="shared" si="73"/>
        <v/>
      </c>
      <c r="AA149" s="104" t="str">
        <f t="shared" si="74"/>
        <v/>
      </c>
      <c r="AB149" s="104" t="str">
        <f t="shared" si="75"/>
        <v/>
      </c>
      <c r="AC149" s="104" t="str">
        <f t="shared" si="76"/>
        <v/>
      </c>
      <c r="AD149" s="107" t="str">
        <f t="shared" si="77"/>
        <v/>
      </c>
      <c r="AE149" s="564"/>
      <c r="AF149" s="105" t="str">
        <f t="shared" si="88"/>
        <v/>
      </c>
      <c r="AG149" s="105" t="str">
        <f t="shared" si="89"/>
        <v/>
      </c>
      <c r="AH149" s="105" t="str">
        <f>IF($AD149="","",HLOOKUP($AD149,'4.参照データ'!$B$5:$AD$14,8,FALSE)+1)</f>
        <v/>
      </c>
      <c r="AI149" s="105" t="str">
        <f>IF($AD149="","",HLOOKUP($AD149,'4.参照データ'!$B$5:$AD$14,10,FALSE)+AH149)</f>
        <v/>
      </c>
      <c r="AJ149" s="105" t="str">
        <f t="shared" si="90"/>
        <v/>
      </c>
      <c r="AK149" s="150" t="str">
        <f>IF($AD149="","",INDEX('3.洗い替え職務給表'!$B$6:$HW$56,MATCH('1.メイン'!$AG149,'3.洗い替え職務給表'!$B$6:$B$56,0),MATCH('1.メイン'!$AJ149,'3.洗い替え職務給表'!$B$6:$HW$6,0)))</f>
        <v/>
      </c>
      <c r="AL149" s="228" t="str">
        <f t="shared" si="91"/>
        <v/>
      </c>
      <c r="AM149" s="195" t="str">
        <f t="shared" si="83"/>
        <v/>
      </c>
      <c r="AN149" s="25" t="str">
        <f t="shared" si="92"/>
        <v/>
      </c>
      <c r="AO149" s="568"/>
      <c r="AP149" s="568"/>
      <c r="AQ149" s="66" t="str">
        <f t="shared" si="93"/>
        <v/>
      </c>
      <c r="AR149" s="66" t="str">
        <f>IF($C149="","",IF($AN149=$AQ149,"",IF(HLOOKUP($AQ149,'4.参照データ'!$B$5:$AD$14,4,FALSE)="",HLOOKUP($AQ149,'4.参照データ'!$B$5:$AD$14,5,FALSE),HLOOKUP($AQ149,'4.参照データ'!$B$5:$AD$14,4,FALSE))))</f>
        <v/>
      </c>
      <c r="AS149" s="66" t="str">
        <f t="shared" si="94"/>
        <v/>
      </c>
      <c r="AT149" s="27" t="str">
        <f>IF($AQ149="","",($AS149-HLOOKUP($AQ149,'4.参照データ'!$B$5:$AD$14,6,FALSE)))</f>
        <v/>
      </c>
      <c r="AU149" s="25" t="str">
        <f>IF($AQ149="","",IF($AO149="",$AG149,IF(ROUNDUP($AT149/HLOOKUP($AQ149,'4.参照データ'!$B$5:$AD$14,7,FALSE),0)&lt;=0,1,ROUNDUP($AT149/HLOOKUP($AQ149,'4.参照データ'!$B$5:$AD$14,7,FALSE),0)+1)))</f>
        <v/>
      </c>
      <c r="AV149" s="25" t="str">
        <f t="shared" si="95"/>
        <v/>
      </c>
      <c r="AW149" s="96" t="str">
        <f>IF($AQ149="","",($AV149-1)*HLOOKUP($AQ149,'4.参照データ'!$B$5:$AD$14,7,FALSE))</f>
        <v/>
      </c>
      <c r="AX149" s="27" t="str">
        <f t="shared" si="96"/>
        <v/>
      </c>
      <c r="AY149" s="25" t="str">
        <f>IF($AQ149="","",IF($AO149="",0,IF($AX149&lt;=0,0,ROUNDUP($AX149/HLOOKUP($AQ149,'4.参照データ'!$B$5:$AD$14,9,FALSE),0))))</f>
        <v/>
      </c>
      <c r="AZ149" s="25" t="str">
        <f t="shared" si="97"/>
        <v/>
      </c>
      <c r="BA149" s="25" t="str">
        <f t="shared" si="78"/>
        <v/>
      </c>
      <c r="BB149" s="25" t="str">
        <f>IF($AQ149="","",HLOOKUP($AQ149,'4.参照データ'!$B$5:$AD$14,8,FALSE)+1)</f>
        <v/>
      </c>
      <c r="BC149" s="25" t="str">
        <f>IF($AQ149="","",HLOOKUP($AQ149,'4.参照データ'!$B$5:$AD$14,10,FALSE)+BB149)</f>
        <v/>
      </c>
      <c r="BD149" s="25" t="str">
        <f t="shared" si="98"/>
        <v/>
      </c>
      <c r="BE149" s="25" t="str">
        <f t="shared" si="99"/>
        <v/>
      </c>
      <c r="BF149" s="25" t="str">
        <f t="shared" si="100"/>
        <v/>
      </c>
      <c r="BG149" s="25" t="str">
        <f t="shared" si="84"/>
        <v/>
      </c>
      <c r="BH149" s="28" t="str">
        <f>IF($AD149="","",INDEX('3.洗い替え職務給表'!$B$6:$HW$56,MATCH('1.メイン'!$BE149,'3.洗い替え職務給表'!$B$6:$B$56,0),MATCH('1.メイン'!$BG149,'3.洗い替え職務給表'!$B$6:$HW$6,0)))</f>
        <v/>
      </c>
      <c r="BI149" s="29" t="str">
        <f t="shared" si="85"/>
        <v/>
      </c>
      <c r="BJ149" s="563"/>
      <c r="BK149" s="563"/>
      <c r="BL149" s="563"/>
      <c r="BM149" s="563"/>
      <c r="BN149" s="563"/>
      <c r="BO149" s="563"/>
      <c r="BP149" s="59" t="str">
        <f t="shared" si="79"/>
        <v/>
      </c>
      <c r="BQ149" s="56" t="str">
        <f t="shared" si="86"/>
        <v/>
      </c>
      <c r="BR149" s="236" t="str">
        <f t="shared" si="87"/>
        <v/>
      </c>
    </row>
    <row r="150" spans="1:70" x14ac:dyDescent="0.15">
      <c r="A150" s="62" t="str">
        <f>IF(C150="","",COUNTA($C$10:C150))</f>
        <v/>
      </c>
      <c r="B150" s="559"/>
      <c r="C150" s="559"/>
      <c r="D150" s="560"/>
      <c r="E150" s="560" t="s">
        <v>72</v>
      </c>
      <c r="F150" s="560"/>
      <c r="G150" s="559"/>
      <c r="H150" s="559"/>
      <c r="I150" s="561"/>
      <c r="J150" s="561"/>
      <c r="K150" s="53" t="str">
        <f t="shared" si="101"/>
        <v/>
      </c>
      <c r="L150" s="53" t="str">
        <f t="shared" si="102"/>
        <v/>
      </c>
      <c r="M150" s="53" t="str">
        <f t="shared" si="103"/>
        <v/>
      </c>
      <c r="N150" s="53" t="str">
        <f t="shared" si="104"/>
        <v/>
      </c>
      <c r="O150" s="562"/>
      <c r="P150" s="562"/>
      <c r="Q150" s="56" t="str">
        <f t="shared" si="80"/>
        <v/>
      </c>
      <c r="R150" s="563"/>
      <c r="S150" s="563"/>
      <c r="T150" s="563"/>
      <c r="U150" s="563"/>
      <c r="V150" s="563"/>
      <c r="W150" s="563"/>
      <c r="X150" s="59" t="str">
        <f t="shared" si="81"/>
        <v/>
      </c>
      <c r="Y150" s="235" t="str">
        <f t="shared" si="82"/>
        <v/>
      </c>
      <c r="Z150" s="230" t="str">
        <f t="shared" si="73"/>
        <v/>
      </c>
      <c r="AA150" s="104" t="str">
        <f t="shared" si="74"/>
        <v/>
      </c>
      <c r="AB150" s="104" t="str">
        <f t="shared" si="75"/>
        <v/>
      </c>
      <c r="AC150" s="104" t="str">
        <f t="shared" si="76"/>
        <v/>
      </c>
      <c r="AD150" s="107" t="str">
        <f t="shared" si="77"/>
        <v/>
      </c>
      <c r="AE150" s="564"/>
      <c r="AF150" s="105" t="str">
        <f t="shared" si="88"/>
        <v/>
      </c>
      <c r="AG150" s="105" t="str">
        <f t="shared" si="89"/>
        <v/>
      </c>
      <c r="AH150" s="105" t="str">
        <f>IF($AD150="","",HLOOKUP($AD150,'4.参照データ'!$B$5:$AD$14,8,FALSE)+1)</f>
        <v/>
      </c>
      <c r="AI150" s="105" t="str">
        <f>IF($AD150="","",HLOOKUP($AD150,'4.参照データ'!$B$5:$AD$14,10,FALSE)+AH150)</f>
        <v/>
      </c>
      <c r="AJ150" s="105" t="str">
        <f t="shared" si="90"/>
        <v/>
      </c>
      <c r="AK150" s="150" t="str">
        <f>IF($AD150="","",INDEX('3.洗い替え職務給表'!$B$6:$HW$56,MATCH('1.メイン'!$AG150,'3.洗い替え職務給表'!$B$6:$B$56,0),MATCH('1.メイン'!$AJ150,'3.洗い替え職務給表'!$B$6:$HW$6,0)))</f>
        <v/>
      </c>
      <c r="AL150" s="228" t="str">
        <f t="shared" si="91"/>
        <v/>
      </c>
      <c r="AM150" s="195" t="str">
        <f t="shared" si="83"/>
        <v/>
      </c>
      <c r="AN150" s="25" t="str">
        <f t="shared" si="92"/>
        <v/>
      </c>
      <c r="AO150" s="568"/>
      <c r="AP150" s="568"/>
      <c r="AQ150" s="66" t="str">
        <f t="shared" si="93"/>
        <v/>
      </c>
      <c r="AR150" s="66" t="str">
        <f>IF($C150="","",IF($AN150=$AQ150,"",IF(HLOOKUP($AQ150,'4.参照データ'!$B$5:$AD$14,4,FALSE)="",HLOOKUP($AQ150,'4.参照データ'!$B$5:$AD$14,5,FALSE),HLOOKUP($AQ150,'4.参照データ'!$B$5:$AD$14,4,FALSE))))</f>
        <v/>
      </c>
      <c r="AS150" s="66" t="str">
        <f t="shared" si="94"/>
        <v/>
      </c>
      <c r="AT150" s="27" t="str">
        <f>IF($AQ150="","",($AS150-HLOOKUP($AQ150,'4.参照データ'!$B$5:$AD$14,6,FALSE)))</f>
        <v/>
      </c>
      <c r="AU150" s="25" t="str">
        <f>IF($AQ150="","",IF($AO150="",$AG150,IF(ROUNDUP($AT150/HLOOKUP($AQ150,'4.参照データ'!$B$5:$AD$14,7,FALSE),0)&lt;=0,1,ROUNDUP($AT150/HLOOKUP($AQ150,'4.参照データ'!$B$5:$AD$14,7,FALSE),0)+1)))</f>
        <v/>
      </c>
      <c r="AV150" s="25" t="str">
        <f t="shared" si="95"/>
        <v/>
      </c>
      <c r="AW150" s="96" t="str">
        <f>IF($AQ150="","",($AV150-1)*HLOOKUP($AQ150,'4.参照データ'!$B$5:$AD$14,7,FALSE))</f>
        <v/>
      </c>
      <c r="AX150" s="27" t="str">
        <f t="shared" si="96"/>
        <v/>
      </c>
      <c r="AY150" s="25" t="str">
        <f>IF($AQ150="","",IF($AO150="",0,IF($AX150&lt;=0,0,ROUNDUP($AX150/HLOOKUP($AQ150,'4.参照データ'!$B$5:$AD$14,9,FALSE),0))))</f>
        <v/>
      </c>
      <c r="AZ150" s="25" t="str">
        <f t="shared" si="97"/>
        <v/>
      </c>
      <c r="BA150" s="25" t="str">
        <f t="shared" si="78"/>
        <v/>
      </c>
      <c r="BB150" s="25" t="str">
        <f>IF($AQ150="","",HLOOKUP($AQ150,'4.参照データ'!$B$5:$AD$14,8,FALSE)+1)</f>
        <v/>
      </c>
      <c r="BC150" s="25" t="str">
        <f>IF($AQ150="","",HLOOKUP($AQ150,'4.参照データ'!$B$5:$AD$14,10,FALSE)+BB150)</f>
        <v/>
      </c>
      <c r="BD150" s="25" t="str">
        <f t="shared" si="98"/>
        <v/>
      </c>
      <c r="BE150" s="25" t="str">
        <f t="shared" si="99"/>
        <v/>
      </c>
      <c r="BF150" s="25" t="str">
        <f t="shared" si="100"/>
        <v/>
      </c>
      <c r="BG150" s="25" t="str">
        <f t="shared" si="84"/>
        <v/>
      </c>
      <c r="BH150" s="28" t="str">
        <f>IF($AD150="","",INDEX('3.洗い替え職務給表'!$B$6:$HW$56,MATCH('1.メイン'!$BE150,'3.洗い替え職務給表'!$B$6:$B$56,0),MATCH('1.メイン'!$BG150,'3.洗い替え職務給表'!$B$6:$HW$6,0)))</f>
        <v/>
      </c>
      <c r="BI150" s="29" t="str">
        <f t="shared" si="85"/>
        <v/>
      </c>
      <c r="BJ150" s="563"/>
      <c r="BK150" s="563"/>
      <c r="BL150" s="563"/>
      <c r="BM150" s="563"/>
      <c r="BN150" s="563"/>
      <c r="BO150" s="563"/>
      <c r="BP150" s="59" t="str">
        <f t="shared" si="79"/>
        <v/>
      </c>
      <c r="BQ150" s="56" t="str">
        <f t="shared" si="86"/>
        <v/>
      </c>
      <c r="BR150" s="236" t="str">
        <f t="shared" si="87"/>
        <v/>
      </c>
    </row>
    <row r="151" spans="1:70" x14ac:dyDescent="0.15">
      <c r="A151" s="62" t="str">
        <f>IF(C151="","",COUNTA($C$10:C151))</f>
        <v/>
      </c>
      <c r="B151" s="559"/>
      <c r="C151" s="559"/>
      <c r="D151" s="560"/>
      <c r="E151" s="560" t="s">
        <v>72</v>
      </c>
      <c r="F151" s="560"/>
      <c r="G151" s="559"/>
      <c r="H151" s="559"/>
      <c r="I151" s="561"/>
      <c r="J151" s="561"/>
      <c r="K151" s="53" t="str">
        <f t="shared" si="101"/>
        <v/>
      </c>
      <c r="L151" s="53" t="str">
        <f t="shared" si="102"/>
        <v/>
      </c>
      <c r="M151" s="53" t="str">
        <f t="shared" si="103"/>
        <v/>
      </c>
      <c r="N151" s="53" t="str">
        <f t="shared" si="104"/>
        <v/>
      </c>
      <c r="O151" s="562"/>
      <c r="P151" s="562"/>
      <c r="Q151" s="56" t="str">
        <f t="shared" si="80"/>
        <v/>
      </c>
      <c r="R151" s="563"/>
      <c r="S151" s="563"/>
      <c r="T151" s="563"/>
      <c r="U151" s="563"/>
      <c r="V151" s="563"/>
      <c r="W151" s="563"/>
      <c r="X151" s="59" t="str">
        <f t="shared" si="81"/>
        <v/>
      </c>
      <c r="Y151" s="235" t="str">
        <f t="shared" si="82"/>
        <v/>
      </c>
      <c r="Z151" s="230" t="str">
        <f t="shared" si="73"/>
        <v/>
      </c>
      <c r="AA151" s="104" t="str">
        <f t="shared" si="74"/>
        <v/>
      </c>
      <c r="AB151" s="104" t="str">
        <f t="shared" si="75"/>
        <v/>
      </c>
      <c r="AC151" s="104" t="str">
        <f t="shared" si="76"/>
        <v/>
      </c>
      <c r="AD151" s="107" t="str">
        <f t="shared" si="77"/>
        <v/>
      </c>
      <c r="AE151" s="564"/>
      <c r="AF151" s="105" t="str">
        <f t="shared" si="88"/>
        <v/>
      </c>
      <c r="AG151" s="105" t="str">
        <f t="shared" si="89"/>
        <v/>
      </c>
      <c r="AH151" s="105" t="str">
        <f>IF($AD151="","",HLOOKUP($AD151,'4.参照データ'!$B$5:$AD$14,8,FALSE)+1)</f>
        <v/>
      </c>
      <c r="AI151" s="105" t="str">
        <f>IF($AD151="","",HLOOKUP($AD151,'4.参照データ'!$B$5:$AD$14,10,FALSE)+AH151)</f>
        <v/>
      </c>
      <c r="AJ151" s="105" t="str">
        <f t="shared" si="90"/>
        <v/>
      </c>
      <c r="AK151" s="150" t="str">
        <f>IF($AD151="","",INDEX('3.洗い替え職務給表'!$B$6:$HW$56,MATCH('1.メイン'!$AG151,'3.洗い替え職務給表'!$B$6:$B$56,0),MATCH('1.メイン'!$AJ151,'3.洗い替え職務給表'!$B$6:$HW$6,0)))</f>
        <v/>
      </c>
      <c r="AL151" s="228" t="str">
        <f t="shared" si="91"/>
        <v/>
      </c>
      <c r="AM151" s="195" t="str">
        <f t="shared" si="83"/>
        <v/>
      </c>
      <c r="AN151" s="25" t="str">
        <f t="shared" si="92"/>
        <v/>
      </c>
      <c r="AO151" s="568"/>
      <c r="AP151" s="568"/>
      <c r="AQ151" s="66" t="str">
        <f t="shared" si="93"/>
        <v/>
      </c>
      <c r="AR151" s="66" t="str">
        <f>IF($C151="","",IF($AN151=$AQ151,"",IF(HLOOKUP($AQ151,'4.参照データ'!$B$5:$AD$14,4,FALSE)="",HLOOKUP($AQ151,'4.参照データ'!$B$5:$AD$14,5,FALSE),HLOOKUP($AQ151,'4.参照データ'!$B$5:$AD$14,4,FALSE))))</f>
        <v/>
      </c>
      <c r="AS151" s="66" t="str">
        <f t="shared" si="94"/>
        <v/>
      </c>
      <c r="AT151" s="27" t="str">
        <f>IF($AQ151="","",($AS151-HLOOKUP($AQ151,'4.参照データ'!$B$5:$AD$14,6,FALSE)))</f>
        <v/>
      </c>
      <c r="AU151" s="25" t="str">
        <f>IF($AQ151="","",IF($AO151="",$AG151,IF(ROUNDUP($AT151/HLOOKUP($AQ151,'4.参照データ'!$B$5:$AD$14,7,FALSE),0)&lt;=0,1,ROUNDUP($AT151/HLOOKUP($AQ151,'4.参照データ'!$B$5:$AD$14,7,FALSE),0)+1)))</f>
        <v/>
      </c>
      <c r="AV151" s="25" t="str">
        <f t="shared" si="95"/>
        <v/>
      </c>
      <c r="AW151" s="96" t="str">
        <f>IF($AQ151="","",($AV151-1)*HLOOKUP($AQ151,'4.参照データ'!$B$5:$AD$14,7,FALSE))</f>
        <v/>
      </c>
      <c r="AX151" s="27" t="str">
        <f t="shared" si="96"/>
        <v/>
      </c>
      <c r="AY151" s="25" t="str">
        <f>IF($AQ151="","",IF($AO151="",0,IF($AX151&lt;=0,0,ROUNDUP($AX151/HLOOKUP($AQ151,'4.参照データ'!$B$5:$AD$14,9,FALSE),0))))</f>
        <v/>
      </c>
      <c r="AZ151" s="25" t="str">
        <f t="shared" si="97"/>
        <v/>
      </c>
      <c r="BA151" s="25" t="str">
        <f t="shared" si="78"/>
        <v/>
      </c>
      <c r="BB151" s="25" t="str">
        <f>IF($AQ151="","",HLOOKUP($AQ151,'4.参照データ'!$B$5:$AD$14,8,FALSE)+1)</f>
        <v/>
      </c>
      <c r="BC151" s="25" t="str">
        <f>IF($AQ151="","",HLOOKUP($AQ151,'4.参照データ'!$B$5:$AD$14,10,FALSE)+BB151)</f>
        <v/>
      </c>
      <c r="BD151" s="25" t="str">
        <f t="shared" si="98"/>
        <v/>
      </c>
      <c r="BE151" s="25" t="str">
        <f t="shared" si="99"/>
        <v/>
      </c>
      <c r="BF151" s="25" t="str">
        <f t="shared" si="100"/>
        <v/>
      </c>
      <c r="BG151" s="25" t="str">
        <f t="shared" si="84"/>
        <v/>
      </c>
      <c r="BH151" s="28" t="str">
        <f>IF($AD151="","",INDEX('3.洗い替え職務給表'!$B$6:$HW$56,MATCH('1.メイン'!$BE151,'3.洗い替え職務給表'!$B$6:$B$56,0),MATCH('1.メイン'!$BG151,'3.洗い替え職務給表'!$B$6:$HW$6,0)))</f>
        <v/>
      </c>
      <c r="BI151" s="29" t="str">
        <f t="shared" si="85"/>
        <v/>
      </c>
      <c r="BJ151" s="563"/>
      <c r="BK151" s="563"/>
      <c r="BL151" s="563"/>
      <c r="BM151" s="563"/>
      <c r="BN151" s="563"/>
      <c r="BO151" s="563"/>
      <c r="BP151" s="59" t="str">
        <f t="shared" si="79"/>
        <v/>
      </c>
      <c r="BQ151" s="56" t="str">
        <f t="shared" si="86"/>
        <v/>
      </c>
      <c r="BR151" s="236" t="str">
        <f t="shared" si="87"/>
        <v/>
      </c>
    </row>
    <row r="152" spans="1:70" x14ac:dyDescent="0.15">
      <c r="A152" s="62" t="str">
        <f>IF(C152="","",COUNTA($C$10:C152))</f>
        <v/>
      </c>
      <c r="B152" s="559"/>
      <c r="C152" s="559"/>
      <c r="D152" s="569"/>
      <c r="E152" s="569" t="s">
        <v>72</v>
      </c>
      <c r="F152" s="569"/>
      <c r="G152" s="559"/>
      <c r="H152" s="569"/>
      <c r="I152" s="561"/>
      <c r="J152" s="561"/>
      <c r="K152" s="53" t="str">
        <f t="shared" si="101"/>
        <v/>
      </c>
      <c r="L152" s="53" t="str">
        <f t="shared" si="102"/>
        <v/>
      </c>
      <c r="M152" s="53" t="str">
        <f t="shared" si="103"/>
        <v/>
      </c>
      <c r="N152" s="53" t="str">
        <f t="shared" si="104"/>
        <v/>
      </c>
      <c r="O152" s="562"/>
      <c r="P152" s="562"/>
      <c r="Q152" s="56" t="str">
        <f t="shared" si="80"/>
        <v/>
      </c>
      <c r="R152" s="563"/>
      <c r="S152" s="563"/>
      <c r="T152" s="563"/>
      <c r="U152" s="563"/>
      <c r="V152" s="563"/>
      <c r="W152" s="563"/>
      <c r="X152" s="59" t="str">
        <f t="shared" si="81"/>
        <v/>
      </c>
      <c r="Y152" s="236" t="str">
        <f t="shared" si="82"/>
        <v/>
      </c>
      <c r="Z152" s="230" t="str">
        <f t="shared" si="73"/>
        <v/>
      </c>
      <c r="AA152" s="104" t="str">
        <f t="shared" si="74"/>
        <v/>
      </c>
      <c r="AB152" s="104" t="str">
        <f t="shared" si="75"/>
        <v/>
      </c>
      <c r="AC152" s="104" t="str">
        <f t="shared" si="76"/>
        <v/>
      </c>
      <c r="AD152" s="109" t="str">
        <f t="shared" si="77"/>
        <v/>
      </c>
      <c r="AE152" s="564"/>
      <c r="AF152" s="105" t="str">
        <f t="shared" si="88"/>
        <v/>
      </c>
      <c r="AG152" s="105" t="str">
        <f t="shared" si="89"/>
        <v/>
      </c>
      <c r="AH152" s="105" t="str">
        <f>IF($AD152="","",HLOOKUP($AD152,'4.参照データ'!$B$5:$AD$14,8,FALSE)+1)</f>
        <v/>
      </c>
      <c r="AI152" s="105" t="str">
        <f>IF($AD152="","",HLOOKUP($AD152,'4.参照データ'!$B$5:$AD$14,10,FALSE)+AH152)</f>
        <v/>
      </c>
      <c r="AJ152" s="105" t="str">
        <f t="shared" si="90"/>
        <v/>
      </c>
      <c r="AK152" s="150" t="str">
        <f>IF($AD152="","",INDEX('3.洗い替え職務給表'!$B$6:$HW$56,MATCH('1.メイン'!$AG152,'3.洗い替え職務給表'!$B$6:$B$56,0),MATCH('1.メイン'!$AJ152,'3.洗い替え職務給表'!$B$6:$HW$6,0)))</f>
        <v/>
      </c>
      <c r="AL152" s="228" t="str">
        <f t="shared" si="91"/>
        <v/>
      </c>
      <c r="AM152" s="195" t="str">
        <f t="shared" si="83"/>
        <v/>
      </c>
      <c r="AN152" s="25" t="str">
        <f t="shared" si="92"/>
        <v/>
      </c>
      <c r="AO152" s="568"/>
      <c r="AP152" s="568"/>
      <c r="AQ152" s="66" t="str">
        <f t="shared" si="93"/>
        <v/>
      </c>
      <c r="AR152" s="66" t="str">
        <f>IF($C152="","",IF($AN152=$AQ152,"",IF(HLOOKUP($AQ152,'4.参照データ'!$B$5:$AD$14,4,FALSE)="",HLOOKUP($AQ152,'4.参照データ'!$B$5:$AD$14,5,FALSE),HLOOKUP($AQ152,'4.参照データ'!$B$5:$AD$14,4,FALSE))))</f>
        <v/>
      </c>
      <c r="AS152" s="66" t="str">
        <f t="shared" si="94"/>
        <v/>
      </c>
      <c r="AT152" s="27" t="str">
        <f>IF($AQ152="","",($AS152-HLOOKUP($AQ152,'4.参照データ'!$B$5:$AD$14,6,FALSE)))</f>
        <v/>
      </c>
      <c r="AU152" s="25" t="str">
        <f>IF($AQ152="","",IF($AO152="",$AG152,IF(ROUNDUP($AT152/HLOOKUP($AQ152,'4.参照データ'!$B$5:$AD$14,7,FALSE),0)&lt;=0,1,ROUNDUP($AT152/HLOOKUP($AQ152,'4.参照データ'!$B$5:$AD$14,7,FALSE),0)+1)))</f>
        <v/>
      </c>
      <c r="AV152" s="25" t="str">
        <f t="shared" si="95"/>
        <v/>
      </c>
      <c r="AW152" s="96" t="str">
        <f>IF($AQ152="","",($AV152-1)*HLOOKUP($AQ152,'4.参照データ'!$B$5:$AD$14,7,FALSE))</f>
        <v/>
      </c>
      <c r="AX152" s="27" t="str">
        <f t="shared" si="96"/>
        <v/>
      </c>
      <c r="AY152" s="25" t="str">
        <f>IF($AQ152="","",IF($AO152="",0,IF($AX152&lt;=0,0,ROUNDUP($AX152/HLOOKUP($AQ152,'4.参照データ'!$B$5:$AD$14,9,FALSE),0))))</f>
        <v/>
      </c>
      <c r="AZ152" s="25" t="str">
        <f t="shared" si="97"/>
        <v/>
      </c>
      <c r="BA152" s="25" t="str">
        <f t="shared" si="78"/>
        <v/>
      </c>
      <c r="BB152" s="25" t="str">
        <f>IF($AQ152="","",HLOOKUP($AQ152,'4.参照データ'!$B$5:$AD$14,8,FALSE)+1)</f>
        <v/>
      </c>
      <c r="BC152" s="25" t="str">
        <f>IF($AQ152="","",HLOOKUP($AQ152,'4.参照データ'!$B$5:$AD$14,10,FALSE)+BB152)</f>
        <v/>
      </c>
      <c r="BD152" s="25" t="str">
        <f t="shared" si="98"/>
        <v/>
      </c>
      <c r="BE152" s="25" t="str">
        <f t="shared" si="99"/>
        <v/>
      </c>
      <c r="BF152" s="25" t="str">
        <f t="shared" si="100"/>
        <v/>
      </c>
      <c r="BG152" s="25" t="str">
        <f t="shared" si="84"/>
        <v/>
      </c>
      <c r="BH152" s="28" t="str">
        <f>IF($AD152="","",INDEX('3.洗い替え職務給表'!$B$6:$HW$56,MATCH('1.メイン'!$BE152,'3.洗い替え職務給表'!$B$6:$B$56,0),MATCH('1.メイン'!$BG152,'3.洗い替え職務給表'!$B$6:$HW$6,0)))</f>
        <v/>
      </c>
      <c r="BI152" s="29" t="str">
        <f t="shared" si="85"/>
        <v/>
      </c>
      <c r="BJ152" s="563"/>
      <c r="BK152" s="563"/>
      <c r="BL152" s="563"/>
      <c r="BM152" s="563"/>
      <c r="BN152" s="563"/>
      <c r="BO152" s="563"/>
      <c r="BP152" s="59" t="str">
        <f t="shared" si="79"/>
        <v/>
      </c>
      <c r="BQ152" s="56" t="str">
        <f t="shared" si="86"/>
        <v/>
      </c>
      <c r="BR152" s="236" t="str">
        <f t="shared" si="87"/>
        <v/>
      </c>
    </row>
    <row r="153" spans="1:70" x14ac:dyDescent="0.15">
      <c r="A153" s="62" t="str">
        <f>IF(C153="","",COUNTA($C$10:C153))</f>
        <v/>
      </c>
      <c r="B153" s="559"/>
      <c r="C153" s="559"/>
      <c r="D153" s="569"/>
      <c r="E153" s="569" t="s">
        <v>72</v>
      </c>
      <c r="F153" s="569"/>
      <c r="G153" s="559"/>
      <c r="H153" s="569"/>
      <c r="I153" s="561"/>
      <c r="J153" s="561"/>
      <c r="K153" s="53" t="str">
        <f t="shared" si="101"/>
        <v/>
      </c>
      <c r="L153" s="53" t="str">
        <f t="shared" si="102"/>
        <v/>
      </c>
      <c r="M153" s="53" t="str">
        <f t="shared" si="103"/>
        <v/>
      </c>
      <c r="N153" s="53" t="str">
        <f t="shared" si="104"/>
        <v/>
      </c>
      <c r="O153" s="562"/>
      <c r="P153" s="562"/>
      <c r="Q153" s="56" t="str">
        <f t="shared" si="80"/>
        <v/>
      </c>
      <c r="R153" s="563"/>
      <c r="S153" s="563"/>
      <c r="T153" s="563"/>
      <c r="U153" s="563"/>
      <c r="V153" s="563"/>
      <c r="W153" s="563"/>
      <c r="X153" s="59" t="str">
        <f t="shared" si="81"/>
        <v/>
      </c>
      <c r="Y153" s="236" t="str">
        <f t="shared" si="82"/>
        <v/>
      </c>
      <c r="Z153" s="230" t="str">
        <f t="shared" si="73"/>
        <v/>
      </c>
      <c r="AA153" s="104" t="str">
        <f t="shared" si="74"/>
        <v/>
      </c>
      <c r="AB153" s="104" t="str">
        <f t="shared" si="75"/>
        <v/>
      </c>
      <c r="AC153" s="104" t="str">
        <f t="shared" si="76"/>
        <v/>
      </c>
      <c r="AD153" s="109" t="str">
        <f t="shared" si="77"/>
        <v/>
      </c>
      <c r="AE153" s="564"/>
      <c r="AF153" s="105" t="str">
        <f t="shared" si="88"/>
        <v/>
      </c>
      <c r="AG153" s="105" t="str">
        <f t="shared" si="89"/>
        <v/>
      </c>
      <c r="AH153" s="105" t="str">
        <f>IF($AD153="","",HLOOKUP($AD153,'4.参照データ'!$B$5:$AD$14,8,FALSE)+1)</f>
        <v/>
      </c>
      <c r="AI153" s="105" t="str">
        <f>IF($AD153="","",HLOOKUP($AD153,'4.参照データ'!$B$5:$AD$14,10,FALSE)+AH153)</f>
        <v/>
      </c>
      <c r="AJ153" s="105" t="str">
        <f t="shared" si="90"/>
        <v/>
      </c>
      <c r="AK153" s="150" t="str">
        <f>IF($AD153="","",INDEX('3.洗い替え職務給表'!$B$6:$HW$56,MATCH('1.メイン'!$AG153,'3.洗い替え職務給表'!$B$6:$B$56,0),MATCH('1.メイン'!$AJ153,'3.洗い替え職務給表'!$B$6:$HW$6,0)))</f>
        <v/>
      </c>
      <c r="AL153" s="228" t="str">
        <f t="shared" si="91"/>
        <v/>
      </c>
      <c r="AM153" s="195" t="str">
        <f t="shared" si="83"/>
        <v/>
      </c>
      <c r="AN153" s="25" t="str">
        <f t="shared" si="92"/>
        <v/>
      </c>
      <c r="AO153" s="568"/>
      <c r="AP153" s="568"/>
      <c r="AQ153" s="66" t="str">
        <f t="shared" si="93"/>
        <v/>
      </c>
      <c r="AR153" s="66" t="str">
        <f>IF($C153="","",IF($AN153=$AQ153,"",IF(HLOOKUP($AQ153,'4.参照データ'!$B$5:$AD$14,4,FALSE)="",HLOOKUP($AQ153,'4.参照データ'!$B$5:$AD$14,5,FALSE),HLOOKUP($AQ153,'4.参照データ'!$B$5:$AD$14,4,FALSE))))</f>
        <v/>
      </c>
      <c r="AS153" s="66" t="str">
        <f t="shared" si="94"/>
        <v/>
      </c>
      <c r="AT153" s="27" t="str">
        <f>IF($AQ153="","",($AS153-HLOOKUP($AQ153,'4.参照データ'!$B$5:$AD$14,6,FALSE)))</f>
        <v/>
      </c>
      <c r="AU153" s="25" t="str">
        <f>IF($AQ153="","",IF($AO153="",$AG153,IF(ROUNDUP($AT153/HLOOKUP($AQ153,'4.参照データ'!$B$5:$AD$14,7,FALSE),0)&lt;=0,1,ROUNDUP($AT153/HLOOKUP($AQ153,'4.参照データ'!$B$5:$AD$14,7,FALSE),0)+1)))</f>
        <v/>
      </c>
      <c r="AV153" s="25" t="str">
        <f t="shared" si="95"/>
        <v/>
      </c>
      <c r="AW153" s="96" t="str">
        <f>IF($AQ153="","",($AV153-1)*HLOOKUP($AQ153,'4.参照データ'!$B$5:$AD$14,7,FALSE))</f>
        <v/>
      </c>
      <c r="AX153" s="27" t="str">
        <f t="shared" si="96"/>
        <v/>
      </c>
      <c r="AY153" s="25" t="str">
        <f>IF($AQ153="","",IF($AO153="",0,IF($AX153&lt;=0,0,ROUNDUP($AX153/HLOOKUP($AQ153,'4.参照データ'!$B$5:$AD$14,9,FALSE),0))))</f>
        <v/>
      </c>
      <c r="AZ153" s="25" t="str">
        <f t="shared" si="97"/>
        <v/>
      </c>
      <c r="BA153" s="25" t="str">
        <f t="shared" si="78"/>
        <v/>
      </c>
      <c r="BB153" s="25" t="str">
        <f>IF($AQ153="","",HLOOKUP($AQ153,'4.参照データ'!$B$5:$AD$14,8,FALSE)+1)</f>
        <v/>
      </c>
      <c r="BC153" s="25" t="str">
        <f>IF($AQ153="","",HLOOKUP($AQ153,'4.参照データ'!$B$5:$AD$14,10,FALSE)+BB153)</f>
        <v/>
      </c>
      <c r="BD153" s="25" t="str">
        <f t="shared" si="98"/>
        <v/>
      </c>
      <c r="BE153" s="25" t="str">
        <f t="shared" si="99"/>
        <v/>
      </c>
      <c r="BF153" s="25" t="str">
        <f t="shared" si="100"/>
        <v/>
      </c>
      <c r="BG153" s="25" t="str">
        <f t="shared" si="84"/>
        <v/>
      </c>
      <c r="BH153" s="28" t="str">
        <f>IF($AD153="","",INDEX('3.洗い替え職務給表'!$B$6:$HW$56,MATCH('1.メイン'!$BE153,'3.洗い替え職務給表'!$B$6:$B$56,0),MATCH('1.メイン'!$BG153,'3.洗い替え職務給表'!$B$6:$HW$6,0)))</f>
        <v/>
      </c>
      <c r="BI153" s="29" t="str">
        <f t="shared" si="85"/>
        <v/>
      </c>
      <c r="BJ153" s="563"/>
      <c r="BK153" s="563"/>
      <c r="BL153" s="563"/>
      <c r="BM153" s="563"/>
      <c r="BN153" s="563"/>
      <c r="BO153" s="563"/>
      <c r="BP153" s="59" t="str">
        <f t="shared" si="79"/>
        <v/>
      </c>
      <c r="BQ153" s="56" t="str">
        <f t="shared" si="86"/>
        <v/>
      </c>
      <c r="BR153" s="236" t="str">
        <f t="shared" si="87"/>
        <v/>
      </c>
    </row>
    <row r="154" spans="1:70" x14ac:dyDescent="0.15">
      <c r="A154" s="62" t="str">
        <f>IF(C154="","",COUNTA($C$10:C154))</f>
        <v/>
      </c>
      <c r="B154" s="559"/>
      <c r="C154" s="559"/>
      <c r="D154" s="569"/>
      <c r="E154" s="569" t="s">
        <v>72</v>
      </c>
      <c r="F154" s="569"/>
      <c r="G154" s="559"/>
      <c r="H154" s="569"/>
      <c r="I154" s="561"/>
      <c r="J154" s="561"/>
      <c r="K154" s="53" t="str">
        <f t="shared" si="101"/>
        <v/>
      </c>
      <c r="L154" s="53" t="str">
        <f t="shared" si="102"/>
        <v/>
      </c>
      <c r="M154" s="53" t="str">
        <f t="shared" si="103"/>
        <v/>
      </c>
      <c r="N154" s="53" t="str">
        <f t="shared" si="104"/>
        <v/>
      </c>
      <c r="O154" s="562"/>
      <c r="P154" s="562"/>
      <c r="Q154" s="56" t="str">
        <f t="shared" si="80"/>
        <v/>
      </c>
      <c r="R154" s="563"/>
      <c r="S154" s="563"/>
      <c r="T154" s="563"/>
      <c r="U154" s="563"/>
      <c r="V154" s="563"/>
      <c r="W154" s="563"/>
      <c r="X154" s="59" t="str">
        <f t="shared" si="81"/>
        <v/>
      </c>
      <c r="Y154" s="236" t="str">
        <f t="shared" si="82"/>
        <v/>
      </c>
      <c r="Z154" s="230" t="str">
        <f t="shared" si="73"/>
        <v/>
      </c>
      <c r="AA154" s="104" t="str">
        <f t="shared" si="74"/>
        <v/>
      </c>
      <c r="AB154" s="104" t="str">
        <f t="shared" si="75"/>
        <v/>
      </c>
      <c r="AC154" s="104" t="str">
        <f t="shared" si="76"/>
        <v/>
      </c>
      <c r="AD154" s="109" t="str">
        <f t="shared" si="77"/>
        <v/>
      </c>
      <c r="AE154" s="564"/>
      <c r="AF154" s="105" t="str">
        <f t="shared" si="88"/>
        <v/>
      </c>
      <c r="AG154" s="105" t="str">
        <f t="shared" si="89"/>
        <v/>
      </c>
      <c r="AH154" s="105" t="str">
        <f>IF($AD154="","",HLOOKUP($AD154,'4.参照データ'!$B$5:$AD$14,8,FALSE)+1)</f>
        <v/>
      </c>
      <c r="AI154" s="105" t="str">
        <f>IF($AD154="","",HLOOKUP($AD154,'4.参照データ'!$B$5:$AD$14,10,FALSE)+AH154)</f>
        <v/>
      </c>
      <c r="AJ154" s="105" t="str">
        <f t="shared" si="90"/>
        <v/>
      </c>
      <c r="AK154" s="150" t="str">
        <f>IF($AD154="","",INDEX('3.洗い替え職務給表'!$B$6:$HW$56,MATCH('1.メイン'!$AG154,'3.洗い替え職務給表'!$B$6:$B$56,0),MATCH('1.メイン'!$AJ154,'3.洗い替え職務給表'!$B$6:$HW$6,0)))</f>
        <v/>
      </c>
      <c r="AL154" s="228" t="str">
        <f t="shared" si="91"/>
        <v/>
      </c>
      <c r="AM154" s="195" t="str">
        <f t="shared" si="83"/>
        <v/>
      </c>
      <c r="AN154" s="25" t="str">
        <f t="shared" si="92"/>
        <v/>
      </c>
      <c r="AO154" s="568"/>
      <c r="AP154" s="568"/>
      <c r="AQ154" s="66" t="str">
        <f t="shared" si="93"/>
        <v/>
      </c>
      <c r="AR154" s="66" t="str">
        <f>IF($C154="","",IF($AN154=$AQ154,"",IF(HLOOKUP($AQ154,'4.参照データ'!$B$5:$AD$14,4,FALSE)="",HLOOKUP($AQ154,'4.参照データ'!$B$5:$AD$14,5,FALSE),HLOOKUP($AQ154,'4.参照データ'!$B$5:$AD$14,4,FALSE))))</f>
        <v/>
      </c>
      <c r="AS154" s="66" t="str">
        <f t="shared" si="94"/>
        <v/>
      </c>
      <c r="AT154" s="27" t="str">
        <f>IF($AQ154="","",($AS154-HLOOKUP($AQ154,'4.参照データ'!$B$5:$AD$14,6,FALSE)))</f>
        <v/>
      </c>
      <c r="AU154" s="25" t="str">
        <f>IF($AQ154="","",IF($AO154="",$AG154,IF(ROUNDUP($AT154/HLOOKUP($AQ154,'4.参照データ'!$B$5:$AD$14,7,FALSE),0)&lt;=0,1,ROUNDUP($AT154/HLOOKUP($AQ154,'4.参照データ'!$B$5:$AD$14,7,FALSE),0)+1)))</f>
        <v/>
      </c>
      <c r="AV154" s="25" t="str">
        <f t="shared" si="95"/>
        <v/>
      </c>
      <c r="AW154" s="96" t="str">
        <f>IF($AQ154="","",($AV154-1)*HLOOKUP($AQ154,'4.参照データ'!$B$5:$AD$14,7,FALSE))</f>
        <v/>
      </c>
      <c r="AX154" s="27" t="str">
        <f t="shared" si="96"/>
        <v/>
      </c>
      <c r="AY154" s="25" t="str">
        <f>IF($AQ154="","",IF($AO154="",0,IF($AX154&lt;=0,0,ROUNDUP($AX154/HLOOKUP($AQ154,'4.参照データ'!$B$5:$AD$14,9,FALSE),0))))</f>
        <v/>
      </c>
      <c r="AZ154" s="25" t="str">
        <f t="shared" si="97"/>
        <v/>
      </c>
      <c r="BA154" s="25" t="str">
        <f t="shared" si="78"/>
        <v/>
      </c>
      <c r="BB154" s="25" t="str">
        <f>IF($AQ154="","",HLOOKUP($AQ154,'4.参照データ'!$B$5:$AD$14,8,FALSE)+1)</f>
        <v/>
      </c>
      <c r="BC154" s="25" t="str">
        <f>IF($AQ154="","",HLOOKUP($AQ154,'4.参照データ'!$B$5:$AD$14,10,FALSE)+BB154)</f>
        <v/>
      </c>
      <c r="BD154" s="25" t="str">
        <f t="shared" si="98"/>
        <v/>
      </c>
      <c r="BE154" s="25" t="str">
        <f t="shared" si="99"/>
        <v/>
      </c>
      <c r="BF154" s="25" t="str">
        <f t="shared" si="100"/>
        <v/>
      </c>
      <c r="BG154" s="25" t="str">
        <f t="shared" si="84"/>
        <v/>
      </c>
      <c r="BH154" s="28" t="str">
        <f>IF($AD154="","",INDEX('3.洗い替え職務給表'!$B$6:$HW$56,MATCH('1.メイン'!$BE154,'3.洗い替え職務給表'!$B$6:$B$56,0),MATCH('1.メイン'!$BG154,'3.洗い替え職務給表'!$B$6:$HW$6,0)))</f>
        <v/>
      </c>
      <c r="BI154" s="29" t="str">
        <f t="shared" si="85"/>
        <v/>
      </c>
      <c r="BJ154" s="563"/>
      <c r="BK154" s="563"/>
      <c r="BL154" s="563"/>
      <c r="BM154" s="563"/>
      <c r="BN154" s="563"/>
      <c r="BO154" s="563"/>
      <c r="BP154" s="59" t="str">
        <f t="shared" si="79"/>
        <v/>
      </c>
      <c r="BQ154" s="56" t="str">
        <f t="shared" si="86"/>
        <v/>
      </c>
      <c r="BR154" s="236" t="str">
        <f t="shared" si="87"/>
        <v/>
      </c>
    </row>
    <row r="155" spans="1:70" x14ac:dyDescent="0.15">
      <c r="A155" s="62" t="str">
        <f>IF(C155="","",COUNTA($C$10:C155))</f>
        <v/>
      </c>
      <c r="B155" s="559"/>
      <c r="C155" s="559"/>
      <c r="D155" s="569"/>
      <c r="E155" s="569" t="s">
        <v>72</v>
      </c>
      <c r="F155" s="569"/>
      <c r="G155" s="559"/>
      <c r="H155" s="569"/>
      <c r="I155" s="561"/>
      <c r="J155" s="561"/>
      <c r="K155" s="53" t="str">
        <f t="shared" si="101"/>
        <v/>
      </c>
      <c r="L155" s="53" t="str">
        <f t="shared" si="102"/>
        <v/>
      </c>
      <c r="M155" s="53" t="str">
        <f t="shared" si="103"/>
        <v/>
      </c>
      <c r="N155" s="53" t="str">
        <f t="shared" si="104"/>
        <v/>
      </c>
      <c r="O155" s="562"/>
      <c r="P155" s="562"/>
      <c r="Q155" s="56" t="str">
        <f t="shared" si="80"/>
        <v/>
      </c>
      <c r="R155" s="563"/>
      <c r="S155" s="563"/>
      <c r="T155" s="563"/>
      <c r="U155" s="563"/>
      <c r="V155" s="563"/>
      <c r="W155" s="563"/>
      <c r="X155" s="59" t="str">
        <f t="shared" si="81"/>
        <v/>
      </c>
      <c r="Y155" s="236" t="str">
        <f t="shared" si="82"/>
        <v/>
      </c>
      <c r="Z155" s="230" t="str">
        <f t="shared" si="73"/>
        <v/>
      </c>
      <c r="AA155" s="104" t="str">
        <f t="shared" si="74"/>
        <v/>
      </c>
      <c r="AB155" s="104" t="str">
        <f t="shared" si="75"/>
        <v/>
      </c>
      <c r="AC155" s="104" t="str">
        <f t="shared" si="76"/>
        <v/>
      </c>
      <c r="AD155" s="109" t="str">
        <f t="shared" si="77"/>
        <v/>
      </c>
      <c r="AE155" s="564"/>
      <c r="AF155" s="105" t="str">
        <f t="shared" si="88"/>
        <v/>
      </c>
      <c r="AG155" s="105" t="str">
        <f t="shared" si="89"/>
        <v/>
      </c>
      <c r="AH155" s="105" t="str">
        <f>IF($AD155="","",HLOOKUP($AD155,'4.参照データ'!$B$5:$AD$14,8,FALSE)+1)</f>
        <v/>
      </c>
      <c r="AI155" s="105" t="str">
        <f>IF($AD155="","",HLOOKUP($AD155,'4.参照データ'!$B$5:$AD$14,10,FALSE)+AH155)</f>
        <v/>
      </c>
      <c r="AJ155" s="105" t="str">
        <f t="shared" si="90"/>
        <v/>
      </c>
      <c r="AK155" s="150" t="str">
        <f>IF($AD155="","",INDEX('3.洗い替え職務給表'!$B$6:$HW$56,MATCH('1.メイン'!$AG155,'3.洗い替え職務給表'!$B$6:$B$56,0),MATCH('1.メイン'!$AJ155,'3.洗い替え職務給表'!$B$6:$HW$6,0)))</f>
        <v/>
      </c>
      <c r="AL155" s="228" t="str">
        <f t="shared" si="91"/>
        <v/>
      </c>
      <c r="AM155" s="195" t="str">
        <f t="shared" si="83"/>
        <v/>
      </c>
      <c r="AN155" s="25" t="str">
        <f t="shared" si="92"/>
        <v/>
      </c>
      <c r="AO155" s="568"/>
      <c r="AP155" s="568"/>
      <c r="AQ155" s="66" t="str">
        <f t="shared" si="93"/>
        <v/>
      </c>
      <c r="AR155" s="66" t="str">
        <f>IF($C155="","",IF($AN155=$AQ155,"",IF(HLOOKUP($AQ155,'4.参照データ'!$B$5:$AD$14,4,FALSE)="",HLOOKUP($AQ155,'4.参照データ'!$B$5:$AD$14,5,FALSE),HLOOKUP($AQ155,'4.参照データ'!$B$5:$AD$14,4,FALSE))))</f>
        <v/>
      </c>
      <c r="AS155" s="66" t="str">
        <f t="shared" si="94"/>
        <v/>
      </c>
      <c r="AT155" s="27" t="str">
        <f>IF($AQ155="","",($AS155-HLOOKUP($AQ155,'4.参照データ'!$B$5:$AD$14,6,FALSE)))</f>
        <v/>
      </c>
      <c r="AU155" s="25" t="str">
        <f>IF($AQ155="","",IF($AO155="",$AG155,IF(ROUNDUP($AT155/HLOOKUP($AQ155,'4.参照データ'!$B$5:$AD$14,7,FALSE),0)&lt;=0,1,ROUNDUP($AT155/HLOOKUP($AQ155,'4.参照データ'!$B$5:$AD$14,7,FALSE),0)+1)))</f>
        <v/>
      </c>
      <c r="AV155" s="25" t="str">
        <f t="shared" si="95"/>
        <v/>
      </c>
      <c r="AW155" s="96" t="str">
        <f>IF($AQ155="","",($AV155-1)*HLOOKUP($AQ155,'4.参照データ'!$B$5:$AD$14,7,FALSE))</f>
        <v/>
      </c>
      <c r="AX155" s="27" t="str">
        <f t="shared" si="96"/>
        <v/>
      </c>
      <c r="AY155" s="25" t="str">
        <f>IF($AQ155="","",IF($AO155="",0,IF($AX155&lt;=0,0,ROUNDUP($AX155/HLOOKUP($AQ155,'4.参照データ'!$B$5:$AD$14,9,FALSE),0))))</f>
        <v/>
      </c>
      <c r="AZ155" s="25" t="str">
        <f t="shared" si="97"/>
        <v/>
      </c>
      <c r="BA155" s="25" t="str">
        <f t="shared" si="78"/>
        <v/>
      </c>
      <c r="BB155" s="25" t="str">
        <f>IF($AQ155="","",HLOOKUP($AQ155,'4.参照データ'!$B$5:$AD$14,8,FALSE)+1)</f>
        <v/>
      </c>
      <c r="BC155" s="25" t="str">
        <f>IF($AQ155="","",HLOOKUP($AQ155,'4.参照データ'!$B$5:$AD$14,10,FALSE)+BB155)</f>
        <v/>
      </c>
      <c r="BD155" s="25" t="str">
        <f t="shared" si="98"/>
        <v/>
      </c>
      <c r="BE155" s="25" t="str">
        <f t="shared" si="99"/>
        <v/>
      </c>
      <c r="BF155" s="25" t="str">
        <f t="shared" si="100"/>
        <v/>
      </c>
      <c r="BG155" s="25" t="str">
        <f t="shared" si="84"/>
        <v/>
      </c>
      <c r="BH155" s="28" t="str">
        <f>IF($AD155="","",INDEX('3.洗い替え職務給表'!$B$6:$HW$56,MATCH('1.メイン'!$BE155,'3.洗い替え職務給表'!$B$6:$B$56,0),MATCH('1.メイン'!$BG155,'3.洗い替え職務給表'!$B$6:$HW$6,0)))</f>
        <v/>
      </c>
      <c r="BI155" s="29" t="str">
        <f t="shared" si="85"/>
        <v/>
      </c>
      <c r="BJ155" s="563"/>
      <c r="BK155" s="563"/>
      <c r="BL155" s="563"/>
      <c r="BM155" s="563"/>
      <c r="BN155" s="563"/>
      <c r="BO155" s="563"/>
      <c r="BP155" s="59" t="str">
        <f t="shared" si="79"/>
        <v/>
      </c>
      <c r="BQ155" s="56" t="str">
        <f t="shared" si="86"/>
        <v/>
      </c>
      <c r="BR155" s="236" t="str">
        <f t="shared" si="87"/>
        <v/>
      </c>
    </row>
    <row r="156" spans="1:70" x14ac:dyDescent="0.15">
      <c r="A156" s="62" t="str">
        <f>IF(C156="","",COUNTA($C$10:C156))</f>
        <v/>
      </c>
      <c r="B156" s="559"/>
      <c r="C156" s="559"/>
      <c r="D156" s="569"/>
      <c r="E156" s="569" t="s">
        <v>72</v>
      </c>
      <c r="F156" s="569"/>
      <c r="G156" s="559"/>
      <c r="H156" s="569"/>
      <c r="I156" s="561"/>
      <c r="J156" s="561"/>
      <c r="K156" s="53" t="str">
        <f t="shared" si="101"/>
        <v/>
      </c>
      <c r="L156" s="53" t="str">
        <f t="shared" si="102"/>
        <v/>
      </c>
      <c r="M156" s="53" t="str">
        <f t="shared" si="103"/>
        <v/>
      </c>
      <c r="N156" s="53" t="str">
        <f t="shared" si="104"/>
        <v/>
      </c>
      <c r="O156" s="562"/>
      <c r="P156" s="562"/>
      <c r="Q156" s="56" t="str">
        <f t="shared" si="80"/>
        <v/>
      </c>
      <c r="R156" s="563"/>
      <c r="S156" s="563"/>
      <c r="T156" s="563"/>
      <c r="U156" s="563"/>
      <c r="V156" s="563"/>
      <c r="W156" s="563"/>
      <c r="X156" s="59" t="str">
        <f t="shared" si="81"/>
        <v/>
      </c>
      <c r="Y156" s="236" t="str">
        <f t="shared" si="82"/>
        <v/>
      </c>
      <c r="Z156" s="230" t="str">
        <f t="shared" si="73"/>
        <v/>
      </c>
      <c r="AA156" s="104" t="str">
        <f t="shared" si="74"/>
        <v/>
      </c>
      <c r="AB156" s="104" t="str">
        <f t="shared" si="75"/>
        <v/>
      </c>
      <c r="AC156" s="104" t="str">
        <f t="shared" si="76"/>
        <v/>
      </c>
      <c r="AD156" s="109" t="str">
        <f t="shared" si="77"/>
        <v/>
      </c>
      <c r="AE156" s="564"/>
      <c r="AF156" s="105" t="str">
        <f t="shared" si="88"/>
        <v/>
      </c>
      <c r="AG156" s="105" t="str">
        <f t="shared" si="89"/>
        <v/>
      </c>
      <c r="AH156" s="105" t="str">
        <f>IF($AD156="","",HLOOKUP($AD156,'4.参照データ'!$B$5:$AD$14,8,FALSE)+1)</f>
        <v/>
      </c>
      <c r="AI156" s="105" t="str">
        <f>IF($AD156="","",HLOOKUP($AD156,'4.参照データ'!$B$5:$AD$14,10,FALSE)+AH156)</f>
        <v/>
      </c>
      <c r="AJ156" s="105" t="str">
        <f t="shared" si="90"/>
        <v/>
      </c>
      <c r="AK156" s="150" t="str">
        <f>IF($AD156="","",INDEX('3.洗い替え職務給表'!$B$6:$HW$56,MATCH('1.メイン'!$AG156,'3.洗い替え職務給表'!$B$6:$B$56,0),MATCH('1.メイン'!$AJ156,'3.洗い替え職務給表'!$B$6:$HW$6,0)))</f>
        <v/>
      </c>
      <c r="AL156" s="228" t="str">
        <f t="shared" si="91"/>
        <v/>
      </c>
      <c r="AM156" s="195" t="str">
        <f t="shared" si="83"/>
        <v/>
      </c>
      <c r="AN156" s="25" t="str">
        <f t="shared" si="92"/>
        <v/>
      </c>
      <c r="AO156" s="568"/>
      <c r="AP156" s="568"/>
      <c r="AQ156" s="66" t="str">
        <f t="shared" si="93"/>
        <v/>
      </c>
      <c r="AR156" s="66" t="str">
        <f>IF($C156="","",IF($AN156=$AQ156,"",IF(HLOOKUP($AQ156,'4.参照データ'!$B$5:$AD$14,4,FALSE)="",HLOOKUP($AQ156,'4.参照データ'!$B$5:$AD$14,5,FALSE),HLOOKUP($AQ156,'4.参照データ'!$B$5:$AD$14,4,FALSE))))</f>
        <v/>
      </c>
      <c r="AS156" s="66" t="str">
        <f t="shared" si="94"/>
        <v/>
      </c>
      <c r="AT156" s="27" t="str">
        <f>IF($AQ156="","",($AS156-HLOOKUP($AQ156,'4.参照データ'!$B$5:$AD$14,6,FALSE)))</f>
        <v/>
      </c>
      <c r="AU156" s="25" t="str">
        <f>IF($AQ156="","",IF($AO156="",$AG156,IF(ROUNDUP($AT156/HLOOKUP($AQ156,'4.参照データ'!$B$5:$AD$14,7,FALSE),0)&lt;=0,1,ROUNDUP($AT156/HLOOKUP($AQ156,'4.参照データ'!$B$5:$AD$14,7,FALSE),0)+1)))</f>
        <v/>
      </c>
      <c r="AV156" s="25" t="str">
        <f t="shared" si="95"/>
        <v/>
      </c>
      <c r="AW156" s="96" t="str">
        <f>IF($AQ156="","",($AV156-1)*HLOOKUP($AQ156,'4.参照データ'!$B$5:$AD$14,7,FALSE))</f>
        <v/>
      </c>
      <c r="AX156" s="27" t="str">
        <f t="shared" si="96"/>
        <v/>
      </c>
      <c r="AY156" s="25" t="str">
        <f>IF($AQ156="","",IF($AO156="",0,IF($AX156&lt;=0,0,ROUNDUP($AX156/HLOOKUP($AQ156,'4.参照データ'!$B$5:$AD$14,9,FALSE),0))))</f>
        <v/>
      </c>
      <c r="AZ156" s="25" t="str">
        <f t="shared" si="97"/>
        <v/>
      </c>
      <c r="BA156" s="25" t="str">
        <f t="shared" si="78"/>
        <v/>
      </c>
      <c r="BB156" s="25" t="str">
        <f>IF($AQ156="","",HLOOKUP($AQ156,'4.参照データ'!$B$5:$AD$14,8,FALSE)+1)</f>
        <v/>
      </c>
      <c r="BC156" s="25" t="str">
        <f>IF($AQ156="","",HLOOKUP($AQ156,'4.参照データ'!$B$5:$AD$14,10,FALSE)+BB156)</f>
        <v/>
      </c>
      <c r="BD156" s="25" t="str">
        <f t="shared" si="98"/>
        <v/>
      </c>
      <c r="BE156" s="25" t="str">
        <f t="shared" si="99"/>
        <v/>
      </c>
      <c r="BF156" s="25" t="str">
        <f t="shared" si="100"/>
        <v/>
      </c>
      <c r="BG156" s="25" t="str">
        <f t="shared" si="84"/>
        <v/>
      </c>
      <c r="BH156" s="28" t="str">
        <f>IF($AD156="","",INDEX('3.洗い替え職務給表'!$B$6:$HW$56,MATCH('1.メイン'!$BE156,'3.洗い替え職務給表'!$B$6:$B$56,0),MATCH('1.メイン'!$BG156,'3.洗い替え職務給表'!$B$6:$HW$6,0)))</f>
        <v/>
      </c>
      <c r="BI156" s="29" t="str">
        <f t="shared" si="85"/>
        <v/>
      </c>
      <c r="BJ156" s="563"/>
      <c r="BK156" s="563"/>
      <c r="BL156" s="563"/>
      <c r="BM156" s="563"/>
      <c r="BN156" s="563"/>
      <c r="BO156" s="563"/>
      <c r="BP156" s="59" t="str">
        <f t="shared" si="79"/>
        <v/>
      </c>
      <c r="BQ156" s="56" t="str">
        <f t="shared" si="86"/>
        <v/>
      </c>
      <c r="BR156" s="236" t="str">
        <f t="shared" si="87"/>
        <v/>
      </c>
    </row>
    <row r="157" spans="1:70" x14ac:dyDescent="0.15">
      <c r="A157" s="62" t="str">
        <f>IF(C157="","",COUNTA($C$10:C157))</f>
        <v/>
      </c>
      <c r="B157" s="559"/>
      <c r="C157" s="559"/>
      <c r="D157" s="569"/>
      <c r="E157" s="569" t="s">
        <v>72</v>
      </c>
      <c r="F157" s="569"/>
      <c r="G157" s="559"/>
      <c r="H157" s="569"/>
      <c r="I157" s="561"/>
      <c r="J157" s="561"/>
      <c r="K157" s="53" t="str">
        <f t="shared" si="101"/>
        <v/>
      </c>
      <c r="L157" s="53" t="str">
        <f t="shared" si="102"/>
        <v/>
      </c>
      <c r="M157" s="53" t="str">
        <f t="shared" si="103"/>
        <v/>
      </c>
      <c r="N157" s="53" t="str">
        <f t="shared" si="104"/>
        <v/>
      </c>
      <c r="O157" s="562"/>
      <c r="P157" s="562"/>
      <c r="Q157" s="56" t="str">
        <f t="shared" si="80"/>
        <v/>
      </c>
      <c r="R157" s="563"/>
      <c r="S157" s="563"/>
      <c r="T157" s="563"/>
      <c r="U157" s="563"/>
      <c r="V157" s="563"/>
      <c r="W157" s="563"/>
      <c r="X157" s="59" t="str">
        <f t="shared" si="81"/>
        <v/>
      </c>
      <c r="Y157" s="236" t="str">
        <f t="shared" si="82"/>
        <v/>
      </c>
      <c r="Z157" s="230" t="str">
        <f t="shared" si="73"/>
        <v/>
      </c>
      <c r="AA157" s="104" t="str">
        <f t="shared" si="74"/>
        <v/>
      </c>
      <c r="AB157" s="104" t="str">
        <f t="shared" si="75"/>
        <v/>
      </c>
      <c r="AC157" s="104" t="str">
        <f t="shared" si="76"/>
        <v/>
      </c>
      <c r="AD157" s="109" t="str">
        <f t="shared" si="77"/>
        <v/>
      </c>
      <c r="AE157" s="564"/>
      <c r="AF157" s="105" t="str">
        <f t="shared" si="88"/>
        <v/>
      </c>
      <c r="AG157" s="105" t="str">
        <f t="shared" si="89"/>
        <v/>
      </c>
      <c r="AH157" s="105" t="str">
        <f>IF($AD157="","",HLOOKUP($AD157,'4.参照データ'!$B$5:$AD$14,8,FALSE)+1)</f>
        <v/>
      </c>
      <c r="AI157" s="105" t="str">
        <f>IF($AD157="","",HLOOKUP($AD157,'4.参照データ'!$B$5:$AD$14,10,FALSE)+AH157)</f>
        <v/>
      </c>
      <c r="AJ157" s="105" t="str">
        <f t="shared" si="90"/>
        <v/>
      </c>
      <c r="AK157" s="150" t="str">
        <f>IF($AD157="","",INDEX('3.洗い替え職務給表'!$B$6:$HW$56,MATCH('1.メイン'!$AG157,'3.洗い替え職務給表'!$B$6:$B$56,0),MATCH('1.メイン'!$AJ157,'3.洗い替え職務給表'!$B$6:$HW$6,0)))</f>
        <v/>
      </c>
      <c r="AL157" s="228" t="str">
        <f t="shared" si="91"/>
        <v/>
      </c>
      <c r="AM157" s="195" t="str">
        <f t="shared" si="83"/>
        <v/>
      </c>
      <c r="AN157" s="25" t="str">
        <f t="shared" si="92"/>
        <v/>
      </c>
      <c r="AO157" s="568"/>
      <c r="AP157" s="568"/>
      <c r="AQ157" s="66" t="str">
        <f t="shared" si="93"/>
        <v/>
      </c>
      <c r="AR157" s="66" t="str">
        <f>IF($C157="","",IF($AN157=$AQ157,"",IF(HLOOKUP($AQ157,'4.参照データ'!$B$5:$AD$14,4,FALSE)="",HLOOKUP($AQ157,'4.参照データ'!$B$5:$AD$14,5,FALSE),HLOOKUP($AQ157,'4.参照データ'!$B$5:$AD$14,4,FALSE))))</f>
        <v/>
      </c>
      <c r="AS157" s="66" t="str">
        <f t="shared" si="94"/>
        <v/>
      </c>
      <c r="AT157" s="27" t="str">
        <f>IF($AQ157="","",($AS157-HLOOKUP($AQ157,'4.参照データ'!$B$5:$AD$14,6,FALSE)))</f>
        <v/>
      </c>
      <c r="AU157" s="25" t="str">
        <f>IF($AQ157="","",IF($AO157="",$AG157,IF(ROUNDUP($AT157/HLOOKUP($AQ157,'4.参照データ'!$B$5:$AD$14,7,FALSE),0)&lt;=0,1,ROUNDUP($AT157/HLOOKUP($AQ157,'4.参照データ'!$B$5:$AD$14,7,FALSE),0)+1)))</f>
        <v/>
      </c>
      <c r="AV157" s="25" t="str">
        <f t="shared" si="95"/>
        <v/>
      </c>
      <c r="AW157" s="96" t="str">
        <f>IF($AQ157="","",($AV157-1)*HLOOKUP($AQ157,'4.参照データ'!$B$5:$AD$14,7,FALSE))</f>
        <v/>
      </c>
      <c r="AX157" s="27" t="str">
        <f t="shared" si="96"/>
        <v/>
      </c>
      <c r="AY157" s="25" t="str">
        <f>IF($AQ157="","",IF($AO157="",0,IF($AX157&lt;=0,0,ROUNDUP($AX157/HLOOKUP($AQ157,'4.参照データ'!$B$5:$AD$14,9,FALSE),0))))</f>
        <v/>
      </c>
      <c r="AZ157" s="25" t="str">
        <f t="shared" si="97"/>
        <v/>
      </c>
      <c r="BA157" s="25" t="str">
        <f t="shared" si="78"/>
        <v/>
      </c>
      <c r="BB157" s="25" t="str">
        <f>IF($AQ157="","",HLOOKUP($AQ157,'4.参照データ'!$B$5:$AD$14,8,FALSE)+1)</f>
        <v/>
      </c>
      <c r="BC157" s="25" t="str">
        <f>IF($AQ157="","",HLOOKUP($AQ157,'4.参照データ'!$B$5:$AD$14,10,FALSE)+BB157)</f>
        <v/>
      </c>
      <c r="BD157" s="25" t="str">
        <f t="shared" si="98"/>
        <v/>
      </c>
      <c r="BE157" s="25" t="str">
        <f t="shared" si="99"/>
        <v/>
      </c>
      <c r="BF157" s="25" t="str">
        <f t="shared" si="100"/>
        <v/>
      </c>
      <c r="BG157" s="25" t="str">
        <f t="shared" si="84"/>
        <v/>
      </c>
      <c r="BH157" s="28" t="str">
        <f>IF($AD157="","",INDEX('3.洗い替え職務給表'!$B$6:$HW$56,MATCH('1.メイン'!$BE157,'3.洗い替え職務給表'!$B$6:$B$56,0),MATCH('1.メイン'!$BG157,'3.洗い替え職務給表'!$B$6:$HW$6,0)))</f>
        <v/>
      </c>
      <c r="BI157" s="29" t="str">
        <f t="shared" si="85"/>
        <v/>
      </c>
      <c r="BJ157" s="563"/>
      <c r="BK157" s="563"/>
      <c r="BL157" s="563"/>
      <c r="BM157" s="563"/>
      <c r="BN157" s="563"/>
      <c r="BO157" s="563"/>
      <c r="BP157" s="59" t="str">
        <f t="shared" si="79"/>
        <v/>
      </c>
      <c r="BQ157" s="56" t="str">
        <f t="shared" si="86"/>
        <v/>
      </c>
      <c r="BR157" s="236" t="str">
        <f t="shared" si="87"/>
        <v/>
      </c>
    </row>
    <row r="158" spans="1:70" x14ac:dyDescent="0.15">
      <c r="A158" s="62" t="str">
        <f>IF(C158="","",COUNTA($C$10:C158))</f>
        <v/>
      </c>
      <c r="B158" s="559"/>
      <c r="C158" s="559"/>
      <c r="D158" s="569"/>
      <c r="E158" s="569" t="s">
        <v>72</v>
      </c>
      <c r="F158" s="569"/>
      <c r="G158" s="559"/>
      <c r="H158" s="569"/>
      <c r="I158" s="561"/>
      <c r="J158" s="561"/>
      <c r="K158" s="53" t="str">
        <f t="shared" si="101"/>
        <v/>
      </c>
      <c r="L158" s="53" t="str">
        <f t="shared" si="102"/>
        <v/>
      </c>
      <c r="M158" s="53" t="str">
        <f t="shared" si="103"/>
        <v/>
      </c>
      <c r="N158" s="53" t="str">
        <f t="shared" si="104"/>
        <v/>
      </c>
      <c r="O158" s="562"/>
      <c r="P158" s="562"/>
      <c r="Q158" s="56" t="str">
        <f t="shared" si="80"/>
        <v/>
      </c>
      <c r="R158" s="563"/>
      <c r="S158" s="563"/>
      <c r="T158" s="563"/>
      <c r="U158" s="563"/>
      <c r="V158" s="563"/>
      <c r="W158" s="563"/>
      <c r="X158" s="59" t="str">
        <f t="shared" si="81"/>
        <v/>
      </c>
      <c r="Y158" s="236" t="str">
        <f t="shared" si="82"/>
        <v/>
      </c>
      <c r="Z158" s="230" t="str">
        <f t="shared" si="73"/>
        <v/>
      </c>
      <c r="AA158" s="104" t="str">
        <f t="shared" si="74"/>
        <v/>
      </c>
      <c r="AB158" s="104" t="str">
        <f t="shared" si="75"/>
        <v/>
      </c>
      <c r="AC158" s="104" t="str">
        <f t="shared" si="76"/>
        <v/>
      </c>
      <c r="AD158" s="109" t="str">
        <f t="shared" si="77"/>
        <v/>
      </c>
      <c r="AE158" s="564"/>
      <c r="AF158" s="105" t="str">
        <f t="shared" si="88"/>
        <v/>
      </c>
      <c r="AG158" s="105" t="str">
        <f t="shared" si="89"/>
        <v/>
      </c>
      <c r="AH158" s="105" t="str">
        <f>IF($AD158="","",HLOOKUP($AD158,'4.参照データ'!$B$5:$AD$14,8,FALSE)+1)</f>
        <v/>
      </c>
      <c r="AI158" s="105" t="str">
        <f>IF($AD158="","",HLOOKUP($AD158,'4.参照データ'!$B$5:$AD$14,10,FALSE)+AH158)</f>
        <v/>
      </c>
      <c r="AJ158" s="105" t="str">
        <f t="shared" si="90"/>
        <v/>
      </c>
      <c r="AK158" s="150" t="str">
        <f>IF($AD158="","",INDEX('3.洗い替え職務給表'!$B$6:$HW$56,MATCH('1.メイン'!$AG158,'3.洗い替え職務給表'!$B$6:$B$56,0),MATCH('1.メイン'!$AJ158,'3.洗い替え職務給表'!$B$6:$HW$6,0)))</f>
        <v/>
      </c>
      <c r="AL158" s="228" t="str">
        <f t="shared" si="91"/>
        <v/>
      </c>
      <c r="AM158" s="195" t="str">
        <f t="shared" si="83"/>
        <v/>
      </c>
      <c r="AN158" s="25" t="str">
        <f t="shared" si="92"/>
        <v/>
      </c>
      <c r="AO158" s="568"/>
      <c r="AP158" s="568"/>
      <c r="AQ158" s="66" t="str">
        <f t="shared" si="93"/>
        <v/>
      </c>
      <c r="AR158" s="66" t="str">
        <f>IF($C158="","",IF($AN158=$AQ158,"",IF(HLOOKUP($AQ158,'4.参照データ'!$B$5:$AD$14,4,FALSE)="",HLOOKUP($AQ158,'4.参照データ'!$B$5:$AD$14,5,FALSE),HLOOKUP($AQ158,'4.参照データ'!$B$5:$AD$14,4,FALSE))))</f>
        <v/>
      </c>
      <c r="AS158" s="66" t="str">
        <f t="shared" si="94"/>
        <v/>
      </c>
      <c r="AT158" s="27" t="str">
        <f>IF($AQ158="","",($AS158-HLOOKUP($AQ158,'4.参照データ'!$B$5:$AD$14,6,FALSE)))</f>
        <v/>
      </c>
      <c r="AU158" s="25" t="str">
        <f>IF($AQ158="","",IF($AO158="",$AG158,IF(ROUNDUP($AT158/HLOOKUP($AQ158,'4.参照データ'!$B$5:$AD$14,7,FALSE),0)&lt;=0,1,ROUNDUP($AT158/HLOOKUP($AQ158,'4.参照データ'!$B$5:$AD$14,7,FALSE),0)+1)))</f>
        <v/>
      </c>
      <c r="AV158" s="25" t="str">
        <f t="shared" si="95"/>
        <v/>
      </c>
      <c r="AW158" s="96" t="str">
        <f>IF($AQ158="","",($AV158-1)*HLOOKUP($AQ158,'4.参照データ'!$B$5:$AD$14,7,FALSE))</f>
        <v/>
      </c>
      <c r="AX158" s="27" t="str">
        <f t="shared" si="96"/>
        <v/>
      </c>
      <c r="AY158" s="25" t="str">
        <f>IF($AQ158="","",IF($AO158="",0,IF($AX158&lt;=0,0,ROUNDUP($AX158/HLOOKUP($AQ158,'4.参照データ'!$B$5:$AD$14,9,FALSE),0))))</f>
        <v/>
      </c>
      <c r="AZ158" s="25" t="str">
        <f t="shared" si="97"/>
        <v/>
      </c>
      <c r="BA158" s="25" t="str">
        <f t="shared" si="78"/>
        <v/>
      </c>
      <c r="BB158" s="25" t="str">
        <f>IF($AQ158="","",HLOOKUP($AQ158,'4.参照データ'!$B$5:$AD$14,8,FALSE)+1)</f>
        <v/>
      </c>
      <c r="BC158" s="25" t="str">
        <f>IF($AQ158="","",HLOOKUP($AQ158,'4.参照データ'!$B$5:$AD$14,10,FALSE)+BB158)</f>
        <v/>
      </c>
      <c r="BD158" s="25" t="str">
        <f t="shared" si="98"/>
        <v/>
      </c>
      <c r="BE158" s="25" t="str">
        <f t="shared" si="99"/>
        <v/>
      </c>
      <c r="BF158" s="25" t="str">
        <f t="shared" si="100"/>
        <v/>
      </c>
      <c r="BG158" s="25" t="str">
        <f t="shared" si="84"/>
        <v/>
      </c>
      <c r="BH158" s="28" t="str">
        <f>IF($AD158="","",INDEX('3.洗い替え職務給表'!$B$6:$HW$56,MATCH('1.メイン'!$BE158,'3.洗い替え職務給表'!$B$6:$B$56,0),MATCH('1.メイン'!$BG158,'3.洗い替え職務給表'!$B$6:$HW$6,0)))</f>
        <v/>
      </c>
      <c r="BI158" s="29" t="str">
        <f t="shared" si="85"/>
        <v/>
      </c>
      <c r="BJ158" s="563"/>
      <c r="BK158" s="563"/>
      <c r="BL158" s="563"/>
      <c r="BM158" s="563"/>
      <c r="BN158" s="563"/>
      <c r="BO158" s="563"/>
      <c r="BP158" s="59" t="str">
        <f t="shared" si="79"/>
        <v/>
      </c>
      <c r="BQ158" s="56" t="str">
        <f t="shared" si="86"/>
        <v/>
      </c>
      <c r="BR158" s="236" t="str">
        <f t="shared" si="87"/>
        <v/>
      </c>
    </row>
    <row r="159" spans="1:70" x14ac:dyDescent="0.15">
      <c r="A159" s="62" t="str">
        <f>IF(C159="","",COUNTA($C$10:C159))</f>
        <v/>
      </c>
      <c r="B159" s="559"/>
      <c r="C159" s="559"/>
      <c r="D159" s="569"/>
      <c r="E159" s="569" t="s">
        <v>72</v>
      </c>
      <c r="F159" s="569"/>
      <c r="G159" s="559"/>
      <c r="H159" s="569"/>
      <c r="I159" s="561"/>
      <c r="J159" s="561"/>
      <c r="K159" s="53" t="str">
        <f t="shared" si="101"/>
        <v/>
      </c>
      <c r="L159" s="53" t="str">
        <f t="shared" si="102"/>
        <v/>
      </c>
      <c r="M159" s="53" t="str">
        <f t="shared" si="103"/>
        <v/>
      </c>
      <c r="N159" s="53" t="str">
        <f t="shared" si="104"/>
        <v/>
      </c>
      <c r="O159" s="562"/>
      <c r="P159" s="562"/>
      <c r="Q159" s="56" t="str">
        <f t="shared" si="80"/>
        <v/>
      </c>
      <c r="R159" s="563"/>
      <c r="S159" s="563"/>
      <c r="T159" s="563"/>
      <c r="U159" s="563"/>
      <c r="V159" s="563"/>
      <c r="W159" s="563"/>
      <c r="X159" s="59" t="str">
        <f t="shared" si="81"/>
        <v/>
      </c>
      <c r="Y159" s="236" t="str">
        <f t="shared" si="82"/>
        <v/>
      </c>
      <c r="Z159" s="230" t="str">
        <f t="shared" si="73"/>
        <v/>
      </c>
      <c r="AA159" s="104" t="str">
        <f t="shared" si="74"/>
        <v/>
      </c>
      <c r="AB159" s="104" t="str">
        <f t="shared" si="75"/>
        <v/>
      </c>
      <c r="AC159" s="104" t="str">
        <f t="shared" si="76"/>
        <v/>
      </c>
      <c r="AD159" s="109" t="str">
        <f t="shared" si="77"/>
        <v/>
      </c>
      <c r="AE159" s="564"/>
      <c r="AF159" s="105" t="str">
        <f t="shared" si="88"/>
        <v/>
      </c>
      <c r="AG159" s="105" t="str">
        <f t="shared" si="89"/>
        <v/>
      </c>
      <c r="AH159" s="105" t="str">
        <f>IF($AD159="","",HLOOKUP($AD159,'4.参照データ'!$B$5:$AD$14,8,FALSE)+1)</f>
        <v/>
      </c>
      <c r="AI159" s="105" t="str">
        <f>IF($AD159="","",HLOOKUP($AD159,'4.参照データ'!$B$5:$AD$14,10,FALSE)+AH159)</f>
        <v/>
      </c>
      <c r="AJ159" s="105" t="str">
        <f t="shared" si="90"/>
        <v/>
      </c>
      <c r="AK159" s="150" t="str">
        <f>IF($AD159="","",INDEX('3.洗い替え職務給表'!$B$6:$HW$56,MATCH('1.メイン'!$AG159,'3.洗い替え職務給表'!$B$6:$B$56,0),MATCH('1.メイン'!$AJ159,'3.洗い替え職務給表'!$B$6:$HW$6,0)))</f>
        <v/>
      </c>
      <c r="AL159" s="228" t="str">
        <f t="shared" si="91"/>
        <v/>
      </c>
      <c r="AM159" s="195" t="str">
        <f t="shared" si="83"/>
        <v/>
      </c>
      <c r="AN159" s="25" t="str">
        <f t="shared" si="92"/>
        <v/>
      </c>
      <c r="AO159" s="568"/>
      <c r="AP159" s="568"/>
      <c r="AQ159" s="66" t="str">
        <f t="shared" si="93"/>
        <v/>
      </c>
      <c r="AR159" s="66" t="str">
        <f>IF($C159="","",IF($AN159=$AQ159,"",IF(HLOOKUP($AQ159,'4.参照データ'!$B$5:$AD$14,4,FALSE)="",HLOOKUP($AQ159,'4.参照データ'!$B$5:$AD$14,5,FALSE),HLOOKUP($AQ159,'4.参照データ'!$B$5:$AD$14,4,FALSE))))</f>
        <v/>
      </c>
      <c r="AS159" s="66" t="str">
        <f t="shared" si="94"/>
        <v/>
      </c>
      <c r="AT159" s="27" t="str">
        <f>IF($AQ159="","",($AS159-HLOOKUP($AQ159,'4.参照データ'!$B$5:$AD$14,6,FALSE)))</f>
        <v/>
      </c>
      <c r="AU159" s="25" t="str">
        <f>IF($AQ159="","",IF($AO159="",$AG159,IF(ROUNDUP($AT159/HLOOKUP($AQ159,'4.参照データ'!$B$5:$AD$14,7,FALSE),0)&lt;=0,1,ROUNDUP($AT159/HLOOKUP($AQ159,'4.参照データ'!$B$5:$AD$14,7,FALSE),0)+1)))</f>
        <v/>
      </c>
      <c r="AV159" s="25" t="str">
        <f t="shared" si="95"/>
        <v/>
      </c>
      <c r="AW159" s="96" t="str">
        <f>IF($AQ159="","",($AV159-1)*HLOOKUP($AQ159,'4.参照データ'!$B$5:$AD$14,7,FALSE))</f>
        <v/>
      </c>
      <c r="AX159" s="27" t="str">
        <f t="shared" si="96"/>
        <v/>
      </c>
      <c r="AY159" s="25" t="str">
        <f>IF($AQ159="","",IF($AO159="",0,IF($AX159&lt;=0,0,ROUNDUP($AX159/HLOOKUP($AQ159,'4.参照データ'!$B$5:$AD$14,9,FALSE),0))))</f>
        <v/>
      </c>
      <c r="AZ159" s="25" t="str">
        <f t="shared" si="97"/>
        <v/>
      </c>
      <c r="BA159" s="25" t="str">
        <f t="shared" si="78"/>
        <v/>
      </c>
      <c r="BB159" s="25" t="str">
        <f>IF($AQ159="","",HLOOKUP($AQ159,'4.参照データ'!$B$5:$AD$14,8,FALSE)+1)</f>
        <v/>
      </c>
      <c r="BC159" s="25" t="str">
        <f>IF($AQ159="","",HLOOKUP($AQ159,'4.参照データ'!$B$5:$AD$14,10,FALSE)+BB159)</f>
        <v/>
      </c>
      <c r="BD159" s="25" t="str">
        <f t="shared" si="98"/>
        <v/>
      </c>
      <c r="BE159" s="25" t="str">
        <f t="shared" si="99"/>
        <v/>
      </c>
      <c r="BF159" s="25" t="str">
        <f t="shared" si="100"/>
        <v/>
      </c>
      <c r="BG159" s="25" t="str">
        <f t="shared" si="84"/>
        <v/>
      </c>
      <c r="BH159" s="28" t="str">
        <f>IF($AD159="","",INDEX('3.洗い替え職務給表'!$B$6:$HW$56,MATCH('1.メイン'!$BE159,'3.洗い替え職務給表'!$B$6:$B$56,0),MATCH('1.メイン'!$BG159,'3.洗い替え職務給表'!$B$6:$HW$6,0)))</f>
        <v/>
      </c>
      <c r="BI159" s="29" t="str">
        <f t="shared" si="85"/>
        <v/>
      </c>
      <c r="BJ159" s="563"/>
      <c r="BK159" s="563"/>
      <c r="BL159" s="563"/>
      <c r="BM159" s="563"/>
      <c r="BN159" s="563"/>
      <c r="BO159" s="563"/>
      <c r="BP159" s="59" t="str">
        <f t="shared" si="79"/>
        <v/>
      </c>
      <c r="BQ159" s="56" t="str">
        <f t="shared" si="86"/>
        <v/>
      </c>
      <c r="BR159" s="236" t="str">
        <f t="shared" si="87"/>
        <v/>
      </c>
    </row>
    <row r="160" spans="1:70" x14ac:dyDescent="0.15">
      <c r="A160" s="62" t="str">
        <f>IF(C160="","",COUNTA($C$10:C160))</f>
        <v/>
      </c>
      <c r="B160" s="559"/>
      <c r="C160" s="559"/>
      <c r="D160" s="569"/>
      <c r="E160" s="569" t="s">
        <v>72</v>
      </c>
      <c r="F160" s="569"/>
      <c r="G160" s="559"/>
      <c r="H160" s="569"/>
      <c r="I160" s="561"/>
      <c r="J160" s="561"/>
      <c r="K160" s="53" t="str">
        <f t="shared" si="101"/>
        <v/>
      </c>
      <c r="L160" s="53" t="str">
        <f t="shared" si="102"/>
        <v/>
      </c>
      <c r="M160" s="53" t="str">
        <f t="shared" si="103"/>
        <v/>
      </c>
      <c r="N160" s="53" t="str">
        <f t="shared" si="104"/>
        <v/>
      </c>
      <c r="O160" s="562" t="s">
        <v>72</v>
      </c>
      <c r="P160" s="562"/>
      <c r="Q160" s="56" t="str">
        <f t="shared" si="80"/>
        <v/>
      </c>
      <c r="R160" s="563"/>
      <c r="S160" s="563"/>
      <c r="T160" s="563"/>
      <c r="U160" s="563"/>
      <c r="V160" s="563"/>
      <c r="W160" s="563"/>
      <c r="X160" s="59" t="str">
        <f t="shared" si="81"/>
        <v/>
      </c>
      <c r="Y160" s="236" t="str">
        <f t="shared" si="82"/>
        <v/>
      </c>
      <c r="Z160" s="230" t="str">
        <f t="shared" si="73"/>
        <v/>
      </c>
      <c r="AA160" s="104" t="str">
        <f t="shared" si="74"/>
        <v/>
      </c>
      <c r="AB160" s="104" t="str">
        <f t="shared" si="75"/>
        <v/>
      </c>
      <c r="AC160" s="104" t="str">
        <f t="shared" si="76"/>
        <v/>
      </c>
      <c r="AD160" s="109" t="str">
        <f t="shared" si="77"/>
        <v/>
      </c>
      <c r="AE160" s="564"/>
      <c r="AF160" s="105" t="str">
        <f t="shared" si="88"/>
        <v/>
      </c>
      <c r="AG160" s="105" t="str">
        <f t="shared" si="89"/>
        <v/>
      </c>
      <c r="AH160" s="105" t="str">
        <f>IF($AD160="","",HLOOKUP($AD160,'4.参照データ'!$B$5:$AD$14,8,FALSE)+1)</f>
        <v/>
      </c>
      <c r="AI160" s="105" t="str">
        <f>IF($AD160="","",HLOOKUP($AD160,'4.参照データ'!$B$5:$AD$14,10,FALSE)+AH160)</f>
        <v/>
      </c>
      <c r="AJ160" s="105" t="str">
        <f t="shared" si="90"/>
        <v/>
      </c>
      <c r="AK160" s="150" t="str">
        <f>IF($AD160="","",INDEX('3.洗い替え職務給表'!$B$6:$HW$56,MATCH('1.メイン'!$AG160,'3.洗い替え職務給表'!$B$6:$B$56,0),MATCH('1.メイン'!$AJ160,'3.洗い替え職務給表'!$B$6:$HW$6,0)))</f>
        <v/>
      </c>
      <c r="AL160" s="228" t="str">
        <f t="shared" si="91"/>
        <v/>
      </c>
      <c r="AM160" s="195" t="str">
        <f t="shared" si="83"/>
        <v/>
      </c>
      <c r="AN160" s="25" t="str">
        <f t="shared" si="92"/>
        <v/>
      </c>
      <c r="AO160" s="568"/>
      <c r="AP160" s="568"/>
      <c r="AQ160" s="66" t="str">
        <f t="shared" si="93"/>
        <v/>
      </c>
      <c r="AR160" s="66" t="str">
        <f>IF($C160="","",IF($AN160=$AQ160,"",IF(HLOOKUP($AQ160,'4.参照データ'!$B$5:$AD$14,4,FALSE)="",HLOOKUP($AQ160,'4.参照データ'!$B$5:$AD$14,5,FALSE),HLOOKUP($AQ160,'4.参照データ'!$B$5:$AD$14,4,FALSE))))</f>
        <v/>
      </c>
      <c r="AS160" s="66" t="str">
        <f t="shared" si="94"/>
        <v/>
      </c>
      <c r="AT160" s="27" t="str">
        <f>IF($AQ160="","",($AS160-HLOOKUP($AQ160,'4.参照データ'!$B$5:$AD$14,6,FALSE)))</f>
        <v/>
      </c>
      <c r="AU160" s="25" t="str">
        <f>IF($AQ160="","",IF($AO160="",$AG160,IF(ROUNDUP($AT160/HLOOKUP($AQ160,'4.参照データ'!$B$5:$AD$14,7,FALSE),0)&lt;=0,1,ROUNDUP($AT160/HLOOKUP($AQ160,'4.参照データ'!$B$5:$AD$14,7,FALSE),0)+1)))</f>
        <v/>
      </c>
      <c r="AV160" s="25" t="str">
        <f t="shared" si="95"/>
        <v/>
      </c>
      <c r="AW160" s="96" t="str">
        <f>IF($AQ160="","",($AV160-1)*HLOOKUP($AQ160,'4.参照データ'!$B$5:$AD$14,7,FALSE))</f>
        <v/>
      </c>
      <c r="AX160" s="27" t="str">
        <f t="shared" si="96"/>
        <v/>
      </c>
      <c r="AY160" s="25" t="str">
        <f>IF($AQ160="","",IF($AO160="",0,IF($AX160&lt;=0,0,ROUNDUP($AX160/HLOOKUP($AQ160,'4.参照データ'!$B$5:$AD$14,9,FALSE),0))))</f>
        <v/>
      </c>
      <c r="AZ160" s="25" t="str">
        <f t="shared" si="97"/>
        <v/>
      </c>
      <c r="BA160" s="25" t="str">
        <f t="shared" si="78"/>
        <v/>
      </c>
      <c r="BB160" s="25" t="str">
        <f>IF($AQ160="","",HLOOKUP($AQ160,'4.参照データ'!$B$5:$AD$14,8,FALSE)+1)</f>
        <v/>
      </c>
      <c r="BC160" s="25" t="str">
        <f>IF($AQ160="","",HLOOKUP($AQ160,'4.参照データ'!$B$5:$AD$14,10,FALSE)+BB160)</f>
        <v/>
      </c>
      <c r="BD160" s="25" t="str">
        <f t="shared" si="98"/>
        <v/>
      </c>
      <c r="BE160" s="25" t="str">
        <f t="shared" si="99"/>
        <v/>
      </c>
      <c r="BF160" s="25" t="str">
        <f t="shared" si="100"/>
        <v/>
      </c>
      <c r="BG160" s="25" t="str">
        <f t="shared" si="84"/>
        <v/>
      </c>
      <c r="BH160" s="28" t="str">
        <f>IF($AD160="","",INDEX('3.洗い替え職務給表'!$B$6:$HW$56,MATCH('1.メイン'!$BE160,'3.洗い替え職務給表'!$B$6:$B$56,0),MATCH('1.メイン'!$BG160,'3.洗い替え職務給表'!$B$6:$HW$6,0)))</f>
        <v/>
      </c>
      <c r="BI160" s="29" t="str">
        <f t="shared" si="85"/>
        <v/>
      </c>
      <c r="BJ160" s="563"/>
      <c r="BK160" s="563"/>
      <c r="BL160" s="563"/>
      <c r="BM160" s="563"/>
      <c r="BN160" s="563"/>
      <c r="BO160" s="563"/>
      <c r="BP160" s="59" t="str">
        <f t="shared" si="79"/>
        <v/>
      </c>
      <c r="BQ160" s="56" t="str">
        <f t="shared" si="86"/>
        <v/>
      </c>
      <c r="BR160" s="236" t="str">
        <f t="shared" si="87"/>
        <v/>
      </c>
    </row>
    <row r="161" spans="1:70" x14ac:dyDescent="0.15">
      <c r="A161" s="62" t="str">
        <f>IF(C161="","",COUNTA($C$10:C161))</f>
        <v/>
      </c>
      <c r="B161" s="559"/>
      <c r="C161" s="559"/>
      <c r="D161" s="569"/>
      <c r="E161" s="569" t="s">
        <v>72</v>
      </c>
      <c r="F161" s="569"/>
      <c r="G161" s="559"/>
      <c r="H161" s="569"/>
      <c r="I161" s="561"/>
      <c r="J161" s="561"/>
      <c r="K161" s="53" t="str">
        <f t="shared" si="101"/>
        <v/>
      </c>
      <c r="L161" s="53" t="str">
        <f t="shared" si="102"/>
        <v/>
      </c>
      <c r="M161" s="53" t="str">
        <f t="shared" si="103"/>
        <v/>
      </c>
      <c r="N161" s="53" t="str">
        <f t="shared" si="104"/>
        <v/>
      </c>
      <c r="O161" s="562" t="s">
        <v>72</v>
      </c>
      <c r="P161" s="562"/>
      <c r="Q161" s="56" t="str">
        <f t="shared" si="80"/>
        <v/>
      </c>
      <c r="R161" s="563"/>
      <c r="S161" s="563"/>
      <c r="T161" s="563"/>
      <c r="U161" s="563"/>
      <c r="V161" s="563"/>
      <c r="W161" s="563"/>
      <c r="X161" s="59" t="str">
        <f t="shared" si="81"/>
        <v/>
      </c>
      <c r="Y161" s="236" t="str">
        <f t="shared" si="82"/>
        <v/>
      </c>
      <c r="Z161" s="230" t="str">
        <f t="shared" si="73"/>
        <v/>
      </c>
      <c r="AA161" s="104" t="str">
        <f t="shared" si="74"/>
        <v/>
      </c>
      <c r="AB161" s="104" t="str">
        <f t="shared" si="75"/>
        <v/>
      </c>
      <c r="AC161" s="104" t="str">
        <f t="shared" si="76"/>
        <v/>
      </c>
      <c r="AD161" s="109" t="str">
        <f t="shared" si="77"/>
        <v/>
      </c>
      <c r="AE161" s="564"/>
      <c r="AF161" s="105" t="str">
        <f t="shared" si="88"/>
        <v/>
      </c>
      <c r="AG161" s="105" t="str">
        <f t="shared" si="89"/>
        <v/>
      </c>
      <c r="AH161" s="105" t="str">
        <f>IF($AD161="","",HLOOKUP($AD161,'4.参照データ'!$B$5:$AD$14,8,FALSE)+1)</f>
        <v/>
      </c>
      <c r="AI161" s="105" t="str">
        <f>IF($AD161="","",HLOOKUP($AD161,'4.参照データ'!$B$5:$AD$14,10,FALSE)+AH161)</f>
        <v/>
      </c>
      <c r="AJ161" s="105" t="str">
        <f t="shared" si="90"/>
        <v/>
      </c>
      <c r="AK161" s="150" t="str">
        <f>IF($AD161="","",INDEX('3.洗い替え職務給表'!$B$6:$HW$56,MATCH('1.メイン'!$AG161,'3.洗い替え職務給表'!$B$6:$B$56,0),MATCH('1.メイン'!$AJ161,'3.洗い替え職務給表'!$B$6:$HW$6,0)))</f>
        <v/>
      </c>
      <c r="AL161" s="228" t="str">
        <f t="shared" si="91"/>
        <v/>
      </c>
      <c r="AM161" s="195" t="str">
        <f t="shared" si="83"/>
        <v/>
      </c>
      <c r="AN161" s="25" t="str">
        <f t="shared" si="92"/>
        <v/>
      </c>
      <c r="AO161" s="568"/>
      <c r="AP161" s="568"/>
      <c r="AQ161" s="66" t="str">
        <f t="shared" si="93"/>
        <v/>
      </c>
      <c r="AR161" s="66" t="str">
        <f>IF($C161="","",IF($AN161=$AQ161,"",IF(HLOOKUP($AQ161,'4.参照データ'!$B$5:$AD$14,4,FALSE)="",HLOOKUP($AQ161,'4.参照データ'!$B$5:$AD$14,5,FALSE),HLOOKUP($AQ161,'4.参照データ'!$B$5:$AD$14,4,FALSE))))</f>
        <v/>
      </c>
      <c r="AS161" s="66" t="str">
        <f t="shared" si="94"/>
        <v/>
      </c>
      <c r="AT161" s="27" t="str">
        <f>IF($AQ161="","",($AS161-HLOOKUP($AQ161,'4.参照データ'!$B$5:$AD$14,6,FALSE)))</f>
        <v/>
      </c>
      <c r="AU161" s="25" t="str">
        <f>IF($AQ161="","",IF($AO161="",$AG161,IF(ROUNDUP($AT161/HLOOKUP($AQ161,'4.参照データ'!$B$5:$AD$14,7,FALSE),0)&lt;=0,1,ROUNDUP($AT161/HLOOKUP($AQ161,'4.参照データ'!$B$5:$AD$14,7,FALSE),0)+1)))</f>
        <v/>
      </c>
      <c r="AV161" s="25" t="str">
        <f t="shared" si="95"/>
        <v/>
      </c>
      <c r="AW161" s="96" t="str">
        <f>IF($AQ161="","",($AV161-1)*HLOOKUP($AQ161,'4.参照データ'!$B$5:$AD$14,7,FALSE))</f>
        <v/>
      </c>
      <c r="AX161" s="27" t="str">
        <f t="shared" si="96"/>
        <v/>
      </c>
      <c r="AY161" s="25" t="str">
        <f>IF($AQ161="","",IF($AO161="",0,IF($AX161&lt;=0,0,ROUNDUP($AX161/HLOOKUP($AQ161,'4.参照データ'!$B$5:$AD$14,9,FALSE),0))))</f>
        <v/>
      </c>
      <c r="AZ161" s="25" t="str">
        <f t="shared" si="97"/>
        <v/>
      </c>
      <c r="BA161" s="25" t="str">
        <f t="shared" si="78"/>
        <v/>
      </c>
      <c r="BB161" s="25" t="str">
        <f>IF($AQ161="","",HLOOKUP($AQ161,'4.参照データ'!$B$5:$AD$14,8,FALSE)+1)</f>
        <v/>
      </c>
      <c r="BC161" s="25" t="str">
        <f>IF($AQ161="","",HLOOKUP($AQ161,'4.参照データ'!$B$5:$AD$14,10,FALSE)+BB161)</f>
        <v/>
      </c>
      <c r="BD161" s="25" t="str">
        <f t="shared" si="98"/>
        <v/>
      </c>
      <c r="BE161" s="25" t="str">
        <f t="shared" si="99"/>
        <v/>
      </c>
      <c r="BF161" s="25" t="str">
        <f t="shared" si="100"/>
        <v/>
      </c>
      <c r="BG161" s="25" t="str">
        <f t="shared" si="84"/>
        <v/>
      </c>
      <c r="BH161" s="28" t="str">
        <f>IF($AD161="","",INDEX('3.洗い替え職務給表'!$B$6:$HW$56,MATCH('1.メイン'!$BE161,'3.洗い替え職務給表'!$B$6:$B$56,0),MATCH('1.メイン'!$BG161,'3.洗い替え職務給表'!$B$6:$HW$6,0)))</f>
        <v/>
      </c>
      <c r="BI161" s="29" t="str">
        <f t="shared" si="85"/>
        <v/>
      </c>
      <c r="BJ161" s="563"/>
      <c r="BK161" s="563"/>
      <c r="BL161" s="563"/>
      <c r="BM161" s="563"/>
      <c r="BN161" s="563"/>
      <c r="BO161" s="563"/>
      <c r="BP161" s="59" t="str">
        <f t="shared" si="79"/>
        <v/>
      </c>
      <c r="BQ161" s="56" t="str">
        <f t="shared" si="86"/>
        <v/>
      </c>
      <c r="BR161" s="236" t="str">
        <f t="shared" si="87"/>
        <v/>
      </c>
    </row>
    <row r="162" spans="1:70" x14ac:dyDescent="0.15">
      <c r="A162" s="62" t="str">
        <f>IF(C162="","",COUNTA($C$10:C162))</f>
        <v/>
      </c>
      <c r="B162" s="559"/>
      <c r="C162" s="559"/>
      <c r="D162" s="569"/>
      <c r="E162" s="569" t="s">
        <v>72</v>
      </c>
      <c r="F162" s="569"/>
      <c r="G162" s="559"/>
      <c r="H162" s="569"/>
      <c r="I162" s="561"/>
      <c r="J162" s="561"/>
      <c r="K162" s="53" t="str">
        <f t="shared" si="101"/>
        <v/>
      </c>
      <c r="L162" s="53" t="str">
        <f t="shared" si="102"/>
        <v/>
      </c>
      <c r="M162" s="53" t="str">
        <f t="shared" si="103"/>
        <v/>
      </c>
      <c r="N162" s="53" t="str">
        <f t="shared" si="104"/>
        <v/>
      </c>
      <c r="O162" s="562" t="s">
        <v>72</v>
      </c>
      <c r="P162" s="562"/>
      <c r="Q162" s="56" t="str">
        <f t="shared" si="80"/>
        <v/>
      </c>
      <c r="R162" s="563"/>
      <c r="S162" s="563"/>
      <c r="T162" s="563"/>
      <c r="U162" s="563"/>
      <c r="V162" s="563"/>
      <c r="W162" s="563"/>
      <c r="X162" s="59" t="str">
        <f t="shared" si="81"/>
        <v/>
      </c>
      <c r="Y162" s="236" t="str">
        <f t="shared" si="82"/>
        <v/>
      </c>
      <c r="Z162" s="230" t="str">
        <f t="shared" si="73"/>
        <v/>
      </c>
      <c r="AA162" s="104" t="str">
        <f t="shared" si="74"/>
        <v/>
      </c>
      <c r="AB162" s="104" t="str">
        <f t="shared" si="75"/>
        <v/>
      </c>
      <c r="AC162" s="104" t="str">
        <f t="shared" si="76"/>
        <v/>
      </c>
      <c r="AD162" s="109" t="str">
        <f t="shared" si="77"/>
        <v/>
      </c>
      <c r="AE162" s="564"/>
      <c r="AF162" s="105" t="str">
        <f t="shared" si="88"/>
        <v/>
      </c>
      <c r="AG162" s="105" t="str">
        <f t="shared" si="89"/>
        <v/>
      </c>
      <c r="AH162" s="105" t="str">
        <f>IF($AD162="","",HLOOKUP($AD162,'4.参照データ'!$B$5:$AD$14,8,FALSE)+1)</f>
        <v/>
      </c>
      <c r="AI162" s="105" t="str">
        <f>IF($AD162="","",HLOOKUP($AD162,'4.参照データ'!$B$5:$AD$14,10,FALSE)+AH162)</f>
        <v/>
      </c>
      <c r="AJ162" s="105" t="str">
        <f t="shared" si="90"/>
        <v/>
      </c>
      <c r="AK162" s="150" t="str">
        <f>IF($AD162="","",INDEX('3.洗い替え職務給表'!$B$6:$HW$56,MATCH('1.メイン'!$AG162,'3.洗い替え職務給表'!$B$6:$B$56,0),MATCH('1.メイン'!$AJ162,'3.洗い替え職務給表'!$B$6:$HW$6,0)))</f>
        <v/>
      </c>
      <c r="AL162" s="228" t="str">
        <f t="shared" si="91"/>
        <v/>
      </c>
      <c r="AM162" s="195" t="str">
        <f t="shared" si="83"/>
        <v/>
      </c>
      <c r="AN162" s="25" t="str">
        <f t="shared" si="92"/>
        <v/>
      </c>
      <c r="AO162" s="568"/>
      <c r="AP162" s="568"/>
      <c r="AQ162" s="66" t="str">
        <f t="shared" si="93"/>
        <v/>
      </c>
      <c r="AR162" s="66" t="str">
        <f>IF($C162="","",IF($AN162=$AQ162,"",IF(HLOOKUP($AQ162,'4.参照データ'!$B$5:$AD$14,4,FALSE)="",HLOOKUP($AQ162,'4.参照データ'!$B$5:$AD$14,5,FALSE),HLOOKUP($AQ162,'4.参照データ'!$B$5:$AD$14,4,FALSE))))</f>
        <v/>
      </c>
      <c r="AS162" s="66" t="str">
        <f t="shared" si="94"/>
        <v/>
      </c>
      <c r="AT162" s="27" t="str">
        <f>IF($AQ162="","",($AS162-HLOOKUP($AQ162,'4.参照データ'!$B$5:$AD$14,6,FALSE)))</f>
        <v/>
      </c>
      <c r="AU162" s="25" t="str">
        <f>IF($AQ162="","",IF($AO162="",$AG162,IF(ROUNDUP($AT162/HLOOKUP($AQ162,'4.参照データ'!$B$5:$AD$14,7,FALSE),0)&lt;=0,1,ROUNDUP($AT162/HLOOKUP($AQ162,'4.参照データ'!$B$5:$AD$14,7,FALSE),0)+1)))</f>
        <v/>
      </c>
      <c r="AV162" s="25" t="str">
        <f t="shared" si="95"/>
        <v/>
      </c>
      <c r="AW162" s="96" t="str">
        <f>IF($AQ162="","",($AV162-1)*HLOOKUP($AQ162,'4.参照データ'!$B$5:$AD$14,7,FALSE))</f>
        <v/>
      </c>
      <c r="AX162" s="27" t="str">
        <f t="shared" si="96"/>
        <v/>
      </c>
      <c r="AY162" s="25" t="str">
        <f>IF($AQ162="","",IF($AO162="",0,IF($AX162&lt;=0,0,ROUNDUP($AX162/HLOOKUP($AQ162,'4.参照データ'!$B$5:$AD$14,9,FALSE),0))))</f>
        <v/>
      </c>
      <c r="AZ162" s="25" t="str">
        <f t="shared" si="97"/>
        <v/>
      </c>
      <c r="BA162" s="25" t="str">
        <f t="shared" si="78"/>
        <v/>
      </c>
      <c r="BB162" s="25" t="str">
        <f>IF($AQ162="","",HLOOKUP($AQ162,'4.参照データ'!$B$5:$AD$14,8,FALSE)+1)</f>
        <v/>
      </c>
      <c r="BC162" s="25" t="str">
        <f>IF($AQ162="","",HLOOKUP($AQ162,'4.参照データ'!$B$5:$AD$14,10,FALSE)+BB162)</f>
        <v/>
      </c>
      <c r="BD162" s="25" t="str">
        <f t="shared" si="98"/>
        <v/>
      </c>
      <c r="BE162" s="25" t="str">
        <f t="shared" si="99"/>
        <v/>
      </c>
      <c r="BF162" s="25" t="str">
        <f t="shared" si="100"/>
        <v/>
      </c>
      <c r="BG162" s="25" t="str">
        <f t="shared" si="84"/>
        <v/>
      </c>
      <c r="BH162" s="28" t="str">
        <f>IF($AD162="","",INDEX('3.洗い替え職務給表'!$B$6:$HW$56,MATCH('1.メイン'!$BE162,'3.洗い替え職務給表'!$B$6:$B$56,0),MATCH('1.メイン'!$BG162,'3.洗い替え職務給表'!$B$6:$HW$6,0)))</f>
        <v/>
      </c>
      <c r="BI162" s="29" t="str">
        <f t="shared" si="85"/>
        <v/>
      </c>
      <c r="BJ162" s="563"/>
      <c r="BK162" s="563"/>
      <c r="BL162" s="563"/>
      <c r="BM162" s="563"/>
      <c r="BN162" s="563"/>
      <c r="BO162" s="563"/>
      <c r="BP162" s="59" t="str">
        <f t="shared" si="79"/>
        <v/>
      </c>
      <c r="BQ162" s="56" t="str">
        <f t="shared" si="86"/>
        <v/>
      </c>
      <c r="BR162" s="236" t="str">
        <f t="shared" si="87"/>
        <v/>
      </c>
    </row>
    <row r="163" spans="1:70" x14ac:dyDescent="0.15">
      <c r="A163" s="62" t="str">
        <f>IF(C163="","",COUNTA($C$10:C163))</f>
        <v/>
      </c>
      <c r="B163" s="559"/>
      <c r="C163" s="559"/>
      <c r="D163" s="569"/>
      <c r="E163" s="569" t="s">
        <v>72</v>
      </c>
      <c r="F163" s="569"/>
      <c r="G163" s="559"/>
      <c r="H163" s="569"/>
      <c r="I163" s="561"/>
      <c r="J163" s="561"/>
      <c r="K163" s="53" t="str">
        <f t="shared" si="101"/>
        <v/>
      </c>
      <c r="L163" s="53" t="str">
        <f t="shared" si="102"/>
        <v/>
      </c>
      <c r="M163" s="53" t="str">
        <f t="shared" si="103"/>
        <v/>
      </c>
      <c r="N163" s="53" t="str">
        <f t="shared" si="104"/>
        <v/>
      </c>
      <c r="O163" s="562" t="s">
        <v>72</v>
      </c>
      <c r="P163" s="562"/>
      <c r="Q163" s="56" t="str">
        <f t="shared" si="80"/>
        <v/>
      </c>
      <c r="R163" s="563"/>
      <c r="S163" s="563"/>
      <c r="T163" s="563"/>
      <c r="U163" s="563"/>
      <c r="V163" s="563"/>
      <c r="W163" s="563"/>
      <c r="X163" s="59" t="str">
        <f t="shared" si="81"/>
        <v/>
      </c>
      <c r="Y163" s="236" t="str">
        <f t="shared" si="82"/>
        <v/>
      </c>
      <c r="Z163" s="230" t="str">
        <f t="shared" si="73"/>
        <v/>
      </c>
      <c r="AA163" s="104" t="str">
        <f t="shared" si="74"/>
        <v/>
      </c>
      <c r="AB163" s="104" t="str">
        <f t="shared" si="75"/>
        <v/>
      </c>
      <c r="AC163" s="104" t="str">
        <f t="shared" si="76"/>
        <v/>
      </c>
      <c r="AD163" s="109" t="str">
        <f t="shared" si="77"/>
        <v/>
      </c>
      <c r="AE163" s="564"/>
      <c r="AF163" s="105" t="str">
        <f t="shared" si="88"/>
        <v/>
      </c>
      <c r="AG163" s="105" t="str">
        <f t="shared" si="89"/>
        <v/>
      </c>
      <c r="AH163" s="105" t="str">
        <f>IF($AD163="","",HLOOKUP($AD163,'4.参照データ'!$B$5:$AD$14,8,FALSE)+1)</f>
        <v/>
      </c>
      <c r="AI163" s="105" t="str">
        <f>IF($AD163="","",HLOOKUP($AD163,'4.参照データ'!$B$5:$AD$14,10,FALSE)+AH163)</f>
        <v/>
      </c>
      <c r="AJ163" s="105" t="str">
        <f t="shared" si="90"/>
        <v/>
      </c>
      <c r="AK163" s="150" t="str">
        <f>IF($AD163="","",INDEX('3.洗い替え職務給表'!$B$6:$HW$56,MATCH('1.メイン'!$AG163,'3.洗い替え職務給表'!$B$6:$B$56,0),MATCH('1.メイン'!$AJ163,'3.洗い替え職務給表'!$B$6:$HW$6,0)))</f>
        <v/>
      </c>
      <c r="AL163" s="228" t="str">
        <f t="shared" si="91"/>
        <v/>
      </c>
      <c r="AM163" s="195" t="str">
        <f t="shared" si="83"/>
        <v/>
      </c>
      <c r="AN163" s="25" t="str">
        <f t="shared" si="92"/>
        <v/>
      </c>
      <c r="AO163" s="568"/>
      <c r="AP163" s="568"/>
      <c r="AQ163" s="66" t="str">
        <f t="shared" si="93"/>
        <v/>
      </c>
      <c r="AR163" s="66" t="str">
        <f>IF($C163="","",IF($AN163=$AQ163,"",IF(HLOOKUP($AQ163,'4.参照データ'!$B$5:$AD$14,4,FALSE)="",HLOOKUP($AQ163,'4.参照データ'!$B$5:$AD$14,5,FALSE),HLOOKUP($AQ163,'4.参照データ'!$B$5:$AD$14,4,FALSE))))</f>
        <v/>
      </c>
      <c r="AS163" s="66" t="str">
        <f t="shared" si="94"/>
        <v/>
      </c>
      <c r="AT163" s="27" t="str">
        <f>IF($AQ163="","",($AS163-HLOOKUP($AQ163,'4.参照データ'!$B$5:$AD$14,6,FALSE)))</f>
        <v/>
      </c>
      <c r="AU163" s="25" t="str">
        <f>IF($AQ163="","",IF($AO163="",$AG163,IF(ROUNDUP($AT163/HLOOKUP($AQ163,'4.参照データ'!$B$5:$AD$14,7,FALSE),0)&lt;=0,1,ROUNDUP($AT163/HLOOKUP($AQ163,'4.参照データ'!$B$5:$AD$14,7,FALSE),0)+1)))</f>
        <v/>
      </c>
      <c r="AV163" s="25" t="str">
        <f t="shared" si="95"/>
        <v/>
      </c>
      <c r="AW163" s="96" t="str">
        <f>IF($AQ163="","",($AV163-1)*HLOOKUP($AQ163,'4.参照データ'!$B$5:$AD$14,7,FALSE))</f>
        <v/>
      </c>
      <c r="AX163" s="27" t="str">
        <f t="shared" si="96"/>
        <v/>
      </c>
      <c r="AY163" s="25" t="str">
        <f>IF($AQ163="","",IF($AO163="",0,IF($AX163&lt;=0,0,ROUNDUP($AX163/HLOOKUP($AQ163,'4.参照データ'!$B$5:$AD$14,9,FALSE),0))))</f>
        <v/>
      </c>
      <c r="AZ163" s="25" t="str">
        <f t="shared" si="97"/>
        <v/>
      </c>
      <c r="BA163" s="25" t="str">
        <f t="shared" si="78"/>
        <v/>
      </c>
      <c r="BB163" s="25" t="str">
        <f>IF($AQ163="","",HLOOKUP($AQ163,'4.参照データ'!$B$5:$AD$14,8,FALSE)+1)</f>
        <v/>
      </c>
      <c r="BC163" s="25" t="str">
        <f>IF($AQ163="","",HLOOKUP($AQ163,'4.参照データ'!$B$5:$AD$14,10,FALSE)+BB163)</f>
        <v/>
      </c>
      <c r="BD163" s="25" t="str">
        <f t="shared" si="98"/>
        <v/>
      </c>
      <c r="BE163" s="25" t="str">
        <f t="shared" si="99"/>
        <v/>
      </c>
      <c r="BF163" s="25" t="str">
        <f t="shared" si="100"/>
        <v/>
      </c>
      <c r="BG163" s="25" t="str">
        <f t="shared" si="84"/>
        <v/>
      </c>
      <c r="BH163" s="28" t="str">
        <f>IF($AD163="","",INDEX('3.洗い替え職務給表'!$B$6:$HW$56,MATCH('1.メイン'!$BE163,'3.洗い替え職務給表'!$B$6:$B$56,0),MATCH('1.メイン'!$BG163,'3.洗い替え職務給表'!$B$6:$HW$6,0)))</f>
        <v/>
      </c>
      <c r="BI163" s="29" t="str">
        <f t="shared" si="85"/>
        <v/>
      </c>
      <c r="BJ163" s="563"/>
      <c r="BK163" s="563"/>
      <c r="BL163" s="563"/>
      <c r="BM163" s="563"/>
      <c r="BN163" s="563"/>
      <c r="BO163" s="563"/>
      <c r="BP163" s="59" t="str">
        <f t="shared" si="79"/>
        <v/>
      </c>
      <c r="BQ163" s="56" t="str">
        <f t="shared" si="86"/>
        <v/>
      </c>
      <c r="BR163" s="236" t="str">
        <f t="shared" si="87"/>
        <v/>
      </c>
    </row>
    <row r="164" spans="1:70" x14ac:dyDescent="0.15">
      <c r="A164" s="62" t="str">
        <f>IF(C164="","",COUNTA($C$10:C164))</f>
        <v/>
      </c>
      <c r="B164" s="559"/>
      <c r="C164" s="559"/>
      <c r="D164" s="569"/>
      <c r="E164" s="569" t="s">
        <v>72</v>
      </c>
      <c r="F164" s="569"/>
      <c r="G164" s="559"/>
      <c r="H164" s="569"/>
      <c r="I164" s="561"/>
      <c r="J164" s="561"/>
      <c r="K164" s="53" t="str">
        <f t="shared" si="101"/>
        <v/>
      </c>
      <c r="L164" s="53" t="str">
        <f t="shared" si="102"/>
        <v/>
      </c>
      <c r="M164" s="53" t="str">
        <f t="shared" si="103"/>
        <v/>
      </c>
      <c r="N164" s="53" t="str">
        <f t="shared" si="104"/>
        <v/>
      </c>
      <c r="O164" s="562" t="s">
        <v>72</v>
      </c>
      <c r="P164" s="562"/>
      <c r="Q164" s="56" t="str">
        <f t="shared" si="80"/>
        <v/>
      </c>
      <c r="R164" s="563"/>
      <c r="S164" s="563"/>
      <c r="T164" s="563"/>
      <c r="U164" s="563"/>
      <c r="V164" s="563"/>
      <c r="W164" s="563"/>
      <c r="X164" s="59" t="str">
        <f t="shared" si="81"/>
        <v/>
      </c>
      <c r="Y164" s="236" t="str">
        <f t="shared" si="82"/>
        <v/>
      </c>
      <c r="Z164" s="230" t="str">
        <f t="shared" si="73"/>
        <v/>
      </c>
      <c r="AA164" s="104" t="str">
        <f t="shared" si="74"/>
        <v/>
      </c>
      <c r="AB164" s="104" t="str">
        <f t="shared" si="75"/>
        <v/>
      </c>
      <c r="AC164" s="104" t="str">
        <f t="shared" si="76"/>
        <v/>
      </c>
      <c r="AD164" s="109" t="str">
        <f t="shared" si="77"/>
        <v/>
      </c>
      <c r="AE164" s="564"/>
      <c r="AF164" s="105" t="str">
        <f t="shared" si="88"/>
        <v/>
      </c>
      <c r="AG164" s="105" t="str">
        <f t="shared" si="89"/>
        <v/>
      </c>
      <c r="AH164" s="105" t="str">
        <f>IF($AD164="","",HLOOKUP($AD164,'4.参照データ'!$B$5:$AD$14,8,FALSE)+1)</f>
        <v/>
      </c>
      <c r="AI164" s="105" t="str">
        <f>IF($AD164="","",HLOOKUP($AD164,'4.参照データ'!$B$5:$AD$14,10,FALSE)+AH164)</f>
        <v/>
      </c>
      <c r="AJ164" s="105" t="str">
        <f t="shared" si="90"/>
        <v/>
      </c>
      <c r="AK164" s="150" t="str">
        <f>IF($AD164="","",INDEX('3.洗い替え職務給表'!$B$6:$HW$56,MATCH('1.メイン'!$AG164,'3.洗い替え職務給表'!$B$6:$B$56,0),MATCH('1.メイン'!$AJ164,'3.洗い替え職務給表'!$B$6:$HW$6,0)))</f>
        <v/>
      </c>
      <c r="AL164" s="228" t="str">
        <f t="shared" si="91"/>
        <v/>
      </c>
      <c r="AM164" s="195" t="str">
        <f t="shared" si="83"/>
        <v/>
      </c>
      <c r="AN164" s="25" t="str">
        <f t="shared" si="92"/>
        <v/>
      </c>
      <c r="AO164" s="568"/>
      <c r="AP164" s="568"/>
      <c r="AQ164" s="66" t="str">
        <f t="shared" si="93"/>
        <v/>
      </c>
      <c r="AR164" s="66" t="str">
        <f>IF($C164="","",IF($AN164=$AQ164,"",IF(HLOOKUP($AQ164,'4.参照データ'!$B$5:$AD$14,4,FALSE)="",HLOOKUP($AQ164,'4.参照データ'!$B$5:$AD$14,5,FALSE),HLOOKUP($AQ164,'4.参照データ'!$B$5:$AD$14,4,FALSE))))</f>
        <v/>
      </c>
      <c r="AS164" s="66" t="str">
        <f t="shared" si="94"/>
        <v/>
      </c>
      <c r="AT164" s="27" t="str">
        <f>IF($AQ164="","",($AS164-HLOOKUP($AQ164,'4.参照データ'!$B$5:$AD$14,6,FALSE)))</f>
        <v/>
      </c>
      <c r="AU164" s="25" t="str">
        <f>IF($AQ164="","",IF($AO164="",$AG164,IF(ROUNDUP($AT164/HLOOKUP($AQ164,'4.参照データ'!$B$5:$AD$14,7,FALSE),0)&lt;=0,1,ROUNDUP($AT164/HLOOKUP($AQ164,'4.参照データ'!$B$5:$AD$14,7,FALSE),0)+1)))</f>
        <v/>
      </c>
      <c r="AV164" s="25" t="str">
        <f t="shared" si="95"/>
        <v/>
      </c>
      <c r="AW164" s="96" t="str">
        <f>IF($AQ164="","",($AV164-1)*HLOOKUP($AQ164,'4.参照データ'!$B$5:$AD$14,7,FALSE))</f>
        <v/>
      </c>
      <c r="AX164" s="27" t="str">
        <f t="shared" si="96"/>
        <v/>
      </c>
      <c r="AY164" s="25" t="str">
        <f>IF($AQ164="","",IF($AO164="",0,IF($AX164&lt;=0,0,ROUNDUP($AX164/HLOOKUP($AQ164,'4.参照データ'!$B$5:$AD$14,9,FALSE),0))))</f>
        <v/>
      </c>
      <c r="AZ164" s="25" t="str">
        <f t="shared" si="97"/>
        <v/>
      </c>
      <c r="BA164" s="25" t="str">
        <f t="shared" si="78"/>
        <v/>
      </c>
      <c r="BB164" s="25" t="str">
        <f>IF($AQ164="","",HLOOKUP($AQ164,'4.参照データ'!$B$5:$AD$14,8,FALSE)+1)</f>
        <v/>
      </c>
      <c r="BC164" s="25" t="str">
        <f>IF($AQ164="","",HLOOKUP($AQ164,'4.参照データ'!$B$5:$AD$14,10,FALSE)+BB164)</f>
        <v/>
      </c>
      <c r="BD164" s="25" t="str">
        <f t="shared" si="98"/>
        <v/>
      </c>
      <c r="BE164" s="25" t="str">
        <f t="shared" si="99"/>
        <v/>
      </c>
      <c r="BF164" s="25" t="str">
        <f t="shared" si="100"/>
        <v/>
      </c>
      <c r="BG164" s="25" t="str">
        <f t="shared" si="84"/>
        <v/>
      </c>
      <c r="BH164" s="28" t="str">
        <f>IF($AD164="","",INDEX('3.洗い替え職務給表'!$B$6:$HW$56,MATCH('1.メイン'!$BE164,'3.洗い替え職務給表'!$B$6:$B$56,0),MATCH('1.メイン'!$BG164,'3.洗い替え職務給表'!$B$6:$HW$6,0)))</f>
        <v/>
      </c>
      <c r="BI164" s="29" t="str">
        <f t="shared" si="85"/>
        <v/>
      </c>
      <c r="BJ164" s="563"/>
      <c r="BK164" s="563"/>
      <c r="BL164" s="563"/>
      <c r="BM164" s="563"/>
      <c r="BN164" s="563"/>
      <c r="BO164" s="563"/>
      <c r="BP164" s="59" t="str">
        <f t="shared" si="79"/>
        <v/>
      </c>
      <c r="BQ164" s="56" t="str">
        <f t="shared" si="86"/>
        <v/>
      </c>
      <c r="BR164" s="236" t="str">
        <f t="shared" si="87"/>
        <v/>
      </c>
    </row>
    <row r="165" spans="1:70" x14ac:dyDescent="0.15">
      <c r="A165" s="62" t="str">
        <f>IF(C165="","",COUNTA($C$10:C165))</f>
        <v/>
      </c>
      <c r="B165" s="559"/>
      <c r="C165" s="559"/>
      <c r="D165" s="569"/>
      <c r="E165" s="569" t="s">
        <v>72</v>
      </c>
      <c r="F165" s="569"/>
      <c r="G165" s="559"/>
      <c r="H165" s="569"/>
      <c r="I165" s="561"/>
      <c r="J165" s="561"/>
      <c r="K165" s="53" t="str">
        <f t="shared" si="101"/>
        <v/>
      </c>
      <c r="L165" s="53" t="str">
        <f t="shared" si="102"/>
        <v/>
      </c>
      <c r="M165" s="53" t="str">
        <f t="shared" si="103"/>
        <v/>
      </c>
      <c r="N165" s="53" t="str">
        <f t="shared" si="104"/>
        <v/>
      </c>
      <c r="O165" s="562" t="s">
        <v>72</v>
      </c>
      <c r="P165" s="562"/>
      <c r="Q165" s="56" t="str">
        <f t="shared" si="80"/>
        <v/>
      </c>
      <c r="R165" s="563"/>
      <c r="S165" s="563"/>
      <c r="T165" s="563"/>
      <c r="U165" s="563"/>
      <c r="V165" s="563"/>
      <c r="W165" s="563"/>
      <c r="X165" s="59" t="str">
        <f t="shared" si="81"/>
        <v/>
      </c>
      <c r="Y165" s="236" t="str">
        <f t="shared" si="82"/>
        <v/>
      </c>
      <c r="Z165" s="230" t="str">
        <f t="shared" si="73"/>
        <v/>
      </c>
      <c r="AA165" s="104" t="str">
        <f t="shared" si="74"/>
        <v/>
      </c>
      <c r="AB165" s="104" t="str">
        <f t="shared" si="75"/>
        <v/>
      </c>
      <c r="AC165" s="104" t="str">
        <f t="shared" si="76"/>
        <v/>
      </c>
      <c r="AD165" s="109" t="str">
        <f t="shared" si="77"/>
        <v/>
      </c>
      <c r="AE165" s="564"/>
      <c r="AF165" s="105" t="str">
        <f t="shared" si="88"/>
        <v/>
      </c>
      <c r="AG165" s="105" t="str">
        <f t="shared" si="89"/>
        <v/>
      </c>
      <c r="AH165" s="105" t="str">
        <f>IF($AD165="","",HLOOKUP($AD165,'4.参照データ'!$B$5:$AD$14,8,FALSE)+1)</f>
        <v/>
      </c>
      <c r="AI165" s="105" t="str">
        <f>IF($AD165="","",HLOOKUP($AD165,'4.参照データ'!$B$5:$AD$14,10,FALSE)+AH165)</f>
        <v/>
      </c>
      <c r="AJ165" s="105" t="str">
        <f t="shared" si="90"/>
        <v/>
      </c>
      <c r="AK165" s="150" t="str">
        <f>IF($AD165="","",INDEX('3.洗い替え職務給表'!$B$6:$HW$56,MATCH('1.メイン'!$AG165,'3.洗い替え職務給表'!$B$6:$B$56,0),MATCH('1.メイン'!$AJ165,'3.洗い替え職務給表'!$B$6:$HW$6,0)))</f>
        <v/>
      </c>
      <c r="AL165" s="228" t="str">
        <f t="shared" si="91"/>
        <v/>
      </c>
      <c r="AM165" s="195" t="str">
        <f t="shared" si="83"/>
        <v/>
      </c>
      <c r="AN165" s="25" t="str">
        <f t="shared" si="92"/>
        <v/>
      </c>
      <c r="AO165" s="568"/>
      <c r="AP165" s="568"/>
      <c r="AQ165" s="66" t="str">
        <f t="shared" si="93"/>
        <v/>
      </c>
      <c r="AR165" s="66" t="str">
        <f>IF($C165="","",IF($AN165=$AQ165,"",IF(HLOOKUP($AQ165,'4.参照データ'!$B$5:$AD$14,4,FALSE)="",HLOOKUP($AQ165,'4.参照データ'!$B$5:$AD$14,5,FALSE),HLOOKUP($AQ165,'4.参照データ'!$B$5:$AD$14,4,FALSE))))</f>
        <v/>
      </c>
      <c r="AS165" s="66" t="str">
        <f t="shared" si="94"/>
        <v/>
      </c>
      <c r="AT165" s="27" t="str">
        <f>IF($AQ165="","",($AS165-HLOOKUP($AQ165,'4.参照データ'!$B$5:$AD$14,6,FALSE)))</f>
        <v/>
      </c>
      <c r="AU165" s="25" t="str">
        <f>IF($AQ165="","",IF($AO165="",$AG165,IF(ROUNDUP($AT165/HLOOKUP($AQ165,'4.参照データ'!$B$5:$AD$14,7,FALSE),0)&lt;=0,1,ROUNDUP($AT165/HLOOKUP($AQ165,'4.参照データ'!$B$5:$AD$14,7,FALSE),0)+1)))</f>
        <v/>
      </c>
      <c r="AV165" s="25" t="str">
        <f t="shared" si="95"/>
        <v/>
      </c>
      <c r="AW165" s="96" t="str">
        <f>IF($AQ165="","",($AV165-1)*HLOOKUP($AQ165,'4.参照データ'!$B$5:$AD$14,7,FALSE))</f>
        <v/>
      </c>
      <c r="AX165" s="27" t="str">
        <f t="shared" si="96"/>
        <v/>
      </c>
      <c r="AY165" s="25" t="str">
        <f>IF($AQ165="","",IF($AO165="",0,IF($AX165&lt;=0,0,ROUNDUP($AX165/HLOOKUP($AQ165,'4.参照データ'!$B$5:$AD$14,9,FALSE),0))))</f>
        <v/>
      </c>
      <c r="AZ165" s="25" t="str">
        <f t="shared" si="97"/>
        <v/>
      </c>
      <c r="BA165" s="25" t="str">
        <f t="shared" si="78"/>
        <v/>
      </c>
      <c r="BB165" s="25" t="str">
        <f>IF($AQ165="","",HLOOKUP($AQ165,'4.参照データ'!$B$5:$AD$14,8,FALSE)+1)</f>
        <v/>
      </c>
      <c r="BC165" s="25" t="str">
        <f>IF($AQ165="","",HLOOKUP($AQ165,'4.参照データ'!$B$5:$AD$14,10,FALSE)+BB165)</f>
        <v/>
      </c>
      <c r="BD165" s="25" t="str">
        <f t="shared" si="98"/>
        <v/>
      </c>
      <c r="BE165" s="25" t="str">
        <f t="shared" si="99"/>
        <v/>
      </c>
      <c r="BF165" s="25" t="str">
        <f t="shared" si="100"/>
        <v/>
      </c>
      <c r="BG165" s="25" t="str">
        <f t="shared" si="84"/>
        <v/>
      </c>
      <c r="BH165" s="28" t="str">
        <f>IF($AD165="","",INDEX('3.洗い替え職務給表'!$B$6:$HW$56,MATCH('1.メイン'!$BE165,'3.洗い替え職務給表'!$B$6:$B$56,0),MATCH('1.メイン'!$BG165,'3.洗い替え職務給表'!$B$6:$HW$6,0)))</f>
        <v/>
      </c>
      <c r="BI165" s="29" t="str">
        <f t="shared" si="85"/>
        <v/>
      </c>
      <c r="BJ165" s="563"/>
      <c r="BK165" s="563"/>
      <c r="BL165" s="563"/>
      <c r="BM165" s="563"/>
      <c r="BN165" s="563"/>
      <c r="BO165" s="563"/>
      <c r="BP165" s="59" t="str">
        <f t="shared" si="79"/>
        <v/>
      </c>
      <c r="BQ165" s="56" t="str">
        <f t="shared" si="86"/>
        <v/>
      </c>
      <c r="BR165" s="236" t="str">
        <f t="shared" si="87"/>
        <v/>
      </c>
    </row>
    <row r="166" spans="1:70" x14ac:dyDescent="0.15">
      <c r="A166" s="62" t="str">
        <f>IF(C166="","",COUNTA($C$10:C166))</f>
        <v/>
      </c>
      <c r="B166" s="559"/>
      <c r="C166" s="559"/>
      <c r="D166" s="569"/>
      <c r="E166" s="569" t="s">
        <v>72</v>
      </c>
      <c r="F166" s="569"/>
      <c r="G166" s="559"/>
      <c r="H166" s="569"/>
      <c r="I166" s="561"/>
      <c r="J166" s="561"/>
      <c r="K166" s="53" t="str">
        <f t="shared" si="101"/>
        <v/>
      </c>
      <c r="L166" s="53" t="str">
        <f t="shared" si="102"/>
        <v/>
      </c>
      <c r="M166" s="53" t="str">
        <f t="shared" si="103"/>
        <v/>
      </c>
      <c r="N166" s="53" t="str">
        <f t="shared" si="104"/>
        <v/>
      </c>
      <c r="O166" s="562" t="s">
        <v>72</v>
      </c>
      <c r="P166" s="562"/>
      <c r="Q166" s="56" t="str">
        <f t="shared" si="80"/>
        <v/>
      </c>
      <c r="R166" s="563"/>
      <c r="S166" s="563"/>
      <c r="T166" s="563"/>
      <c r="U166" s="563"/>
      <c r="V166" s="563"/>
      <c r="W166" s="563"/>
      <c r="X166" s="59" t="str">
        <f t="shared" si="81"/>
        <v/>
      </c>
      <c r="Y166" s="236" t="str">
        <f t="shared" si="82"/>
        <v/>
      </c>
      <c r="Z166" s="230" t="str">
        <f t="shared" si="73"/>
        <v/>
      </c>
      <c r="AA166" s="104" t="str">
        <f t="shared" si="74"/>
        <v/>
      </c>
      <c r="AB166" s="104" t="str">
        <f t="shared" si="75"/>
        <v/>
      </c>
      <c r="AC166" s="104" t="str">
        <f t="shared" si="76"/>
        <v/>
      </c>
      <c r="AD166" s="109" t="str">
        <f t="shared" si="77"/>
        <v/>
      </c>
      <c r="AE166" s="564"/>
      <c r="AF166" s="105" t="str">
        <f t="shared" si="88"/>
        <v/>
      </c>
      <c r="AG166" s="105" t="str">
        <f t="shared" si="89"/>
        <v/>
      </c>
      <c r="AH166" s="105" t="str">
        <f>IF($AD166="","",HLOOKUP($AD166,'4.参照データ'!$B$5:$AD$14,8,FALSE)+1)</f>
        <v/>
      </c>
      <c r="AI166" s="105" t="str">
        <f>IF($AD166="","",HLOOKUP($AD166,'4.参照データ'!$B$5:$AD$14,10,FALSE)+AH166)</f>
        <v/>
      </c>
      <c r="AJ166" s="105" t="str">
        <f t="shared" si="90"/>
        <v/>
      </c>
      <c r="AK166" s="150" t="str">
        <f>IF($AD166="","",INDEX('3.洗い替え職務給表'!$B$6:$HW$56,MATCH('1.メイン'!$AG166,'3.洗い替え職務給表'!$B$6:$B$56,0),MATCH('1.メイン'!$AJ166,'3.洗い替え職務給表'!$B$6:$HW$6,0)))</f>
        <v/>
      </c>
      <c r="AL166" s="228" t="str">
        <f t="shared" si="91"/>
        <v/>
      </c>
      <c r="AM166" s="195" t="str">
        <f t="shared" si="83"/>
        <v/>
      </c>
      <c r="AN166" s="25" t="str">
        <f t="shared" si="92"/>
        <v/>
      </c>
      <c r="AO166" s="568"/>
      <c r="AP166" s="568"/>
      <c r="AQ166" s="66" t="str">
        <f t="shared" si="93"/>
        <v/>
      </c>
      <c r="AR166" s="66" t="str">
        <f>IF($C166="","",IF($AN166=$AQ166,"",IF(HLOOKUP($AQ166,'4.参照データ'!$B$5:$AD$14,4,FALSE)="",HLOOKUP($AQ166,'4.参照データ'!$B$5:$AD$14,5,FALSE),HLOOKUP($AQ166,'4.参照データ'!$B$5:$AD$14,4,FALSE))))</f>
        <v/>
      </c>
      <c r="AS166" s="66" t="str">
        <f t="shared" si="94"/>
        <v/>
      </c>
      <c r="AT166" s="27" t="str">
        <f>IF($AQ166="","",($AS166-HLOOKUP($AQ166,'4.参照データ'!$B$5:$AD$14,6,FALSE)))</f>
        <v/>
      </c>
      <c r="AU166" s="25" t="str">
        <f>IF($AQ166="","",IF($AO166="",$AG166,IF(ROUNDUP($AT166/HLOOKUP($AQ166,'4.参照データ'!$B$5:$AD$14,7,FALSE),0)&lt;=0,1,ROUNDUP($AT166/HLOOKUP($AQ166,'4.参照データ'!$B$5:$AD$14,7,FALSE),0)+1)))</f>
        <v/>
      </c>
      <c r="AV166" s="25" t="str">
        <f t="shared" si="95"/>
        <v/>
      </c>
      <c r="AW166" s="96" t="str">
        <f>IF($AQ166="","",($AV166-1)*HLOOKUP($AQ166,'4.参照データ'!$B$5:$AD$14,7,FALSE))</f>
        <v/>
      </c>
      <c r="AX166" s="27" t="str">
        <f t="shared" si="96"/>
        <v/>
      </c>
      <c r="AY166" s="25" t="str">
        <f>IF($AQ166="","",IF($AO166="",0,IF($AX166&lt;=0,0,ROUNDUP($AX166/HLOOKUP($AQ166,'4.参照データ'!$B$5:$AD$14,9,FALSE),0))))</f>
        <v/>
      </c>
      <c r="AZ166" s="25" t="str">
        <f t="shared" si="97"/>
        <v/>
      </c>
      <c r="BA166" s="25" t="str">
        <f t="shared" si="78"/>
        <v/>
      </c>
      <c r="BB166" s="25" t="str">
        <f>IF($AQ166="","",HLOOKUP($AQ166,'4.参照データ'!$B$5:$AD$14,8,FALSE)+1)</f>
        <v/>
      </c>
      <c r="BC166" s="25" t="str">
        <f>IF($AQ166="","",HLOOKUP($AQ166,'4.参照データ'!$B$5:$AD$14,10,FALSE)+BB166)</f>
        <v/>
      </c>
      <c r="BD166" s="25" t="str">
        <f t="shared" si="98"/>
        <v/>
      </c>
      <c r="BE166" s="25" t="str">
        <f t="shared" si="99"/>
        <v/>
      </c>
      <c r="BF166" s="25" t="str">
        <f t="shared" si="100"/>
        <v/>
      </c>
      <c r="BG166" s="25" t="str">
        <f t="shared" si="84"/>
        <v/>
      </c>
      <c r="BH166" s="28" t="str">
        <f>IF($AD166="","",INDEX('3.洗い替え職務給表'!$B$6:$HW$56,MATCH('1.メイン'!$BE166,'3.洗い替え職務給表'!$B$6:$B$56,0),MATCH('1.メイン'!$BG166,'3.洗い替え職務給表'!$B$6:$HW$6,0)))</f>
        <v/>
      </c>
      <c r="BI166" s="29" t="str">
        <f t="shared" si="85"/>
        <v/>
      </c>
      <c r="BJ166" s="563"/>
      <c r="BK166" s="563"/>
      <c r="BL166" s="563"/>
      <c r="BM166" s="563"/>
      <c r="BN166" s="563"/>
      <c r="BO166" s="563"/>
      <c r="BP166" s="59" t="str">
        <f t="shared" si="79"/>
        <v/>
      </c>
      <c r="BQ166" s="56" t="str">
        <f t="shared" si="86"/>
        <v/>
      </c>
      <c r="BR166" s="236" t="str">
        <f t="shared" si="87"/>
        <v/>
      </c>
    </row>
    <row r="167" spans="1:70" x14ac:dyDescent="0.15">
      <c r="A167" s="62" t="str">
        <f>IF(C167="","",COUNTA($C$10:C167))</f>
        <v/>
      </c>
      <c r="B167" s="559"/>
      <c r="C167" s="559"/>
      <c r="D167" s="569"/>
      <c r="E167" s="569" t="s">
        <v>72</v>
      </c>
      <c r="F167" s="569"/>
      <c r="G167" s="559"/>
      <c r="H167" s="569"/>
      <c r="I167" s="561"/>
      <c r="J167" s="561"/>
      <c r="K167" s="53" t="str">
        <f t="shared" si="101"/>
        <v/>
      </c>
      <c r="L167" s="53" t="str">
        <f t="shared" si="102"/>
        <v/>
      </c>
      <c r="M167" s="53" t="str">
        <f t="shared" si="103"/>
        <v/>
      </c>
      <c r="N167" s="53" t="str">
        <f t="shared" si="104"/>
        <v/>
      </c>
      <c r="O167" s="562" t="s">
        <v>72</v>
      </c>
      <c r="P167" s="562"/>
      <c r="Q167" s="56" t="str">
        <f t="shared" si="80"/>
        <v/>
      </c>
      <c r="R167" s="563"/>
      <c r="S167" s="563"/>
      <c r="T167" s="563"/>
      <c r="U167" s="563"/>
      <c r="V167" s="563"/>
      <c r="W167" s="563"/>
      <c r="X167" s="59" t="str">
        <f t="shared" si="81"/>
        <v/>
      </c>
      <c r="Y167" s="236" t="str">
        <f t="shared" si="82"/>
        <v/>
      </c>
      <c r="Z167" s="230" t="str">
        <f t="shared" si="73"/>
        <v/>
      </c>
      <c r="AA167" s="104" t="str">
        <f t="shared" si="74"/>
        <v/>
      </c>
      <c r="AB167" s="104" t="str">
        <f t="shared" si="75"/>
        <v/>
      </c>
      <c r="AC167" s="104" t="str">
        <f t="shared" si="76"/>
        <v/>
      </c>
      <c r="AD167" s="109" t="str">
        <f t="shared" si="77"/>
        <v/>
      </c>
      <c r="AE167" s="564"/>
      <c r="AF167" s="105" t="str">
        <f t="shared" si="88"/>
        <v/>
      </c>
      <c r="AG167" s="105" t="str">
        <f t="shared" si="89"/>
        <v/>
      </c>
      <c r="AH167" s="105" t="str">
        <f>IF($AD167="","",HLOOKUP($AD167,'4.参照データ'!$B$5:$AD$14,8,FALSE)+1)</f>
        <v/>
      </c>
      <c r="AI167" s="105" t="str">
        <f>IF($AD167="","",HLOOKUP($AD167,'4.参照データ'!$B$5:$AD$14,10,FALSE)+AH167)</f>
        <v/>
      </c>
      <c r="AJ167" s="105" t="str">
        <f t="shared" si="90"/>
        <v/>
      </c>
      <c r="AK167" s="150" t="str">
        <f>IF($AD167="","",INDEX('3.洗い替え職務給表'!$B$6:$HW$56,MATCH('1.メイン'!$AG167,'3.洗い替え職務給表'!$B$6:$B$56,0),MATCH('1.メイン'!$AJ167,'3.洗い替え職務給表'!$B$6:$HW$6,0)))</f>
        <v/>
      </c>
      <c r="AL167" s="228" t="str">
        <f t="shared" si="91"/>
        <v/>
      </c>
      <c r="AM167" s="195" t="str">
        <f t="shared" si="83"/>
        <v/>
      </c>
      <c r="AN167" s="25" t="str">
        <f t="shared" si="92"/>
        <v/>
      </c>
      <c r="AO167" s="568"/>
      <c r="AP167" s="568"/>
      <c r="AQ167" s="66" t="str">
        <f t="shared" si="93"/>
        <v/>
      </c>
      <c r="AR167" s="66" t="str">
        <f>IF($C167="","",IF($AN167=$AQ167,"",IF(HLOOKUP($AQ167,'4.参照データ'!$B$5:$AD$14,4,FALSE)="",HLOOKUP($AQ167,'4.参照データ'!$B$5:$AD$14,5,FALSE),HLOOKUP($AQ167,'4.参照データ'!$B$5:$AD$14,4,FALSE))))</f>
        <v/>
      </c>
      <c r="AS167" s="66" t="str">
        <f t="shared" si="94"/>
        <v/>
      </c>
      <c r="AT167" s="27" t="str">
        <f>IF($AQ167="","",($AS167-HLOOKUP($AQ167,'4.参照データ'!$B$5:$AD$14,6,FALSE)))</f>
        <v/>
      </c>
      <c r="AU167" s="25" t="str">
        <f>IF($AQ167="","",IF($AO167="",$AG167,IF(ROUNDUP($AT167/HLOOKUP($AQ167,'4.参照データ'!$B$5:$AD$14,7,FALSE),0)&lt;=0,1,ROUNDUP($AT167/HLOOKUP($AQ167,'4.参照データ'!$B$5:$AD$14,7,FALSE),0)+1)))</f>
        <v/>
      </c>
      <c r="AV167" s="25" t="str">
        <f t="shared" si="95"/>
        <v/>
      </c>
      <c r="AW167" s="96" t="str">
        <f>IF($AQ167="","",($AV167-1)*HLOOKUP($AQ167,'4.参照データ'!$B$5:$AD$14,7,FALSE))</f>
        <v/>
      </c>
      <c r="AX167" s="27" t="str">
        <f t="shared" si="96"/>
        <v/>
      </c>
      <c r="AY167" s="25" t="str">
        <f>IF($AQ167="","",IF($AO167="",0,IF($AX167&lt;=0,0,ROUNDUP($AX167/HLOOKUP($AQ167,'4.参照データ'!$B$5:$AD$14,9,FALSE),0))))</f>
        <v/>
      </c>
      <c r="AZ167" s="25" t="str">
        <f t="shared" si="97"/>
        <v/>
      </c>
      <c r="BA167" s="25" t="str">
        <f t="shared" si="78"/>
        <v/>
      </c>
      <c r="BB167" s="25" t="str">
        <f>IF($AQ167="","",HLOOKUP($AQ167,'4.参照データ'!$B$5:$AD$14,8,FALSE)+1)</f>
        <v/>
      </c>
      <c r="BC167" s="25" t="str">
        <f>IF($AQ167="","",HLOOKUP($AQ167,'4.参照データ'!$B$5:$AD$14,10,FALSE)+BB167)</f>
        <v/>
      </c>
      <c r="BD167" s="25" t="str">
        <f t="shared" si="98"/>
        <v/>
      </c>
      <c r="BE167" s="25" t="str">
        <f t="shared" si="99"/>
        <v/>
      </c>
      <c r="BF167" s="25" t="str">
        <f t="shared" si="100"/>
        <v/>
      </c>
      <c r="BG167" s="25" t="str">
        <f t="shared" si="84"/>
        <v/>
      </c>
      <c r="BH167" s="28" t="str">
        <f>IF($AD167="","",INDEX('3.洗い替え職務給表'!$B$6:$HW$56,MATCH('1.メイン'!$BE167,'3.洗い替え職務給表'!$B$6:$B$56,0),MATCH('1.メイン'!$BG167,'3.洗い替え職務給表'!$B$6:$HW$6,0)))</f>
        <v/>
      </c>
      <c r="BI167" s="29" t="str">
        <f t="shared" si="85"/>
        <v/>
      </c>
      <c r="BJ167" s="563"/>
      <c r="BK167" s="563"/>
      <c r="BL167" s="563"/>
      <c r="BM167" s="563"/>
      <c r="BN167" s="563"/>
      <c r="BO167" s="563"/>
      <c r="BP167" s="59" t="str">
        <f t="shared" si="79"/>
        <v/>
      </c>
      <c r="BQ167" s="56" t="str">
        <f t="shared" si="86"/>
        <v/>
      </c>
      <c r="BR167" s="236" t="str">
        <f t="shared" si="87"/>
        <v/>
      </c>
    </row>
    <row r="168" spans="1:70" x14ac:dyDescent="0.15">
      <c r="A168" s="62" t="str">
        <f>IF(C168="","",COUNTA($C$10:C168))</f>
        <v/>
      </c>
      <c r="B168" s="559"/>
      <c r="C168" s="559"/>
      <c r="D168" s="569"/>
      <c r="E168" s="569" t="s">
        <v>72</v>
      </c>
      <c r="F168" s="569"/>
      <c r="G168" s="559"/>
      <c r="H168" s="569"/>
      <c r="I168" s="561"/>
      <c r="J168" s="561"/>
      <c r="K168" s="53" t="str">
        <f t="shared" si="101"/>
        <v/>
      </c>
      <c r="L168" s="53" t="str">
        <f t="shared" si="102"/>
        <v/>
      </c>
      <c r="M168" s="53" t="str">
        <f t="shared" si="103"/>
        <v/>
      </c>
      <c r="N168" s="53" t="str">
        <f t="shared" si="104"/>
        <v/>
      </c>
      <c r="O168" s="562" t="s">
        <v>72</v>
      </c>
      <c r="P168" s="562"/>
      <c r="Q168" s="56" t="str">
        <f t="shared" si="80"/>
        <v/>
      </c>
      <c r="R168" s="563"/>
      <c r="S168" s="563"/>
      <c r="T168" s="563"/>
      <c r="U168" s="563"/>
      <c r="V168" s="563"/>
      <c r="W168" s="563"/>
      <c r="X168" s="59" t="str">
        <f t="shared" si="81"/>
        <v/>
      </c>
      <c r="Y168" s="236" t="str">
        <f t="shared" si="82"/>
        <v/>
      </c>
      <c r="Z168" s="230" t="str">
        <f t="shared" si="73"/>
        <v/>
      </c>
      <c r="AA168" s="104" t="str">
        <f t="shared" si="74"/>
        <v/>
      </c>
      <c r="AB168" s="104" t="str">
        <f t="shared" si="75"/>
        <v/>
      </c>
      <c r="AC168" s="104" t="str">
        <f t="shared" si="76"/>
        <v/>
      </c>
      <c r="AD168" s="109" t="str">
        <f t="shared" si="77"/>
        <v/>
      </c>
      <c r="AE168" s="564"/>
      <c r="AF168" s="105" t="str">
        <f t="shared" si="88"/>
        <v/>
      </c>
      <c r="AG168" s="105" t="str">
        <f t="shared" si="89"/>
        <v/>
      </c>
      <c r="AH168" s="105" t="str">
        <f>IF($AD168="","",HLOOKUP($AD168,'4.参照データ'!$B$5:$AD$14,8,FALSE)+1)</f>
        <v/>
      </c>
      <c r="AI168" s="105" t="str">
        <f>IF($AD168="","",HLOOKUP($AD168,'4.参照データ'!$B$5:$AD$14,10,FALSE)+AH168)</f>
        <v/>
      </c>
      <c r="AJ168" s="105" t="str">
        <f t="shared" si="90"/>
        <v/>
      </c>
      <c r="AK168" s="150" t="str">
        <f>IF($AD168="","",INDEX('3.洗い替え職務給表'!$B$6:$HW$56,MATCH('1.メイン'!$AG168,'3.洗い替え職務給表'!$B$6:$B$56,0),MATCH('1.メイン'!$AJ168,'3.洗い替え職務給表'!$B$6:$HW$6,0)))</f>
        <v/>
      </c>
      <c r="AL168" s="228" t="str">
        <f t="shared" si="91"/>
        <v/>
      </c>
      <c r="AM168" s="195" t="str">
        <f t="shared" si="83"/>
        <v/>
      </c>
      <c r="AN168" s="25" t="str">
        <f t="shared" si="92"/>
        <v/>
      </c>
      <c r="AO168" s="568"/>
      <c r="AP168" s="568"/>
      <c r="AQ168" s="66" t="str">
        <f t="shared" si="93"/>
        <v/>
      </c>
      <c r="AR168" s="66" t="str">
        <f>IF($C168="","",IF($AN168=$AQ168,"",IF(HLOOKUP($AQ168,'4.参照データ'!$B$5:$AD$14,4,FALSE)="",HLOOKUP($AQ168,'4.参照データ'!$B$5:$AD$14,5,FALSE),HLOOKUP($AQ168,'4.参照データ'!$B$5:$AD$14,4,FALSE))))</f>
        <v/>
      </c>
      <c r="AS168" s="66" t="str">
        <f t="shared" si="94"/>
        <v/>
      </c>
      <c r="AT168" s="27" t="str">
        <f>IF($AQ168="","",($AS168-HLOOKUP($AQ168,'4.参照データ'!$B$5:$AD$14,6,FALSE)))</f>
        <v/>
      </c>
      <c r="AU168" s="25" t="str">
        <f>IF($AQ168="","",IF($AO168="",$AG168,IF(ROUNDUP($AT168/HLOOKUP($AQ168,'4.参照データ'!$B$5:$AD$14,7,FALSE),0)&lt;=0,1,ROUNDUP($AT168/HLOOKUP($AQ168,'4.参照データ'!$B$5:$AD$14,7,FALSE),0)+1)))</f>
        <v/>
      </c>
      <c r="AV168" s="25" t="str">
        <f t="shared" si="95"/>
        <v/>
      </c>
      <c r="AW168" s="96" t="str">
        <f>IF($AQ168="","",($AV168-1)*HLOOKUP($AQ168,'4.参照データ'!$B$5:$AD$14,7,FALSE))</f>
        <v/>
      </c>
      <c r="AX168" s="27" t="str">
        <f t="shared" si="96"/>
        <v/>
      </c>
      <c r="AY168" s="25" t="str">
        <f>IF($AQ168="","",IF($AO168="",0,IF($AX168&lt;=0,0,ROUNDUP($AX168/HLOOKUP($AQ168,'4.参照データ'!$B$5:$AD$14,9,FALSE),0))))</f>
        <v/>
      </c>
      <c r="AZ168" s="25" t="str">
        <f t="shared" si="97"/>
        <v/>
      </c>
      <c r="BA168" s="25" t="str">
        <f t="shared" si="78"/>
        <v/>
      </c>
      <c r="BB168" s="25" t="str">
        <f>IF($AQ168="","",HLOOKUP($AQ168,'4.参照データ'!$B$5:$AD$14,8,FALSE)+1)</f>
        <v/>
      </c>
      <c r="BC168" s="25" t="str">
        <f>IF($AQ168="","",HLOOKUP($AQ168,'4.参照データ'!$B$5:$AD$14,10,FALSE)+BB168)</f>
        <v/>
      </c>
      <c r="BD168" s="25" t="str">
        <f t="shared" si="98"/>
        <v/>
      </c>
      <c r="BE168" s="25" t="str">
        <f t="shared" si="99"/>
        <v/>
      </c>
      <c r="BF168" s="25" t="str">
        <f t="shared" si="100"/>
        <v/>
      </c>
      <c r="BG168" s="25" t="str">
        <f t="shared" si="84"/>
        <v/>
      </c>
      <c r="BH168" s="28" t="str">
        <f>IF($AD168="","",INDEX('3.洗い替え職務給表'!$B$6:$HW$56,MATCH('1.メイン'!$BE168,'3.洗い替え職務給表'!$B$6:$B$56,0),MATCH('1.メイン'!$BG168,'3.洗い替え職務給表'!$B$6:$HW$6,0)))</f>
        <v/>
      </c>
      <c r="BI168" s="29" t="str">
        <f t="shared" si="85"/>
        <v/>
      </c>
      <c r="BJ168" s="563"/>
      <c r="BK168" s="563"/>
      <c r="BL168" s="563"/>
      <c r="BM168" s="563"/>
      <c r="BN168" s="563"/>
      <c r="BO168" s="563"/>
      <c r="BP168" s="59" t="str">
        <f t="shared" si="79"/>
        <v/>
      </c>
      <c r="BQ168" s="56" t="str">
        <f t="shared" si="86"/>
        <v/>
      </c>
      <c r="BR168" s="236" t="str">
        <f t="shared" si="87"/>
        <v/>
      </c>
    </row>
    <row r="169" spans="1:70" x14ac:dyDescent="0.15">
      <c r="A169" s="62" t="str">
        <f>IF(C169="","",COUNTA($C$10:C169))</f>
        <v/>
      </c>
      <c r="B169" s="559"/>
      <c r="C169" s="559"/>
      <c r="D169" s="569"/>
      <c r="E169" s="569" t="s">
        <v>72</v>
      </c>
      <c r="F169" s="569"/>
      <c r="G169" s="559"/>
      <c r="H169" s="569"/>
      <c r="I169" s="561"/>
      <c r="J169" s="561"/>
      <c r="K169" s="53" t="str">
        <f t="shared" si="101"/>
        <v/>
      </c>
      <c r="L169" s="53" t="str">
        <f t="shared" si="102"/>
        <v/>
      </c>
      <c r="M169" s="53" t="str">
        <f t="shared" si="103"/>
        <v/>
      </c>
      <c r="N169" s="53" t="str">
        <f t="shared" si="104"/>
        <v/>
      </c>
      <c r="O169" s="562" t="s">
        <v>72</v>
      </c>
      <c r="P169" s="562"/>
      <c r="Q169" s="56" t="str">
        <f t="shared" si="80"/>
        <v/>
      </c>
      <c r="R169" s="563"/>
      <c r="S169" s="563"/>
      <c r="T169" s="563"/>
      <c r="U169" s="563"/>
      <c r="V169" s="563"/>
      <c r="W169" s="563"/>
      <c r="X169" s="59" t="str">
        <f t="shared" si="81"/>
        <v/>
      </c>
      <c r="Y169" s="236" t="str">
        <f t="shared" si="82"/>
        <v/>
      </c>
      <c r="Z169" s="230" t="str">
        <f t="shared" si="73"/>
        <v/>
      </c>
      <c r="AA169" s="104" t="str">
        <f t="shared" si="74"/>
        <v/>
      </c>
      <c r="AB169" s="104" t="str">
        <f t="shared" si="75"/>
        <v/>
      </c>
      <c r="AC169" s="104" t="str">
        <f t="shared" si="76"/>
        <v/>
      </c>
      <c r="AD169" s="109" t="str">
        <f t="shared" si="77"/>
        <v/>
      </c>
      <c r="AE169" s="564"/>
      <c r="AF169" s="105" t="str">
        <f t="shared" si="88"/>
        <v/>
      </c>
      <c r="AG169" s="105" t="str">
        <f t="shared" si="89"/>
        <v/>
      </c>
      <c r="AH169" s="105" t="str">
        <f>IF($AD169="","",HLOOKUP($AD169,'4.参照データ'!$B$5:$AD$14,8,FALSE)+1)</f>
        <v/>
      </c>
      <c r="AI169" s="105" t="str">
        <f>IF($AD169="","",HLOOKUP($AD169,'4.参照データ'!$B$5:$AD$14,10,FALSE)+AH169)</f>
        <v/>
      </c>
      <c r="AJ169" s="105" t="str">
        <f t="shared" si="90"/>
        <v/>
      </c>
      <c r="AK169" s="150" t="str">
        <f>IF($AD169="","",INDEX('3.洗い替え職務給表'!$B$6:$HW$56,MATCH('1.メイン'!$AG169,'3.洗い替え職務給表'!$B$6:$B$56,0),MATCH('1.メイン'!$AJ169,'3.洗い替え職務給表'!$B$6:$HW$6,0)))</f>
        <v/>
      </c>
      <c r="AL169" s="228" t="str">
        <f t="shared" si="91"/>
        <v/>
      </c>
      <c r="AM169" s="195" t="str">
        <f t="shared" si="83"/>
        <v/>
      </c>
      <c r="AN169" s="25" t="str">
        <f t="shared" si="92"/>
        <v/>
      </c>
      <c r="AO169" s="568"/>
      <c r="AP169" s="568"/>
      <c r="AQ169" s="66" t="str">
        <f t="shared" si="93"/>
        <v/>
      </c>
      <c r="AR169" s="66" t="str">
        <f>IF($C169="","",IF($AN169=$AQ169,"",IF(HLOOKUP($AQ169,'4.参照データ'!$B$5:$AD$14,4,FALSE)="",HLOOKUP($AQ169,'4.参照データ'!$B$5:$AD$14,5,FALSE),HLOOKUP($AQ169,'4.参照データ'!$B$5:$AD$14,4,FALSE))))</f>
        <v/>
      </c>
      <c r="AS169" s="66" t="str">
        <f t="shared" si="94"/>
        <v/>
      </c>
      <c r="AT169" s="27" t="str">
        <f>IF($AQ169="","",($AS169-HLOOKUP($AQ169,'4.参照データ'!$B$5:$AD$14,6,FALSE)))</f>
        <v/>
      </c>
      <c r="AU169" s="25" t="str">
        <f>IF($AQ169="","",IF($AO169="",$AG169,IF(ROUNDUP($AT169/HLOOKUP($AQ169,'4.参照データ'!$B$5:$AD$14,7,FALSE),0)&lt;=0,1,ROUNDUP($AT169/HLOOKUP($AQ169,'4.参照データ'!$B$5:$AD$14,7,FALSE),0)+1)))</f>
        <v/>
      </c>
      <c r="AV169" s="25" t="str">
        <f t="shared" si="95"/>
        <v/>
      </c>
      <c r="AW169" s="96" t="str">
        <f>IF($AQ169="","",($AV169-1)*HLOOKUP($AQ169,'4.参照データ'!$B$5:$AD$14,7,FALSE))</f>
        <v/>
      </c>
      <c r="AX169" s="27" t="str">
        <f t="shared" si="96"/>
        <v/>
      </c>
      <c r="AY169" s="25" t="str">
        <f>IF($AQ169="","",IF($AO169="",0,IF($AX169&lt;=0,0,ROUNDUP($AX169/HLOOKUP($AQ169,'4.参照データ'!$B$5:$AD$14,9,FALSE),0))))</f>
        <v/>
      </c>
      <c r="AZ169" s="25" t="str">
        <f t="shared" si="97"/>
        <v/>
      </c>
      <c r="BA169" s="25" t="str">
        <f t="shared" si="78"/>
        <v/>
      </c>
      <c r="BB169" s="25" t="str">
        <f>IF($AQ169="","",HLOOKUP($AQ169,'4.参照データ'!$B$5:$AD$14,8,FALSE)+1)</f>
        <v/>
      </c>
      <c r="BC169" s="25" t="str">
        <f>IF($AQ169="","",HLOOKUP($AQ169,'4.参照データ'!$B$5:$AD$14,10,FALSE)+BB169)</f>
        <v/>
      </c>
      <c r="BD169" s="25" t="str">
        <f t="shared" si="98"/>
        <v/>
      </c>
      <c r="BE169" s="25" t="str">
        <f t="shared" si="99"/>
        <v/>
      </c>
      <c r="BF169" s="25" t="str">
        <f t="shared" si="100"/>
        <v/>
      </c>
      <c r="BG169" s="25" t="str">
        <f t="shared" si="84"/>
        <v/>
      </c>
      <c r="BH169" s="28" t="str">
        <f>IF($AD169="","",INDEX('3.洗い替え職務給表'!$B$6:$HW$56,MATCH('1.メイン'!$BE169,'3.洗い替え職務給表'!$B$6:$B$56,0),MATCH('1.メイン'!$BG169,'3.洗い替え職務給表'!$B$6:$HW$6,0)))</f>
        <v/>
      </c>
      <c r="BI169" s="29" t="str">
        <f t="shared" si="85"/>
        <v/>
      </c>
      <c r="BJ169" s="563"/>
      <c r="BK169" s="563"/>
      <c r="BL169" s="563"/>
      <c r="BM169" s="563"/>
      <c r="BN169" s="563"/>
      <c r="BO169" s="563"/>
      <c r="BP169" s="59" t="str">
        <f t="shared" si="79"/>
        <v/>
      </c>
      <c r="BQ169" s="56" t="str">
        <f t="shared" si="86"/>
        <v/>
      </c>
      <c r="BR169" s="236" t="str">
        <f t="shared" si="87"/>
        <v/>
      </c>
    </row>
    <row r="170" spans="1:70" x14ac:dyDescent="0.15">
      <c r="A170" s="62" t="str">
        <f>IF(C170="","",COUNTA($C$10:C170))</f>
        <v/>
      </c>
      <c r="B170" s="559"/>
      <c r="C170" s="559"/>
      <c r="D170" s="569"/>
      <c r="E170" s="569" t="s">
        <v>72</v>
      </c>
      <c r="F170" s="569"/>
      <c r="G170" s="559"/>
      <c r="H170" s="569"/>
      <c r="I170" s="561"/>
      <c r="J170" s="561"/>
      <c r="K170" s="53" t="str">
        <f t="shared" si="101"/>
        <v/>
      </c>
      <c r="L170" s="53" t="str">
        <f t="shared" si="102"/>
        <v/>
      </c>
      <c r="M170" s="53" t="str">
        <f t="shared" si="103"/>
        <v/>
      </c>
      <c r="N170" s="53" t="str">
        <f t="shared" si="104"/>
        <v/>
      </c>
      <c r="O170" s="562" t="s">
        <v>72</v>
      </c>
      <c r="P170" s="562"/>
      <c r="Q170" s="56" t="str">
        <f t="shared" ref="Q170:Q201" si="105">IF($C170="","",SUM(O170:P170))</f>
        <v/>
      </c>
      <c r="R170" s="563"/>
      <c r="S170" s="563"/>
      <c r="T170" s="563"/>
      <c r="U170" s="563"/>
      <c r="V170" s="563"/>
      <c r="W170" s="563"/>
      <c r="X170" s="59" t="str">
        <f t="shared" ref="X170:X201" si="106">IF(C170="","",SUM(R170:W170))</f>
        <v/>
      </c>
      <c r="Y170" s="236" t="str">
        <f t="shared" ref="Y170:Y201" si="107">IF(C170="","",Q170+X170)</f>
        <v/>
      </c>
      <c r="Z170" s="230" t="str">
        <f t="shared" ref="Z170:Z209" si="108">IF(I170="","",DATEDIF(I170-1,$Z$4,"Y"))</f>
        <v/>
      </c>
      <c r="AA170" s="104" t="str">
        <f t="shared" ref="AA170:AA209" si="109">IF(I170="","",DATEDIF(I170-1,$Z$4,"YM"))</f>
        <v/>
      </c>
      <c r="AB170" s="104" t="str">
        <f t="shared" ref="AB170:AB209" si="110">IF(J170="","",DATEDIF(J170-1,$Z$4,"Y"))</f>
        <v/>
      </c>
      <c r="AC170" s="104" t="str">
        <f t="shared" ref="AC170:AC209" si="111">IF(J170="","",DATEDIF(J170-1,$Z$4,"YM"))</f>
        <v/>
      </c>
      <c r="AD170" s="109" t="str">
        <f t="shared" ref="AD170:AD209" si="112">IF($C170="","",IF(Z170&gt;=$AA$6,"",$E170))</f>
        <v/>
      </c>
      <c r="AE170" s="564"/>
      <c r="AF170" s="105" t="str">
        <f t="shared" si="88"/>
        <v/>
      </c>
      <c r="AG170" s="105" t="str">
        <f t="shared" si="89"/>
        <v/>
      </c>
      <c r="AH170" s="105" t="str">
        <f>IF($AD170="","",HLOOKUP($AD170,'4.参照データ'!$B$5:$AD$14,8,FALSE)+1)</f>
        <v/>
      </c>
      <c r="AI170" s="105" t="str">
        <f>IF($AD170="","",HLOOKUP($AD170,'4.参照データ'!$B$5:$AD$14,10,FALSE)+AH170)</f>
        <v/>
      </c>
      <c r="AJ170" s="105" t="str">
        <f t="shared" si="90"/>
        <v/>
      </c>
      <c r="AK170" s="150" t="str">
        <f>IF($AD170="","",INDEX('3.洗い替え職務給表'!$B$6:$HW$56,MATCH('1.メイン'!$AG170,'3.洗い替え職務給表'!$B$6:$B$56,0),MATCH('1.メイン'!$AJ170,'3.洗い替え職務給表'!$B$6:$HW$6,0)))</f>
        <v/>
      </c>
      <c r="AL170" s="228" t="str">
        <f t="shared" si="91"/>
        <v/>
      </c>
      <c r="AM170" s="195" t="str">
        <f t="shared" si="83"/>
        <v/>
      </c>
      <c r="AN170" s="25" t="str">
        <f t="shared" si="92"/>
        <v/>
      </c>
      <c r="AO170" s="568"/>
      <c r="AP170" s="568"/>
      <c r="AQ170" s="66" t="str">
        <f t="shared" si="93"/>
        <v/>
      </c>
      <c r="AR170" s="66" t="str">
        <f>IF($C170="","",IF($AN170=$AQ170,"",IF(HLOOKUP($AQ170,'4.参照データ'!$B$5:$AD$14,4,FALSE)="",HLOOKUP($AQ170,'4.参照データ'!$B$5:$AD$14,5,FALSE),HLOOKUP($AQ170,'4.参照データ'!$B$5:$AD$14,4,FALSE))))</f>
        <v/>
      </c>
      <c r="AS170" s="66" t="str">
        <f t="shared" si="94"/>
        <v/>
      </c>
      <c r="AT170" s="27" t="str">
        <f>IF($AQ170="","",($AS170-HLOOKUP($AQ170,'4.参照データ'!$B$5:$AD$14,6,FALSE)))</f>
        <v/>
      </c>
      <c r="AU170" s="25" t="str">
        <f>IF($AQ170="","",IF($AO170="",$AG170,IF(ROUNDUP($AT170/HLOOKUP($AQ170,'4.参照データ'!$B$5:$AD$14,7,FALSE),0)&lt;=0,1,ROUNDUP($AT170/HLOOKUP($AQ170,'4.参照データ'!$B$5:$AD$14,7,FALSE),0)+1)))</f>
        <v/>
      </c>
      <c r="AV170" s="25" t="str">
        <f t="shared" si="95"/>
        <v/>
      </c>
      <c r="AW170" s="96" t="str">
        <f>IF($AQ170="","",($AV170-1)*HLOOKUP($AQ170,'4.参照データ'!$B$5:$AD$14,7,FALSE))</f>
        <v/>
      </c>
      <c r="AX170" s="27" t="str">
        <f t="shared" si="96"/>
        <v/>
      </c>
      <c r="AY170" s="25" t="str">
        <f>IF($AQ170="","",IF($AO170="",0,IF($AX170&lt;=0,0,ROUNDUP($AX170/HLOOKUP($AQ170,'4.参照データ'!$B$5:$AD$14,9,FALSE),0))))</f>
        <v/>
      </c>
      <c r="AZ170" s="25" t="str">
        <f t="shared" si="97"/>
        <v/>
      </c>
      <c r="BA170" s="25" t="str">
        <f t="shared" ref="BA170:BA209" si="113">IF(C170="","",IF($AQ170="","",IF($Z170&gt;=$Z$6,$AZ170,IF($AO170="",$AG170,IF($AY170=0,$AV170,IF($AV170+$AY170&gt;=$BC170,$BC170,$AV170+$AY170))))))</f>
        <v/>
      </c>
      <c r="BB170" s="25" t="str">
        <f>IF($AQ170="","",HLOOKUP($AQ170,'4.参照データ'!$B$5:$AD$14,8,FALSE)+1)</f>
        <v/>
      </c>
      <c r="BC170" s="25" t="str">
        <f>IF($AQ170="","",HLOOKUP($AQ170,'4.参照データ'!$B$5:$AD$14,10,FALSE)+BB170)</f>
        <v/>
      </c>
      <c r="BD170" s="25" t="str">
        <f t="shared" si="98"/>
        <v/>
      </c>
      <c r="BE170" s="25" t="str">
        <f t="shared" si="99"/>
        <v/>
      </c>
      <c r="BF170" s="25" t="str">
        <f t="shared" si="100"/>
        <v/>
      </c>
      <c r="BG170" s="25" t="str">
        <f t="shared" si="84"/>
        <v/>
      </c>
      <c r="BH170" s="28" t="str">
        <f>IF($AD170="","",INDEX('3.洗い替え職務給表'!$B$6:$HW$56,MATCH('1.メイン'!$BE170,'3.洗い替え職務給表'!$B$6:$B$56,0),MATCH('1.メイン'!$BG170,'3.洗い替え職務給表'!$B$6:$HW$6,0)))</f>
        <v/>
      </c>
      <c r="BI170" s="29" t="str">
        <f t="shared" si="85"/>
        <v/>
      </c>
      <c r="BJ170" s="563"/>
      <c r="BK170" s="563"/>
      <c r="BL170" s="563"/>
      <c r="BM170" s="563"/>
      <c r="BN170" s="563"/>
      <c r="BO170" s="563"/>
      <c r="BP170" s="59" t="str">
        <f t="shared" ref="BP170:BP209" si="114">IF($AQ170="","",SUM(BJ170:BO170))</f>
        <v/>
      </c>
      <c r="BQ170" s="56" t="str">
        <f t="shared" si="86"/>
        <v/>
      </c>
      <c r="BR170" s="236" t="str">
        <f t="shared" si="87"/>
        <v/>
      </c>
    </row>
    <row r="171" spans="1:70" x14ac:dyDescent="0.15">
      <c r="A171" s="62" t="str">
        <f>IF(C171="","",COUNTA($C$10:C171))</f>
        <v/>
      </c>
      <c r="B171" s="559"/>
      <c r="C171" s="559"/>
      <c r="D171" s="569"/>
      <c r="E171" s="569" t="s">
        <v>72</v>
      </c>
      <c r="F171" s="569"/>
      <c r="G171" s="559"/>
      <c r="H171" s="569"/>
      <c r="I171" s="561"/>
      <c r="J171" s="561"/>
      <c r="K171" s="53" t="str">
        <f t="shared" si="101"/>
        <v/>
      </c>
      <c r="L171" s="53" t="str">
        <f t="shared" si="102"/>
        <v/>
      </c>
      <c r="M171" s="53" t="str">
        <f t="shared" si="103"/>
        <v/>
      </c>
      <c r="N171" s="53" t="str">
        <f t="shared" si="104"/>
        <v/>
      </c>
      <c r="O171" s="562" t="s">
        <v>72</v>
      </c>
      <c r="P171" s="562"/>
      <c r="Q171" s="56" t="str">
        <f t="shared" si="105"/>
        <v/>
      </c>
      <c r="R171" s="563"/>
      <c r="S171" s="563"/>
      <c r="T171" s="563"/>
      <c r="U171" s="563"/>
      <c r="V171" s="563"/>
      <c r="W171" s="563"/>
      <c r="X171" s="59" t="str">
        <f t="shared" si="106"/>
        <v/>
      </c>
      <c r="Y171" s="236" t="str">
        <f t="shared" si="107"/>
        <v/>
      </c>
      <c r="Z171" s="230" t="str">
        <f t="shared" si="108"/>
        <v/>
      </c>
      <c r="AA171" s="104" t="str">
        <f t="shared" si="109"/>
        <v/>
      </c>
      <c r="AB171" s="104" t="str">
        <f t="shared" si="110"/>
        <v/>
      </c>
      <c r="AC171" s="104" t="str">
        <f t="shared" si="111"/>
        <v/>
      </c>
      <c r="AD171" s="109" t="str">
        <f t="shared" si="112"/>
        <v/>
      </c>
      <c r="AE171" s="564"/>
      <c r="AF171" s="105" t="str">
        <f t="shared" si="88"/>
        <v/>
      </c>
      <c r="AG171" s="105" t="str">
        <f t="shared" si="89"/>
        <v/>
      </c>
      <c r="AH171" s="105" t="str">
        <f>IF($AD171="","",HLOOKUP($AD171,'4.参照データ'!$B$5:$AD$14,8,FALSE)+1)</f>
        <v/>
      </c>
      <c r="AI171" s="105" t="str">
        <f>IF($AD171="","",HLOOKUP($AD171,'4.参照データ'!$B$5:$AD$14,10,FALSE)+AH171)</f>
        <v/>
      </c>
      <c r="AJ171" s="105" t="str">
        <f t="shared" si="90"/>
        <v/>
      </c>
      <c r="AK171" s="150" t="str">
        <f>IF($AD171="","",INDEX('3.洗い替え職務給表'!$B$6:$HW$56,MATCH('1.メイン'!$AG171,'3.洗い替え職務給表'!$B$6:$B$56,0),MATCH('1.メイン'!$AJ171,'3.洗い替え職務給表'!$B$6:$HW$6,0)))</f>
        <v/>
      </c>
      <c r="AL171" s="228" t="str">
        <f t="shared" si="91"/>
        <v/>
      </c>
      <c r="AM171" s="195" t="str">
        <f t="shared" si="83"/>
        <v/>
      </c>
      <c r="AN171" s="25" t="str">
        <f t="shared" si="92"/>
        <v/>
      </c>
      <c r="AO171" s="568"/>
      <c r="AP171" s="568"/>
      <c r="AQ171" s="66" t="str">
        <f t="shared" si="93"/>
        <v/>
      </c>
      <c r="AR171" s="66" t="str">
        <f>IF($C171="","",IF($AN171=$AQ171,"",IF(HLOOKUP($AQ171,'4.参照データ'!$B$5:$AD$14,4,FALSE)="",HLOOKUP($AQ171,'4.参照データ'!$B$5:$AD$14,5,FALSE),HLOOKUP($AQ171,'4.参照データ'!$B$5:$AD$14,4,FALSE))))</f>
        <v/>
      </c>
      <c r="AS171" s="66" t="str">
        <f t="shared" si="94"/>
        <v/>
      </c>
      <c r="AT171" s="27" t="str">
        <f>IF($AQ171="","",($AS171-HLOOKUP($AQ171,'4.参照データ'!$B$5:$AD$14,6,FALSE)))</f>
        <v/>
      </c>
      <c r="AU171" s="25" t="str">
        <f>IF($AQ171="","",IF($AO171="",$AG171,IF(ROUNDUP($AT171/HLOOKUP($AQ171,'4.参照データ'!$B$5:$AD$14,7,FALSE),0)&lt;=0,1,ROUNDUP($AT171/HLOOKUP($AQ171,'4.参照データ'!$B$5:$AD$14,7,FALSE),0)+1)))</f>
        <v/>
      </c>
      <c r="AV171" s="25" t="str">
        <f t="shared" si="95"/>
        <v/>
      </c>
      <c r="AW171" s="96" t="str">
        <f>IF($AQ171="","",($AV171-1)*HLOOKUP($AQ171,'4.参照データ'!$B$5:$AD$14,7,FALSE))</f>
        <v/>
      </c>
      <c r="AX171" s="27" t="str">
        <f t="shared" si="96"/>
        <v/>
      </c>
      <c r="AY171" s="25" t="str">
        <f>IF($AQ171="","",IF($AO171="",0,IF($AX171&lt;=0,0,ROUNDUP($AX171/HLOOKUP($AQ171,'4.参照データ'!$B$5:$AD$14,9,FALSE),0))))</f>
        <v/>
      </c>
      <c r="AZ171" s="25" t="str">
        <f t="shared" si="97"/>
        <v/>
      </c>
      <c r="BA171" s="25" t="str">
        <f t="shared" si="113"/>
        <v/>
      </c>
      <c r="BB171" s="25" t="str">
        <f>IF($AQ171="","",HLOOKUP($AQ171,'4.参照データ'!$B$5:$AD$14,8,FALSE)+1)</f>
        <v/>
      </c>
      <c r="BC171" s="25" t="str">
        <f>IF($AQ171="","",HLOOKUP($AQ171,'4.参照データ'!$B$5:$AD$14,10,FALSE)+BB171)</f>
        <v/>
      </c>
      <c r="BD171" s="25" t="str">
        <f t="shared" si="98"/>
        <v/>
      </c>
      <c r="BE171" s="25" t="str">
        <f t="shared" si="99"/>
        <v/>
      </c>
      <c r="BF171" s="25" t="str">
        <f t="shared" si="100"/>
        <v/>
      </c>
      <c r="BG171" s="25" t="str">
        <f t="shared" si="84"/>
        <v/>
      </c>
      <c r="BH171" s="28" t="str">
        <f>IF($AD171="","",INDEX('3.洗い替え職務給表'!$B$6:$HW$56,MATCH('1.メイン'!$BE171,'3.洗い替え職務給表'!$B$6:$B$56,0),MATCH('1.メイン'!$BG171,'3.洗い替え職務給表'!$B$6:$HW$6,0)))</f>
        <v/>
      </c>
      <c r="BI171" s="29" t="str">
        <f t="shared" si="85"/>
        <v/>
      </c>
      <c r="BJ171" s="563"/>
      <c r="BK171" s="563"/>
      <c r="BL171" s="563"/>
      <c r="BM171" s="563"/>
      <c r="BN171" s="563"/>
      <c r="BO171" s="563"/>
      <c r="BP171" s="59" t="str">
        <f t="shared" si="114"/>
        <v/>
      </c>
      <c r="BQ171" s="56" t="str">
        <f t="shared" si="86"/>
        <v/>
      </c>
      <c r="BR171" s="236" t="str">
        <f t="shared" si="87"/>
        <v/>
      </c>
    </row>
    <row r="172" spans="1:70" x14ac:dyDescent="0.15">
      <c r="A172" s="62" t="str">
        <f>IF(C172="","",COUNTA($C$10:C172))</f>
        <v/>
      </c>
      <c r="B172" s="559"/>
      <c r="C172" s="559"/>
      <c r="D172" s="569"/>
      <c r="E172" s="569" t="s">
        <v>72</v>
      </c>
      <c r="F172" s="569"/>
      <c r="G172" s="559"/>
      <c r="H172" s="569"/>
      <c r="I172" s="561"/>
      <c r="J172" s="561"/>
      <c r="K172" s="53" t="str">
        <f t="shared" si="101"/>
        <v/>
      </c>
      <c r="L172" s="53" t="str">
        <f t="shared" si="102"/>
        <v/>
      </c>
      <c r="M172" s="53" t="str">
        <f t="shared" si="103"/>
        <v/>
      </c>
      <c r="N172" s="53" t="str">
        <f t="shared" si="104"/>
        <v/>
      </c>
      <c r="O172" s="562" t="str">
        <f>IF(C172="","",VLOOKUP(K172,#REF!,2))</f>
        <v/>
      </c>
      <c r="P172" s="562"/>
      <c r="Q172" s="56" t="str">
        <f t="shared" si="105"/>
        <v/>
      </c>
      <c r="R172" s="563"/>
      <c r="S172" s="563"/>
      <c r="T172" s="563"/>
      <c r="U172" s="563"/>
      <c r="V172" s="563"/>
      <c r="W172" s="563"/>
      <c r="X172" s="59" t="str">
        <f t="shared" si="106"/>
        <v/>
      </c>
      <c r="Y172" s="236" t="str">
        <f t="shared" si="107"/>
        <v/>
      </c>
      <c r="Z172" s="230" t="str">
        <f t="shared" si="108"/>
        <v/>
      </c>
      <c r="AA172" s="104" t="str">
        <f t="shared" si="109"/>
        <v/>
      </c>
      <c r="AB172" s="104" t="str">
        <f t="shared" si="110"/>
        <v/>
      </c>
      <c r="AC172" s="104" t="str">
        <f t="shared" si="111"/>
        <v/>
      </c>
      <c r="AD172" s="109" t="str">
        <f t="shared" si="112"/>
        <v/>
      </c>
      <c r="AE172" s="564"/>
      <c r="AF172" s="105" t="str">
        <f t="shared" si="88"/>
        <v/>
      </c>
      <c r="AG172" s="105" t="str">
        <f t="shared" si="89"/>
        <v/>
      </c>
      <c r="AH172" s="105" t="str">
        <f>IF($AD172="","",HLOOKUP($AD172,'4.参照データ'!$B$5:$AD$14,8,FALSE)+1)</f>
        <v/>
      </c>
      <c r="AI172" s="105" t="str">
        <f>IF($AD172="","",HLOOKUP($AD172,'4.参照データ'!$B$5:$AD$14,10,FALSE)+AH172)</f>
        <v/>
      </c>
      <c r="AJ172" s="105" t="str">
        <f t="shared" si="90"/>
        <v/>
      </c>
      <c r="AK172" s="150" t="str">
        <f>IF($AD172="","",INDEX('3.洗い替え職務給表'!$B$6:$HW$56,MATCH('1.メイン'!$AG172,'3.洗い替え職務給表'!$B$6:$B$56,0),MATCH('1.メイン'!$AJ172,'3.洗い替え職務給表'!$B$6:$HW$6,0)))</f>
        <v/>
      </c>
      <c r="AL172" s="228" t="str">
        <f t="shared" si="91"/>
        <v/>
      </c>
      <c r="AM172" s="195" t="str">
        <f t="shared" si="83"/>
        <v/>
      </c>
      <c r="AN172" s="25" t="str">
        <f t="shared" si="92"/>
        <v/>
      </c>
      <c r="AO172" s="568"/>
      <c r="AP172" s="568"/>
      <c r="AQ172" s="66" t="str">
        <f t="shared" si="93"/>
        <v/>
      </c>
      <c r="AR172" s="66" t="str">
        <f>IF($C172="","",IF($AN172=$AQ172,"",IF(HLOOKUP($AQ172,'4.参照データ'!$B$5:$AD$14,4,FALSE)="",HLOOKUP($AQ172,'4.参照データ'!$B$5:$AD$14,5,FALSE),HLOOKUP($AQ172,'4.参照データ'!$B$5:$AD$14,4,FALSE))))</f>
        <v/>
      </c>
      <c r="AS172" s="66" t="str">
        <f t="shared" si="94"/>
        <v/>
      </c>
      <c r="AT172" s="27" t="str">
        <f>IF($AQ172="","",($AS172-HLOOKUP($AQ172,'4.参照データ'!$B$5:$AD$14,6,FALSE)))</f>
        <v/>
      </c>
      <c r="AU172" s="25" t="str">
        <f>IF($AQ172="","",IF($AO172="",$AG172,IF(ROUNDUP($AT172/HLOOKUP($AQ172,'4.参照データ'!$B$5:$AD$14,7,FALSE),0)&lt;=0,1,ROUNDUP($AT172/HLOOKUP($AQ172,'4.参照データ'!$B$5:$AD$14,7,FALSE),0)+1)))</f>
        <v/>
      </c>
      <c r="AV172" s="25" t="str">
        <f t="shared" si="95"/>
        <v/>
      </c>
      <c r="AW172" s="96" t="str">
        <f>IF($AQ172="","",($AV172-1)*HLOOKUP($AQ172,'4.参照データ'!$B$5:$AD$14,7,FALSE))</f>
        <v/>
      </c>
      <c r="AX172" s="27" t="str">
        <f t="shared" si="96"/>
        <v/>
      </c>
      <c r="AY172" s="25" t="str">
        <f>IF($AQ172="","",IF($AO172="",0,IF($AX172&lt;=0,0,ROUNDUP($AX172/HLOOKUP($AQ172,'4.参照データ'!$B$5:$AD$14,9,FALSE),0))))</f>
        <v/>
      </c>
      <c r="AZ172" s="25" t="str">
        <f t="shared" si="97"/>
        <v/>
      </c>
      <c r="BA172" s="25" t="str">
        <f t="shared" si="113"/>
        <v/>
      </c>
      <c r="BB172" s="25" t="str">
        <f>IF($AQ172="","",HLOOKUP($AQ172,'4.参照データ'!$B$5:$AD$14,8,FALSE)+1)</f>
        <v/>
      </c>
      <c r="BC172" s="25" t="str">
        <f>IF($AQ172="","",HLOOKUP($AQ172,'4.参照データ'!$B$5:$AD$14,10,FALSE)+BB172)</f>
        <v/>
      </c>
      <c r="BD172" s="25" t="str">
        <f t="shared" si="98"/>
        <v/>
      </c>
      <c r="BE172" s="25" t="str">
        <f t="shared" si="99"/>
        <v/>
      </c>
      <c r="BF172" s="25" t="str">
        <f t="shared" si="100"/>
        <v/>
      </c>
      <c r="BG172" s="25" t="str">
        <f t="shared" si="84"/>
        <v/>
      </c>
      <c r="BH172" s="28" t="str">
        <f>IF($AD172="","",INDEX('3.洗い替え職務給表'!$B$6:$HW$56,MATCH('1.メイン'!$BE172,'3.洗い替え職務給表'!$B$6:$B$56,0),MATCH('1.メイン'!$BG172,'3.洗い替え職務給表'!$B$6:$HW$6,0)))</f>
        <v/>
      </c>
      <c r="BI172" s="29" t="str">
        <f t="shared" si="85"/>
        <v/>
      </c>
      <c r="BJ172" s="563"/>
      <c r="BK172" s="563"/>
      <c r="BL172" s="563"/>
      <c r="BM172" s="563"/>
      <c r="BN172" s="563"/>
      <c r="BO172" s="563"/>
      <c r="BP172" s="59" t="str">
        <f t="shared" si="114"/>
        <v/>
      </c>
      <c r="BQ172" s="56" t="str">
        <f t="shared" si="86"/>
        <v/>
      </c>
      <c r="BR172" s="236" t="str">
        <f t="shared" si="87"/>
        <v/>
      </c>
    </row>
    <row r="173" spans="1:70" x14ac:dyDescent="0.15">
      <c r="A173" s="62" t="str">
        <f>IF(C173="","",COUNTA($C$10:C173))</f>
        <v/>
      </c>
      <c r="B173" s="559"/>
      <c r="C173" s="559"/>
      <c r="D173" s="569"/>
      <c r="E173" s="569" t="s">
        <v>72</v>
      </c>
      <c r="F173" s="569"/>
      <c r="G173" s="559"/>
      <c r="H173" s="569"/>
      <c r="I173" s="561"/>
      <c r="J173" s="561"/>
      <c r="K173" s="53" t="str">
        <f t="shared" si="101"/>
        <v/>
      </c>
      <c r="L173" s="53" t="str">
        <f t="shared" si="102"/>
        <v/>
      </c>
      <c r="M173" s="53" t="str">
        <f t="shared" si="103"/>
        <v/>
      </c>
      <c r="N173" s="53" t="str">
        <f t="shared" si="104"/>
        <v/>
      </c>
      <c r="O173" s="562" t="str">
        <f>IF(C173="","",VLOOKUP(K173,#REF!,2))</f>
        <v/>
      </c>
      <c r="P173" s="562"/>
      <c r="Q173" s="56" t="str">
        <f t="shared" si="105"/>
        <v/>
      </c>
      <c r="R173" s="563"/>
      <c r="S173" s="563"/>
      <c r="T173" s="563"/>
      <c r="U173" s="563"/>
      <c r="V173" s="563"/>
      <c r="W173" s="563"/>
      <c r="X173" s="59" t="str">
        <f t="shared" si="106"/>
        <v/>
      </c>
      <c r="Y173" s="236" t="str">
        <f t="shared" si="107"/>
        <v/>
      </c>
      <c r="Z173" s="230" t="str">
        <f t="shared" si="108"/>
        <v/>
      </c>
      <c r="AA173" s="104" t="str">
        <f t="shared" si="109"/>
        <v/>
      </c>
      <c r="AB173" s="104" t="str">
        <f t="shared" si="110"/>
        <v/>
      </c>
      <c r="AC173" s="104" t="str">
        <f t="shared" si="111"/>
        <v/>
      </c>
      <c r="AD173" s="109" t="str">
        <f t="shared" si="112"/>
        <v/>
      </c>
      <c r="AE173" s="564"/>
      <c r="AF173" s="105" t="str">
        <f t="shared" si="88"/>
        <v/>
      </c>
      <c r="AG173" s="105" t="str">
        <f t="shared" si="89"/>
        <v/>
      </c>
      <c r="AH173" s="105" t="str">
        <f>IF($AD173="","",HLOOKUP($AD173,'4.参照データ'!$B$5:$AD$14,8,FALSE)+1)</f>
        <v/>
      </c>
      <c r="AI173" s="105" t="str">
        <f>IF($AD173="","",HLOOKUP($AD173,'4.参照データ'!$B$5:$AD$14,10,FALSE)+AH173)</f>
        <v/>
      </c>
      <c r="AJ173" s="105" t="str">
        <f t="shared" si="90"/>
        <v/>
      </c>
      <c r="AK173" s="150" t="str">
        <f>IF($AD173="","",INDEX('3.洗い替え職務給表'!$B$6:$HW$56,MATCH('1.メイン'!$AG173,'3.洗い替え職務給表'!$B$6:$B$56,0),MATCH('1.メイン'!$AJ173,'3.洗い替え職務給表'!$B$6:$HW$6,0)))</f>
        <v/>
      </c>
      <c r="AL173" s="228" t="str">
        <f t="shared" si="91"/>
        <v/>
      </c>
      <c r="AM173" s="195" t="str">
        <f t="shared" si="83"/>
        <v/>
      </c>
      <c r="AN173" s="25" t="str">
        <f t="shared" si="92"/>
        <v/>
      </c>
      <c r="AO173" s="568"/>
      <c r="AP173" s="568"/>
      <c r="AQ173" s="66" t="str">
        <f t="shared" si="93"/>
        <v/>
      </c>
      <c r="AR173" s="66" t="str">
        <f>IF($C173="","",IF($AN173=$AQ173,"",IF(HLOOKUP($AQ173,'4.参照データ'!$B$5:$AD$14,4,FALSE)="",HLOOKUP($AQ173,'4.参照データ'!$B$5:$AD$14,5,FALSE),HLOOKUP($AQ173,'4.参照データ'!$B$5:$AD$14,4,FALSE))))</f>
        <v/>
      </c>
      <c r="AS173" s="66" t="str">
        <f t="shared" si="94"/>
        <v/>
      </c>
      <c r="AT173" s="27" t="str">
        <f>IF($AQ173="","",($AS173-HLOOKUP($AQ173,'4.参照データ'!$B$5:$AD$14,6,FALSE)))</f>
        <v/>
      </c>
      <c r="AU173" s="25" t="str">
        <f>IF($AQ173="","",IF($AO173="",$AG173,IF(ROUNDUP($AT173/HLOOKUP($AQ173,'4.参照データ'!$B$5:$AD$14,7,FALSE),0)&lt;=0,1,ROUNDUP($AT173/HLOOKUP($AQ173,'4.参照データ'!$B$5:$AD$14,7,FALSE),0)+1)))</f>
        <v/>
      </c>
      <c r="AV173" s="25" t="str">
        <f t="shared" si="95"/>
        <v/>
      </c>
      <c r="AW173" s="96" t="str">
        <f>IF($AQ173="","",($AV173-1)*HLOOKUP($AQ173,'4.参照データ'!$B$5:$AD$14,7,FALSE))</f>
        <v/>
      </c>
      <c r="AX173" s="27" t="str">
        <f t="shared" si="96"/>
        <v/>
      </c>
      <c r="AY173" s="25" t="str">
        <f>IF($AQ173="","",IF($AO173="",0,IF($AX173&lt;=0,0,ROUNDUP($AX173/HLOOKUP($AQ173,'4.参照データ'!$B$5:$AD$14,9,FALSE),0))))</f>
        <v/>
      </c>
      <c r="AZ173" s="25" t="str">
        <f t="shared" si="97"/>
        <v/>
      </c>
      <c r="BA173" s="25" t="str">
        <f t="shared" si="113"/>
        <v/>
      </c>
      <c r="BB173" s="25" t="str">
        <f>IF($AQ173="","",HLOOKUP($AQ173,'4.参照データ'!$B$5:$AD$14,8,FALSE)+1)</f>
        <v/>
      </c>
      <c r="BC173" s="25" t="str">
        <f>IF($AQ173="","",HLOOKUP($AQ173,'4.参照データ'!$B$5:$AD$14,10,FALSE)+BB173)</f>
        <v/>
      </c>
      <c r="BD173" s="25" t="str">
        <f t="shared" si="98"/>
        <v/>
      </c>
      <c r="BE173" s="25" t="str">
        <f t="shared" si="99"/>
        <v/>
      </c>
      <c r="BF173" s="25" t="str">
        <f t="shared" si="100"/>
        <v/>
      </c>
      <c r="BG173" s="25" t="str">
        <f t="shared" si="84"/>
        <v/>
      </c>
      <c r="BH173" s="28" t="str">
        <f>IF($AD173="","",INDEX('3.洗い替え職務給表'!$B$6:$HW$56,MATCH('1.メイン'!$BE173,'3.洗い替え職務給表'!$B$6:$B$56,0),MATCH('1.メイン'!$BG173,'3.洗い替え職務給表'!$B$6:$HW$6,0)))</f>
        <v/>
      </c>
      <c r="BI173" s="29" t="str">
        <f t="shared" si="85"/>
        <v/>
      </c>
      <c r="BJ173" s="563"/>
      <c r="BK173" s="563"/>
      <c r="BL173" s="563"/>
      <c r="BM173" s="563"/>
      <c r="BN173" s="563"/>
      <c r="BO173" s="563"/>
      <c r="BP173" s="59" t="str">
        <f t="shared" si="114"/>
        <v/>
      </c>
      <c r="BQ173" s="56" t="str">
        <f t="shared" si="86"/>
        <v/>
      </c>
      <c r="BR173" s="236" t="str">
        <f t="shared" si="87"/>
        <v/>
      </c>
    </row>
    <row r="174" spans="1:70" x14ac:dyDescent="0.15">
      <c r="A174" s="62" t="str">
        <f>IF(C174="","",COUNTA($C$10:C174))</f>
        <v/>
      </c>
      <c r="B174" s="559"/>
      <c r="C174" s="559"/>
      <c r="D174" s="569"/>
      <c r="E174" s="569" t="s">
        <v>72</v>
      </c>
      <c r="F174" s="569"/>
      <c r="G174" s="559"/>
      <c r="H174" s="569"/>
      <c r="I174" s="561"/>
      <c r="J174" s="561"/>
      <c r="K174" s="53" t="str">
        <f t="shared" si="101"/>
        <v/>
      </c>
      <c r="L174" s="53" t="str">
        <f t="shared" si="102"/>
        <v/>
      </c>
      <c r="M174" s="53" t="str">
        <f t="shared" si="103"/>
        <v/>
      </c>
      <c r="N174" s="53" t="str">
        <f t="shared" si="104"/>
        <v/>
      </c>
      <c r="O174" s="562" t="str">
        <f>IF(C174="","",VLOOKUP(K174,#REF!,2))</f>
        <v/>
      </c>
      <c r="P174" s="562"/>
      <c r="Q174" s="56" t="str">
        <f t="shared" si="105"/>
        <v/>
      </c>
      <c r="R174" s="563"/>
      <c r="S174" s="563"/>
      <c r="T174" s="563"/>
      <c r="U174" s="563"/>
      <c r="V174" s="563"/>
      <c r="W174" s="563"/>
      <c r="X174" s="59" t="str">
        <f t="shared" si="106"/>
        <v/>
      </c>
      <c r="Y174" s="236" t="str">
        <f t="shared" si="107"/>
        <v/>
      </c>
      <c r="Z174" s="230" t="str">
        <f t="shared" si="108"/>
        <v/>
      </c>
      <c r="AA174" s="104" t="str">
        <f t="shared" si="109"/>
        <v/>
      </c>
      <c r="AB174" s="104" t="str">
        <f t="shared" si="110"/>
        <v/>
      </c>
      <c r="AC174" s="104" t="str">
        <f t="shared" si="111"/>
        <v/>
      </c>
      <c r="AD174" s="109" t="str">
        <f t="shared" si="112"/>
        <v/>
      </c>
      <c r="AE174" s="564"/>
      <c r="AF174" s="105" t="str">
        <f t="shared" si="88"/>
        <v/>
      </c>
      <c r="AG174" s="105" t="str">
        <f t="shared" si="89"/>
        <v/>
      </c>
      <c r="AH174" s="105" t="str">
        <f>IF($AD174="","",HLOOKUP($AD174,'4.参照データ'!$B$5:$AD$14,8,FALSE)+1)</f>
        <v/>
      </c>
      <c r="AI174" s="105" t="str">
        <f>IF($AD174="","",HLOOKUP($AD174,'4.参照データ'!$B$5:$AD$14,10,FALSE)+AH174)</f>
        <v/>
      </c>
      <c r="AJ174" s="105" t="str">
        <f t="shared" si="90"/>
        <v/>
      </c>
      <c r="AK174" s="150" t="str">
        <f>IF($AD174="","",INDEX('3.洗い替え職務給表'!$B$6:$HW$56,MATCH('1.メイン'!$AG174,'3.洗い替え職務給表'!$B$6:$B$56,0),MATCH('1.メイン'!$AJ174,'3.洗い替え職務給表'!$B$6:$HW$6,0)))</f>
        <v/>
      </c>
      <c r="AL174" s="228" t="str">
        <f t="shared" si="91"/>
        <v/>
      </c>
      <c r="AM174" s="195" t="str">
        <f t="shared" si="83"/>
        <v/>
      </c>
      <c r="AN174" s="25" t="str">
        <f t="shared" si="92"/>
        <v/>
      </c>
      <c r="AO174" s="568"/>
      <c r="AP174" s="568"/>
      <c r="AQ174" s="66" t="str">
        <f t="shared" si="93"/>
        <v/>
      </c>
      <c r="AR174" s="66" t="str">
        <f>IF($C174="","",IF($AN174=$AQ174,"",IF(HLOOKUP($AQ174,'4.参照データ'!$B$5:$AD$14,4,FALSE)="",HLOOKUP($AQ174,'4.参照データ'!$B$5:$AD$14,5,FALSE),HLOOKUP($AQ174,'4.参照データ'!$B$5:$AD$14,4,FALSE))))</f>
        <v/>
      </c>
      <c r="AS174" s="66" t="str">
        <f t="shared" si="94"/>
        <v/>
      </c>
      <c r="AT174" s="27" t="str">
        <f>IF($AQ174="","",($AS174-HLOOKUP($AQ174,'4.参照データ'!$B$5:$AD$14,6,FALSE)))</f>
        <v/>
      </c>
      <c r="AU174" s="25" t="str">
        <f>IF($AQ174="","",IF($AO174="",$AG174,IF(ROUNDUP($AT174/HLOOKUP($AQ174,'4.参照データ'!$B$5:$AD$14,7,FALSE),0)&lt;=0,1,ROUNDUP($AT174/HLOOKUP($AQ174,'4.参照データ'!$B$5:$AD$14,7,FALSE),0)+1)))</f>
        <v/>
      </c>
      <c r="AV174" s="25" t="str">
        <f t="shared" si="95"/>
        <v/>
      </c>
      <c r="AW174" s="96" t="str">
        <f>IF($AQ174="","",($AV174-1)*HLOOKUP($AQ174,'4.参照データ'!$B$5:$AD$14,7,FALSE))</f>
        <v/>
      </c>
      <c r="AX174" s="27" t="str">
        <f t="shared" si="96"/>
        <v/>
      </c>
      <c r="AY174" s="25" t="str">
        <f>IF($AQ174="","",IF($AO174="",0,IF($AX174&lt;=0,0,ROUNDUP($AX174/HLOOKUP($AQ174,'4.参照データ'!$B$5:$AD$14,9,FALSE),0))))</f>
        <v/>
      </c>
      <c r="AZ174" s="25" t="str">
        <f t="shared" si="97"/>
        <v/>
      </c>
      <c r="BA174" s="25" t="str">
        <f t="shared" si="113"/>
        <v/>
      </c>
      <c r="BB174" s="25" t="str">
        <f>IF($AQ174="","",HLOOKUP($AQ174,'4.参照データ'!$B$5:$AD$14,8,FALSE)+1)</f>
        <v/>
      </c>
      <c r="BC174" s="25" t="str">
        <f>IF($AQ174="","",HLOOKUP($AQ174,'4.参照データ'!$B$5:$AD$14,10,FALSE)+BB174)</f>
        <v/>
      </c>
      <c r="BD174" s="25" t="str">
        <f t="shared" si="98"/>
        <v/>
      </c>
      <c r="BE174" s="25" t="str">
        <f t="shared" si="99"/>
        <v/>
      </c>
      <c r="BF174" s="25" t="str">
        <f t="shared" si="100"/>
        <v/>
      </c>
      <c r="BG174" s="25" t="str">
        <f t="shared" si="84"/>
        <v/>
      </c>
      <c r="BH174" s="28" t="str">
        <f>IF($AD174="","",INDEX('3.洗い替え職務給表'!$B$6:$HW$56,MATCH('1.メイン'!$BE174,'3.洗い替え職務給表'!$B$6:$B$56,0),MATCH('1.メイン'!$BG174,'3.洗い替え職務給表'!$B$6:$HW$6,0)))</f>
        <v/>
      </c>
      <c r="BI174" s="29" t="str">
        <f t="shared" si="85"/>
        <v/>
      </c>
      <c r="BJ174" s="563"/>
      <c r="BK174" s="563"/>
      <c r="BL174" s="563"/>
      <c r="BM174" s="563"/>
      <c r="BN174" s="563"/>
      <c r="BO174" s="563"/>
      <c r="BP174" s="59" t="str">
        <f t="shared" si="114"/>
        <v/>
      </c>
      <c r="BQ174" s="56" t="str">
        <f t="shared" si="86"/>
        <v/>
      </c>
      <c r="BR174" s="236" t="str">
        <f t="shared" si="87"/>
        <v/>
      </c>
    </row>
    <row r="175" spans="1:70" x14ac:dyDescent="0.15">
      <c r="A175" s="62" t="str">
        <f>IF(C175="","",COUNTA($C$10:C175))</f>
        <v/>
      </c>
      <c r="B175" s="559"/>
      <c r="C175" s="559"/>
      <c r="D175" s="569"/>
      <c r="E175" s="569" t="s">
        <v>72</v>
      </c>
      <c r="F175" s="569"/>
      <c r="G175" s="559"/>
      <c r="H175" s="569"/>
      <c r="I175" s="561"/>
      <c r="J175" s="561"/>
      <c r="K175" s="53" t="str">
        <f t="shared" si="101"/>
        <v/>
      </c>
      <c r="L175" s="53" t="str">
        <f t="shared" si="102"/>
        <v/>
      </c>
      <c r="M175" s="53" t="str">
        <f t="shared" si="103"/>
        <v/>
      </c>
      <c r="N175" s="53" t="str">
        <f t="shared" si="104"/>
        <v/>
      </c>
      <c r="O175" s="562" t="str">
        <f>IF(C175="","",VLOOKUP(K175,#REF!,2))</f>
        <v/>
      </c>
      <c r="P175" s="562"/>
      <c r="Q175" s="56" t="str">
        <f t="shared" si="105"/>
        <v/>
      </c>
      <c r="R175" s="563"/>
      <c r="S175" s="563"/>
      <c r="T175" s="563"/>
      <c r="U175" s="563"/>
      <c r="V175" s="563"/>
      <c r="W175" s="563"/>
      <c r="X175" s="59" t="str">
        <f t="shared" si="106"/>
        <v/>
      </c>
      <c r="Y175" s="236" t="str">
        <f t="shared" si="107"/>
        <v/>
      </c>
      <c r="Z175" s="230" t="str">
        <f t="shared" si="108"/>
        <v/>
      </c>
      <c r="AA175" s="104" t="str">
        <f t="shared" si="109"/>
        <v/>
      </c>
      <c r="AB175" s="104" t="str">
        <f t="shared" si="110"/>
        <v/>
      </c>
      <c r="AC175" s="104" t="str">
        <f t="shared" si="111"/>
        <v/>
      </c>
      <c r="AD175" s="109" t="str">
        <f t="shared" si="112"/>
        <v/>
      </c>
      <c r="AE175" s="564"/>
      <c r="AF175" s="105" t="str">
        <f t="shared" si="88"/>
        <v/>
      </c>
      <c r="AG175" s="105" t="str">
        <f t="shared" si="89"/>
        <v/>
      </c>
      <c r="AH175" s="105" t="str">
        <f>IF($AD175="","",HLOOKUP($AD175,'4.参照データ'!$B$5:$AD$14,8,FALSE)+1)</f>
        <v/>
      </c>
      <c r="AI175" s="105" t="str">
        <f>IF($AD175="","",HLOOKUP($AD175,'4.参照データ'!$B$5:$AD$14,10,FALSE)+AH175)</f>
        <v/>
      </c>
      <c r="AJ175" s="105" t="str">
        <f t="shared" si="90"/>
        <v/>
      </c>
      <c r="AK175" s="150" t="str">
        <f>IF($AD175="","",INDEX('3.洗い替え職務給表'!$B$6:$HW$56,MATCH('1.メイン'!$AG175,'3.洗い替え職務給表'!$B$6:$B$56,0),MATCH('1.メイン'!$AJ175,'3.洗い替え職務給表'!$B$6:$HW$6,0)))</f>
        <v/>
      </c>
      <c r="AL175" s="228" t="str">
        <f t="shared" si="91"/>
        <v/>
      </c>
      <c r="AM175" s="195" t="str">
        <f t="shared" si="83"/>
        <v/>
      </c>
      <c r="AN175" s="25" t="str">
        <f t="shared" si="92"/>
        <v/>
      </c>
      <c r="AO175" s="568"/>
      <c r="AP175" s="568"/>
      <c r="AQ175" s="66" t="str">
        <f t="shared" si="93"/>
        <v/>
      </c>
      <c r="AR175" s="66" t="str">
        <f>IF($C175="","",IF($AN175=$AQ175,"",IF(HLOOKUP($AQ175,'4.参照データ'!$B$5:$AD$14,4,FALSE)="",HLOOKUP($AQ175,'4.参照データ'!$B$5:$AD$14,5,FALSE),HLOOKUP($AQ175,'4.参照データ'!$B$5:$AD$14,4,FALSE))))</f>
        <v/>
      </c>
      <c r="AS175" s="66" t="str">
        <f t="shared" si="94"/>
        <v/>
      </c>
      <c r="AT175" s="27" t="str">
        <f>IF($AQ175="","",($AS175-HLOOKUP($AQ175,'4.参照データ'!$B$5:$AD$14,6,FALSE)))</f>
        <v/>
      </c>
      <c r="AU175" s="25" t="str">
        <f>IF($AQ175="","",IF($AO175="",$AG175,IF(ROUNDUP($AT175/HLOOKUP($AQ175,'4.参照データ'!$B$5:$AD$14,7,FALSE),0)&lt;=0,1,ROUNDUP($AT175/HLOOKUP($AQ175,'4.参照データ'!$B$5:$AD$14,7,FALSE),0)+1)))</f>
        <v/>
      </c>
      <c r="AV175" s="25" t="str">
        <f t="shared" si="95"/>
        <v/>
      </c>
      <c r="AW175" s="96" t="str">
        <f>IF($AQ175="","",($AV175-1)*HLOOKUP($AQ175,'4.参照データ'!$B$5:$AD$14,7,FALSE))</f>
        <v/>
      </c>
      <c r="AX175" s="27" t="str">
        <f t="shared" si="96"/>
        <v/>
      </c>
      <c r="AY175" s="25" t="str">
        <f>IF($AQ175="","",IF($AO175="",0,IF($AX175&lt;=0,0,ROUNDUP($AX175/HLOOKUP($AQ175,'4.参照データ'!$B$5:$AD$14,9,FALSE),0))))</f>
        <v/>
      </c>
      <c r="AZ175" s="25" t="str">
        <f t="shared" si="97"/>
        <v/>
      </c>
      <c r="BA175" s="25" t="str">
        <f t="shared" si="113"/>
        <v/>
      </c>
      <c r="BB175" s="25" t="str">
        <f>IF($AQ175="","",HLOOKUP($AQ175,'4.参照データ'!$B$5:$AD$14,8,FALSE)+1)</f>
        <v/>
      </c>
      <c r="BC175" s="25" t="str">
        <f>IF($AQ175="","",HLOOKUP($AQ175,'4.参照データ'!$B$5:$AD$14,10,FALSE)+BB175)</f>
        <v/>
      </c>
      <c r="BD175" s="25" t="str">
        <f t="shared" si="98"/>
        <v/>
      </c>
      <c r="BE175" s="25" t="str">
        <f t="shared" si="99"/>
        <v/>
      </c>
      <c r="BF175" s="25" t="str">
        <f t="shared" si="100"/>
        <v/>
      </c>
      <c r="BG175" s="25" t="str">
        <f t="shared" si="84"/>
        <v/>
      </c>
      <c r="BH175" s="28" t="str">
        <f>IF($AD175="","",INDEX('3.洗い替え職務給表'!$B$6:$HW$56,MATCH('1.メイン'!$BE175,'3.洗い替え職務給表'!$B$6:$B$56,0),MATCH('1.メイン'!$BG175,'3.洗い替え職務給表'!$B$6:$HW$6,0)))</f>
        <v/>
      </c>
      <c r="BI175" s="29" t="str">
        <f t="shared" si="85"/>
        <v/>
      </c>
      <c r="BJ175" s="563"/>
      <c r="BK175" s="563"/>
      <c r="BL175" s="563"/>
      <c r="BM175" s="563"/>
      <c r="BN175" s="563"/>
      <c r="BO175" s="563"/>
      <c r="BP175" s="59" t="str">
        <f t="shared" si="114"/>
        <v/>
      </c>
      <c r="BQ175" s="56" t="str">
        <f t="shared" si="86"/>
        <v/>
      </c>
      <c r="BR175" s="236" t="str">
        <f t="shared" si="87"/>
        <v/>
      </c>
    </row>
    <row r="176" spans="1:70" x14ac:dyDescent="0.15">
      <c r="A176" s="62" t="str">
        <f>IF(C176="","",COUNTA($C$10:C176))</f>
        <v/>
      </c>
      <c r="B176" s="559"/>
      <c r="C176" s="559"/>
      <c r="D176" s="569"/>
      <c r="E176" s="569" t="s">
        <v>72</v>
      </c>
      <c r="F176" s="569"/>
      <c r="G176" s="559"/>
      <c r="H176" s="569"/>
      <c r="I176" s="561"/>
      <c r="J176" s="561"/>
      <c r="K176" s="53" t="str">
        <f t="shared" si="101"/>
        <v/>
      </c>
      <c r="L176" s="53" t="str">
        <f t="shared" si="102"/>
        <v/>
      </c>
      <c r="M176" s="53" t="str">
        <f t="shared" si="103"/>
        <v/>
      </c>
      <c r="N176" s="53" t="str">
        <f t="shared" si="104"/>
        <v/>
      </c>
      <c r="O176" s="562" t="str">
        <f>IF(C176="","",VLOOKUP(K176,#REF!,2))</f>
        <v/>
      </c>
      <c r="P176" s="562"/>
      <c r="Q176" s="56" t="str">
        <f t="shared" si="105"/>
        <v/>
      </c>
      <c r="R176" s="563"/>
      <c r="S176" s="563"/>
      <c r="T176" s="563"/>
      <c r="U176" s="563"/>
      <c r="V176" s="563"/>
      <c r="W176" s="563"/>
      <c r="X176" s="59" t="str">
        <f t="shared" si="106"/>
        <v/>
      </c>
      <c r="Y176" s="236" t="str">
        <f t="shared" si="107"/>
        <v/>
      </c>
      <c r="Z176" s="230" t="str">
        <f t="shared" si="108"/>
        <v/>
      </c>
      <c r="AA176" s="104" t="str">
        <f t="shared" si="109"/>
        <v/>
      </c>
      <c r="AB176" s="104" t="str">
        <f t="shared" si="110"/>
        <v/>
      </c>
      <c r="AC176" s="104" t="str">
        <f t="shared" si="111"/>
        <v/>
      </c>
      <c r="AD176" s="109" t="str">
        <f t="shared" si="112"/>
        <v/>
      </c>
      <c r="AE176" s="564"/>
      <c r="AF176" s="105" t="str">
        <f t="shared" si="88"/>
        <v/>
      </c>
      <c r="AG176" s="105" t="str">
        <f t="shared" si="89"/>
        <v/>
      </c>
      <c r="AH176" s="105" t="str">
        <f>IF($AD176="","",HLOOKUP($AD176,'4.参照データ'!$B$5:$AD$14,8,FALSE)+1)</f>
        <v/>
      </c>
      <c r="AI176" s="105" t="str">
        <f>IF($AD176="","",HLOOKUP($AD176,'4.参照データ'!$B$5:$AD$14,10,FALSE)+AH176)</f>
        <v/>
      </c>
      <c r="AJ176" s="105" t="str">
        <f t="shared" si="90"/>
        <v/>
      </c>
      <c r="AK176" s="150" t="str">
        <f>IF($AD176="","",INDEX('3.洗い替え職務給表'!$B$6:$HW$56,MATCH('1.メイン'!$AG176,'3.洗い替え職務給表'!$B$6:$B$56,0),MATCH('1.メイン'!$AJ176,'3.洗い替え職務給表'!$B$6:$HW$6,0)))</f>
        <v/>
      </c>
      <c r="AL176" s="228" t="str">
        <f t="shared" si="91"/>
        <v/>
      </c>
      <c r="AM176" s="195" t="str">
        <f t="shared" si="83"/>
        <v/>
      </c>
      <c r="AN176" s="25" t="str">
        <f t="shared" si="92"/>
        <v/>
      </c>
      <c r="AO176" s="568"/>
      <c r="AP176" s="568"/>
      <c r="AQ176" s="66" t="str">
        <f t="shared" si="93"/>
        <v/>
      </c>
      <c r="AR176" s="66" t="str">
        <f>IF($C176="","",IF($AN176=$AQ176,"",IF(HLOOKUP($AQ176,'4.参照データ'!$B$5:$AD$14,4,FALSE)="",HLOOKUP($AQ176,'4.参照データ'!$B$5:$AD$14,5,FALSE),HLOOKUP($AQ176,'4.参照データ'!$B$5:$AD$14,4,FALSE))))</f>
        <v/>
      </c>
      <c r="AS176" s="66" t="str">
        <f t="shared" si="94"/>
        <v/>
      </c>
      <c r="AT176" s="27" t="str">
        <f>IF($AQ176="","",($AS176-HLOOKUP($AQ176,'4.参照データ'!$B$5:$AD$14,6,FALSE)))</f>
        <v/>
      </c>
      <c r="AU176" s="25" t="str">
        <f>IF($AQ176="","",IF($AO176="",$AG176,IF(ROUNDUP($AT176/HLOOKUP($AQ176,'4.参照データ'!$B$5:$AD$14,7,FALSE),0)&lt;=0,1,ROUNDUP($AT176/HLOOKUP($AQ176,'4.参照データ'!$B$5:$AD$14,7,FALSE),0)+1)))</f>
        <v/>
      </c>
      <c r="AV176" s="25" t="str">
        <f t="shared" si="95"/>
        <v/>
      </c>
      <c r="AW176" s="96" t="str">
        <f>IF($AQ176="","",($AV176-1)*HLOOKUP($AQ176,'4.参照データ'!$B$5:$AD$14,7,FALSE))</f>
        <v/>
      </c>
      <c r="AX176" s="27" t="str">
        <f t="shared" si="96"/>
        <v/>
      </c>
      <c r="AY176" s="25" t="str">
        <f>IF($AQ176="","",IF($AO176="",0,IF($AX176&lt;=0,0,ROUNDUP($AX176/HLOOKUP($AQ176,'4.参照データ'!$B$5:$AD$14,9,FALSE),0))))</f>
        <v/>
      </c>
      <c r="AZ176" s="25" t="str">
        <f t="shared" si="97"/>
        <v/>
      </c>
      <c r="BA176" s="25" t="str">
        <f t="shared" si="113"/>
        <v/>
      </c>
      <c r="BB176" s="25" t="str">
        <f>IF($AQ176="","",HLOOKUP($AQ176,'4.参照データ'!$B$5:$AD$14,8,FALSE)+1)</f>
        <v/>
      </c>
      <c r="BC176" s="25" t="str">
        <f>IF($AQ176="","",HLOOKUP($AQ176,'4.参照データ'!$B$5:$AD$14,10,FALSE)+BB176)</f>
        <v/>
      </c>
      <c r="BD176" s="25" t="str">
        <f t="shared" si="98"/>
        <v/>
      </c>
      <c r="BE176" s="25" t="str">
        <f t="shared" si="99"/>
        <v/>
      </c>
      <c r="BF176" s="25" t="str">
        <f t="shared" si="100"/>
        <v/>
      </c>
      <c r="BG176" s="25" t="str">
        <f t="shared" si="84"/>
        <v/>
      </c>
      <c r="BH176" s="28" t="str">
        <f>IF($AD176="","",INDEX('3.洗い替え職務給表'!$B$6:$HW$56,MATCH('1.メイン'!$BE176,'3.洗い替え職務給表'!$B$6:$B$56,0),MATCH('1.メイン'!$BG176,'3.洗い替え職務給表'!$B$6:$HW$6,0)))</f>
        <v/>
      </c>
      <c r="BI176" s="29" t="str">
        <f t="shared" si="85"/>
        <v/>
      </c>
      <c r="BJ176" s="563"/>
      <c r="BK176" s="563"/>
      <c r="BL176" s="563"/>
      <c r="BM176" s="563"/>
      <c r="BN176" s="563"/>
      <c r="BO176" s="563"/>
      <c r="BP176" s="59" t="str">
        <f t="shared" si="114"/>
        <v/>
      </c>
      <c r="BQ176" s="56" t="str">
        <f t="shared" si="86"/>
        <v/>
      </c>
      <c r="BR176" s="236" t="str">
        <f t="shared" si="87"/>
        <v/>
      </c>
    </row>
    <row r="177" spans="1:70" x14ac:dyDescent="0.15">
      <c r="A177" s="62" t="str">
        <f>IF(C177="","",COUNTA($C$10:C177))</f>
        <v/>
      </c>
      <c r="B177" s="559"/>
      <c r="C177" s="559"/>
      <c r="D177" s="569"/>
      <c r="E177" s="569" t="s">
        <v>72</v>
      </c>
      <c r="F177" s="569"/>
      <c r="G177" s="559"/>
      <c r="H177" s="569"/>
      <c r="I177" s="561"/>
      <c r="J177" s="561"/>
      <c r="K177" s="53" t="str">
        <f t="shared" si="101"/>
        <v/>
      </c>
      <c r="L177" s="53" t="str">
        <f t="shared" si="102"/>
        <v/>
      </c>
      <c r="M177" s="53" t="str">
        <f t="shared" si="103"/>
        <v/>
      </c>
      <c r="N177" s="53" t="str">
        <f t="shared" si="104"/>
        <v/>
      </c>
      <c r="O177" s="562" t="str">
        <f>IF(C177="","",VLOOKUP(K177,#REF!,2))</f>
        <v/>
      </c>
      <c r="P177" s="562"/>
      <c r="Q177" s="56" t="str">
        <f t="shared" si="105"/>
        <v/>
      </c>
      <c r="R177" s="563"/>
      <c r="S177" s="563"/>
      <c r="T177" s="563"/>
      <c r="U177" s="563"/>
      <c r="V177" s="563"/>
      <c r="W177" s="563"/>
      <c r="X177" s="59" t="str">
        <f t="shared" si="106"/>
        <v/>
      </c>
      <c r="Y177" s="236" t="str">
        <f t="shared" si="107"/>
        <v/>
      </c>
      <c r="Z177" s="230" t="str">
        <f t="shared" si="108"/>
        <v/>
      </c>
      <c r="AA177" s="104" t="str">
        <f t="shared" si="109"/>
        <v/>
      </c>
      <c r="AB177" s="104" t="str">
        <f t="shared" si="110"/>
        <v/>
      </c>
      <c r="AC177" s="104" t="str">
        <f t="shared" si="111"/>
        <v/>
      </c>
      <c r="AD177" s="109" t="str">
        <f t="shared" si="112"/>
        <v/>
      </c>
      <c r="AE177" s="564"/>
      <c r="AF177" s="105" t="str">
        <f t="shared" si="88"/>
        <v/>
      </c>
      <c r="AG177" s="105" t="str">
        <f t="shared" si="89"/>
        <v/>
      </c>
      <c r="AH177" s="105" t="str">
        <f>IF($AD177="","",HLOOKUP($AD177,'4.参照データ'!$B$5:$AD$14,8,FALSE)+1)</f>
        <v/>
      </c>
      <c r="AI177" s="105" t="str">
        <f>IF($AD177="","",HLOOKUP($AD177,'4.参照データ'!$B$5:$AD$14,10,FALSE)+AH177)</f>
        <v/>
      </c>
      <c r="AJ177" s="105" t="str">
        <f t="shared" si="90"/>
        <v/>
      </c>
      <c r="AK177" s="150" t="str">
        <f>IF($AD177="","",INDEX('3.洗い替え職務給表'!$B$6:$HW$56,MATCH('1.メイン'!$AG177,'3.洗い替え職務給表'!$B$6:$B$56,0),MATCH('1.メイン'!$AJ177,'3.洗い替え職務給表'!$B$6:$HW$6,0)))</f>
        <v/>
      </c>
      <c r="AL177" s="228" t="str">
        <f t="shared" si="91"/>
        <v/>
      </c>
      <c r="AM177" s="195" t="str">
        <f t="shared" si="83"/>
        <v/>
      </c>
      <c r="AN177" s="25" t="str">
        <f t="shared" si="92"/>
        <v/>
      </c>
      <c r="AO177" s="568"/>
      <c r="AP177" s="568"/>
      <c r="AQ177" s="66" t="str">
        <f t="shared" si="93"/>
        <v/>
      </c>
      <c r="AR177" s="66" t="str">
        <f>IF($C177="","",IF($AN177=$AQ177,"",IF(HLOOKUP($AQ177,'4.参照データ'!$B$5:$AD$14,4,FALSE)="",HLOOKUP($AQ177,'4.参照データ'!$B$5:$AD$14,5,FALSE),HLOOKUP($AQ177,'4.参照データ'!$B$5:$AD$14,4,FALSE))))</f>
        <v/>
      </c>
      <c r="AS177" s="66" t="str">
        <f t="shared" si="94"/>
        <v/>
      </c>
      <c r="AT177" s="27" t="str">
        <f>IF($AQ177="","",($AS177-HLOOKUP($AQ177,'4.参照データ'!$B$5:$AD$14,6,FALSE)))</f>
        <v/>
      </c>
      <c r="AU177" s="25" t="str">
        <f>IF($AQ177="","",IF($AO177="",$AG177,IF(ROUNDUP($AT177/HLOOKUP($AQ177,'4.参照データ'!$B$5:$AD$14,7,FALSE),0)&lt;=0,1,ROUNDUP($AT177/HLOOKUP($AQ177,'4.参照データ'!$B$5:$AD$14,7,FALSE),0)+1)))</f>
        <v/>
      </c>
      <c r="AV177" s="25" t="str">
        <f t="shared" si="95"/>
        <v/>
      </c>
      <c r="AW177" s="96" t="str">
        <f>IF($AQ177="","",($AV177-1)*HLOOKUP($AQ177,'4.参照データ'!$B$5:$AD$14,7,FALSE))</f>
        <v/>
      </c>
      <c r="AX177" s="27" t="str">
        <f t="shared" si="96"/>
        <v/>
      </c>
      <c r="AY177" s="25" t="str">
        <f>IF($AQ177="","",IF($AO177="",0,IF($AX177&lt;=0,0,ROUNDUP($AX177/HLOOKUP($AQ177,'4.参照データ'!$B$5:$AD$14,9,FALSE),0))))</f>
        <v/>
      </c>
      <c r="AZ177" s="25" t="str">
        <f t="shared" si="97"/>
        <v/>
      </c>
      <c r="BA177" s="25" t="str">
        <f t="shared" si="113"/>
        <v/>
      </c>
      <c r="BB177" s="25" t="str">
        <f>IF($AQ177="","",HLOOKUP($AQ177,'4.参照データ'!$B$5:$AD$14,8,FALSE)+1)</f>
        <v/>
      </c>
      <c r="BC177" s="25" t="str">
        <f>IF($AQ177="","",HLOOKUP($AQ177,'4.参照データ'!$B$5:$AD$14,10,FALSE)+BB177)</f>
        <v/>
      </c>
      <c r="BD177" s="25" t="str">
        <f t="shared" si="98"/>
        <v/>
      </c>
      <c r="BE177" s="25" t="str">
        <f t="shared" si="99"/>
        <v/>
      </c>
      <c r="BF177" s="25" t="str">
        <f t="shared" si="100"/>
        <v/>
      </c>
      <c r="BG177" s="25" t="str">
        <f t="shared" si="84"/>
        <v/>
      </c>
      <c r="BH177" s="28" t="str">
        <f>IF($AD177="","",INDEX('3.洗い替え職務給表'!$B$6:$HW$56,MATCH('1.メイン'!$BE177,'3.洗い替え職務給表'!$B$6:$B$56,0),MATCH('1.メイン'!$BG177,'3.洗い替え職務給表'!$B$6:$HW$6,0)))</f>
        <v/>
      </c>
      <c r="BI177" s="29" t="str">
        <f t="shared" si="85"/>
        <v/>
      </c>
      <c r="BJ177" s="563"/>
      <c r="BK177" s="563"/>
      <c r="BL177" s="563"/>
      <c r="BM177" s="563"/>
      <c r="BN177" s="563"/>
      <c r="BO177" s="563"/>
      <c r="BP177" s="59" t="str">
        <f t="shared" si="114"/>
        <v/>
      </c>
      <c r="BQ177" s="56" t="str">
        <f t="shared" si="86"/>
        <v/>
      </c>
      <c r="BR177" s="236" t="str">
        <f t="shared" si="87"/>
        <v/>
      </c>
    </row>
    <row r="178" spans="1:70" x14ac:dyDescent="0.15">
      <c r="A178" s="62" t="str">
        <f>IF(C178="","",COUNTA($C$10:C178))</f>
        <v/>
      </c>
      <c r="B178" s="559"/>
      <c r="C178" s="559"/>
      <c r="D178" s="569"/>
      <c r="E178" s="569" t="s">
        <v>72</v>
      </c>
      <c r="F178" s="569"/>
      <c r="G178" s="559"/>
      <c r="H178" s="569"/>
      <c r="I178" s="561"/>
      <c r="J178" s="561"/>
      <c r="K178" s="53" t="str">
        <f t="shared" si="101"/>
        <v/>
      </c>
      <c r="L178" s="53" t="str">
        <f t="shared" si="102"/>
        <v/>
      </c>
      <c r="M178" s="53" t="str">
        <f t="shared" si="103"/>
        <v/>
      </c>
      <c r="N178" s="53" t="str">
        <f t="shared" si="104"/>
        <v/>
      </c>
      <c r="O178" s="562" t="str">
        <f>IF(C178="","",VLOOKUP(K178,#REF!,2))</f>
        <v/>
      </c>
      <c r="P178" s="562"/>
      <c r="Q178" s="56" t="str">
        <f t="shared" si="105"/>
        <v/>
      </c>
      <c r="R178" s="563"/>
      <c r="S178" s="563"/>
      <c r="T178" s="563"/>
      <c r="U178" s="563"/>
      <c r="V178" s="563"/>
      <c r="W178" s="563"/>
      <c r="X178" s="59" t="str">
        <f t="shared" si="106"/>
        <v/>
      </c>
      <c r="Y178" s="236" t="str">
        <f t="shared" si="107"/>
        <v/>
      </c>
      <c r="Z178" s="230" t="str">
        <f t="shared" si="108"/>
        <v/>
      </c>
      <c r="AA178" s="104" t="str">
        <f t="shared" si="109"/>
        <v/>
      </c>
      <c r="AB178" s="104" t="str">
        <f t="shared" si="110"/>
        <v/>
      </c>
      <c r="AC178" s="104" t="str">
        <f t="shared" si="111"/>
        <v/>
      </c>
      <c r="AD178" s="109" t="str">
        <f t="shared" si="112"/>
        <v/>
      </c>
      <c r="AE178" s="564"/>
      <c r="AF178" s="105" t="str">
        <f t="shared" si="88"/>
        <v/>
      </c>
      <c r="AG178" s="105" t="str">
        <f t="shared" si="89"/>
        <v/>
      </c>
      <c r="AH178" s="105" t="str">
        <f>IF($AD178="","",HLOOKUP($AD178,'4.参照データ'!$B$5:$AD$14,8,FALSE)+1)</f>
        <v/>
      </c>
      <c r="AI178" s="105" t="str">
        <f>IF($AD178="","",HLOOKUP($AD178,'4.参照データ'!$B$5:$AD$14,10,FALSE)+AH178)</f>
        <v/>
      </c>
      <c r="AJ178" s="105" t="str">
        <f t="shared" si="90"/>
        <v/>
      </c>
      <c r="AK178" s="150" t="str">
        <f>IF($AD178="","",INDEX('3.洗い替え職務給表'!$B$6:$HW$56,MATCH('1.メイン'!$AG178,'3.洗い替え職務給表'!$B$6:$B$56,0),MATCH('1.メイン'!$AJ178,'3.洗い替え職務給表'!$B$6:$HW$6,0)))</f>
        <v/>
      </c>
      <c r="AL178" s="228" t="str">
        <f t="shared" si="91"/>
        <v/>
      </c>
      <c r="AM178" s="195" t="str">
        <f t="shared" si="83"/>
        <v/>
      </c>
      <c r="AN178" s="25" t="str">
        <f t="shared" si="92"/>
        <v/>
      </c>
      <c r="AO178" s="568"/>
      <c r="AP178" s="568"/>
      <c r="AQ178" s="66" t="str">
        <f t="shared" si="93"/>
        <v/>
      </c>
      <c r="AR178" s="66" t="str">
        <f>IF($C178="","",IF($AN178=$AQ178,"",IF(HLOOKUP($AQ178,'4.参照データ'!$B$5:$AD$14,4,FALSE)="",HLOOKUP($AQ178,'4.参照データ'!$B$5:$AD$14,5,FALSE),HLOOKUP($AQ178,'4.参照データ'!$B$5:$AD$14,4,FALSE))))</f>
        <v/>
      </c>
      <c r="AS178" s="66" t="str">
        <f t="shared" si="94"/>
        <v/>
      </c>
      <c r="AT178" s="27" t="str">
        <f>IF($AQ178="","",($AS178-HLOOKUP($AQ178,'4.参照データ'!$B$5:$AD$14,6,FALSE)))</f>
        <v/>
      </c>
      <c r="AU178" s="25" t="str">
        <f>IF($AQ178="","",IF($AO178="",$AG178,IF(ROUNDUP($AT178/HLOOKUP($AQ178,'4.参照データ'!$B$5:$AD$14,7,FALSE),0)&lt;=0,1,ROUNDUP($AT178/HLOOKUP($AQ178,'4.参照データ'!$B$5:$AD$14,7,FALSE),0)+1)))</f>
        <v/>
      </c>
      <c r="AV178" s="25" t="str">
        <f t="shared" si="95"/>
        <v/>
      </c>
      <c r="AW178" s="96" t="str">
        <f>IF($AQ178="","",($AV178-1)*HLOOKUP($AQ178,'4.参照データ'!$B$5:$AD$14,7,FALSE))</f>
        <v/>
      </c>
      <c r="AX178" s="27" t="str">
        <f t="shared" si="96"/>
        <v/>
      </c>
      <c r="AY178" s="25" t="str">
        <f>IF($AQ178="","",IF($AO178="",0,IF($AX178&lt;=0,0,ROUNDUP($AX178/HLOOKUP($AQ178,'4.参照データ'!$B$5:$AD$14,9,FALSE),0))))</f>
        <v/>
      </c>
      <c r="AZ178" s="25" t="str">
        <f t="shared" si="97"/>
        <v/>
      </c>
      <c r="BA178" s="25" t="str">
        <f t="shared" si="113"/>
        <v/>
      </c>
      <c r="BB178" s="25" t="str">
        <f>IF($AQ178="","",HLOOKUP($AQ178,'4.参照データ'!$B$5:$AD$14,8,FALSE)+1)</f>
        <v/>
      </c>
      <c r="BC178" s="25" t="str">
        <f>IF($AQ178="","",HLOOKUP($AQ178,'4.参照データ'!$B$5:$AD$14,10,FALSE)+BB178)</f>
        <v/>
      </c>
      <c r="BD178" s="25" t="str">
        <f t="shared" si="98"/>
        <v/>
      </c>
      <c r="BE178" s="25" t="str">
        <f t="shared" si="99"/>
        <v/>
      </c>
      <c r="BF178" s="25" t="str">
        <f t="shared" si="100"/>
        <v/>
      </c>
      <c r="BG178" s="25" t="str">
        <f t="shared" si="84"/>
        <v/>
      </c>
      <c r="BH178" s="28" t="str">
        <f>IF($AD178="","",INDEX('3.洗い替え職務給表'!$B$6:$HW$56,MATCH('1.メイン'!$BE178,'3.洗い替え職務給表'!$B$6:$B$56,0),MATCH('1.メイン'!$BG178,'3.洗い替え職務給表'!$B$6:$HW$6,0)))</f>
        <v/>
      </c>
      <c r="BI178" s="29" t="str">
        <f t="shared" si="85"/>
        <v/>
      </c>
      <c r="BJ178" s="563"/>
      <c r="BK178" s="563"/>
      <c r="BL178" s="563"/>
      <c r="BM178" s="563"/>
      <c r="BN178" s="563"/>
      <c r="BO178" s="563"/>
      <c r="BP178" s="59" t="str">
        <f t="shared" si="114"/>
        <v/>
      </c>
      <c r="BQ178" s="56" t="str">
        <f t="shared" si="86"/>
        <v/>
      </c>
      <c r="BR178" s="236" t="str">
        <f t="shared" si="87"/>
        <v/>
      </c>
    </row>
    <row r="179" spans="1:70" x14ac:dyDescent="0.15">
      <c r="A179" s="62" t="str">
        <f>IF(C179="","",COUNTA($C$10:C179))</f>
        <v/>
      </c>
      <c r="B179" s="559"/>
      <c r="C179" s="559"/>
      <c r="D179" s="569"/>
      <c r="E179" s="569" t="s">
        <v>72</v>
      </c>
      <c r="F179" s="569"/>
      <c r="G179" s="559"/>
      <c r="H179" s="569"/>
      <c r="I179" s="561"/>
      <c r="J179" s="561"/>
      <c r="K179" s="53" t="str">
        <f t="shared" si="101"/>
        <v/>
      </c>
      <c r="L179" s="53" t="str">
        <f t="shared" si="102"/>
        <v/>
      </c>
      <c r="M179" s="53" t="str">
        <f t="shared" si="103"/>
        <v/>
      </c>
      <c r="N179" s="53" t="str">
        <f t="shared" si="104"/>
        <v/>
      </c>
      <c r="O179" s="562" t="str">
        <f>IF(C179="","",VLOOKUP(K179,#REF!,2))</f>
        <v/>
      </c>
      <c r="P179" s="562"/>
      <c r="Q179" s="56" t="str">
        <f t="shared" si="105"/>
        <v/>
      </c>
      <c r="R179" s="563"/>
      <c r="S179" s="563"/>
      <c r="T179" s="563"/>
      <c r="U179" s="563"/>
      <c r="V179" s="563"/>
      <c r="W179" s="563"/>
      <c r="X179" s="59" t="str">
        <f t="shared" si="106"/>
        <v/>
      </c>
      <c r="Y179" s="236" t="str">
        <f t="shared" si="107"/>
        <v/>
      </c>
      <c r="Z179" s="230" t="str">
        <f t="shared" si="108"/>
        <v/>
      </c>
      <c r="AA179" s="104" t="str">
        <f t="shared" si="109"/>
        <v/>
      </c>
      <c r="AB179" s="104" t="str">
        <f t="shared" si="110"/>
        <v/>
      </c>
      <c r="AC179" s="104" t="str">
        <f t="shared" si="111"/>
        <v/>
      </c>
      <c r="AD179" s="109" t="str">
        <f t="shared" si="112"/>
        <v/>
      </c>
      <c r="AE179" s="564"/>
      <c r="AF179" s="105" t="str">
        <f t="shared" si="88"/>
        <v/>
      </c>
      <c r="AG179" s="105" t="str">
        <f t="shared" si="89"/>
        <v/>
      </c>
      <c r="AH179" s="105" t="str">
        <f>IF($AD179="","",HLOOKUP($AD179,'4.参照データ'!$B$5:$AD$14,8,FALSE)+1)</f>
        <v/>
      </c>
      <c r="AI179" s="105" t="str">
        <f>IF($AD179="","",HLOOKUP($AD179,'4.参照データ'!$B$5:$AD$14,10,FALSE)+AH179)</f>
        <v/>
      </c>
      <c r="AJ179" s="105" t="str">
        <f t="shared" si="90"/>
        <v/>
      </c>
      <c r="AK179" s="150" t="str">
        <f>IF($AD179="","",INDEX('3.洗い替え職務給表'!$B$6:$HW$56,MATCH('1.メイン'!$AG179,'3.洗い替え職務給表'!$B$6:$B$56,0),MATCH('1.メイン'!$AJ179,'3.洗い替え職務給表'!$B$6:$HW$6,0)))</f>
        <v/>
      </c>
      <c r="AL179" s="228" t="str">
        <f t="shared" si="91"/>
        <v/>
      </c>
      <c r="AM179" s="195" t="str">
        <f t="shared" si="83"/>
        <v/>
      </c>
      <c r="AN179" s="25" t="str">
        <f t="shared" si="92"/>
        <v/>
      </c>
      <c r="AO179" s="568"/>
      <c r="AP179" s="568"/>
      <c r="AQ179" s="66" t="str">
        <f t="shared" si="93"/>
        <v/>
      </c>
      <c r="AR179" s="66" t="str">
        <f>IF($C179="","",IF($AN179=$AQ179,"",IF(HLOOKUP($AQ179,'4.参照データ'!$B$5:$AD$14,4,FALSE)="",HLOOKUP($AQ179,'4.参照データ'!$B$5:$AD$14,5,FALSE),HLOOKUP($AQ179,'4.参照データ'!$B$5:$AD$14,4,FALSE))))</f>
        <v/>
      </c>
      <c r="AS179" s="66" t="str">
        <f t="shared" si="94"/>
        <v/>
      </c>
      <c r="AT179" s="27" t="str">
        <f>IF($AQ179="","",($AS179-HLOOKUP($AQ179,'4.参照データ'!$B$5:$AD$14,6,FALSE)))</f>
        <v/>
      </c>
      <c r="AU179" s="25" t="str">
        <f>IF($AQ179="","",IF($AO179="",$AG179,IF(ROUNDUP($AT179/HLOOKUP($AQ179,'4.参照データ'!$B$5:$AD$14,7,FALSE),0)&lt;=0,1,ROUNDUP($AT179/HLOOKUP($AQ179,'4.参照データ'!$B$5:$AD$14,7,FALSE),0)+1)))</f>
        <v/>
      </c>
      <c r="AV179" s="25" t="str">
        <f t="shared" si="95"/>
        <v/>
      </c>
      <c r="AW179" s="96" t="str">
        <f>IF($AQ179="","",($AV179-1)*HLOOKUP($AQ179,'4.参照データ'!$B$5:$AD$14,7,FALSE))</f>
        <v/>
      </c>
      <c r="AX179" s="27" t="str">
        <f t="shared" si="96"/>
        <v/>
      </c>
      <c r="AY179" s="25" t="str">
        <f>IF($AQ179="","",IF($AO179="",0,IF($AX179&lt;=0,0,ROUNDUP($AX179/HLOOKUP($AQ179,'4.参照データ'!$B$5:$AD$14,9,FALSE),0))))</f>
        <v/>
      </c>
      <c r="AZ179" s="25" t="str">
        <f t="shared" si="97"/>
        <v/>
      </c>
      <c r="BA179" s="25" t="str">
        <f t="shared" si="113"/>
        <v/>
      </c>
      <c r="BB179" s="25" t="str">
        <f>IF($AQ179="","",HLOOKUP($AQ179,'4.参照データ'!$B$5:$AD$14,8,FALSE)+1)</f>
        <v/>
      </c>
      <c r="BC179" s="25" t="str">
        <f>IF($AQ179="","",HLOOKUP($AQ179,'4.参照データ'!$B$5:$AD$14,10,FALSE)+BB179)</f>
        <v/>
      </c>
      <c r="BD179" s="25" t="str">
        <f t="shared" si="98"/>
        <v/>
      </c>
      <c r="BE179" s="25" t="str">
        <f t="shared" si="99"/>
        <v/>
      </c>
      <c r="BF179" s="25" t="str">
        <f t="shared" si="100"/>
        <v/>
      </c>
      <c r="BG179" s="25" t="str">
        <f t="shared" si="84"/>
        <v/>
      </c>
      <c r="BH179" s="28" t="str">
        <f>IF($AD179="","",INDEX('3.洗い替え職務給表'!$B$6:$HW$56,MATCH('1.メイン'!$BE179,'3.洗い替え職務給表'!$B$6:$B$56,0),MATCH('1.メイン'!$BG179,'3.洗い替え職務給表'!$B$6:$HW$6,0)))</f>
        <v/>
      </c>
      <c r="BI179" s="29" t="str">
        <f t="shared" si="85"/>
        <v/>
      </c>
      <c r="BJ179" s="563"/>
      <c r="BK179" s="563"/>
      <c r="BL179" s="563"/>
      <c r="BM179" s="563"/>
      <c r="BN179" s="563"/>
      <c r="BO179" s="563"/>
      <c r="BP179" s="59" t="str">
        <f t="shared" si="114"/>
        <v/>
      </c>
      <c r="BQ179" s="56" t="str">
        <f t="shared" si="86"/>
        <v/>
      </c>
      <c r="BR179" s="236" t="str">
        <f t="shared" si="87"/>
        <v/>
      </c>
    </row>
    <row r="180" spans="1:70" x14ac:dyDescent="0.15">
      <c r="A180" s="62" t="str">
        <f>IF(C180="","",COUNTA($C$10:C180))</f>
        <v/>
      </c>
      <c r="B180" s="559"/>
      <c r="C180" s="559"/>
      <c r="D180" s="569"/>
      <c r="E180" s="569" t="s">
        <v>72</v>
      </c>
      <c r="F180" s="569"/>
      <c r="G180" s="559"/>
      <c r="H180" s="569"/>
      <c r="I180" s="561"/>
      <c r="J180" s="561"/>
      <c r="K180" s="53" t="str">
        <f t="shared" si="101"/>
        <v/>
      </c>
      <c r="L180" s="53" t="str">
        <f t="shared" si="102"/>
        <v/>
      </c>
      <c r="M180" s="53" t="str">
        <f t="shared" si="103"/>
        <v/>
      </c>
      <c r="N180" s="53" t="str">
        <f t="shared" si="104"/>
        <v/>
      </c>
      <c r="O180" s="562" t="str">
        <f>IF(C180="","",VLOOKUP(K180,#REF!,2))</f>
        <v/>
      </c>
      <c r="P180" s="562"/>
      <c r="Q180" s="56" t="str">
        <f t="shared" si="105"/>
        <v/>
      </c>
      <c r="R180" s="563"/>
      <c r="S180" s="563"/>
      <c r="T180" s="563"/>
      <c r="U180" s="563"/>
      <c r="V180" s="563"/>
      <c r="W180" s="563"/>
      <c r="X180" s="59" t="str">
        <f t="shared" si="106"/>
        <v/>
      </c>
      <c r="Y180" s="236" t="str">
        <f t="shared" si="107"/>
        <v/>
      </c>
      <c r="Z180" s="230" t="str">
        <f t="shared" si="108"/>
        <v/>
      </c>
      <c r="AA180" s="104" t="str">
        <f t="shared" si="109"/>
        <v/>
      </c>
      <c r="AB180" s="104" t="str">
        <f t="shared" si="110"/>
        <v/>
      </c>
      <c r="AC180" s="104" t="str">
        <f t="shared" si="111"/>
        <v/>
      </c>
      <c r="AD180" s="109" t="str">
        <f t="shared" si="112"/>
        <v/>
      </c>
      <c r="AE180" s="564"/>
      <c r="AF180" s="105" t="str">
        <f t="shared" si="88"/>
        <v/>
      </c>
      <c r="AG180" s="105" t="str">
        <f t="shared" si="89"/>
        <v/>
      </c>
      <c r="AH180" s="105" t="str">
        <f>IF($AD180="","",HLOOKUP($AD180,'4.参照データ'!$B$5:$AD$14,8,FALSE)+1)</f>
        <v/>
      </c>
      <c r="AI180" s="105" t="str">
        <f>IF($AD180="","",HLOOKUP($AD180,'4.参照データ'!$B$5:$AD$14,10,FALSE)+AH180)</f>
        <v/>
      </c>
      <c r="AJ180" s="105" t="str">
        <f t="shared" si="90"/>
        <v/>
      </c>
      <c r="AK180" s="150" t="str">
        <f>IF($AD180="","",INDEX('3.洗い替え職務給表'!$B$6:$HW$56,MATCH('1.メイン'!$AG180,'3.洗い替え職務給表'!$B$6:$B$56,0),MATCH('1.メイン'!$AJ180,'3.洗い替え職務給表'!$B$6:$HW$6,0)))</f>
        <v/>
      </c>
      <c r="AL180" s="228" t="str">
        <f t="shared" si="91"/>
        <v/>
      </c>
      <c r="AM180" s="195" t="str">
        <f t="shared" si="83"/>
        <v/>
      </c>
      <c r="AN180" s="25" t="str">
        <f t="shared" si="92"/>
        <v/>
      </c>
      <c r="AO180" s="568"/>
      <c r="AP180" s="568"/>
      <c r="AQ180" s="66" t="str">
        <f t="shared" si="93"/>
        <v/>
      </c>
      <c r="AR180" s="66" t="str">
        <f>IF($C180="","",IF($AN180=$AQ180,"",IF(HLOOKUP($AQ180,'4.参照データ'!$B$5:$AD$14,4,FALSE)="",HLOOKUP($AQ180,'4.参照データ'!$B$5:$AD$14,5,FALSE),HLOOKUP($AQ180,'4.参照データ'!$B$5:$AD$14,4,FALSE))))</f>
        <v/>
      </c>
      <c r="AS180" s="66" t="str">
        <f t="shared" si="94"/>
        <v/>
      </c>
      <c r="AT180" s="27" t="str">
        <f>IF($AQ180="","",($AS180-HLOOKUP($AQ180,'4.参照データ'!$B$5:$AD$14,6,FALSE)))</f>
        <v/>
      </c>
      <c r="AU180" s="25" t="str">
        <f>IF($AQ180="","",IF($AO180="",$AG180,IF(ROUNDUP($AT180/HLOOKUP($AQ180,'4.参照データ'!$B$5:$AD$14,7,FALSE),0)&lt;=0,1,ROUNDUP($AT180/HLOOKUP($AQ180,'4.参照データ'!$B$5:$AD$14,7,FALSE),0)+1)))</f>
        <v/>
      </c>
      <c r="AV180" s="25" t="str">
        <f t="shared" si="95"/>
        <v/>
      </c>
      <c r="AW180" s="96" t="str">
        <f>IF($AQ180="","",($AV180-1)*HLOOKUP($AQ180,'4.参照データ'!$B$5:$AD$14,7,FALSE))</f>
        <v/>
      </c>
      <c r="AX180" s="27" t="str">
        <f t="shared" si="96"/>
        <v/>
      </c>
      <c r="AY180" s="25" t="str">
        <f>IF($AQ180="","",IF($AO180="",0,IF($AX180&lt;=0,0,ROUNDUP($AX180/HLOOKUP($AQ180,'4.参照データ'!$B$5:$AD$14,9,FALSE),0))))</f>
        <v/>
      </c>
      <c r="AZ180" s="25" t="str">
        <f t="shared" si="97"/>
        <v/>
      </c>
      <c r="BA180" s="25" t="str">
        <f t="shared" si="113"/>
        <v/>
      </c>
      <c r="BB180" s="25" t="str">
        <f>IF($AQ180="","",HLOOKUP($AQ180,'4.参照データ'!$B$5:$AD$14,8,FALSE)+1)</f>
        <v/>
      </c>
      <c r="BC180" s="25" t="str">
        <f>IF($AQ180="","",HLOOKUP($AQ180,'4.参照データ'!$B$5:$AD$14,10,FALSE)+BB180)</f>
        <v/>
      </c>
      <c r="BD180" s="25" t="str">
        <f t="shared" si="98"/>
        <v/>
      </c>
      <c r="BE180" s="25" t="str">
        <f t="shared" si="99"/>
        <v/>
      </c>
      <c r="BF180" s="25" t="str">
        <f t="shared" si="100"/>
        <v/>
      </c>
      <c r="BG180" s="25" t="str">
        <f t="shared" si="84"/>
        <v/>
      </c>
      <c r="BH180" s="28" t="str">
        <f>IF($AD180="","",INDEX('3.洗い替え職務給表'!$B$6:$HW$56,MATCH('1.メイン'!$BE180,'3.洗い替え職務給表'!$B$6:$B$56,0),MATCH('1.メイン'!$BG180,'3.洗い替え職務給表'!$B$6:$HW$6,0)))</f>
        <v/>
      </c>
      <c r="BI180" s="29" t="str">
        <f t="shared" si="85"/>
        <v/>
      </c>
      <c r="BJ180" s="563"/>
      <c r="BK180" s="563"/>
      <c r="BL180" s="563"/>
      <c r="BM180" s="563"/>
      <c r="BN180" s="563"/>
      <c r="BO180" s="563"/>
      <c r="BP180" s="59" t="str">
        <f t="shared" si="114"/>
        <v/>
      </c>
      <c r="BQ180" s="56" t="str">
        <f t="shared" si="86"/>
        <v/>
      </c>
      <c r="BR180" s="236" t="str">
        <f t="shared" si="87"/>
        <v/>
      </c>
    </row>
    <row r="181" spans="1:70" x14ac:dyDescent="0.15">
      <c r="A181" s="62" t="str">
        <f>IF(C181="","",COUNTA($C$10:C181))</f>
        <v/>
      </c>
      <c r="B181" s="559"/>
      <c r="C181" s="559"/>
      <c r="D181" s="569"/>
      <c r="E181" s="569" t="s">
        <v>72</v>
      </c>
      <c r="F181" s="569"/>
      <c r="G181" s="559"/>
      <c r="H181" s="569"/>
      <c r="I181" s="561"/>
      <c r="J181" s="561"/>
      <c r="K181" s="53" t="str">
        <f t="shared" si="101"/>
        <v/>
      </c>
      <c r="L181" s="53" t="str">
        <f t="shared" si="102"/>
        <v/>
      </c>
      <c r="M181" s="53" t="str">
        <f t="shared" si="103"/>
        <v/>
      </c>
      <c r="N181" s="53" t="str">
        <f t="shared" si="104"/>
        <v/>
      </c>
      <c r="O181" s="562" t="str">
        <f>IF(C181="","",VLOOKUP(K181,#REF!,2))</f>
        <v/>
      </c>
      <c r="P181" s="562"/>
      <c r="Q181" s="56" t="str">
        <f t="shared" si="105"/>
        <v/>
      </c>
      <c r="R181" s="563"/>
      <c r="S181" s="563"/>
      <c r="T181" s="563"/>
      <c r="U181" s="563"/>
      <c r="V181" s="563"/>
      <c r="W181" s="563"/>
      <c r="X181" s="59" t="str">
        <f t="shared" si="106"/>
        <v/>
      </c>
      <c r="Y181" s="236" t="str">
        <f t="shared" si="107"/>
        <v/>
      </c>
      <c r="Z181" s="230" t="str">
        <f t="shared" si="108"/>
        <v/>
      </c>
      <c r="AA181" s="104" t="str">
        <f t="shared" si="109"/>
        <v/>
      </c>
      <c r="AB181" s="104" t="str">
        <f t="shared" si="110"/>
        <v/>
      </c>
      <c r="AC181" s="104" t="str">
        <f t="shared" si="111"/>
        <v/>
      </c>
      <c r="AD181" s="109" t="str">
        <f t="shared" si="112"/>
        <v/>
      </c>
      <c r="AE181" s="564"/>
      <c r="AF181" s="105" t="str">
        <f t="shared" si="88"/>
        <v/>
      </c>
      <c r="AG181" s="105" t="str">
        <f t="shared" si="89"/>
        <v/>
      </c>
      <c r="AH181" s="105" t="str">
        <f>IF($AD181="","",HLOOKUP($AD181,'4.参照データ'!$B$5:$AD$14,8,FALSE)+1)</f>
        <v/>
      </c>
      <c r="AI181" s="105" t="str">
        <f>IF($AD181="","",HLOOKUP($AD181,'4.参照データ'!$B$5:$AD$14,10,FALSE)+AH181)</f>
        <v/>
      </c>
      <c r="AJ181" s="105" t="str">
        <f t="shared" si="90"/>
        <v/>
      </c>
      <c r="AK181" s="150" t="str">
        <f>IF($AD181="","",INDEX('3.洗い替え職務給表'!$B$6:$HW$56,MATCH('1.メイン'!$AG181,'3.洗い替え職務給表'!$B$6:$B$56,0),MATCH('1.メイン'!$AJ181,'3.洗い替え職務給表'!$B$6:$HW$6,0)))</f>
        <v/>
      </c>
      <c r="AL181" s="228" t="str">
        <f t="shared" si="91"/>
        <v/>
      </c>
      <c r="AM181" s="195" t="str">
        <f t="shared" si="83"/>
        <v/>
      </c>
      <c r="AN181" s="25" t="str">
        <f t="shared" si="92"/>
        <v/>
      </c>
      <c r="AO181" s="568"/>
      <c r="AP181" s="568"/>
      <c r="AQ181" s="66" t="str">
        <f t="shared" si="93"/>
        <v/>
      </c>
      <c r="AR181" s="66" t="str">
        <f>IF($C181="","",IF($AN181=$AQ181,"",IF(HLOOKUP($AQ181,'4.参照データ'!$B$5:$AD$14,4,FALSE)="",HLOOKUP($AQ181,'4.参照データ'!$B$5:$AD$14,5,FALSE),HLOOKUP($AQ181,'4.参照データ'!$B$5:$AD$14,4,FALSE))))</f>
        <v/>
      </c>
      <c r="AS181" s="66" t="str">
        <f t="shared" si="94"/>
        <v/>
      </c>
      <c r="AT181" s="27" t="str">
        <f>IF($AQ181="","",($AS181-HLOOKUP($AQ181,'4.参照データ'!$B$5:$AD$14,6,FALSE)))</f>
        <v/>
      </c>
      <c r="AU181" s="25" t="str">
        <f>IF($AQ181="","",IF($AO181="",$AG181,IF(ROUNDUP($AT181/HLOOKUP($AQ181,'4.参照データ'!$B$5:$AD$14,7,FALSE),0)&lt;=0,1,ROUNDUP($AT181/HLOOKUP($AQ181,'4.参照データ'!$B$5:$AD$14,7,FALSE),0)+1)))</f>
        <v/>
      </c>
      <c r="AV181" s="25" t="str">
        <f t="shared" si="95"/>
        <v/>
      </c>
      <c r="AW181" s="96" t="str">
        <f>IF($AQ181="","",($AV181-1)*HLOOKUP($AQ181,'4.参照データ'!$B$5:$AD$14,7,FALSE))</f>
        <v/>
      </c>
      <c r="AX181" s="27" t="str">
        <f t="shared" si="96"/>
        <v/>
      </c>
      <c r="AY181" s="25" t="str">
        <f>IF($AQ181="","",IF($AO181="",0,IF($AX181&lt;=0,0,ROUNDUP($AX181/HLOOKUP($AQ181,'4.参照データ'!$B$5:$AD$14,9,FALSE),0))))</f>
        <v/>
      </c>
      <c r="AZ181" s="25" t="str">
        <f t="shared" si="97"/>
        <v/>
      </c>
      <c r="BA181" s="25" t="str">
        <f t="shared" si="113"/>
        <v/>
      </c>
      <c r="BB181" s="25" t="str">
        <f>IF($AQ181="","",HLOOKUP($AQ181,'4.参照データ'!$B$5:$AD$14,8,FALSE)+1)</f>
        <v/>
      </c>
      <c r="BC181" s="25" t="str">
        <f>IF($AQ181="","",HLOOKUP($AQ181,'4.参照データ'!$B$5:$AD$14,10,FALSE)+BB181)</f>
        <v/>
      </c>
      <c r="BD181" s="25" t="str">
        <f t="shared" si="98"/>
        <v/>
      </c>
      <c r="BE181" s="25" t="str">
        <f t="shared" si="99"/>
        <v/>
      </c>
      <c r="BF181" s="25" t="str">
        <f t="shared" si="100"/>
        <v/>
      </c>
      <c r="BG181" s="25" t="str">
        <f t="shared" si="84"/>
        <v/>
      </c>
      <c r="BH181" s="28" t="str">
        <f>IF($AD181="","",INDEX('3.洗い替え職務給表'!$B$6:$HW$56,MATCH('1.メイン'!$BE181,'3.洗い替え職務給表'!$B$6:$B$56,0),MATCH('1.メイン'!$BG181,'3.洗い替え職務給表'!$B$6:$HW$6,0)))</f>
        <v/>
      </c>
      <c r="BI181" s="29" t="str">
        <f t="shared" si="85"/>
        <v/>
      </c>
      <c r="BJ181" s="563"/>
      <c r="BK181" s="563"/>
      <c r="BL181" s="563"/>
      <c r="BM181" s="563"/>
      <c r="BN181" s="563"/>
      <c r="BO181" s="563"/>
      <c r="BP181" s="59" t="str">
        <f t="shared" si="114"/>
        <v/>
      </c>
      <c r="BQ181" s="56" t="str">
        <f t="shared" si="86"/>
        <v/>
      </c>
      <c r="BR181" s="236" t="str">
        <f t="shared" si="87"/>
        <v/>
      </c>
    </row>
    <row r="182" spans="1:70" x14ac:dyDescent="0.15">
      <c r="A182" s="62" t="str">
        <f>IF(C182="","",COUNTA($C$10:C182))</f>
        <v/>
      </c>
      <c r="B182" s="559"/>
      <c r="C182" s="559"/>
      <c r="D182" s="569"/>
      <c r="E182" s="569" t="s">
        <v>72</v>
      </c>
      <c r="F182" s="569"/>
      <c r="G182" s="559"/>
      <c r="H182" s="569"/>
      <c r="I182" s="561"/>
      <c r="J182" s="561"/>
      <c r="K182" s="53" t="str">
        <f t="shared" si="101"/>
        <v/>
      </c>
      <c r="L182" s="53" t="str">
        <f t="shared" si="102"/>
        <v/>
      </c>
      <c r="M182" s="53" t="str">
        <f t="shared" si="103"/>
        <v/>
      </c>
      <c r="N182" s="53" t="str">
        <f t="shared" si="104"/>
        <v/>
      </c>
      <c r="O182" s="562" t="str">
        <f>IF(C182="","",VLOOKUP(K182,#REF!,2))</f>
        <v/>
      </c>
      <c r="P182" s="562"/>
      <c r="Q182" s="56" t="str">
        <f t="shared" si="105"/>
        <v/>
      </c>
      <c r="R182" s="563"/>
      <c r="S182" s="563"/>
      <c r="T182" s="563"/>
      <c r="U182" s="563"/>
      <c r="V182" s="563"/>
      <c r="W182" s="563"/>
      <c r="X182" s="59" t="str">
        <f t="shared" si="106"/>
        <v/>
      </c>
      <c r="Y182" s="236" t="str">
        <f t="shared" si="107"/>
        <v/>
      </c>
      <c r="Z182" s="230" t="str">
        <f t="shared" si="108"/>
        <v/>
      </c>
      <c r="AA182" s="104" t="str">
        <f t="shared" si="109"/>
        <v/>
      </c>
      <c r="AB182" s="104" t="str">
        <f t="shared" si="110"/>
        <v/>
      </c>
      <c r="AC182" s="104" t="str">
        <f t="shared" si="111"/>
        <v/>
      </c>
      <c r="AD182" s="109" t="str">
        <f t="shared" si="112"/>
        <v/>
      </c>
      <c r="AE182" s="564"/>
      <c r="AF182" s="105" t="str">
        <f t="shared" si="88"/>
        <v/>
      </c>
      <c r="AG182" s="105" t="str">
        <f t="shared" si="89"/>
        <v/>
      </c>
      <c r="AH182" s="105" t="str">
        <f>IF($AD182="","",HLOOKUP($AD182,'4.参照データ'!$B$5:$AD$14,8,FALSE)+1)</f>
        <v/>
      </c>
      <c r="AI182" s="105" t="str">
        <f>IF($AD182="","",HLOOKUP($AD182,'4.参照データ'!$B$5:$AD$14,10,FALSE)+AH182)</f>
        <v/>
      </c>
      <c r="AJ182" s="105" t="str">
        <f t="shared" si="90"/>
        <v/>
      </c>
      <c r="AK182" s="150" t="str">
        <f>IF($AD182="","",INDEX('3.洗い替え職務給表'!$B$6:$HW$56,MATCH('1.メイン'!$AG182,'3.洗い替え職務給表'!$B$6:$B$56,0),MATCH('1.メイン'!$AJ182,'3.洗い替え職務給表'!$B$6:$HW$6,0)))</f>
        <v/>
      </c>
      <c r="AL182" s="228" t="str">
        <f t="shared" si="91"/>
        <v/>
      </c>
      <c r="AM182" s="195" t="str">
        <f t="shared" si="83"/>
        <v/>
      </c>
      <c r="AN182" s="25" t="str">
        <f t="shared" si="92"/>
        <v/>
      </c>
      <c r="AO182" s="568"/>
      <c r="AP182" s="568"/>
      <c r="AQ182" s="66" t="str">
        <f t="shared" si="93"/>
        <v/>
      </c>
      <c r="AR182" s="66" t="str">
        <f>IF($C182="","",IF($AN182=$AQ182,"",IF(HLOOKUP($AQ182,'4.参照データ'!$B$5:$AD$14,4,FALSE)="",HLOOKUP($AQ182,'4.参照データ'!$B$5:$AD$14,5,FALSE),HLOOKUP($AQ182,'4.参照データ'!$B$5:$AD$14,4,FALSE))))</f>
        <v/>
      </c>
      <c r="AS182" s="66" t="str">
        <f t="shared" si="94"/>
        <v/>
      </c>
      <c r="AT182" s="27" t="str">
        <f>IF($AQ182="","",($AS182-HLOOKUP($AQ182,'4.参照データ'!$B$5:$AD$14,6,FALSE)))</f>
        <v/>
      </c>
      <c r="AU182" s="25" t="str">
        <f>IF($AQ182="","",IF($AO182="",$AG182,IF(ROUNDUP($AT182/HLOOKUP($AQ182,'4.参照データ'!$B$5:$AD$14,7,FALSE),0)&lt;=0,1,ROUNDUP($AT182/HLOOKUP($AQ182,'4.参照データ'!$B$5:$AD$14,7,FALSE),0)+1)))</f>
        <v/>
      </c>
      <c r="AV182" s="25" t="str">
        <f t="shared" si="95"/>
        <v/>
      </c>
      <c r="AW182" s="96" t="str">
        <f>IF($AQ182="","",($AV182-1)*HLOOKUP($AQ182,'4.参照データ'!$B$5:$AD$14,7,FALSE))</f>
        <v/>
      </c>
      <c r="AX182" s="27" t="str">
        <f t="shared" si="96"/>
        <v/>
      </c>
      <c r="AY182" s="25" t="str">
        <f>IF($AQ182="","",IF($AO182="",0,IF($AX182&lt;=0,0,ROUNDUP($AX182/HLOOKUP($AQ182,'4.参照データ'!$B$5:$AD$14,9,FALSE),0))))</f>
        <v/>
      </c>
      <c r="AZ182" s="25" t="str">
        <f t="shared" si="97"/>
        <v/>
      </c>
      <c r="BA182" s="25" t="str">
        <f t="shared" si="113"/>
        <v/>
      </c>
      <c r="BB182" s="25" t="str">
        <f>IF($AQ182="","",HLOOKUP($AQ182,'4.参照データ'!$B$5:$AD$14,8,FALSE)+1)</f>
        <v/>
      </c>
      <c r="BC182" s="25" t="str">
        <f>IF($AQ182="","",HLOOKUP($AQ182,'4.参照データ'!$B$5:$AD$14,10,FALSE)+BB182)</f>
        <v/>
      </c>
      <c r="BD182" s="25" t="str">
        <f t="shared" si="98"/>
        <v/>
      </c>
      <c r="BE182" s="25" t="str">
        <f t="shared" si="99"/>
        <v/>
      </c>
      <c r="BF182" s="25" t="str">
        <f t="shared" si="100"/>
        <v/>
      </c>
      <c r="BG182" s="25" t="str">
        <f t="shared" si="84"/>
        <v/>
      </c>
      <c r="BH182" s="28" t="str">
        <f>IF($AD182="","",INDEX('3.洗い替え職務給表'!$B$6:$HW$56,MATCH('1.メイン'!$BE182,'3.洗い替え職務給表'!$B$6:$B$56,0),MATCH('1.メイン'!$BG182,'3.洗い替え職務給表'!$B$6:$HW$6,0)))</f>
        <v/>
      </c>
      <c r="BI182" s="29" t="str">
        <f t="shared" si="85"/>
        <v/>
      </c>
      <c r="BJ182" s="563"/>
      <c r="BK182" s="563"/>
      <c r="BL182" s="563"/>
      <c r="BM182" s="563"/>
      <c r="BN182" s="563"/>
      <c r="BO182" s="563"/>
      <c r="BP182" s="59" t="str">
        <f t="shared" si="114"/>
        <v/>
      </c>
      <c r="BQ182" s="56" t="str">
        <f t="shared" si="86"/>
        <v/>
      </c>
      <c r="BR182" s="236" t="str">
        <f t="shared" si="87"/>
        <v/>
      </c>
    </row>
    <row r="183" spans="1:70" x14ac:dyDescent="0.15">
      <c r="A183" s="62" t="str">
        <f>IF(C183="","",COUNTA($C$10:C183))</f>
        <v/>
      </c>
      <c r="B183" s="559"/>
      <c r="C183" s="559"/>
      <c r="D183" s="569"/>
      <c r="E183" s="569" t="s">
        <v>72</v>
      </c>
      <c r="F183" s="569"/>
      <c r="G183" s="559"/>
      <c r="H183" s="569"/>
      <c r="I183" s="561"/>
      <c r="J183" s="561"/>
      <c r="K183" s="53" t="str">
        <f t="shared" si="101"/>
        <v/>
      </c>
      <c r="L183" s="53" t="str">
        <f t="shared" si="102"/>
        <v/>
      </c>
      <c r="M183" s="53" t="str">
        <f t="shared" si="103"/>
        <v/>
      </c>
      <c r="N183" s="53" t="str">
        <f t="shared" si="104"/>
        <v/>
      </c>
      <c r="O183" s="562" t="str">
        <f>IF(C183="","",VLOOKUP(K183,#REF!,2))</f>
        <v/>
      </c>
      <c r="P183" s="562"/>
      <c r="Q183" s="56" t="str">
        <f t="shared" si="105"/>
        <v/>
      </c>
      <c r="R183" s="563"/>
      <c r="S183" s="563"/>
      <c r="T183" s="563"/>
      <c r="U183" s="563"/>
      <c r="V183" s="563"/>
      <c r="W183" s="563"/>
      <c r="X183" s="59" t="str">
        <f t="shared" si="106"/>
        <v/>
      </c>
      <c r="Y183" s="236" t="str">
        <f t="shared" si="107"/>
        <v/>
      </c>
      <c r="Z183" s="230" t="str">
        <f t="shared" si="108"/>
        <v/>
      </c>
      <c r="AA183" s="104" t="str">
        <f t="shared" si="109"/>
        <v/>
      </c>
      <c r="AB183" s="104" t="str">
        <f t="shared" si="110"/>
        <v/>
      </c>
      <c r="AC183" s="104" t="str">
        <f t="shared" si="111"/>
        <v/>
      </c>
      <c r="AD183" s="109" t="str">
        <f t="shared" si="112"/>
        <v/>
      </c>
      <c r="AE183" s="564"/>
      <c r="AF183" s="105" t="str">
        <f t="shared" si="88"/>
        <v/>
      </c>
      <c r="AG183" s="105" t="str">
        <f t="shared" si="89"/>
        <v/>
      </c>
      <c r="AH183" s="105" t="str">
        <f>IF($AD183="","",HLOOKUP($AD183,'4.参照データ'!$B$5:$AD$14,8,FALSE)+1)</f>
        <v/>
      </c>
      <c r="AI183" s="105" t="str">
        <f>IF($AD183="","",HLOOKUP($AD183,'4.参照データ'!$B$5:$AD$14,10,FALSE)+AH183)</f>
        <v/>
      </c>
      <c r="AJ183" s="105" t="str">
        <f t="shared" si="90"/>
        <v/>
      </c>
      <c r="AK183" s="150" t="str">
        <f>IF($AD183="","",INDEX('3.洗い替え職務給表'!$B$6:$HW$56,MATCH('1.メイン'!$AG183,'3.洗い替え職務給表'!$B$6:$B$56,0),MATCH('1.メイン'!$AJ183,'3.洗い替え職務給表'!$B$6:$HW$6,0)))</f>
        <v/>
      </c>
      <c r="AL183" s="228" t="str">
        <f t="shared" si="91"/>
        <v/>
      </c>
      <c r="AM183" s="195" t="str">
        <f t="shared" si="83"/>
        <v/>
      </c>
      <c r="AN183" s="25" t="str">
        <f t="shared" si="92"/>
        <v/>
      </c>
      <c r="AO183" s="568"/>
      <c r="AP183" s="568"/>
      <c r="AQ183" s="66" t="str">
        <f t="shared" si="93"/>
        <v/>
      </c>
      <c r="AR183" s="66" t="str">
        <f>IF($C183="","",IF($AN183=$AQ183,"",IF(HLOOKUP($AQ183,'4.参照データ'!$B$5:$AD$14,4,FALSE)="",HLOOKUP($AQ183,'4.参照データ'!$B$5:$AD$14,5,FALSE),HLOOKUP($AQ183,'4.参照データ'!$B$5:$AD$14,4,FALSE))))</f>
        <v/>
      </c>
      <c r="AS183" s="66" t="str">
        <f t="shared" si="94"/>
        <v/>
      </c>
      <c r="AT183" s="27" t="str">
        <f>IF($AQ183="","",($AS183-HLOOKUP($AQ183,'4.参照データ'!$B$5:$AD$14,6,FALSE)))</f>
        <v/>
      </c>
      <c r="AU183" s="25" t="str">
        <f>IF($AQ183="","",IF($AO183="",$AG183,IF(ROUNDUP($AT183/HLOOKUP($AQ183,'4.参照データ'!$B$5:$AD$14,7,FALSE),0)&lt;=0,1,ROUNDUP($AT183/HLOOKUP($AQ183,'4.参照データ'!$B$5:$AD$14,7,FALSE),0)+1)))</f>
        <v/>
      </c>
      <c r="AV183" s="25" t="str">
        <f t="shared" si="95"/>
        <v/>
      </c>
      <c r="AW183" s="96" t="str">
        <f>IF($AQ183="","",($AV183-1)*HLOOKUP($AQ183,'4.参照データ'!$B$5:$AD$14,7,FALSE))</f>
        <v/>
      </c>
      <c r="AX183" s="27" t="str">
        <f t="shared" si="96"/>
        <v/>
      </c>
      <c r="AY183" s="25" t="str">
        <f>IF($AQ183="","",IF($AO183="",0,IF($AX183&lt;=0,0,ROUNDUP($AX183/HLOOKUP($AQ183,'4.参照データ'!$B$5:$AD$14,9,FALSE),0))))</f>
        <v/>
      </c>
      <c r="AZ183" s="25" t="str">
        <f t="shared" si="97"/>
        <v/>
      </c>
      <c r="BA183" s="25" t="str">
        <f t="shared" si="113"/>
        <v/>
      </c>
      <c r="BB183" s="25" t="str">
        <f>IF($AQ183="","",HLOOKUP($AQ183,'4.参照データ'!$B$5:$AD$14,8,FALSE)+1)</f>
        <v/>
      </c>
      <c r="BC183" s="25" t="str">
        <f>IF($AQ183="","",HLOOKUP($AQ183,'4.参照データ'!$B$5:$AD$14,10,FALSE)+BB183)</f>
        <v/>
      </c>
      <c r="BD183" s="25" t="str">
        <f t="shared" si="98"/>
        <v/>
      </c>
      <c r="BE183" s="25" t="str">
        <f t="shared" si="99"/>
        <v/>
      </c>
      <c r="BF183" s="25" t="str">
        <f t="shared" si="100"/>
        <v/>
      </c>
      <c r="BG183" s="25" t="str">
        <f t="shared" si="84"/>
        <v/>
      </c>
      <c r="BH183" s="28" t="str">
        <f>IF($AD183="","",INDEX('3.洗い替え職務給表'!$B$6:$HW$56,MATCH('1.メイン'!$BE183,'3.洗い替え職務給表'!$B$6:$B$56,0),MATCH('1.メイン'!$BG183,'3.洗い替え職務給表'!$B$6:$HW$6,0)))</f>
        <v/>
      </c>
      <c r="BI183" s="29" t="str">
        <f t="shared" si="85"/>
        <v/>
      </c>
      <c r="BJ183" s="563"/>
      <c r="BK183" s="563"/>
      <c r="BL183" s="563"/>
      <c r="BM183" s="563"/>
      <c r="BN183" s="563"/>
      <c r="BO183" s="563"/>
      <c r="BP183" s="59" t="str">
        <f t="shared" si="114"/>
        <v/>
      </c>
      <c r="BQ183" s="56" t="str">
        <f t="shared" si="86"/>
        <v/>
      </c>
      <c r="BR183" s="236" t="str">
        <f t="shared" si="87"/>
        <v/>
      </c>
    </row>
    <row r="184" spans="1:70" x14ac:dyDescent="0.15">
      <c r="A184" s="62" t="str">
        <f>IF(C184="","",COUNTA($C$10:C184))</f>
        <v/>
      </c>
      <c r="B184" s="559"/>
      <c r="C184" s="559"/>
      <c r="D184" s="569"/>
      <c r="E184" s="569" t="s">
        <v>72</v>
      </c>
      <c r="F184" s="569"/>
      <c r="G184" s="559"/>
      <c r="H184" s="569"/>
      <c r="I184" s="561"/>
      <c r="J184" s="561"/>
      <c r="K184" s="53" t="str">
        <f t="shared" si="101"/>
        <v/>
      </c>
      <c r="L184" s="53" t="str">
        <f t="shared" si="102"/>
        <v/>
      </c>
      <c r="M184" s="53" t="str">
        <f t="shared" si="103"/>
        <v/>
      </c>
      <c r="N184" s="53" t="str">
        <f t="shared" si="104"/>
        <v/>
      </c>
      <c r="O184" s="562" t="str">
        <f>IF(C184="","",VLOOKUP(K184,#REF!,2))</f>
        <v/>
      </c>
      <c r="P184" s="562"/>
      <c r="Q184" s="56" t="str">
        <f t="shared" si="105"/>
        <v/>
      </c>
      <c r="R184" s="563"/>
      <c r="S184" s="563"/>
      <c r="T184" s="563"/>
      <c r="U184" s="563"/>
      <c r="V184" s="563"/>
      <c r="W184" s="563"/>
      <c r="X184" s="59" t="str">
        <f t="shared" si="106"/>
        <v/>
      </c>
      <c r="Y184" s="236" t="str">
        <f t="shared" si="107"/>
        <v/>
      </c>
      <c r="Z184" s="230" t="str">
        <f t="shared" si="108"/>
        <v/>
      </c>
      <c r="AA184" s="104" t="str">
        <f t="shared" si="109"/>
        <v/>
      </c>
      <c r="AB184" s="104" t="str">
        <f t="shared" si="110"/>
        <v/>
      </c>
      <c r="AC184" s="104" t="str">
        <f t="shared" si="111"/>
        <v/>
      </c>
      <c r="AD184" s="109" t="str">
        <f t="shared" si="112"/>
        <v/>
      </c>
      <c r="AE184" s="564"/>
      <c r="AF184" s="105" t="str">
        <f t="shared" si="88"/>
        <v/>
      </c>
      <c r="AG184" s="105" t="str">
        <f t="shared" si="89"/>
        <v/>
      </c>
      <c r="AH184" s="105" t="str">
        <f>IF($AD184="","",HLOOKUP($AD184,'4.参照データ'!$B$5:$AD$14,8,FALSE)+1)</f>
        <v/>
      </c>
      <c r="AI184" s="105" t="str">
        <f>IF($AD184="","",HLOOKUP($AD184,'4.参照データ'!$B$5:$AD$14,10,FALSE)+AH184)</f>
        <v/>
      </c>
      <c r="AJ184" s="105" t="str">
        <f t="shared" si="90"/>
        <v/>
      </c>
      <c r="AK184" s="150" t="str">
        <f>IF($AD184="","",INDEX('3.洗い替え職務給表'!$B$6:$HW$56,MATCH('1.メイン'!$AG184,'3.洗い替え職務給表'!$B$6:$B$56,0),MATCH('1.メイン'!$AJ184,'3.洗い替え職務給表'!$B$6:$HW$6,0)))</f>
        <v/>
      </c>
      <c r="AL184" s="228" t="str">
        <f t="shared" si="91"/>
        <v/>
      </c>
      <c r="AM184" s="195" t="str">
        <f t="shared" si="83"/>
        <v/>
      </c>
      <c r="AN184" s="25" t="str">
        <f t="shared" si="92"/>
        <v/>
      </c>
      <c r="AO184" s="568"/>
      <c r="AP184" s="568"/>
      <c r="AQ184" s="66" t="str">
        <f t="shared" si="93"/>
        <v/>
      </c>
      <c r="AR184" s="66" t="str">
        <f>IF($C184="","",IF($AN184=$AQ184,"",IF(HLOOKUP($AQ184,'4.参照データ'!$B$5:$AD$14,4,FALSE)="",HLOOKUP($AQ184,'4.参照データ'!$B$5:$AD$14,5,FALSE),HLOOKUP($AQ184,'4.参照データ'!$B$5:$AD$14,4,FALSE))))</f>
        <v/>
      </c>
      <c r="AS184" s="66" t="str">
        <f t="shared" si="94"/>
        <v/>
      </c>
      <c r="AT184" s="27" t="str">
        <f>IF($AQ184="","",($AS184-HLOOKUP($AQ184,'4.参照データ'!$B$5:$AD$14,6,FALSE)))</f>
        <v/>
      </c>
      <c r="AU184" s="25" t="str">
        <f>IF($AQ184="","",IF($AO184="",$AG184,IF(ROUNDUP($AT184/HLOOKUP($AQ184,'4.参照データ'!$B$5:$AD$14,7,FALSE),0)&lt;=0,1,ROUNDUP($AT184/HLOOKUP($AQ184,'4.参照データ'!$B$5:$AD$14,7,FALSE),0)+1)))</f>
        <v/>
      </c>
      <c r="AV184" s="25" t="str">
        <f t="shared" si="95"/>
        <v/>
      </c>
      <c r="AW184" s="96" t="str">
        <f>IF($AQ184="","",($AV184-1)*HLOOKUP($AQ184,'4.参照データ'!$B$5:$AD$14,7,FALSE))</f>
        <v/>
      </c>
      <c r="AX184" s="27" t="str">
        <f t="shared" si="96"/>
        <v/>
      </c>
      <c r="AY184" s="25" t="str">
        <f>IF($AQ184="","",IF($AO184="",0,IF($AX184&lt;=0,0,ROUNDUP($AX184/HLOOKUP($AQ184,'4.参照データ'!$B$5:$AD$14,9,FALSE),0))))</f>
        <v/>
      </c>
      <c r="AZ184" s="25" t="str">
        <f t="shared" si="97"/>
        <v/>
      </c>
      <c r="BA184" s="25" t="str">
        <f t="shared" si="113"/>
        <v/>
      </c>
      <c r="BB184" s="25" t="str">
        <f>IF($AQ184="","",HLOOKUP($AQ184,'4.参照データ'!$B$5:$AD$14,8,FALSE)+1)</f>
        <v/>
      </c>
      <c r="BC184" s="25" t="str">
        <f>IF($AQ184="","",HLOOKUP($AQ184,'4.参照データ'!$B$5:$AD$14,10,FALSE)+BB184)</f>
        <v/>
      </c>
      <c r="BD184" s="25" t="str">
        <f t="shared" si="98"/>
        <v/>
      </c>
      <c r="BE184" s="25" t="str">
        <f t="shared" si="99"/>
        <v/>
      </c>
      <c r="BF184" s="25" t="str">
        <f t="shared" si="100"/>
        <v/>
      </c>
      <c r="BG184" s="25" t="str">
        <f t="shared" si="84"/>
        <v/>
      </c>
      <c r="BH184" s="28" t="str">
        <f>IF($AD184="","",INDEX('3.洗い替え職務給表'!$B$6:$HW$56,MATCH('1.メイン'!$BE184,'3.洗い替え職務給表'!$B$6:$B$56,0),MATCH('1.メイン'!$BG184,'3.洗い替え職務給表'!$B$6:$HW$6,0)))</f>
        <v/>
      </c>
      <c r="BI184" s="29" t="str">
        <f t="shared" si="85"/>
        <v/>
      </c>
      <c r="BJ184" s="563"/>
      <c r="BK184" s="563"/>
      <c r="BL184" s="563"/>
      <c r="BM184" s="563"/>
      <c r="BN184" s="563"/>
      <c r="BO184" s="563"/>
      <c r="BP184" s="59" t="str">
        <f t="shared" si="114"/>
        <v/>
      </c>
      <c r="BQ184" s="56" t="str">
        <f t="shared" si="86"/>
        <v/>
      </c>
      <c r="BR184" s="236" t="str">
        <f t="shared" si="87"/>
        <v/>
      </c>
    </row>
    <row r="185" spans="1:70" x14ac:dyDescent="0.15">
      <c r="A185" s="62" t="str">
        <f>IF(C185="","",COUNTA($C$10:C185))</f>
        <v/>
      </c>
      <c r="B185" s="559"/>
      <c r="C185" s="559"/>
      <c r="D185" s="569"/>
      <c r="E185" s="569" t="s">
        <v>72</v>
      </c>
      <c r="F185" s="569"/>
      <c r="G185" s="559"/>
      <c r="H185" s="569"/>
      <c r="I185" s="561"/>
      <c r="J185" s="561"/>
      <c r="K185" s="53" t="str">
        <f t="shared" si="101"/>
        <v/>
      </c>
      <c r="L185" s="53" t="str">
        <f t="shared" si="102"/>
        <v/>
      </c>
      <c r="M185" s="53" t="str">
        <f t="shared" si="103"/>
        <v/>
      </c>
      <c r="N185" s="53" t="str">
        <f t="shared" si="104"/>
        <v/>
      </c>
      <c r="O185" s="562" t="str">
        <f>IF(C185="","",VLOOKUP(K185,#REF!,2))</f>
        <v/>
      </c>
      <c r="P185" s="562"/>
      <c r="Q185" s="56" t="str">
        <f t="shared" si="105"/>
        <v/>
      </c>
      <c r="R185" s="563"/>
      <c r="S185" s="563"/>
      <c r="T185" s="563"/>
      <c r="U185" s="563"/>
      <c r="V185" s="563"/>
      <c r="W185" s="563"/>
      <c r="X185" s="59" t="str">
        <f t="shared" si="106"/>
        <v/>
      </c>
      <c r="Y185" s="236" t="str">
        <f t="shared" si="107"/>
        <v/>
      </c>
      <c r="Z185" s="230" t="str">
        <f t="shared" si="108"/>
        <v/>
      </c>
      <c r="AA185" s="104" t="str">
        <f t="shared" si="109"/>
        <v/>
      </c>
      <c r="AB185" s="104" t="str">
        <f t="shared" si="110"/>
        <v/>
      </c>
      <c r="AC185" s="104" t="str">
        <f t="shared" si="111"/>
        <v/>
      </c>
      <c r="AD185" s="109" t="str">
        <f t="shared" si="112"/>
        <v/>
      </c>
      <c r="AE185" s="564"/>
      <c r="AF185" s="105" t="str">
        <f t="shared" si="88"/>
        <v/>
      </c>
      <c r="AG185" s="105" t="str">
        <f t="shared" si="89"/>
        <v/>
      </c>
      <c r="AH185" s="105" t="str">
        <f>IF($AD185="","",HLOOKUP($AD185,'4.参照データ'!$B$5:$AD$14,8,FALSE)+1)</f>
        <v/>
      </c>
      <c r="AI185" s="105" t="str">
        <f>IF($AD185="","",HLOOKUP($AD185,'4.参照データ'!$B$5:$AD$14,10,FALSE)+AH185)</f>
        <v/>
      </c>
      <c r="AJ185" s="105" t="str">
        <f t="shared" si="90"/>
        <v/>
      </c>
      <c r="AK185" s="150" t="str">
        <f>IF($AD185="","",INDEX('3.洗い替え職務給表'!$B$6:$HW$56,MATCH('1.メイン'!$AG185,'3.洗い替え職務給表'!$B$6:$B$56,0),MATCH('1.メイン'!$AJ185,'3.洗い替え職務給表'!$B$6:$HW$6,0)))</f>
        <v/>
      </c>
      <c r="AL185" s="228" t="str">
        <f t="shared" si="91"/>
        <v/>
      </c>
      <c r="AM185" s="195" t="str">
        <f t="shared" si="83"/>
        <v/>
      </c>
      <c r="AN185" s="25" t="str">
        <f t="shared" si="92"/>
        <v/>
      </c>
      <c r="AO185" s="568"/>
      <c r="AP185" s="568"/>
      <c r="AQ185" s="66" t="str">
        <f t="shared" si="93"/>
        <v/>
      </c>
      <c r="AR185" s="66" t="str">
        <f>IF($C185="","",IF($AN185=$AQ185,"",IF(HLOOKUP($AQ185,'4.参照データ'!$B$5:$AD$14,4,FALSE)="",HLOOKUP($AQ185,'4.参照データ'!$B$5:$AD$14,5,FALSE),HLOOKUP($AQ185,'4.参照データ'!$B$5:$AD$14,4,FALSE))))</f>
        <v/>
      </c>
      <c r="AS185" s="66" t="str">
        <f t="shared" si="94"/>
        <v/>
      </c>
      <c r="AT185" s="27" t="str">
        <f>IF($AQ185="","",($AS185-HLOOKUP($AQ185,'4.参照データ'!$B$5:$AD$14,6,FALSE)))</f>
        <v/>
      </c>
      <c r="AU185" s="25" t="str">
        <f>IF($AQ185="","",IF($AO185="",$AG185,IF(ROUNDUP($AT185/HLOOKUP($AQ185,'4.参照データ'!$B$5:$AD$14,7,FALSE),0)&lt;=0,1,ROUNDUP($AT185/HLOOKUP($AQ185,'4.参照データ'!$B$5:$AD$14,7,FALSE),0)+1)))</f>
        <v/>
      </c>
      <c r="AV185" s="25" t="str">
        <f t="shared" si="95"/>
        <v/>
      </c>
      <c r="AW185" s="96" t="str">
        <f>IF($AQ185="","",($AV185-1)*HLOOKUP($AQ185,'4.参照データ'!$B$5:$AD$14,7,FALSE))</f>
        <v/>
      </c>
      <c r="AX185" s="27" t="str">
        <f t="shared" si="96"/>
        <v/>
      </c>
      <c r="AY185" s="25" t="str">
        <f>IF($AQ185="","",IF($AO185="",0,IF($AX185&lt;=0,0,ROUNDUP($AX185/HLOOKUP($AQ185,'4.参照データ'!$B$5:$AD$14,9,FALSE),0))))</f>
        <v/>
      </c>
      <c r="AZ185" s="25" t="str">
        <f t="shared" si="97"/>
        <v/>
      </c>
      <c r="BA185" s="25" t="str">
        <f t="shared" si="113"/>
        <v/>
      </c>
      <c r="BB185" s="25" t="str">
        <f>IF($AQ185="","",HLOOKUP($AQ185,'4.参照データ'!$B$5:$AD$14,8,FALSE)+1)</f>
        <v/>
      </c>
      <c r="BC185" s="25" t="str">
        <f>IF($AQ185="","",HLOOKUP($AQ185,'4.参照データ'!$B$5:$AD$14,10,FALSE)+BB185)</f>
        <v/>
      </c>
      <c r="BD185" s="25" t="str">
        <f t="shared" si="98"/>
        <v/>
      </c>
      <c r="BE185" s="25" t="str">
        <f t="shared" si="99"/>
        <v/>
      </c>
      <c r="BF185" s="25" t="str">
        <f t="shared" si="100"/>
        <v/>
      </c>
      <c r="BG185" s="25" t="str">
        <f t="shared" si="84"/>
        <v/>
      </c>
      <c r="BH185" s="28" t="str">
        <f>IF($AD185="","",INDEX('3.洗い替え職務給表'!$B$6:$HW$56,MATCH('1.メイン'!$BE185,'3.洗い替え職務給表'!$B$6:$B$56,0),MATCH('1.メイン'!$BG185,'3.洗い替え職務給表'!$B$6:$HW$6,0)))</f>
        <v/>
      </c>
      <c r="BI185" s="29" t="str">
        <f t="shared" si="85"/>
        <v/>
      </c>
      <c r="BJ185" s="563"/>
      <c r="BK185" s="563"/>
      <c r="BL185" s="563"/>
      <c r="BM185" s="563"/>
      <c r="BN185" s="563"/>
      <c r="BO185" s="563"/>
      <c r="BP185" s="59" t="str">
        <f t="shared" si="114"/>
        <v/>
      </c>
      <c r="BQ185" s="56" t="str">
        <f t="shared" si="86"/>
        <v/>
      </c>
      <c r="BR185" s="236" t="str">
        <f t="shared" si="87"/>
        <v/>
      </c>
    </row>
    <row r="186" spans="1:70" x14ac:dyDescent="0.15">
      <c r="A186" s="62" t="str">
        <f>IF(C186="","",COUNTA($C$10:C186))</f>
        <v/>
      </c>
      <c r="B186" s="559"/>
      <c r="C186" s="559"/>
      <c r="D186" s="569"/>
      <c r="E186" s="569" t="s">
        <v>72</v>
      </c>
      <c r="F186" s="569"/>
      <c r="G186" s="559"/>
      <c r="H186" s="569"/>
      <c r="I186" s="561"/>
      <c r="J186" s="561"/>
      <c r="K186" s="53" t="str">
        <f t="shared" si="101"/>
        <v/>
      </c>
      <c r="L186" s="53" t="str">
        <f t="shared" si="102"/>
        <v/>
      </c>
      <c r="M186" s="53" t="str">
        <f t="shared" si="103"/>
        <v/>
      </c>
      <c r="N186" s="53" t="str">
        <f t="shared" si="104"/>
        <v/>
      </c>
      <c r="O186" s="562" t="str">
        <f>IF(C186="","",VLOOKUP(K186,#REF!,2))</f>
        <v/>
      </c>
      <c r="P186" s="562"/>
      <c r="Q186" s="56" t="str">
        <f t="shared" si="105"/>
        <v/>
      </c>
      <c r="R186" s="563"/>
      <c r="S186" s="563"/>
      <c r="T186" s="563"/>
      <c r="U186" s="563"/>
      <c r="V186" s="563"/>
      <c r="W186" s="563"/>
      <c r="X186" s="59" t="str">
        <f t="shared" si="106"/>
        <v/>
      </c>
      <c r="Y186" s="236" t="str">
        <f t="shared" si="107"/>
        <v/>
      </c>
      <c r="Z186" s="230" t="str">
        <f t="shared" si="108"/>
        <v/>
      </c>
      <c r="AA186" s="104" t="str">
        <f t="shared" si="109"/>
        <v/>
      </c>
      <c r="AB186" s="104" t="str">
        <f t="shared" si="110"/>
        <v/>
      </c>
      <c r="AC186" s="104" t="str">
        <f t="shared" si="111"/>
        <v/>
      </c>
      <c r="AD186" s="109" t="str">
        <f t="shared" si="112"/>
        <v/>
      </c>
      <c r="AE186" s="564"/>
      <c r="AF186" s="105" t="str">
        <f t="shared" si="88"/>
        <v/>
      </c>
      <c r="AG186" s="105" t="str">
        <f t="shared" si="89"/>
        <v/>
      </c>
      <c r="AH186" s="105" t="str">
        <f>IF($AD186="","",HLOOKUP($AD186,'4.参照データ'!$B$5:$AD$14,8,FALSE)+1)</f>
        <v/>
      </c>
      <c r="AI186" s="105" t="str">
        <f>IF($AD186="","",HLOOKUP($AD186,'4.参照データ'!$B$5:$AD$14,10,FALSE)+AH186)</f>
        <v/>
      </c>
      <c r="AJ186" s="105" t="str">
        <f t="shared" si="90"/>
        <v/>
      </c>
      <c r="AK186" s="150" t="str">
        <f>IF($AD186="","",INDEX('3.洗い替え職務給表'!$B$6:$HW$56,MATCH('1.メイン'!$AG186,'3.洗い替え職務給表'!$B$6:$B$56,0),MATCH('1.メイン'!$AJ186,'3.洗い替え職務給表'!$B$6:$HW$6,0)))</f>
        <v/>
      </c>
      <c r="AL186" s="228" t="str">
        <f t="shared" si="91"/>
        <v/>
      </c>
      <c r="AM186" s="195" t="str">
        <f t="shared" si="83"/>
        <v/>
      </c>
      <c r="AN186" s="25" t="str">
        <f t="shared" si="92"/>
        <v/>
      </c>
      <c r="AO186" s="568"/>
      <c r="AP186" s="568"/>
      <c r="AQ186" s="66" t="str">
        <f t="shared" si="93"/>
        <v/>
      </c>
      <c r="AR186" s="66" t="str">
        <f>IF($C186="","",IF($AN186=$AQ186,"",IF(HLOOKUP($AQ186,'4.参照データ'!$B$5:$AD$14,4,FALSE)="",HLOOKUP($AQ186,'4.参照データ'!$B$5:$AD$14,5,FALSE),HLOOKUP($AQ186,'4.参照データ'!$B$5:$AD$14,4,FALSE))))</f>
        <v/>
      </c>
      <c r="AS186" s="66" t="str">
        <f t="shared" si="94"/>
        <v/>
      </c>
      <c r="AT186" s="27" t="str">
        <f>IF($AQ186="","",($AS186-HLOOKUP($AQ186,'4.参照データ'!$B$5:$AD$14,6,FALSE)))</f>
        <v/>
      </c>
      <c r="AU186" s="25" t="str">
        <f>IF($AQ186="","",IF($AO186="",$AG186,IF(ROUNDUP($AT186/HLOOKUP($AQ186,'4.参照データ'!$B$5:$AD$14,7,FALSE),0)&lt;=0,1,ROUNDUP($AT186/HLOOKUP($AQ186,'4.参照データ'!$B$5:$AD$14,7,FALSE),0)+1)))</f>
        <v/>
      </c>
      <c r="AV186" s="25" t="str">
        <f t="shared" si="95"/>
        <v/>
      </c>
      <c r="AW186" s="96" t="str">
        <f>IF($AQ186="","",($AV186-1)*HLOOKUP($AQ186,'4.参照データ'!$B$5:$AD$14,7,FALSE))</f>
        <v/>
      </c>
      <c r="AX186" s="27" t="str">
        <f t="shared" si="96"/>
        <v/>
      </c>
      <c r="AY186" s="25" t="str">
        <f>IF($AQ186="","",IF($AO186="",0,IF($AX186&lt;=0,0,ROUNDUP($AX186/HLOOKUP($AQ186,'4.参照データ'!$B$5:$AD$14,9,FALSE),0))))</f>
        <v/>
      </c>
      <c r="AZ186" s="25" t="str">
        <f t="shared" si="97"/>
        <v/>
      </c>
      <c r="BA186" s="25" t="str">
        <f t="shared" si="113"/>
        <v/>
      </c>
      <c r="BB186" s="25" t="str">
        <f>IF($AQ186="","",HLOOKUP($AQ186,'4.参照データ'!$B$5:$AD$14,8,FALSE)+1)</f>
        <v/>
      </c>
      <c r="BC186" s="25" t="str">
        <f>IF($AQ186="","",HLOOKUP($AQ186,'4.参照データ'!$B$5:$AD$14,10,FALSE)+BB186)</f>
        <v/>
      </c>
      <c r="BD186" s="25" t="str">
        <f t="shared" si="98"/>
        <v/>
      </c>
      <c r="BE186" s="25" t="str">
        <f t="shared" si="99"/>
        <v/>
      </c>
      <c r="BF186" s="25" t="str">
        <f t="shared" si="100"/>
        <v/>
      </c>
      <c r="BG186" s="25" t="str">
        <f t="shared" si="84"/>
        <v/>
      </c>
      <c r="BH186" s="28" t="str">
        <f>IF($AD186="","",INDEX('3.洗い替え職務給表'!$B$6:$HW$56,MATCH('1.メイン'!$BE186,'3.洗い替え職務給表'!$B$6:$B$56,0),MATCH('1.メイン'!$BG186,'3.洗い替え職務給表'!$B$6:$HW$6,0)))</f>
        <v/>
      </c>
      <c r="BI186" s="29" t="str">
        <f t="shared" si="85"/>
        <v/>
      </c>
      <c r="BJ186" s="563"/>
      <c r="BK186" s="563"/>
      <c r="BL186" s="563"/>
      <c r="BM186" s="563"/>
      <c r="BN186" s="563"/>
      <c r="BO186" s="563"/>
      <c r="BP186" s="59" t="str">
        <f t="shared" si="114"/>
        <v/>
      </c>
      <c r="BQ186" s="56" t="str">
        <f t="shared" si="86"/>
        <v/>
      </c>
      <c r="BR186" s="236" t="str">
        <f t="shared" si="87"/>
        <v/>
      </c>
    </row>
    <row r="187" spans="1:70" x14ac:dyDescent="0.15">
      <c r="A187" s="62" t="str">
        <f>IF(C187="","",COUNTA($C$10:C187))</f>
        <v/>
      </c>
      <c r="B187" s="559"/>
      <c r="C187" s="559"/>
      <c r="D187" s="569"/>
      <c r="E187" s="569" t="s">
        <v>72</v>
      </c>
      <c r="F187" s="569"/>
      <c r="G187" s="559"/>
      <c r="H187" s="569"/>
      <c r="I187" s="561"/>
      <c r="J187" s="561"/>
      <c r="K187" s="53" t="str">
        <f t="shared" si="101"/>
        <v/>
      </c>
      <c r="L187" s="53" t="str">
        <f t="shared" si="102"/>
        <v/>
      </c>
      <c r="M187" s="53" t="str">
        <f t="shared" si="103"/>
        <v/>
      </c>
      <c r="N187" s="53" t="str">
        <f t="shared" si="104"/>
        <v/>
      </c>
      <c r="O187" s="562" t="str">
        <f>IF(C187="","",VLOOKUP(K187,#REF!,2))</f>
        <v/>
      </c>
      <c r="P187" s="562"/>
      <c r="Q187" s="56" t="str">
        <f t="shared" si="105"/>
        <v/>
      </c>
      <c r="R187" s="563"/>
      <c r="S187" s="563"/>
      <c r="T187" s="563"/>
      <c r="U187" s="563"/>
      <c r="V187" s="563"/>
      <c r="W187" s="563"/>
      <c r="X187" s="59" t="str">
        <f t="shared" si="106"/>
        <v/>
      </c>
      <c r="Y187" s="236" t="str">
        <f t="shared" si="107"/>
        <v/>
      </c>
      <c r="Z187" s="230" t="str">
        <f t="shared" si="108"/>
        <v/>
      </c>
      <c r="AA187" s="104" t="str">
        <f t="shared" si="109"/>
        <v/>
      </c>
      <c r="AB187" s="104" t="str">
        <f t="shared" si="110"/>
        <v/>
      </c>
      <c r="AC187" s="104" t="str">
        <f t="shared" si="111"/>
        <v/>
      </c>
      <c r="AD187" s="109" t="str">
        <f t="shared" si="112"/>
        <v/>
      </c>
      <c r="AE187" s="564"/>
      <c r="AF187" s="105" t="str">
        <f t="shared" si="88"/>
        <v/>
      </c>
      <c r="AG187" s="105" t="str">
        <f t="shared" si="89"/>
        <v/>
      </c>
      <c r="AH187" s="105" t="str">
        <f>IF($AD187="","",HLOOKUP($AD187,'4.参照データ'!$B$5:$AD$14,8,FALSE)+1)</f>
        <v/>
      </c>
      <c r="AI187" s="105" t="str">
        <f>IF($AD187="","",HLOOKUP($AD187,'4.参照データ'!$B$5:$AD$14,10,FALSE)+AH187)</f>
        <v/>
      </c>
      <c r="AJ187" s="105" t="str">
        <f t="shared" si="90"/>
        <v/>
      </c>
      <c r="AK187" s="150" t="str">
        <f>IF($AD187="","",INDEX('3.洗い替え職務給表'!$B$6:$HW$56,MATCH('1.メイン'!$AG187,'3.洗い替え職務給表'!$B$6:$B$56,0),MATCH('1.メイン'!$AJ187,'3.洗い替え職務給表'!$B$6:$HW$6,0)))</f>
        <v/>
      </c>
      <c r="AL187" s="228" t="str">
        <f t="shared" si="91"/>
        <v/>
      </c>
      <c r="AM187" s="195" t="str">
        <f t="shared" si="83"/>
        <v/>
      </c>
      <c r="AN187" s="25" t="str">
        <f t="shared" si="92"/>
        <v/>
      </c>
      <c r="AO187" s="568"/>
      <c r="AP187" s="568"/>
      <c r="AQ187" s="66" t="str">
        <f t="shared" si="93"/>
        <v/>
      </c>
      <c r="AR187" s="66" t="str">
        <f>IF($C187="","",IF($AN187=$AQ187,"",IF(HLOOKUP($AQ187,'4.参照データ'!$B$5:$AD$14,4,FALSE)="",HLOOKUP($AQ187,'4.参照データ'!$B$5:$AD$14,5,FALSE),HLOOKUP($AQ187,'4.参照データ'!$B$5:$AD$14,4,FALSE))))</f>
        <v/>
      </c>
      <c r="AS187" s="66" t="str">
        <f t="shared" si="94"/>
        <v/>
      </c>
      <c r="AT187" s="27" t="str">
        <f>IF($AQ187="","",($AS187-HLOOKUP($AQ187,'4.参照データ'!$B$5:$AD$14,6,FALSE)))</f>
        <v/>
      </c>
      <c r="AU187" s="25" t="str">
        <f>IF($AQ187="","",IF($AO187="",$AG187,IF(ROUNDUP($AT187/HLOOKUP($AQ187,'4.参照データ'!$B$5:$AD$14,7,FALSE),0)&lt;=0,1,ROUNDUP($AT187/HLOOKUP($AQ187,'4.参照データ'!$B$5:$AD$14,7,FALSE),0)+1)))</f>
        <v/>
      </c>
      <c r="AV187" s="25" t="str">
        <f t="shared" si="95"/>
        <v/>
      </c>
      <c r="AW187" s="96" t="str">
        <f>IF($AQ187="","",($AV187-1)*HLOOKUP($AQ187,'4.参照データ'!$B$5:$AD$14,7,FALSE))</f>
        <v/>
      </c>
      <c r="AX187" s="27" t="str">
        <f t="shared" si="96"/>
        <v/>
      </c>
      <c r="AY187" s="25" t="str">
        <f>IF($AQ187="","",IF($AO187="",0,IF($AX187&lt;=0,0,ROUNDUP($AX187/HLOOKUP($AQ187,'4.参照データ'!$B$5:$AD$14,9,FALSE),0))))</f>
        <v/>
      </c>
      <c r="AZ187" s="25" t="str">
        <f t="shared" si="97"/>
        <v/>
      </c>
      <c r="BA187" s="25" t="str">
        <f t="shared" si="113"/>
        <v/>
      </c>
      <c r="BB187" s="25" t="str">
        <f>IF($AQ187="","",HLOOKUP($AQ187,'4.参照データ'!$B$5:$AD$14,8,FALSE)+1)</f>
        <v/>
      </c>
      <c r="BC187" s="25" t="str">
        <f>IF($AQ187="","",HLOOKUP($AQ187,'4.参照データ'!$B$5:$AD$14,10,FALSE)+BB187)</f>
        <v/>
      </c>
      <c r="BD187" s="25" t="str">
        <f t="shared" si="98"/>
        <v/>
      </c>
      <c r="BE187" s="25" t="str">
        <f t="shared" si="99"/>
        <v/>
      </c>
      <c r="BF187" s="25" t="str">
        <f t="shared" si="100"/>
        <v/>
      </c>
      <c r="BG187" s="25" t="str">
        <f t="shared" si="84"/>
        <v/>
      </c>
      <c r="BH187" s="28" t="str">
        <f>IF($AD187="","",INDEX('3.洗い替え職務給表'!$B$6:$HW$56,MATCH('1.メイン'!$BE187,'3.洗い替え職務給表'!$B$6:$B$56,0),MATCH('1.メイン'!$BG187,'3.洗い替え職務給表'!$B$6:$HW$6,0)))</f>
        <v/>
      </c>
      <c r="BI187" s="29" t="str">
        <f t="shared" si="85"/>
        <v/>
      </c>
      <c r="BJ187" s="563"/>
      <c r="BK187" s="563"/>
      <c r="BL187" s="563"/>
      <c r="BM187" s="563"/>
      <c r="BN187" s="563"/>
      <c r="BO187" s="563"/>
      <c r="BP187" s="59" t="str">
        <f t="shared" si="114"/>
        <v/>
      </c>
      <c r="BQ187" s="56" t="str">
        <f t="shared" si="86"/>
        <v/>
      </c>
      <c r="BR187" s="236" t="str">
        <f t="shared" si="87"/>
        <v/>
      </c>
    </row>
    <row r="188" spans="1:70" x14ac:dyDescent="0.15">
      <c r="A188" s="62" t="str">
        <f>IF(C188="","",COUNTA($C$10:C188))</f>
        <v/>
      </c>
      <c r="B188" s="559"/>
      <c r="C188" s="559"/>
      <c r="D188" s="569"/>
      <c r="E188" s="569" t="s">
        <v>72</v>
      </c>
      <c r="F188" s="569"/>
      <c r="G188" s="559"/>
      <c r="H188" s="569"/>
      <c r="I188" s="561"/>
      <c r="J188" s="561"/>
      <c r="K188" s="53" t="str">
        <f t="shared" si="101"/>
        <v/>
      </c>
      <c r="L188" s="53" t="str">
        <f t="shared" si="102"/>
        <v/>
      </c>
      <c r="M188" s="53" t="str">
        <f t="shared" si="103"/>
        <v/>
      </c>
      <c r="N188" s="53" t="str">
        <f t="shared" si="104"/>
        <v/>
      </c>
      <c r="O188" s="562" t="str">
        <f>IF(C188="","",VLOOKUP(K188,#REF!,2))</f>
        <v/>
      </c>
      <c r="P188" s="562"/>
      <c r="Q188" s="56" t="str">
        <f t="shared" si="105"/>
        <v/>
      </c>
      <c r="R188" s="563"/>
      <c r="S188" s="563"/>
      <c r="T188" s="563"/>
      <c r="U188" s="563"/>
      <c r="V188" s="563"/>
      <c r="W188" s="563"/>
      <c r="X188" s="59" t="str">
        <f t="shared" si="106"/>
        <v/>
      </c>
      <c r="Y188" s="236" t="str">
        <f t="shared" si="107"/>
        <v/>
      </c>
      <c r="Z188" s="230" t="str">
        <f t="shared" si="108"/>
        <v/>
      </c>
      <c r="AA188" s="104" t="str">
        <f t="shared" si="109"/>
        <v/>
      </c>
      <c r="AB188" s="104" t="str">
        <f t="shared" si="110"/>
        <v/>
      </c>
      <c r="AC188" s="104" t="str">
        <f t="shared" si="111"/>
        <v/>
      </c>
      <c r="AD188" s="109" t="str">
        <f t="shared" si="112"/>
        <v/>
      </c>
      <c r="AE188" s="564"/>
      <c r="AF188" s="105" t="str">
        <f t="shared" si="88"/>
        <v/>
      </c>
      <c r="AG188" s="105" t="str">
        <f t="shared" si="89"/>
        <v/>
      </c>
      <c r="AH188" s="105" t="str">
        <f>IF($AD188="","",HLOOKUP($AD188,'4.参照データ'!$B$5:$AD$14,8,FALSE)+1)</f>
        <v/>
      </c>
      <c r="AI188" s="105" t="str">
        <f>IF($AD188="","",HLOOKUP($AD188,'4.参照データ'!$B$5:$AD$14,10,FALSE)+AH188)</f>
        <v/>
      </c>
      <c r="AJ188" s="105" t="str">
        <f t="shared" si="90"/>
        <v/>
      </c>
      <c r="AK188" s="150" t="str">
        <f>IF($AD188="","",INDEX('3.洗い替え職務給表'!$B$6:$HW$56,MATCH('1.メイン'!$AG188,'3.洗い替え職務給表'!$B$6:$B$56,0),MATCH('1.メイン'!$AJ188,'3.洗い替え職務給表'!$B$6:$HW$6,0)))</f>
        <v/>
      </c>
      <c r="AL188" s="228" t="str">
        <f t="shared" si="91"/>
        <v/>
      </c>
      <c r="AM188" s="195" t="str">
        <f t="shared" si="83"/>
        <v/>
      </c>
      <c r="AN188" s="25" t="str">
        <f t="shared" si="92"/>
        <v/>
      </c>
      <c r="AO188" s="568"/>
      <c r="AP188" s="568"/>
      <c r="AQ188" s="66" t="str">
        <f t="shared" si="93"/>
        <v/>
      </c>
      <c r="AR188" s="66" t="str">
        <f>IF($C188="","",IF($AN188=$AQ188,"",IF(HLOOKUP($AQ188,'4.参照データ'!$B$5:$AD$14,4,FALSE)="",HLOOKUP($AQ188,'4.参照データ'!$B$5:$AD$14,5,FALSE),HLOOKUP($AQ188,'4.参照データ'!$B$5:$AD$14,4,FALSE))))</f>
        <v/>
      </c>
      <c r="AS188" s="66" t="str">
        <f t="shared" si="94"/>
        <v/>
      </c>
      <c r="AT188" s="27" t="str">
        <f>IF($AQ188="","",($AS188-HLOOKUP($AQ188,'4.参照データ'!$B$5:$AD$14,6,FALSE)))</f>
        <v/>
      </c>
      <c r="AU188" s="25" t="str">
        <f>IF($AQ188="","",IF($AO188="",$AG188,IF(ROUNDUP($AT188/HLOOKUP($AQ188,'4.参照データ'!$B$5:$AD$14,7,FALSE),0)&lt;=0,1,ROUNDUP($AT188/HLOOKUP($AQ188,'4.参照データ'!$B$5:$AD$14,7,FALSE),0)+1)))</f>
        <v/>
      </c>
      <c r="AV188" s="25" t="str">
        <f t="shared" si="95"/>
        <v/>
      </c>
      <c r="AW188" s="96" t="str">
        <f>IF($AQ188="","",($AV188-1)*HLOOKUP($AQ188,'4.参照データ'!$B$5:$AD$14,7,FALSE))</f>
        <v/>
      </c>
      <c r="AX188" s="27" t="str">
        <f t="shared" si="96"/>
        <v/>
      </c>
      <c r="AY188" s="25" t="str">
        <f>IF($AQ188="","",IF($AO188="",0,IF($AX188&lt;=0,0,ROUNDUP($AX188/HLOOKUP($AQ188,'4.参照データ'!$B$5:$AD$14,9,FALSE),0))))</f>
        <v/>
      </c>
      <c r="AZ188" s="25" t="str">
        <f t="shared" si="97"/>
        <v/>
      </c>
      <c r="BA188" s="25" t="str">
        <f t="shared" si="113"/>
        <v/>
      </c>
      <c r="BB188" s="25" t="str">
        <f>IF($AQ188="","",HLOOKUP($AQ188,'4.参照データ'!$B$5:$AD$14,8,FALSE)+1)</f>
        <v/>
      </c>
      <c r="BC188" s="25" t="str">
        <f>IF($AQ188="","",HLOOKUP($AQ188,'4.参照データ'!$B$5:$AD$14,10,FALSE)+BB188)</f>
        <v/>
      </c>
      <c r="BD188" s="25" t="str">
        <f t="shared" si="98"/>
        <v/>
      </c>
      <c r="BE188" s="25" t="str">
        <f t="shared" si="99"/>
        <v/>
      </c>
      <c r="BF188" s="25" t="str">
        <f t="shared" si="100"/>
        <v/>
      </c>
      <c r="BG188" s="25" t="str">
        <f t="shared" si="84"/>
        <v/>
      </c>
      <c r="BH188" s="28" t="str">
        <f>IF($AD188="","",INDEX('3.洗い替え職務給表'!$B$6:$HW$56,MATCH('1.メイン'!$BE188,'3.洗い替え職務給表'!$B$6:$B$56,0),MATCH('1.メイン'!$BG188,'3.洗い替え職務給表'!$B$6:$HW$6,0)))</f>
        <v/>
      </c>
      <c r="BI188" s="29" t="str">
        <f t="shared" si="85"/>
        <v/>
      </c>
      <c r="BJ188" s="563"/>
      <c r="BK188" s="563"/>
      <c r="BL188" s="563"/>
      <c r="BM188" s="563"/>
      <c r="BN188" s="563"/>
      <c r="BO188" s="563"/>
      <c r="BP188" s="59" t="str">
        <f t="shared" si="114"/>
        <v/>
      </c>
      <c r="BQ188" s="56" t="str">
        <f t="shared" si="86"/>
        <v/>
      </c>
      <c r="BR188" s="236" t="str">
        <f t="shared" si="87"/>
        <v/>
      </c>
    </row>
    <row r="189" spans="1:70" x14ac:dyDescent="0.15">
      <c r="A189" s="62" t="str">
        <f>IF(C189="","",COUNTA($C$10:C189))</f>
        <v/>
      </c>
      <c r="B189" s="559"/>
      <c r="C189" s="559"/>
      <c r="D189" s="569"/>
      <c r="E189" s="569" t="s">
        <v>72</v>
      </c>
      <c r="F189" s="569"/>
      <c r="G189" s="559"/>
      <c r="H189" s="569"/>
      <c r="I189" s="561"/>
      <c r="J189" s="561"/>
      <c r="K189" s="53" t="str">
        <f t="shared" si="101"/>
        <v/>
      </c>
      <c r="L189" s="53" t="str">
        <f t="shared" si="102"/>
        <v/>
      </c>
      <c r="M189" s="53" t="str">
        <f t="shared" si="103"/>
        <v/>
      </c>
      <c r="N189" s="53" t="str">
        <f t="shared" si="104"/>
        <v/>
      </c>
      <c r="O189" s="562" t="str">
        <f>IF(C189="","",VLOOKUP(K189,#REF!,2))</f>
        <v/>
      </c>
      <c r="P189" s="562"/>
      <c r="Q189" s="56" t="str">
        <f t="shared" si="105"/>
        <v/>
      </c>
      <c r="R189" s="563"/>
      <c r="S189" s="563"/>
      <c r="T189" s="563"/>
      <c r="U189" s="563"/>
      <c r="V189" s="563"/>
      <c r="W189" s="563"/>
      <c r="X189" s="59" t="str">
        <f t="shared" si="106"/>
        <v/>
      </c>
      <c r="Y189" s="236" t="str">
        <f t="shared" si="107"/>
        <v/>
      </c>
      <c r="Z189" s="230" t="str">
        <f t="shared" si="108"/>
        <v/>
      </c>
      <c r="AA189" s="104" t="str">
        <f t="shared" si="109"/>
        <v/>
      </c>
      <c r="AB189" s="104" t="str">
        <f t="shared" si="110"/>
        <v/>
      </c>
      <c r="AC189" s="104" t="str">
        <f t="shared" si="111"/>
        <v/>
      </c>
      <c r="AD189" s="109" t="str">
        <f t="shared" si="112"/>
        <v/>
      </c>
      <c r="AE189" s="564"/>
      <c r="AF189" s="105" t="str">
        <f t="shared" si="88"/>
        <v/>
      </c>
      <c r="AG189" s="105" t="str">
        <f t="shared" si="89"/>
        <v/>
      </c>
      <c r="AH189" s="105" t="str">
        <f>IF($AD189="","",HLOOKUP($AD189,'4.参照データ'!$B$5:$AD$14,8,FALSE)+1)</f>
        <v/>
      </c>
      <c r="AI189" s="105" t="str">
        <f>IF($AD189="","",HLOOKUP($AD189,'4.参照データ'!$B$5:$AD$14,10,FALSE)+AH189)</f>
        <v/>
      </c>
      <c r="AJ189" s="105" t="str">
        <f t="shared" si="90"/>
        <v/>
      </c>
      <c r="AK189" s="150" t="str">
        <f>IF($AD189="","",INDEX('3.洗い替え職務給表'!$B$6:$HW$56,MATCH('1.メイン'!$AG189,'3.洗い替え職務給表'!$B$6:$B$56,0),MATCH('1.メイン'!$AJ189,'3.洗い替え職務給表'!$B$6:$HW$6,0)))</f>
        <v/>
      </c>
      <c r="AL189" s="228" t="str">
        <f t="shared" si="91"/>
        <v/>
      </c>
      <c r="AM189" s="195" t="str">
        <f t="shared" si="83"/>
        <v/>
      </c>
      <c r="AN189" s="25" t="str">
        <f t="shared" si="92"/>
        <v/>
      </c>
      <c r="AO189" s="568"/>
      <c r="AP189" s="568"/>
      <c r="AQ189" s="66" t="str">
        <f t="shared" si="93"/>
        <v/>
      </c>
      <c r="AR189" s="66" t="str">
        <f>IF($C189="","",IF($AN189=$AQ189,"",IF(HLOOKUP($AQ189,'4.参照データ'!$B$5:$AD$14,4,FALSE)="",HLOOKUP($AQ189,'4.参照データ'!$B$5:$AD$14,5,FALSE),HLOOKUP($AQ189,'4.参照データ'!$B$5:$AD$14,4,FALSE))))</f>
        <v/>
      </c>
      <c r="AS189" s="66" t="str">
        <f t="shared" si="94"/>
        <v/>
      </c>
      <c r="AT189" s="27" t="str">
        <f>IF($AQ189="","",($AS189-HLOOKUP($AQ189,'4.参照データ'!$B$5:$AD$14,6,FALSE)))</f>
        <v/>
      </c>
      <c r="AU189" s="25" t="str">
        <f>IF($AQ189="","",IF($AO189="",$AG189,IF(ROUNDUP($AT189/HLOOKUP($AQ189,'4.参照データ'!$B$5:$AD$14,7,FALSE),0)&lt;=0,1,ROUNDUP($AT189/HLOOKUP($AQ189,'4.参照データ'!$B$5:$AD$14,7,FALSE),0)+1)))</f>
        <v/>
      </c>
      <c r="AV189" s="25" t="str">
        <f t="shared" si="95"/>
        <v/>
      </c>
      <c r="AW189" s="96" t="str">
        <f>IF($AQ189="","",($AV189-1)*HLOOKUP($AQ189,'4.参照データ'!$B$5:$AD$14,7,FALSE))</f>
        <v/>
      </c>
      <c r="AX189" s="27" t="str">
        <f t="shared" si="96"/>
        <v/>
      </c>
      <c r="AY189" s="25" t="str">
        <f>IF($AQ189="","",IF($AO189="",0,IF($AX189&lt;=0,0,ROUNDUP($AX189/HLOOKUP($AQ189,'4.参照データ'!$B$5:$AD$14,9,FALSE),0))))</f>
        <v/>
      </c>
      <c r="AZ189" s="25" t="str">
        <f t="shared" si="97"/>
        <v/>
      </c>
      <c r="BA189" s="25" t="str">
        <f t="shared" si="113"/>
        <v/>
      </c>
      <c r="BB189" s="25" t="str">
        <f>IF($AQ189="","",HLOOKUP($AQ189,'4.参照データ'!$B$5:$AD$14,8,FALSE)+1)</f>
        <v/>
      </c>
      <c r="BC189" s="25" t="str">
        <f>IF($AQ189="","",HLOOKUP($AQ189,'4.参照データ'!$B$5:$AD$14,10,FALSE)+BB189)</f>
        <v/>
      </c>
      <c r="BD189" s="25" t="str">
        <f t="shared" si="98"/>
        <v/>
      </c>
      <c r="BE189" s="25" t="str">
        <f t="shared" si="99"/>
        <v/>
      </c>
      <c r="BF189" s="25" t="str">
        <f t="shared" si="100"/>
        <v/>
      </c>
      <c r="BG189" s="25" t="str">
        <f t="shared" si="84"/>
        <v/>
      </c>
      <c r="BH189" s="28" t="str">
        <f>IF($AD189="","",INDEX('3.洗い替え職務給表'!$B$6:$HW$56,MATCH('1.メイン'!$BE189,'3.洗い替え職務給表'!$B$6:$B$56,0),MATCH('1.メイン'!$BG189,'3.洗い替え職務給表'!$B$6:$HW$6,0)))</f>
        <v/>
      </c>
      <c r="BI189" s="29" t="str">
        <f t="shared" si="85"/>
        <v/>
      </c>
      <c r="BJ189" s="563"/>
      <c r="BK189" s="563"/>
      <c r="BL189" s="563"/>
      <c r="BM189" s="563"/>
      <c r="BN189" s="563"/>
      <c r="BO189" s="563"/>
      <c r="BP189" s="59" t="str">
        <f t="shared" si="114"/>
        <v/>
      </c>
      <c r="BQ189" s="56" t="str">
        <f t="shared" si="86"/>
        <v/>
      </c>
      <c r="BR189" s="236" t="str">
        <f t="shared" si="87"/>
        <v/>
      </c>
    </row>
    <row r="190" spans="1:70" x14ac:dyDescent="0.15">
      <c r="A190" s="62" t="str">
        <f>IF(C190="","",COUNTA($C$10:C190))</f>
        <v/>
      </c>
      <c r="B190" s="559"/>
      <c r="C190" s="559"/>
      <c r="D190" s="569"/>
      <c r="E190" s="569" t="s">
        <v>72</v>
      </c>
      <c r="F190" s="569"/>
      <c r="G190" s="559"/>
      <c r="H190" s="569"/>
      <c r="I190" s="561"/>
      <c r="J190" s="561"/>
      <c r="K190" s="53" t="str">
        <f t="shared" si="101"/>
        <v/>
      </c>
      <c r="L190" s="53" t="str">
        <f t="shared" si="102"/>
        <v/>
      </c>
      <c r="M190" s="53" t="str">
        <f t="shared" si="103"/>
        <v/>
      </c>
      <c r="N190" s="53" t="str">
        <f t="shared" si="104"/>
        <v/>
      </c>
      <c r="O190" s="562" t="str">
        <f>IF(C190="","",VLOOKUP(K190,#REF!,2))</f>
        <v/>
      </c>
      <c r="P190" s="562"/>
      <c r="Q190" s="56" t="str">
        <f t="shared" si="105"/>
        <v/>
      </c>
      <c r="R190" s="563"/>
      <c r="S190" s="563"/>
      <c r="T190" s="563"/>
      <c r="U190" s="563"/>
      <c r="V190" s="563"/>
      <c r="W190" s="563"/>
      <c r="X190" s="59" t="str">
        <f t="shared" si="106"/>
        <v/>
      </c>
      <c r="Y190" s="236" t="str">
        <f t="shared" si="107"/>
        <v/>
      </c>
      <c r="Z190" s="230" t="str">
        <f t="shared" si="108"/>
        <v/>
      </c>
      <c r="AA190" s="104" t="str">
        <f t="shared" si="109"/>
        <v/>
      </c>
      <c r="AB190" s="104" t="str">
        <f t="shared" si="110"/>
        <v/>
      </c>
      <c r="AC190" s="104" t="str">
        <f t="shared" si="111"/>
        <v/>
      </c>
      <c r="AD190" s="109" t="str">
        <f t="shared" si="112"/>
        <v/>
      </c>
      <c r="AE190" s="564"/>
      <c r="AF190" s="105" t="str">
        <f t="shared" si="88"/>
        <v/>
      </c>
      <c r="AG190" s="105" t="str">
        <f t="shared" si="89"/>
        <v/>
      </c>
      <c r="AH190" s="105" t="str">
        <f>IF($AD190="","",HLOOKUP($AD190,'4.参照データ'!$B$5:$AD$14,8,FALSE)+1)</f>
        <v/>
      </c>
      <c r="AI190" s="105" t="str">
        <f>IF($AD190="","",HLOOKUP($AD190,'4.参照データ'!$B$5:$AD$14,10,FALSE)+AH190)</f>
        <v/>
      </c>
      <c r="AJ190" s="105" t="str">
        <f t="shared" si="90"/>
        <v/>
      </c>
      <c r="AK190" s="150" t="str">
        <f>IF($AD190="","",INDEX('3.洗い替え職務給表'!$B$6:$HW$56,MATCH('1.メイン'!$AG190,'3.洗い替え職務給表'!$B$6:$B$56,0),MATCH('1.メイン'!$AJ190,'3.洗い替え職務給表'!$B$6:$HW$6,0)))</f>
        <v/>
      </c>
      <c r="AL190" s="228" t="str">
        <f t="shared" si="91"/>
        <v/>
      </c>
      <c r="AM190" s="195" t="str">
        <f t="shared" si="83"/>
        <v/>
      </c>
      <c r="AN190" s="25" t="str">
        <f t="shared" si="92"/>
        <v/>
      </c>
      <c r="AO190" s="568"/>
      <c r="AP190" s="568"/>
      <c r="AQ190" s="66" t="str">
        <f t="shared" si="93"/>
        <v/>
      </c>
      <c r="AR190" s="66" t="str">
        <f>IF($C190="","",IF($AN190=$AQ190,"",IF(HLOOKUP($AQ190,'4.参照データ'!$B$5:$AD$14,4,FALSE)="",HLOOKUP($AQ190,'4.参照データ'!$B$5:$AD$14,5,FALSE),HLOOKUP($AQ190,'4.参照データ'!$B$5:$AD$14,4,FALSE))))</f>
        <v/>
      </c>
      <c r="AS190" s="66" t="str">
        <f t="shared" si="94"/>
        <v/>
      </c>
      <c r="AT190" s="27" t="str">
        <f>IF($AQ190="","",($AS190-HLOOKUP($AQ190,'4.参照データ'!$B$5:$AD$14,6,FALSE)))</f>
        <v/>
      </c>
      <c r="AU190" s="25" t="str">
        <f>IF($AQ190="","",IF($AO190="",$AG190,IF(ROUNDUP($AT190/HLOOKUP($AQ190,'4.参照データ'!$B$5:$AD$14,7,FALSE),0)&lt;=0,1,ROUNDUP($AT190/HLOOKUP($AQ190,'4.参照データ'!$B$5:$AD$14,7,FALSE),0)+1)))</f>
        <v/>
      </c>
      <c r="AV190" s="25" t="str">
        <f t="shared" si="95"/>
        <v/>
      </c>
      <c r="AW190" s="96" t="str">
        <f>IF($AQ190="","",($AV190-1)*HLOOKUP($AQ190,'4.参照データ'!$B$5:$AD$14,7,FALSE))</f>
        <v/>
      </c>
      <c r="AX190" s="27" t="str">
        <f t="shared" si="96"/>
        <v/>
      </c>
      <c r="AY190" s="25" t="str">
        <f>IF($AQ190="","",IF($AO190="",0,IF($AX190&lt;=0,0,ROUNDUP($AX190/HLOOKUP($AQ190,'4.参照データ'!$B$5:$AD$14,9,FALSE),0))))</f>
        <v/>
      </c>
      <c r="AZ190" s="25" t="str">
        <f t="shared" si="97"/>
        <v/>
      </c>
      <c r="BA190" s="25" t="str">
        <f t="shared" si="113"/>
        <v/>
      </c>
      <c r="BB190" s="25" t="str">
        <f>IF($AQ190="","",HLOOKUP($AQ190,'4.参照データ'!$B$5:$AD$14,8,FALSE)+1)</f>
        <v/>
      </c>
      <c r="BC190" s="25" t="str">
        <f>IF($AQ190="","",HLOOKUP($AQ190,'4.参照データ'!$B$5:$AD$14,10,FALSE)+BB190)</f>
        <v/>
      </c>
      <c r="BD190" s="25" t="str">
        <f t="shared" si="98"/>
        <v/>
      </c>
      <c r="BE190" s="25" t="str">
        <f t="shared" si="99"/>
        <v/>
      </c>
      <c r="BF190" s="25" t="str">
        <f t="shared" si="100"/>
        <v/>
      </c>
      <c r="BG190" s="25" t="str">
        <f t="shared" si="84"/>
        <v/>
      </c>
      <c r="BH190" s="28" t="str">
        <f>IF($AD190="","",INDEX('3.洗い替え職務給表'!$B$6:$HW$56,MATCH('1.メイン'!$BE190,'3.洗い替え職務給表'!$B$6:$B$56,0),MATCH('1.メイン'!$BG190,'3.洗い替え職務給表'!$B$6:$HW$6,0)))</f>
        <v/>
      </c>
      <c r="BI190" s="29" t="str">
        <f t="shared" si="85"/>
        <v/>
      </c>
      <c r="BJ190" s="563"/>
      <c r="BK190" s="563"/>
      <c r="BL190" s="563"/>
      <c r="BM190" s="563"/>
      <c r="BN190" s="563"/>
      <c r="BO190" s="563"/>
      <c r="BP190" s="59" t="str">
        <f t="shared" si="114"/>
        <v/>
      </c>
      <c r="BQ190" s="56" t="str">
        <f t="shared" si="86"/>
        <v/>
      </c>
      <c r="BR190" s="236" t="str">
        <f t="shared" si="87"/>
        <v/>
      </c>
    </row>
    <row r="191" spans="1:70" x14ac:dyDescent="0.15">
      <c r="A191" s="62" t="str">
        <f>IF(C191="","",COUNTA($C$10:C191))</f>
        <v/>
      </c>
      <c r="B191" s="559"/>
      <c r="C191" s="559"/>
      <c r="D191" s="569"/>
      <c r="E191" s="569" t="s">
        <v>72</v>
      </c>
      <c r="F191" s="569"/>
      <c r="G191" s="559"/>
      <c r="H191" s="569"/>
      <c r="I191" s="561"/>
      <c r="J191" s="561"/>
      <c r="K191" s="53" t="str">
        <f t="shared" si="101"/>
        <v/>
      </c>
      <c r="L191" s="53" t="str">
        <f t="shared" si="102"/>
        <v/>
      </c>
      <c r="M191" s="53" t="str">
        <f t="shared" si="103"/>
        <v/>
      </c>
      <c r="N191" s="53" t="str">
        <f t="shared" si="104"/>
        <v/>
      </c>
      <c r="O191" s="562" t="str">
        <f>IF(C191="","",VLOOKUP(K191,#REF!,2))</f>
        <v/>
      </c>
      <c r="P191" s="562"/>
      <c r="Q191" s="56" t="str">
        <f t="shared" si="105"/>
        <v/>
      </c>
      <c r="R191" s="563"/>
      <c r="S191" s="563"/>
      <c r="T191" s="563"/>
      <c r="U191" s="563"/>
      <c r="V191" s="563"/>
      <c r="W191" s="563"/>
      <c r="X191" s="59" t="str">
        <f t="shared" si="106"/>
        <v/>
      </c>
      <c r="Y191" s="236" t="str">
        <f t="shared" si="107"/>
        <v/>
      </c>
      <c r="Z191" s="230" t="str">
        <f t="shared" si="108"/>
        <v/>
      </c>
      <c r="AA191" s="104" t="str">
        <f t="shared" si="109"/>
        <v/>
      </c>
      <c r="AB191" s="104" t="str">
        <f t="shared" si="110"/>
        <v/>
      </c>
      <c r="AC191" s="104" t="str">
        <f t="shared" si="111"/>
        <v/>
      </c>
      <c r="AD191" s="109" t="str">
        <f t="shared" si="112"/>
        <v/>
      </c>
      <c r="AE191" s="564"/>
      <c r="AF191" s="105" t="str">
        <f t="shared" si="88"/>
        <v/>
      </c>
      <c r="AG191" s="105" t="str">
        <f t="shared" si="89"/>
        <v/>
      </c>
      <c r="AH191" s="105" t="str">
        <f>IF($AD191="","",HLOOKUP($AD191,'4.参照データ'!$B$5:$AD$14,8,FALSE)+1)</f>
        <v/>
      </c>
      <c r="AI191" s="105" t="str">
        <f>IF($AD191="","",HLOOKUP($AD191,'4.参照データ'!$B$5:$AD$14,10,FALSE)+AH191)</f>
        <v/>
      </c>
      <c r="AJ191" s="105" t="str">
        <f t="shared" si="90"/>
        <v/>
      </c>
      <c r="AK191" s="150" t="str">
        <f>IF($AD191="","",INDEX('3.洗い替え職務給表'!$B$6:$HW$56,MATCH('1.メイン'!$AG191,'3.洗い替え職務給表'!$B$6:$B$56,0),MATCH('1.メイン'!$AJ191,'3.洗い替え職務給表'!$B$6:$HW$6,0)))</f>
        <v/>
      </c>
      <c r="AL191" s="228" t="str">
        <f t="shared" si="91"/>
        <v/>
      </c>
      <c r="AM191" s="195" t="str">
        <f t="shared" si="83"/>
        <v/>
      </c>
      <c r="AN191" s="25" t="str">
        <f t="shared" si="92"/>
        <v/>
      </c>
      <c r="AO191" s="568"/>
      <c r="AP191" s="568"/>
      <c r="AQ191" s="66" t="str">
        <f t="shared" si="93"/>
        <v/>
      </c>
      <c r="AR191" s="66" t="str">
        <f>IF($C191="","",IF($AN191=$AQ191,"",IF(HLOOKUP($AQ191,'4.参照データ'!$B$5:$AD$14,4,FALSE)="",HLOOKUP($AQ191,'4.参照データ'!$B$5:$AD$14,5,FALSE),HLOOKUP($AQ191,'4.参照データ'!$B$5:$AD$14,4,FALSE))))</f>
        <v/>
      </c>
      <c r="AS191" s="66" t="str">
        <f t="shared" si="94"/>
        <v/>
      </c>
      <c r="AT191" s="27" t="str">
        <f>IF($AQ191="","",($AS191-HLOOKUP($AQ191,'4.参照データ'!$B$5:$AD$14,6,FALSE)))</f>
        <v/>
      </c>
      <c r="AU191" s="25" t="str">
        <f>IF($AQ191="","",IF($AO191="",$AG191,IF(ROUNDUP($AT191/HLOOKUP($AQ191,'4.参照データ'!$B$5:$AD$14,7,FALSE),0)&lt;=0,1,ROUNDUP($AT191/HLOOKUP($AQ191,'4.参照データ'!$B$5:$AD$14,7,FALSE),0)+1)))</f>
        <v/>
      </c>
      <c r="AV191" s="25" t="str">
        <f t="shared" si="95"/>
        <v/>
      </c>
      <c r="AW191" s="96" t="str">
        <f>IF($AQ191="","",($AV191-1)*HLOOKUP($AQ191,'4.参照データ'!$B$5:$AD$14,7,FALSE))</f>
        <v/>
      </c>
      <c r="AX191" s="27" t="str">
        <f t="shared" si="96"/>
        <v/>
      </c>
      <c r="AY191" s="25" t="str">
        <f>IF($AQ191="","",IF($AO191="",0,IF($AX191&lt;=0,0,ROUNDUP($AX191/HLOOKUP($AQ191,'4.参照データ'!$B$5:$AD$14,9,FALSE),0))))</f>
        <v/>
      </c>
      <c r="AZ191" s="25" t="str">
        <f t="shared" si="97"/>
        <v/>
      </c>
      <c r="BA191" s="25" t="str">
        <f t="shared" si="113"/>
        <v/>
      </c>
      <c r="BB191" s="25" t="str">
        <f>IF($AQ191="","",HLOOKUP($AQ191,'4.参照データ'!$B$5:$AD$14,8,FALSE)+1)</f>
        <v/>
      </c>
      <c r="BC191" s="25" t="str">
        <f>IF($AQ191="","",HLOOKUP($AQ191,'4.参照データ'!$B$5:$AD$14,10,FALSE)+BB191)</f>
        <v/>
      </c>
      <c r="BD191" s="25" t="str">
        <f t="shared" si="98"/>
        <v/>
      </c>
      <c r="BE191" s="25" t="str">
        <f t="shared" si="99"/>
        <v/>
      </c>
      <c r="BF191" s="25" t="str">
        <f t="shared" si="100"/>
        <v/>
      </c>
      <c r="BG191" s="25" t="str">
        <f t="shared" si="84"/>
        <v/>
      </c>
      <c r="BH191" s="28" t="str">
        <f>IF($AD191="","",INDEX('3.洗い替え職務給表'!$B$6:$HW$56,MATCH('1.メイン'!$BE191,'3.洗い替え職務給表'!$B$6:$B$56,0),MATCH('1.メイン'!$BG191,'3.洗い替え職務給表'!$B$6:$HW$6,0)))</f>
        <v/>
      </c>
      <c r="BI191" s="29" t="str">
        <f t="shared" si="85"/>
        <v/>
      </c>
      <c r="BJ191" s="563"/>
      <c r="BK191" s="563"/>
      <c r="BL191" s="563"/>
      <c r="BM191" s="563"/>
      <c r="BN191" s="563"/>
      <c r="BO191" s="563"/>
      <c r="BP191" s="59" t="str">
        <f t="shared" si="114"/>
        <v/>
      </c>
      <c r="BQ191" s="56" t="str">
        <f t="shared" si="86"/>
        <v/>
      </c>
      <c r="BR191" s="236" t="str">
        <f t="shared" si="87"/>
        <v/>
      </c>
    </row>
    <row r="192" spans="1:70" x14ac:dyDescent="0.15">
      <c r="A192" s="62" t="str">
        <f>IF(C192="","",COUNTA($C$10:C192))</f>
        <v/>
      </c>
      <c r="B192" s="559"/>
      <c r="C192" s="559"/>
      <c r="D192" s="569"/>
      <c r="E192" s="569" t="s">
        <v>72</v>
      </c>
      <c r="F192" s="569"/>
      <c r="G192" s="559"/>
      <c r="H192" s="569"/>
      <c r="I192" s="561"/>
      <c r="J192" s="561"/>
      <c r="K192" s="53" t="str">
        <f t="shared" si="101"/>
        <v/>
      </c>
      <c r="L192" s="53" t="str">
        <f t="shared" si="102"/>
        <v/>
      </c>
      <c r="M192" s="53" t="str">
        <f t="shared" si="103"/>
        <v/>
      </c>
      <c r="N192" s="53" t="str">
        <f t="shared" si="104"/>
        <v/>
      </c>
      <c r="O192" s="562" t="str">
        <f>IF(C192="","",VLOOKUP(K192,#REF!,2))</f>
        <v/>
      </c>
      <c r="P192" s="562"/>
      <c r="Q192" s="56" t="str">
        <f t="shared" si="105"/>
        <v/>
      </c>
      <c r="R192" s="563"/>
      <c r="S192" s="563"/>
      <c r="T192" s="563"/>
      <c r="U192" s="563"/>
      <c r="V192" s="563"/>
      <c r="W192" s="563"/>
      <c r="X192" s="59" t="str">
        <f t="shared" si="106"/>
        <v/>
      </c>
      <c r="Y192" s="236" t="str">
        <f t="shared" si="107"/>
        <v/>
      </c>
      <c r="Z192" s="230" t="str">
        <f t="shared" si="108"/>
        <v/>
      </c>
      <c r="AA192" s="104" t="str">
        <f t="shared" si="109"/>
        <v/>
      </c>
      <c r="AB192" s="104" t="str">
        <f t="shared" si="110"/>
        <v/>
      </c>
      <c r="AC192" s="104" t="str">
        <f t="shared" si="111"/>
        <v/>
      </c>
      <c r="AD192" s="109" t="str">
        <f t="shared" si="112"/>
        <v/>
      </c>
      <c r="AE192" s="564"/>
      <c r="AF192" s="105" t="str">
        <f t="shared" si="88"/>
        <v/>
      </c>
      <c r="AG192" s="105" t="str">
        <f t="shared" si="89"/>
        <v/>
      </c>
      <c r="AH192" s="105" t="str">
        <f>IF($AD192="","",HLOOKUP($AD192,'4.参照データ'!$B$5:$AD$14,8,FALSE)+1)</f>
        <v/>
      </c>
      <c r="AI192" s="105" t="str">
        <f>IF($AD192="","",HLOOKUP($AD192,'4.参照データ'!$B$5:$AD$14,10,FALSE)+AH192)</f>
        <v/>
      </c>
      <c r="AJ192" s="105" t="str">
        <f t="shared" si="90"/>
        <v/>
      </c>
      <c r="AK192" s="150" t="str">
        <f>IF($AD192="","",INDEX('3.洗い替え職務給表'!$B$6:$HW$56,MATCH('1.メイン'!$AG192,'3.洗い替え職務給表'!$B$6:$B$56,0),MATCH('1.メイン'!$AJ192,'3.洗い替え職務給表'!$B$6:$HW$6,0)))</f>
        <v/>
      </c>
      <c r="AL192" s="228" t="str">
        <f t="shared" si="91"/>
        <v/>
      </c>
      <c r="AM192" s="195" t="str">
        <f t="shared" si="83"/>
        <v/>
      </c>
      <c r="AN192" s="25" t="str">
        <f t="shared" si="92"/>
        <v/>
      </c>
      <c r="AO192" s="568"/>
      <c r="AP192" s="568"/>
      <c r="AQ192" s="66" t="str">
        <f t="shared" si="93"/>
        <v/>
      </c>
      <c r="AR192" s="66" t="str">
        <f>IF($C192="","",IF($AN192=$AQ192,"",IF(HLOOKUP($AQ192,'4.参照データ'!$B$5:$AD$14,4,FALSE)="",HLOOKUP($AQ192,'4.参照データ'!$B$5:$AD$14,5,FALSE),HLOOKUP($AQ192,'4.参照データ'!$B$5:$AD$14,4,FALSE))))</f>
        <v/>
      </c>
      <c r="AS192" s="66" t="str">
        <f t="shared" si="94"/>
        <v/>
      </c>
      <c r="AT192" s="27" t="str">
        <f>IF($AQ192="","",($AS192-HLOOKUP($AQ192,'4.参照データ'!$B$5:$AD$14,6,FALSE)))</f>
        <v/>
      </c>
      <c r="AU192" s="25" t="str">
        <f>IF($AQ192="","",IF($AO192="",$AG192,IF(ROUNDUP($AT192/HLOOKUP($AQ192,'4.参照データ'!$B$5:$AD$14,7,FALSE),0)&lt;=0,1,ROUNDUP($AT192/HLOOKUP($AQ192,'4.参照データ'!$B$5:$AD$14,7,FALSE),0)+1)))</f>
        <v/>
      </c>
      <c r="AV192" s="25" t="str">
        <f t="shared" si="95"/>
        <v/>
      </c>
      <c r="AW192" s="96" t="str">
        <f>IF($AQ192="","",($AV192-1)*HLOOKUP($AQ192,'4.参照データ'!$B$5:$AD$14,7,FALSE))</f>
        <v/>
      </c>
      <c r="AX192" s="27" t="str">
        <f t="shared" si="96"/>
        <v/>
      </c>
      <c r="AY192" s="25" t="str">
        <f>IF($AQ192="","",IF($AO192="",0,IF($AX192&lt;=0,0,ROUNDUP($AX192/HLOOKUP($AQ192,'4.参照データ'!$B$5:$AD$14,9,FALSE),0))))</f>
        <v/>
      </c>
      <c r="AZ192" s="25" t="str">
        <f t="shared" si="97"/>
        <v/>
      </c>
      <c r="BA192" s="25" t="str">
        <f t="shared" si="113"/>
        <v/>
      </c>
      <c r="BB192" s="25" t="str">
        <f>IF($AQ192="","",HLOOKUP($AQ192,'4.参照データ'!$B$5:$AD$14,8,FALSE)+1)</f>
        <v/>
      </c>
      <c r="BC192" s="25" t="str">
        <f>IF($AQ192="","",HLOOKUP($AQ192,'4.参照データ'!$B$5:$AD$14,10,FALSE)+BB192)</f>
        <v/>
      </c>
      <c r="BD192" s="25" t="str">
        <f t="shared" si="98"/>
        <v/>
      </c>
      <c r="BE192" s="25" t="str">
        <f t="shared" si="99"/>
        <v/>
      </c>
      <c r="BF192" s="25" t="str">
        <f t="shared" si="100"/>
        <v/>
      </c>
      <c r="BG192" s="25" t="str">
        <f t="shared" si="84"/>
        <v/>
      </c>
      <c r="BH192" s="28" t="str">
        <f>IF($AD192="","",INDEX('3.洗い替え職務給表'!$B$6:$HW$56,MATCH('1.メイン'!$BE192,'3.洗い替え職務給表'!$B$6:$B$56,0),MATCH('1.メイン'!$BG192,'3.洗い替え職務給表'!$B$6:$HW$6,0)))</f>
        <v/>
      </c>
      <c r="BI192" s="29" t="str">
        <f t="shared" si="85"/>
        <v/>
      </c>
      <c r="BJ192" s="563"/>
      <c r="BK192" s="563"/>
      <c r="BL192" s="563"/>
      <c r="BM192" s="563"/>
      <c r="BN192" s="563"/>
      <c r="BO192" s="563"/>
      <c r="BP192" s="59" t="str">
        <f t="shared" si="114"/>
        <v/>
      </c>
      <c r="BQ192" s="56" t="str">
        <f t="shared" si="86"/>
        <v/>
      </c>
      <c r="BR192" s="236" t="str">
        <f t="shared" si="87"/>
        <v/>
      </c>
    </row>
    <row r="193" spans="1:70" x14ac:dyDescent="0.15">
      <c r="A193" s="62" t="str">
        <f>IF(C193="","",COUNTA($C$10:C193))</f>
        <v/>
      </c>
      <c r="B193" s="559"/>
      <c r="C193" s="559"/>
      <c r="D193" s="569"/>
      <c r="E193" s="569" t="s">
        <v>72</v>
      </c>
      <c r="F193" s="569"/>
      <c r="G193" s="559"/>
      <c r="H193" s="569"/>
      <c r="I193" s="561"/>
      <c r="J193" s="561"/>
      <c r="K193" s="53" t="str">
        <f t="shared" si="101"/>
        <v/>
      </c>
      <c r="L193" s="53" t="str">
        <f t="shared" si="102"/>
        <v/>
      </c>
      <c r="M193" s="53" t="str">
        <f t="shared" si="103"/>
        <v/>
      </c>
      <c r="N193" s="53" t="str">
        <f t="shared" si="104"/>
        <v/>
      </c>
      <c r="O193" s="562" t="str">
        <f>IF(C193="","",VLOOKUP(K193,#REF!,2))</f>
        <v/>
      </c>
      <c r="P193" s="562"/>
      <c r="Q193" s="56" t="str">
        <f t="shared" si="105"/>
        <v/>
      </c>
      <c r="R193" s="563"/>
      <c r="S193" s="563"/>
      <c r="T193" s="563"/>
      <c r="U193" s="563"/>
      <c r="V193" s="563"/>
      <c r="W193" s="563"/>
      <c r="X193" s="59" t="str">
        <f t="shared" si="106"/>
        <v/>
      </c>
      <c r="Y193" s="236" t="str">
        <f t="shared" si="107"/>
        <v/>
      </c>
      <c r="Z193" s="230" t="str">
        <f t="shared" si="108"/>
        <v/>
      </c>
      <c r="AA193" s="104" t="str">
        <f t="shared" si="109"/>
        <v/>
      </c>
      <c r="AB193" s="104" t="str">
        <f t="shared" si="110"/>
        <v/>
      </c>
      <c r="AC193" s="104" t="str">
        <f t="shared" si="111"/>
        <v/>
      </c>
      <c r="AD193" s="109" t="str">
        <f t="shared" si="112"/>
        <v/>
      </c>
      <c r="AE193" s="564"/>
      <c r="AF193" s="105" t="str">
        <f t="shared" si="88"/>
        <v/>
      </c>
      <c r="AG193" s="105" t="str">
        <f t="shared" si="89"/>
        <v/>
      </c>
      <c r="AH193" s="105" t="str">
        <f>IF($AD193="","",HLOOKUP($AD193,'4.参照データ'!$B$5:$AD$14,8,FALSE)+1)</f>
        <v/>
      </c>
      <c r="AI193" s="105" t="str">
        <f>IF($AD193="","",HLOOKUP($AD193,'4.参照データ'!$B$5:$AD$14,10,FALSE)+AH193)</f>
        <v/>
      </c>
      <c r="AJ193" s="105" t="str">
        <f t="shared" si="90"/>
        <v/>
      </c>
      <c r="AK193" s="150" t="str">
        <f>IF($AD193="","",INDEX('3.洗い替え職務給表'!$B$6:$HW$56,MATCH('1.メイン'!$AG193,'3.洗い替え職務給表'!$B$6:$B$56,0),MATCH('1.メイン'!$AJ193,'3.洗い替え職務給表'!$B$6:$HW$6,0)))</f>
        <v/>
      </c>
      <c r="AL193" s="228" t="str">
        <f t="shared" si="91"/>
        <v/>
      </c>
      <c r="AM193" s="195" t="str">
        <f t="shared" si="83"/>
        <v/>
      </c>
      <c r="AN193" s="25" t="str">
        <f t="shared" si="92"/>
        <v/>
      </c>
      <c r="AO193" s="568"/>
      <c r="AP193" s="568"/>
      <c r="AQ193" s="66" t="str">
        <f t="shared" si="93"/>
        <v/>
      </c>
      <c r="AR193" s="66" t="str">
        <f>IF($C193="","",IF($AN193=$AQ193,"",IF(HLOOKUP($AQ193,'4.参照データ'!$B$5:$AD$14,4,FALSE)="",HLOOKUP($AQ193,'4.参照データ'!$B$5:$AD$14,5,FALSE),HLOOKUP($AQ193,'4.参照データ'!$B$5:$AD$14,4,FALSE))))</f>
        <v/>
      </c>
      <c r="AS193" s="66" t="str">
        <f t="shared" si="94"/>
        <v/>
      </c>
      <c r="AT193" s="27" t="str">
        <f>IF($AQ193="","",($AS193-HLOOKUP($AQ193,'4.参照データ'!$B$5:$AD$14,6,FALSE)))</f>
        <v/>
      </c>
      <c r="AU193" s="25" t="str">
        <f>IF($AQ193="","",IF($AO193="",$AG193,IF(ROUNDUP($AT193/HLOOKUP($AQ193,'4.参照データ'!$B$5:$AD$14,7,FALSE),0)&lt;=0,1,ROUNDUP($AT193/HLOOKUP($AQ193,'4.参照データ'!$B$5:$AD$14,7,FALSE),0)+1)))</f>
        <v/>
      </c>
      <c r="AV193" s="25" t="str">
        <f t="shared" si="95"/>
        <v/>
      </c>
      <c r="AW193" s="96" t="str">
        <f>IF($AQ193="","",($AV193-1)*HLOOKUP($AQ193,'4.参照データ'!$B$5:$AD$14,7,FALSE))</f>
        <v/>
      </c>
      <c r="AX193" s="27" t="str">
        <f t="shared" si="96"/>
        <v/>
      </c>
      <c r="AY193" s="25" t="str">
        <f>IF($AQ193="","",IF($AO193="",0,IF($AX193&lt;=0,0,ROUNDUP($AX193/HLOOKUP($AQ193,'4.参照データ'!$B$5:$AD$14,9,FALSE),0))))</f>
        <v/>
      </c>
      <c r="AZ193" s="25" t="str">
        <f t="shared" si="97"/>
        <v/>
      </c>
      <c r="BA193" s="25" t="str">
        <f t="shared" si="113"/>
        <v/>
      </c>
      <c r="BB193" s="25" t="str">
        <f>IF($AQ193="","",HLOOKUP($AQ193,'4.参照データ'!$B$5:$AD$14,8,FALSE)+1)</f>
        <v/>
      </c>
      <c r="BC193" s="25" t="str">
        <f>IF($AQ193="","",HLOOKUP($AQ193,'4.参照データ'!$B$5:$AD$14,10,FALSE)+BB193)</f>
        <v/>
      </c>
      <c r="BD193" s="25" t="str">
        <f t="shared" si="98"/>
        <v/>
      </c>
      <c r="BE193" s="25" t="str">
        <f t="shared" si="99"/>
        <v/>
      </c>
      <c r="BF193" s="25" t="str">
        <f t="shared" si="100"/>
        <v/>
      </c>
      <c r="BG193" s="25" t="str">
        <f t="shared" si="84"/>
        <v/>
      </c>
      <c r="BH193" s="28" t="str">
        <f>IF($AD193="","",INDEX('3.洗い替え職務給表'!$B$6:$HW$56,MATCH('1.メイン'!$BE193,'3.洗い替え職務給表'!$B$6:$B$56,0),MATCH('1.メイン'!$BG193,'3.洗い替え職務給表'!$B$6:$HW$6,0)))</f>
        <v/>
      </c>
      <c r="BI193" s="29" t="str">
        <f t="shared" si="85"/>
        <v/>
      </c>
      <c r="BJ193" s="563"/>
      <c r="BK193" s="563"/>
      <c r="BL193" s="563"/>
      <c r="BM193" s="563"/>
      <c r="BN193" s="563"/>
      <c r="BO193" s="563"/>
      <c r="BP193" s="59" t="str">
        <f t="shared" si="114"/>
        <v/>
      </c>
      <c r="BQ193" s="56" t="str">
        <f t="shared" si="86"/>
        <v/>
      </c>
      <c r="BR193" s="236" t="str">
        <f t="shared" si="87"/>
        <v/>
      </c>
    </row>
    <row r="194" spans="1:70" x14ac:dyDescent="0.15">
      <c r="A194" s="62" t="str">
        <f>IF(C194="","",COUNTA($C$10:C194))</f>
        <v/>
      </c>
      <c r="B194" s="559"/>
      <c r="C194" s="559"/>
      <c r="D194" s="569"/>
      <c r="E194" s="569" t="s">
        <v>72</v>
      </c>
      <c r="F194" s="569"/>
      <c r="G194" s="559"/>
      <c r="H194" s="569"/>
      <c r="I194" s="561"/>
      <c r="J194" s="561"/>
      <c r="K194" s="53" t="str">
        <f t="shared" si="101"/>
        <v/>
      </c>
      <c r="L194" s="53" t="str">
        <f t="shared" si="102"/>
        <v/>
      </c>
      <c r="M194" s="53" t="str">
        <f t="shared" si="103"/>
        <v/>
      </c>
      <c r="N194" s="53" t="str">
        <f t="shared" si="104"/>
        <v/>
      </c>
      <c r="O194" s="562" t="str">
        <f>IF(C194="","",VLOOKUP(K194,#REF!,2))</f>
        <v/>
      </c>
      <c r="P194" s="562"/>
      <c r="Q194" s="56" t="str">
        <f t="shared" si="105"/>
        <v/>
      </c>
      <c r="R194" s="563"/>
      <c r="S194" s="563"/>
      <c r="T194" s="563"/>
      <c r="U194" s="563"/>
      <c r="V194" s="563"/>
      <c r="W194" s="563"/>
      <c r="X194" s="59" t="str">
        <f t="shared" si="106"/>
        <v/>
      </c>
      <c r="Y194" s="236" t="str">
        <f t="shared" si="107"/>
        <v/>
      </c>
      <c r="Z194" s="230" t="str">
        <f t="shared" si="108"/>
        <v/>
      </c>
      <c r="AA194" s="104" t="str">
        <f t="shared" si="109"/>
        <v/>
      </c>
      <c r="AB194" s="104" t="str">
        <f t="shared" si="110"/>
        <v/>
      </c>
      <c r="AC194" s="104" t="str">
        <f t="shared" si="111"/>
        <v/>
      </c>
      <c r="AD194" s="109" t="str">
        <f t="shared" si="112"/>
        <v/>
      </c>
      <c r="AE194" s="564"/>
      <c r="AF194" s="105" t="str">
        <f t="shared" si="88"/>
        <v/>
      </c>
      <c r="AG194" s="105" t="str">
        <f t="shared" si="89"/>
        <v/>
      </c>
      <c r="AH194" s="105" t="str">
        <f>IF($AD194="","",HLOOKUP($AD194,'4.参照データ'!$B$5:$AD$14,8,FALSE)+1)</f>
        <v/>
      </c>
      <c r="AI194" s="105" t="str">
        <f>IF($AD194="","",HLOOKUP($AD194,'4.参照データ'!$B$5:$AD$14,10,FALSE)+AH194)</f>
        <v/>
      </c>
      <c r="AJ194" s="105" t="str">
        <f t="shared" si="90"/>
        <v/>
      </c>
      <c r="AK194" s="150" t="str">
        <f>IF($AD194="","",INDEX('3.洗い替え職務給表'!$B$6:$HW$56,MATCH('1.メイン'!$AG194,'3.洗い替え職務給表'!$B$6:$B$56,0),MATCH('1.メイン'!$AJ194,'3.洗い替え職務給表'!$B$6:$HW$6,0)))</f>
        <v/>
      </c>
      <c r="AL194" s="228" t="str">
        <f t="shared" si="91"/>
        <v/>
      </c>
      <c r="AM194" s="195" t="str">
        <f t="shared" si="83"/>
        <v/>
      </c>
      <c r="AN194" s="25" t="str">
        <f t="shared" si="92"/>
        <v/>
      </c>
      <c r="AO194" s="568"/>
      <c r="AP194" s="568"/>
      <c r="AQ194" s="66" t="str">
        <f t="shared" si="93"/>
        <v/>
      </c>
      <c r="AR194" s="66" t="str">
        <f>IF($C194="","",IF($AN194=$AQ194,"",IF(HLOOKUP($AQ194,'4.参照データ'!$B$5:$AD$14,4,FALSE)="",HLOOKUP($AQ194,'4.参照データ'!$B$5:$AD$14,5,FALSE),HLOOKUP($AQ194,'4.参照データ'!$B$5:$AD$14,4,FALSE))))</f>
        <v/>
      </c>
      <c r="AS194" s="66" t="str">
        <f t="shared" si="94"/>
        <v/>
      </c>
      <c r="AT194" s="27" t="str">
        <f>IF($AQ194="","",($AS194-HLOOKUP($AQ194,'4.参照データ'!$B$5:$AD$14,6,FALSE)))</f>
        <v/>
      </c>
      <c r="AU194" s="25" t="str">
        <f>IF($AQ194="","",IF($AO194="",$AG194,IF(ROUNDUP($AT194/HLOOKUP($AQ194,'4.参照データ'!$B$5:$AD$14,7,FALSE),0)&lt;=0,1,ROUNDUP($AT194/HLOOKUP($AQ194,'4.参照データ'!$B$5:$AD$14,7,FALSE),0)+1)))</f>
        <v/>
      </c>
      <c r="AV194" s="25" t="str">
        <f t="shared" si="95"/>
        <v/>
      </c>
      <c r="AW194" s="96" t="str">
        <f>IF($AQ194="","",($AV194-1)*HLOOKUP($AQ194,'4.参照データ'!$B$5:$AD$14,7,FALSE))</f>
        <v/>
      </c>
      <c r="AX194" s="27" t="str">
        <f t="shared" si="96"/>
        <v/>
      </c>
      <c r="AY194" s="25" t="str">
        <f>IF($AQ194="","",IF($AO194="",0,IF($AX194&lt;=0,0,ROUNDUP($AX194/HLOOKUP($AQ194,'4.参照データ'!$B$5:$AD$14,9,FALSE),0))))</f>
        <v/>
      </c>
      <c r="AZ194" s="25" t="str">
        <f t="shared" si="97"/>
        <v/>
      </c>
      <c r="BA194" s="25" t="str">
        <f t="shared" si="113"/>
        <v/>
      </c>
      <c r="BB194" s="25" t="str">
        <f>IF($AQ194="","",HLOOKUP($AQ194,'4.参照データ'!$B$5:$AD$14,8,FALSE)+1)</f>
        <v/>
      </c>
      <c r="BC194" s="25" t="str">
        <f>IF($AQ194="","",HLOOKUP($AQ194,'4.参照データ'!$B$5:$AD$14,10,FALSE)+BB194)</f>
        <v/>
      </c>
      <c r="BD194" s="25" t="str">
        <f t="shared" si="98"/>
        <v/>
      </c>
      <c r="BE194" s="25" t="str">
        <f t="shared" si="99"/>
        <v/>
      </c>
      <c r="BF194" s="25" t="str">
        <f t="shared" si="100"/>
        <v/>
      </c>
      <c r="BG194" s="25" t="str">
        <f t="shared" si="84"/>
        <v/>
      </c>
      <c r="BH194" s="28" t="str">
        <f>IF($AD194="","",INDEX('3.洗い替え職務給表'!$B$6:$HW$56,MATCH('1.メイン'!$BE194,'3.洗い替え職務給表'!$B$6:$B$56,0),MATCH('1.メイン'!$BG194,'3.洗い替え職務給表'!$B$6:$HW$6,0)))</f>
        <v/>
      </c>
      <c r="BI194" s="29" t="str">
        <f t="shared" si="85"/>
        <v/>
      </c>
      <c r="BJ194" s="563"/>
      <c r="BK194" s="563"/>
      <c r="BL194" s="563"/>
      <c r="BM194" s="563"/>
      <c r="BN194" s="563"/>
      <c r="BO194" s="563"/>
      <c r="BP194" s="59" t="str">
        <f t="shared" si="114"/>
        <v/>
      </c>
      <c r="BQ194" s="56" t="str">
        <f t="shared" si="86"/>
        <v/>
      </c>
      <c r="BR194" s="236" t="str">
        <f t="shared" si="87"/>
        <v/>
      </c>
    </row>
    <row r="195" spans="1:70" x14ac:dyDescent="0.15">
      <c r="A195" s="62" t="str">
        <f>IF(C195="","",COUNTA($C$10:C195))</f>
        <v/>
      </c>
      <c r="B195" s="559"/>
      <c r="C195" s="559"/>
      <c r="D195" s="569"/>
      <c r="E195" s="569" t="s">
        <v>72</v>
      </c>
      <c r="F195" s="569"/>
      <c r="G195" s="559"/>
      <c r="H195" s="569"/>
      <c r="I195" s="561"/>
      <c r="J195" s="561"/>
      <c r="K195" s="53" t="str">
        <f t="shared" si="101"/>
        <v/>
      </c>
      <c r="L195" s="53" t="str">
        <f t="shared" si="102"/>
        <v/>
      </c>
      <c r="M195" s="53" t="str">
        <f t="shared" si="103"/>
        <v/>
      </c>
      <c r="N195" s="53" t="str">
        <f t="shared" si="104"/>
        <v/>
      </c>
      <c r="O195" s="562" t="str">
        <f>IF(C195="","",VLOOKUP(K195,#REF!,2))</f>
        <v/>
      </c>
      <c r="P195" s="562"/>
      <c r="Q195" s="56" t="str">
        <f t="shared" si="105"/>
        <v/>
      </c>
      <c r="R195" s="563"/>
      <c r="S195" s="563"/>
      <c r="T195" s="563"/>
      <c r="U195" s="563"/>
      <c r="V195" s="563"/>
      <c r="W195" s="563"/>
      <c r="X195" s="59" t="str">
        <f t="shared" si="106"/>
        <v/>
      </c>
      <c r="Y195" s="236" t="str">
        <f t="shared" si="107"/>
        <v/>
      </c>
      <c r="Z195" s="230" t="str">
        <f t="shared" si="108"/>
        <v/>
      </c>
      <c r="AA195" s="104" t="str">
        <f t="shared" si="109"/>
        <v/>
      </c>
      <c r="AB195" s="104" t="str">
        <f t="shared" si="110"/>
        <v/>
      </c>
      <c r="AC195" s="104" t="str">
        <f t="shared" si="111"/>
        <v/>
      </c>
      <c r="AD195" s="109" t="str">
        <f t="shared" si="112"/>
        <v/>
      </c>
      <c r="AE195" s="564"/>
      <c r="AF195" s="105" t="str">
        <f t="shared" si="88"/>
        <v/>
      </c>
      <c r="AG195" s="105" t="str">
        <f t="shared" si="89"/>
        <v/>
      </c>
      <c r="AH195" s="105" t="str">
        <f>IF($AD195="","",HLOOKUP($AD195,'4.参照データ'!$B$5:$AD$14,8,FALSE)+1)</f>
        <v/>
      </c>
      <c r="AI195" s="105" t="str">
        <f>IF($AD195="","",HLOOKUP($AD195,'4.参照データ'!$B$5:$AD$14,10,FALSE)+AH195)</f>
        <v/>
      </c>
      <c r="AJ195" s="105" t="str">
        <f t="shared" si="90"/>
        <v/>
      </c>
      <c r="AK195" s="150" t="str">
        <f>IF($AD195="","",INDEX('3.洗い替え職務給表'!$B$6:$HW$56,MATCH('1.メイン'!$AG195,'3.洗い替え職務給表'!$B$6:$B$56,0),MATCH('1.メイン'!$AJ195,'3.洗い替え職務給表'!$B$6:$HW$6,0)))</f>
        <v/>
      </c>
      <c r="AL195" s="152" t="str">
        <f t="shared" si="91"/>
        <v/>
      </c>
      <c r="AM195" s="36" t="str">
        <f t="shared" si="83"/>
        <v/>
      </c>
      <c r="AN195" s="25" t="str">
        <f t="shared" si="92"/>
        <v/>
      </c>
      <c r="AO195" s="568"/>
      <c r="AP195" s="568"/>
      <c r="AQ195" s="66" t="str">
        <f t="shared" si="93"/>
        <v/>
      </c>
      <c r="AR195" s="66" t="str">
        <f>IF($C195="","",IF($AN195=$AQ195,"",IF(HLOOKUP($AQ195,'4.参照データ'!$B$5:$AD$14,4,FALSE)="",HLOOKUP($AQ195,'4.参照データ'!$B$5:$AD$14,5,FALSE),HLOOKUP($AQ195,'4.参照データ'!$B$5:$AD$14,4,FALSE))))</f>
        <v/>
      </c>
      <c r="AS195" s="66" t="str">
        <f t="shared" si="94"/>
        <v/>
      </c>
      <c r="AT195" s="27" t="str">
        <f>IF($AQ195="","",($AS195-HLOOKUP($AQ195,'4.参照データ'!$B$5:$AD$14,6,FALSE)))</f>
        <v/>
      </c>
      <c r="AU195" s="25" t="str">
        <f>IF($AQ195="","",IF($AO195="",$AG195,IF(ROUNDUP($AT195/HLOOKUP($AQ195,'4.参照データ'!$B$5:$AD$14,7,FALSE),0)&lt;=0,1,ROUNDUP($AT195/HLOOKUP($AQ195,'4.参照データ'!$B$5:$AD$14,7,FALSE),0)+1)))</f>
        <v/>
      </c>
      <c r="AV195" s="25" t="str">
        <f t="shared" si="95"/>
        <v/>
      </c>
      <c r="AW195" s="96" t="str">
        <f>IF($AQ195="","",($AV195-1)*HLOOKUP($AQ195,'4.参照データ'!$B$5:$AD$14,7,FALSE))</f>
        <v/>
      </c>
      <c r="AX195" s="27" t="str">
        <f t="shared" si="96"/>
        <v/>
      </c>
      <c r="AY195" s="25" t="str">
        <f>IF($AQ195="","",IF($AO195="",0,IF($AX195&lt;=0,0,ROUNDUP($AX195/HLOOKUP($AQ195,'4.参照データ'!$B$5:$AD$14,9,FALSE),0))))</f>
        <v/>
      </c>
      <c r="AZ195" s="25" t="str">
        <f t="shared" si="97"/>
        <v/>
      </c>
      <c r="BA195" s="25" t="str">
        <f t="shared" si="113"/>
        <v/>
      </c>
      <c r="BB195" s="25" t="str">
        <f>IF($AQ195="","",HLOOKUP($AQ195,'4.参照データ'!$B$5:$AD$14,8,FALSE)+1)</f>
        <v/>
      </c>
      <c r="BC195" s="25" t="str">
        <f>IF($AQ195="","",HLOOKUP($AQ195,'4.参照データ'!$B$5:$AD$14,10,FALSE)+BB195)</f>
        <v/>
      </c>
      <c r="BD195" s="25" t="str">
        <f t="shared" si="98"/>
        <v/>
      </c>
      <c r="BE195" s="25" t="str">
        <f t="shared" si="99"/>
        <v/>
      </c>
      <c r="BF195" s="25" t="str">
        <f t="shared" si="100"/>
        <v/>
      </c>
      <c r="BG195" s="25" t="str">
        <f t="shared" si="84"/>
        <v/>
      </c>
      <c r="BH195" s="28" t="str">
        <f>IF($AD195="","",INDEX('3.洗い替え職務給表'!$B$6:$HW$56,MATCH('1.メイン'!$BE195,'3.洗い替え職務給表'!$B$6:$B$56,0),MATCH('1.メイン'!$BG195,'3.洗い替え職務給表'!$B$6:$HW$6,0)))</f>
        <v/>
      </c>
      <c r="BI195" s="29" t="str">
        <f t="shared" si="85"/>
        <v/>
      </c>
      <c r="BJ195" s="563"/>
      <c r="BK195" s="563"/>
      <c r="BL195" s="563"/>
      <c r="BM195" s="563"/>
      <c r="BN195" s="563"/>
      <c r="BO195" s="563"/>
      <c r="BP195" s="59" t="str">
        <f t="shared" si="114"/>
        <v/>
      </c>
      <c r="BQ195" s="56" t="str">
        <f t="shared" si="86"/>
        <v/>
      </c>
      <c r="BR195" s="236" t="str">
        <f t="shared" si="87"/>
        <v/>
      </c>
    </row>
    <row r="196" spans="1:70" x14ac:dyDescent="0.15">
      <c r="A196" s="62" t="str">
        <f>IF(C196="","",COUNTA($C$10:C196))</f>
        <v/>
      </c>
      <c r="B196" s="559"/>
      <c r="C196" s="559"/>
      <c r="D196" s="569"/>
      <c r="E196" s="569" t="s">
        <v>72</v>
      </c>
      <c r="F196" s="569"/>
      <c r="G196" s="559"/>
      <c r="H196" s="569"/>
      <c r="I196" s="561"/>
      <c r="J196" s="561"/>
      <c r="K196" s="53" t="str">
        <f t="shared" si="101"/>
        <v/>
      </c>
      <c r="L196" s="53" t="str">
        <f t="shared" si="102"/>
        <v/>
      </c>
      <c r="M196" s="53" t="str">
        <f t="shared" si="103"/>
        <v/>
      </c>
      <c r="N196" s="53" t="str">
        <f t="shared" si="104"/>
        <v/>
      </c>
      <c r="O196" s="562" t="str">
        <f>IF(C196="","",VLOOKUP(K196,#REF!,2))</f>
        <v/>
      </c>
      <c r="P196" s="562"/>
      <c r="Q196" s="56" t="str">
        <f t="shared" si="105"/>
        <v/>
      </c>
      <c r="R196" s="563"/>
      <c r="S196" s="563"/>
      <c r="T196" s="563"/>
      <c r="U196" s="563"/>
      <c r="V196" s="563"/>
      <c r="W196" s="563"/>
      <c r="X196" s="59" t="str">
        <f t="shared" si="106"/>
        <v/>
      </c>
      <c r="Y196" s="236" t="str">
        <f t="shared" si="107"/>
        <v/>
      </c>
      <c r="Z196" s="230" t="str">
        <f t="shared" si="108"/>
        <v/>
      </c>
      <c r="AA196" s="104" t="str">
        <f t="shared" si="109"/>
        <v/>
      </c>
      <c r="AB196" s="104" t="str">
        <f t="shared" si="110"/>
        <v/>
      </c>
      <c r="AC196" s="104" t="str">
        <f t="shared" si="111"/>
        <v/>
      </c>
      <c r="AD196" s="109" t="str">
        <f t="shared" si="112"/>
        <v/>
      </c>
      <c r="AE196" s="564"/>
      <c r="AF196" s="105" t="str">
        <f t="shared" si="88"/>
        <v/>
      </c>
      <c r="AG196" s="105" t="str">
        <f t="shared" si="89"/>
        <v/>
      </c>
      <c r="AH196" s="105" t="str">
        <f>IF($AD196="","",HLOOKUP($AD196,'4.参照データ'!$B$5:$AD$14,8,FALSE)+1)</f>
        <v/>
      </c>
      <c r="AI196" s="105" t="str">
        <f>IF($AD196="","",HLOOKUP($AD196,'4.参照データ'!$B$5:$AD$14,10,FALSE)+AH196)</f>
        <v/>
      </c>
      <c r="AJ196" s="105" t="str">
        <f t="shared" si="90"/>
        <v/>
      </c>
      <c r="AK196" s="150" t="str">
        <f>IF($AD196="","",INDEX('3.洗い替え職務給表'!$B$6:$HW$56,MATCH('1.メイン'!$AG196,'3.洗い替え職務給表'!$B$6:$B$56,0),MATCH('1.メイン'!$AJ196,'3.洗い替え職務給表'!$B$6:$HW$6,0)))</f>
        <v/>
      </c>
      <c r="AL196" s="152" t="str">
        <f t="shared" si="91"/>
        <v/>
      </c>
      <c r="AM196" s="36" t="str">
        <f t="shared" si="83"/>
        <v/>
      </c>
      <c r="AN196" s="25" t="str">
        <f t="shared" si="92"/>
        <v/>
      </c>
      <c r="AO196" s="568"/>
      <c r="AP196" s="568"/>
      <c r="AQ196" s="66" t="str">
        <f t="shared" si="93"/>
        <v/>
      </c>
      <c r="AR196" s="66" t="str">
        <f>IF($C196="","",IF($AN196=$AQ196,"",IF(HLOOKUP($AQ196,'4.参照データ'!$B$5:$AD$14,4,FALSE)="",HLOOKUP($AQ196,'4.参照データ'!$B$5:$AD$14,5,FALSE),HLOOKUP($AQ196,'4.参照データ'!$B$5:$AD$14,4,FALSE))))</f>
        <v/>
      </c>
      <c r="AS196" s="66" t="str">
        <f t="shared" si="94"/>
        <v/>
      </c>
      <c r="AT196" s="27" t="str">
        <f>IF($AQ196="","",($AS196-HLOOKUP($AQ196,'4.参照データ'!$B$5:$AD$14,6,FALSE)))</f>
        <v/>
      </c>
      <c r="AU196" s="25" t="str">
        <f>IF($AQ196="","",IF($AO196="",$AG196,IF(ROUNDUP($AT196/HLOOKUP($AQ196,'4.参照データ'!$B$5:$AD$14,7,FALSE),0)&lt;=0,1,ROUNDUP($AT196/HLOOKUP($AQ196,'4.参照データ'!$B$5:$AD$14,7,FALSE),0)+1)))</f>
        <v/>
      </c>
      <c r="AV196" s="25" t="str">
        <f t="shared" si="95"/>
        <v/>
      </c>
      <c r="AW196" s="96" t="str">
        <f>IF($AQ196="","",($AV196-1)*HLOOKUP($AQ196,'4.参照データ'!$B$5:$AD$14,7,FALSE))</f>
        <v/>
      </c>
      <c r="AX196" s="27" t="str">
        <f t="shared" si="96"/>
        <v/>
      </c>
      <c r="AY196" s="25" t="str">
        <f>IF($AQ196="","",IF($AO196="",0,IF($AX196&lt;=0,0,ROUNDUP($AX196/HLOOKUP($AQ196,'4.参照データ'!$B$5:$AD$14,9,FALSE),0))))</f>
        <v/>
      </c>
      <c r="AZ196" s="25" t="str">
        <f t="shared" si="97"/>
        <v/>
      </c>
      <c r="BA196" s="25" t="str">
        <f t="shared" si="113"/>
        <v/>
      </c>
      <c r="BB196" s="25" t="str">
        <f>IF($AQ196="","",HLOOKUP($AQ196,'4.参照データ'!$B$5:$AD$14,8,FALSE)+1)</f>
        <v/>
      </c>
      <c r="BC196" s="25" t="str">
        <f>IF($AQ196="","",HLOOKUP($AQ196,'4.参照データ'!$B$5:$AD$14,10,FALSE)+BB196)</f>
        <v/>
      </c>
      <c r="BD196" s="25" t="str">
        <f t="shared" si="98"/>
        <v/>
      </c>
      <c r="BE196" s="25" t="str">
        <f t="shared" si="99"/>
        <v/>
      </c>
      <c r="BF196" s="25" t="str">
        <f t="shared" si="100"/>
        <v/>
      </c>
      <c r="BG196" s="25" t="str">
        <f t="shared" si="84"/>
        <v/>
      </c>
      <c r="BH196" s="28" t="str">
        <f>IF($AD196="","",INDEX('3.洗い替え職務給表'!$B$6:$HW$56,MATCH('1.メイン'!$BE196,'3.洗い替え職務給表'!$B$6:$B$56,0),MATCH('1.メイン'!$BG196,'3.洗い替え職務給表'!$B$6:$HW$6,0)))</f>
        <v/>
      </c>
      <c r="BI196" s="29" t="str">
        <f t="shared" si="85"/>
        <v/>
      </c>
      <c r="BJ196" s="563"/>
      <c r="BK196" s="563"/>
      <c r="BL196" s="563"/>
      <c r="BM196" s="563"/>
      <c r="BN196" s="563"/>
      <c r="BO196" s="563"/>
      <c r="BP196" s="59" t="str">
        <f t="shared" si="114"/>
        <v/>
      </c>
      <c r="BQ196" s="56" t="str">
        <f t="shared" si="86"/>
        <v/>
      </c>
      <c r="BR196" s="236" t="str">
        <f t="shared" si="87"/>
        <v/>
      </c>
    </row>
    <row r="197" spans="1:70" x14ac:dyDescent="0.15">
      <c r="A197" s="62" t="str">
        <f>IF(C197="","",COUNTA($C$10:C197))</f>
        <v/>
      </c>
      <c r="B197" s="559"/>
      <c r="C197" s="559"/>
      <c r="D197" s="569"/>
      <c r="E197" s="569" t="s">
        <v>72</v>
      </c>
      <c r="F197" s="569"/>
      <c r="G197" s="559"/>
      <c r="H197" s="569"/>
      <c r="I197" s="561"/>
      <c r="J197" s="561"/>
      <c r="K197" s="53" t="str">
        <f t="shared" ref="K197:K209" si="115">IF(I197="","",DATEDIF(I197-1,$K$6,"Y"))</f>
        <v/>
      </c>
      <c r="L197" s="53" t="str">
        <f t="shared" ref="L197:L209" si="116">IF(I197="","",DATEDIF(I197-1,$K$6,"YM"))</f>
        <v/>
      </c>
      <c r="M197" s="53" t="str">
        <f t="shared" ref="M197:M209" si="117">IF(J197="","",DATEDIF(J197-1,$K$6,"Y"))</f>
        <v/>
      </c>
      <c r="N197" s="53" t="str">
        <f t="shared" ref="N197:N209" si="118">IF(J197="","",DATEDIF(J197-1,$K$6,"YM"))</f>
        <v/>
      </c>
      <c r="O197" s="562" t="str">
        <f>IF(C197="","",VLOOKUP(K197,#REF!,2))</f>
        <v/>
      </c>
      <c r="P197" s="562"/>
      <c r="Q197" s="56" t="str">
        <f t="shared" si="105"/>
        <v/>
      </c>
      <c r="R197" s="563"/>
      <c r="S197" s="563"/>
      <c r="T197" s="563"/>
      <c r="U197" s="563"/>
      <c r="V197" s="563"/>
      <c r="W197" s="563"/>
      <c r="X197" s="59" t="str">
        <f t="shared" si="106"/>
        <v/>
      </c>
      <c r="Y197" s="236" t="str">
        <f t="shared" si="107"/>
        <v/>
      </c>
      <c r="Z197" s="230" t="str">
        <f t="shared" si="108"/>
        <v/>
      </c>
      <c r="AA197" s="104" t="str">
        <f t="shared" si="109"/>
        <v/>
      </c>
      <c r="AB197" s="104" t="str">
        <f t="shared" si="110"/>
        <v/>
      </c>
      <c r="AC197" s="104" t="str">
        <f t="shared" si="111"/>
        <v/>
      </c>
      <c r="AD197" s="109" t="str">
        <f t="shared" si="112"/>
        <v/>
      </c>
      <c r="AE197" s="564"/>
      <c r="AF197" s="105" t="str">
        <f t="shared" si="88"/>
        <v/>
      </c>
      <c r="AG197" s="105" t="str">
        <f t="shared" si="89"/>
        <v/>
      </c>
      <c r="AH197" s="105" t="str">
        <f>IF($AD197="","",HLOOKUP($AD197,'4.参照データ'!$B$5:$AD$14,8,FALSE)+1)</f>
        <v/>
      </c>
      <c r="AI197" s="105" t="str">
        <f>IF($AD197="","",HLOOKUP($AD197,'4.参照データ'!$B$5:$AD$14,10,FALSE)+AH197)</f>
        <v/>
      </c>
      <c r="AJ197" s="105" t="str">
        <f t="shared" si="90"/>
        <v/>
      </c>
      <c r="AK197" s="150" t="str">
        <f>IF($AD197="","",INDEX('3.洗い替え職務給表'!$B$6:$HW$56,MATCH('1.メイン'!$AG197,'3.洗い替え職務給表'!$B$6:$B$56,0),MATCH('1.メイン'!$AJ197,'3.洗い替え職務給表'!$B$6:$HW$6,0)))</f>
        <v/>
      </c>
      <c r="AL197" s="152" t="str">
        <f t="shared" si="91"/>
        <v/>
      </c>
      <c r="AM197" s="36" t="str">
        <f t="shared" si="83"/>
        <v/>
      </c>
      <c r="AN197" s="25" t="str">
        <f t="shared" si="92"/>
        <v/>
      </c>
      <c r="AO197" s="568"/>
      <c r="AP197" s="568"/>
      <c r="AQ197" s="66" t="str">
        <f t="shared" si="93"/>
        <v/>
      </c>
      <c r="AR197" s="66" t="str">
        <f>IF($C197="","",IF($AN197=$AQ197,"",IF(HLOOKUP($AQ197,'4.参照データ'!$B$5:$AD$14,4,FALSE)="",HLOOKUP($AQ197,'4.参照データ'!$B$5:$AD$14,5,FALSE),HLOOKUP($AQ197,'4.参照データ'!$B$5:$AD$14,4,FALSE))))</f>
        <v/>
      </c>
      <c r="AS197" s="66" t="str">
        <f t="shared" si="94"/>
        <v/>
      </c>
      <c r="AT197" s="27" t="str">
        <f>IF($AQ197="","",($AS197-HLOOKUP($AQ197,'4.参照データ'!$B$5:$AD$14,6,FALSE)))</f>
        <v/>
      </c>
      <c r="AU197" s="25" t="str">
        <f>IF($AQ197="","",IF($AO197="",$AG197,IF(ROUNDUP($AT197/HLOOKUP($AQ197,'4.参照データ'!$B$5:$AD$14,7,FALSE),0)&lt;=0,1,ROUNDUP($AT197/HLOOKUP($AQ197,'4.参照データ'!$B$5:$AD$14,7,FALSE),0)+1)))</f>
        <v/>
      </c>
      <c r="AV197" s="25" t="str">
        <f t="shared" si="95"/>
        <v/>
      </c>
      <c r="AW197" s="96" t="str">
        <f>IF($AQ197="","",($AV197-1)*HLOOKUP($AQ197,'4.参照データ'!$B$5:$AD$14,7,FALSE))</f>
        <v/>
      </c>
      <c r="AX197" s="27" t="str">
        <f t="shared" si="96"/>
        <v/>
      </c>
      <c r="AY197" s="25" t="str">
        <f>IF($AQ197="","",IF($AO197="",0,IF($AX197&lt;=0,0,ROUNDUP($AX197/HLOOKUP($AQ197,'4.参照データ'!$B$5:$AD$14,9,FALSE),0))))</f>
        <v/>
      </c>
      <c r="AZ197" s="25" t="str">
        <f t="shared" si="97"/>
        <v/>
      </c>
      <c r="BA197" s="25" t="str">
        <f t="shared" si="113"/>
        <v/>
      </c>
      <c r="BB197" s="25" t="str">
        <f>IF($AQ197="","",HLOOKUP($AQ197,'4.参照データ'!$B$5:$AD$14,8,FALSE)+1)</f>
        <v/>
      </c>
      <c r="BC197" s="25" t="str">
        <f>IF($AQ197="","",HLOOKUP($AQ197,'4.参照データ'!$B$5:$AD$14,10,FALSE)+BB197)</f>
        <v/>
      </c>
      <c r="BD197" s="25" t="str">
        <f t="shared" si="98"/>
        <v/>
      </c>
      <c r="BE197" s="25" t="str">
        <f t="shared" si="99"/>
        <v/>
      </c>
      <c r="BF197" s="25" t="str">
        <f t="shared" si="100"/>
        <v/>
      </c>
      <c r="BG197" s="25" t="str">
        <f t="shared" si="84"/>
        <v/>
      </c>
      <c r="BH197" s="28" t="str">
        <f>IF($AD197="","",INDEX('3.洗い替え職務給表'!$B$6:$HW$56,MATCH('1.メイン'!$BE197,'3.洗い替え職務給表'!$B$6:$B$56,0),MATCH('1.メイン'!$BG197,'3.洗い替え職務給表'!$B$6:$HW$6,0)))</f>
        <v/>
      </c>
      <c r="BI197" s="29" t="str">
        <f t="shared" si="85"/>
        <v/>
      </c>
      <c r="BJ197" s="563"/>
      <c r="BK197" s="563"/>
      <c r="BL197" s="563"/>
      <c r="BM197" s="563"/>
      <c r="BN197" s="563"/>
      <c r="BO197" s="563"/>
      <c r="BP197" s="59" t="str">
        <f t="shared" si="114"/>
        <v/>
      </c>
      <c r="BQ197" s="56" t="str">
        <f t="shared" si="86"/>
        <v/>
      </c>
      <c r="BR197" s="236" t="str">
        <f t="shared" si="87"/>
        <v/>
      </c>
    </row>
    <row r="198" spans="1:70" x14ac:dyDescent="0.15">
      <c r="A198" s="62" t="str">
        <f>IF(C198="","",COUNTA($C$10:C198))</f>
        <v/>
      </c>
      <c r="B198" s="559"/>
      <c r="C198" s="559"/>
      <c r="D198" s="569"/>
      <c r="E198" s="569"/>
      <c r="F198" s="569"/>
      <c r="G198" s="559"/>
      <c r="H198" s="569"/>
      <c r="I198" s="561"/>
      <c r="J198" s="561"/>
      <c r="K198" s="53" t="str">
        <f t="shared" si="115"/>
        <v/>
      </c>
      <c r="L198" s="53" t="str">
        <f t="shared" si="116"/>
        <v/>
      </c>
      <c r="M198" s="53" t="str">
        <f t="shared" si="117"/>
        <v/>
      </c>
      <c r="N198" s="53" t="str">
        <f t="shared" si="118"/>
        <v/>
      </c>
      <c r="O198" s="562" t="str">
        <f>IF(C198="","",VLOOKUP(K198,#REF!,2))</f>
        <v/>
      </c>
      <c r="P198" s="562"/>
      <c r="Q198" s="56" t="str">
        <f t="shared" si="105"/>
        <v/>
      </c>
      <c r="R198" s="563"/>
      <c r="S198" s="563"/>
      <c r="T198" s="563"/>
      <c r="U198" s="563"/>
      <c r="V198" s="563"/>
      <c r="W198" s="563"/>
      <c r="X198" s="59" t="str">
        <f t="shared" si="106"/>
        <v/>
      </c>
      <c r="Y198" s="236" t="str">
        <f t="shared" si="107"/>
        <v/>
      </c>
      <c r="Z198" s="230" t="str">
        <f t="shared" si="108"/>
        <v/>
      </c>
      <c r="AA198" s="104" t="str">
        <f t="shared" si="109"/>
        <v/>
      </c>
      <c r="AB198" s="104" t="str">
        <f t="shared" si="110"/>
        <v/>
      </c>
      <c r="AC198" s="104" t="str">
        <f t="shared" si="111"/>
        <v/>
      </c>
      <c r="AD198" s="109" t="str">
        <f t="shared" si="112"/>
        <v/>
      </c>
      <c r="AE198" s="564"/>
      <c r="AF198" s="105" t="str">
        <f t="shared" si="88"/>
        <v/>
      </c>
      <c r="AG198" s="105" t="str">
        <f t="shared" si="89"/>
        <v/>
      </c>
      <c r="AH198" s="105" t="str">
        <f>IF($AD198="","",HLOOKUP($AD198,'4.参照データ'!$B$5:$AD$14,8,FALSE)+1)</f>
        <v/>
      </c>
      <c r="AI198" s="105" t="str">
        <f>IF($AD198="","",HLOOKUP($AD198,'4.参照データ'!$B$5:$AD$14,10,FALSE)+AH198)</f>
        <v/>
      </c>
      <c r="AJ198" s="105" t="str">
        <f t="shared" si="90"/>
        <v/>
      </c>
      <c r="AK198" s="150" t="str">
        <f>IF($AD198="","",INDEX('3.洗い替え職務給表'!$B$6:$HW$56,MATCH('1.メイン'!$AG198,'3.洗い替え職務給表'!$B$6:$B$56,0),MATCH('1.メイン'!$AJ198,'3.洗い替え職務給表'!$B$6:$HW$6,0)))</f>
        <v/>
      </c>
      <c r="AL198" s="152" t="str">
        <f t="shared" si="91"/>
        <v/>
      </c>
      <c r="AM198" s="36" t="str">
        <f t="shared" si="83"/>
        <v/>
      </c>
      <c r="AN198" s="25" t="str">
        <f t="shared" si="92"/>
        <v/>
      </c>
      <c r="AO198" s="568"/>
      <c r="AP198" s="568"/>
      <c r="AQ198" s="66" t="str">
        <f t="shared" si="93"/>
        <v/>
      </c>
      <c r="AR198" s="66" t="str">
        <f>IF($C198="","",IF($AN198=$AQ198,"",IF(HLOOKUP($AQ198,'4.参照データ'!$B$5:$AD$14,4,FALSE)="",HLOOKUP($AQ198,'4.参照データ'!$B$5:$AD$14,5,FALSE),HLOOKUP($AQ198,'4.参照データ'!$B$5:$AD$14,4,FALSE))))</f>
        <v/>
      </c>
      <c r="AS198" s="66" t="str">
        <f t="shared" si="94"/>
        <v/>
      </c>
      <c r="AT198" s="27" t="str">
        <f>IF($AQ198="","",($AS198-HLOOKUP($AQ198,'4.参照データ'!$B$5:$AD$14,6,FALSE)))</f>
        <v/>
      </c>
      <c r="AU198" s="25" t="str">
        <f>IF($AQ198="","",IF($AO198="",$AG198,IF(ROUNDUP($AT198/HLOOKUP($AQ198,'4.参照データ'!$B$5:$AD$14,7,FALSE),0)&lt;=0,1,ROUNDUP($AT198/HLOOKUP($AQ198,'4.参照データ'!$B$5:$AD$14,7,FALSE),0)+1)))</f>
        <v/>
      </c>
      <c r="AV198" s="25" t="str">
        <f t="shared" si="95"/>
        <v/>
      </c>
      <c r="AW198" s="96" t="str">
        <f>IF($AQ198="","",($AV198-1)*HLOOKUP($AQ198,'4.参照データ'!$B$5:$AD$14,7,FALSE))</f>
        <v/>
      </c>
      <c r="AX198" s="27" t="str">
        <f t="shared" si="96"/>
        <v/>
      </c>
      <c r="AY198" s="25" t="str">
        <f>IF($AQ198="","",IF($AO198="",0,IF($AX198&lt;=0,0,ROUNDUP($AX198/HLOOKUP($AQ198,'4.参照データ'!$B$5:$AD$14,9,FALSE),0))))</f>
        <v/>
      </c>
      <c r="AZ198" s="25" t="str">
        <f t="shared" si="97"/>
        <v/>
      </c>
      <c r="BA198" s="25" t="str">
        <f t="shared" si="113"/>
        <v/>
      </c>
      <c r="BB198" s="25" t="str">
        <f>IF($AQ198="","",HLOOKUP($AQ198,'4.参照データ'!$B$5:$AD$14,8,FALSE)+1)</f>
        <v/>
      </c>
      <c r="BC198" s="25" t="str">
        <f>IF($AQ198="","",HLOOKUP($AQ198,'4.参照データ'!$B$5:$AD$14,10,FALSE)+BB198)</f>
        <v/>
      </c>
      <c r="BD198" s="25" t="str">
        <f t="shared" si="98"/>
        <v/>
      </c>
      <c r="BE198" s="25" t="str">
        <f t="shared" si="99"/>
        <v/>
      </c>
      <c r="BF198" s="25" t="str">
        <f t="shared" si="100"/>
        <v/>
      </c>
      <c r="BG198" s="25" t="str">
        <f t="shared" si="84"/>
        <v/>
      </c>
      <c r="BH198" s="28" t="str">
        <f>IF($AD198="","",INDEX('3.洗い替え職務給表'!$B$6:$HW$56,MATCH('1.メイン'!$BE198,'3.洗い替え職務給表'!$B$6:$B$56,0),MATCH('1.メイン'!$BG198,'3.洗い替え職務給表'!$B$6:$HW$6,0)))</f>
        <v/>
      </c>
      <c r="BI198" s="29" t="str">
        <f t="shared" si="85"/>
        <v/>
      </c>
      <c r="BJ198" s="563"/>
      <c r="BK198" s="563"/>
      <c r="BL198" s="563"/>
      <c r="BM198" s="563"/>
      <c r="BN198" s="563"/>
      <c r="BO198" s="563"/>
      <c r="BP198" s="59" t="str">
        <f t="shared" si="114"/>
        <v/>
      </c>
      <c r="BQ198" s="56" t="str">
        <f t="shared" si="86"/>
        <v/>
      </c>
      <c r="BR198" s="236" t="str">
        <f t="shared" si="87"/>
        <v/>
      </c>
    </row>
    <row r="199" spans="1:70" x14ac:dyDescent="0.15">
      <c r="A199" s="62" t="str">
        <f>IF(C199="","",COUNTA($C$10:C199))</f>
        <v/>
      </c>
      <c r="B199" s="559"/>
      <c r="C199" s="559"/>
      <c r="D199" s="569"/>
      <c r="E199" s="569"/>
      <c r="F199" s="569"/>
      <c r="G199" s="559"/>
      <c r="H199" s="569"/>
      <c r="I199" s="561"/>
      <c r="J199" s="561"/>
      <c r="K199" s="53" t="str">
        <f t="shared" si="115"/>
        <v/>
      </c>
      <c r="L199" s="53" t="str">
        <f t="shared" si="116"/>
        <v/>
      </c>
      <c r="M199" s="53" t="str">
        <f t="shared" si="117"/>
        <v/>
      </c>
      <c r="N199" s="53" t="str">
        <f t="shared" si="118"/>
        <v/>
      </c>
      <c r="O199" s="562" t="str">
        <f>IF(C199="","",VLOOKUP(K199,#REF!,2))</f>
        <v/>
      </c>
      <c r="P199" s="562"/>
      <c r="Q199" s="56" t="str">
        <f t="shared" si="105"/>
        <v/>
      </c>
      <c r="R199" s="563"/>
      <c r="S199" s="563"/>
      <c r="T199" s="563"/>
      <c r="U199" s="563"/>
      <c r="V199" s="563"/>
      <c r="W199" s="563"/>
      <c r="X199" s="59" t="str">
        <f t="shared" si="106"/>
        <v/>
      </c>
      <c r="Y199" s="236" t="str">
        <f t="shared" si="107"/>
        <v/>
      </c>
      <c r="Z199" s="230" t="str">
        <f t="shared" si="108"/>
        <v/>
      </c>
      <c r="AA199" s="104" t="str">
        <f t="shared" si="109"/>
        <v/>
      </c>
      <c r="AB199" s="104" t="str">
        <f t="shared" si="110"/>
        <v/>
      </c>
      <c r="AC199" s="104" t="str">
        <f t="shared" si="111"/>
        <v/>
      </c>
      <c r="AD199" s="109" t="str">
        <f t="shared" si="112"/>
        <v/>
      </c>
      <c r="AE199" s="564"/>
      <c r="AF199" s="105" t="str">
        <f t="shared" si="88"/>
        <v/>
      </c>
      <c r="AG199" s="105" t="str">
        <f t="shared" si="89"/>
        <v/>
      </c>
      <c r="AH199" s="105" t="str">
        <f>IF($AD199="","",HLOOKUP($AD199,'4.参照データ'!$B$5:$AD$14,8,FALSE)+1)</f>
        <v/>
      </c>
      <c r="AI199" s="105" t="str">
        <f>IF($AD199="","",HLOOKUP($AD199,'4.参照データ'!$B$5:$AD$14,10,FALSE)+AH199)</f>
        <v/>
      </c>
      <c r="AJ199" s="105" t="str">
        <f t="shared" si="90"/>
        <v/>
      </c>
      <c r="AK199" s="150" t="str">
        <f>IF($AD199="","",INDEX('3.洗い替え職務給表'!$B$6:$HW$56,MATCH('1.メイン'!$AG199,'3.洗い替え職務給表'!$B$6:$B$56,0),MATCH('1.メイン'!$AJ199,'3.洗い替え職務給表'!$B$6:$HW$6,0)))</f>
        <v/>
      </c>
      <c r="AL199" s="152" t="str">
        <f t="shared" si="91"/>
        <v/>
      </c>
      <c r="AM199" s="36" t="str">
        <f t="shared" si="83"/>
        <v/>
      </c>
      <c r="AN199" s="25" t="str">
        <f t="shared" si="92"/>
        <v/>
      </c>
      <c r="AO199" s="568"/>
      <c r="AP199" s="568"/>
      <c r="AQ199" s="66" t="str">
        <f t="shared" si="93"/>
        <v/>
      </c>
      <c r="AR199" s="66" t="str">
        <f>IF($C199="","",IF($AN199=$AQ199,"",IF(HLOOKUP($AQ199,'4.参照データ'!$B$5:$AD$14,4,FALSE)="",HLOOKUP($AQ199,'4.参照データ'!$B$5:$AD$14,5,FALSE),HLOOKUP($AQ199,'4.参照データ'!$B$5:$AD$14,4,FALSE))))</f>
        <v/>
      </c>
      <c r="AS199" s="66" t="str">
        <f t="shared" si="94"/>
        <v/>
      </c>
      <c r="AT199" s="27" t="str">
        <f>IF($AQ199="","",($AS199-HLOOKUP($AQ199,'4.参照データ'!$B$5:$AD$14,6,FALSE)))</f>
        <v/>
      </c>
      <c r="AU199" s="25" t="str">
        <f>IF($AQ199="","",IF($AO199="",$AG199,IF(ROUNDUP($AT199/HLOOKUP($AQ199,'4.参照データ'!$B$5:$AD$14,7,FALSE),0)&lt;=0,1,ROUNDUP($AT199/HLOOKUP($AQ199,'4.参照データ'!$B$5:$AD$14,7,FALSE),0)+1)))</f>
        <v/>
      </c>
      <c r="AV199" s="25" t="str">
        <f t="shared" si="95"/>
        <v/>
      </c>
      <c r="AW199" s="96" t="str">
        <f>IF($AQ199="","",($AV199-1)*HLOOKUP($AQ199,'4.参照データ'!$B$5:$AD$14,7,FALSE))</f>
        <v/>
      </c>
      <c r="AX199" s="27" t="str">
        <f t="shared" si="96"/>
        <v/>
      </c>
      <c r="AY199" s="25" t="str">
        <f>IF($AQ199="","",IF($AO199="",0,IF($AX199&lt;=0,0,ROUNDUP($AX199/HLOOKUP($AQ199,'4.参照データ'!$B$5:$AD$14,9,FALSE),0))))</f>
        <v/>
      </c>
      <c r="AZ199" s="25" t="str">
        <f t="shared" si="97"/>
        <v/>
      </c>
      <c r="BA199" s="25" t="str">
        <f t="shared" si="113"/>
        <v/>
      </c>
      <c r="BB199" s="25" t="str">
        <f>IF($AQ199="","",HLOOKUP($AQ199,'4.参照データ'!$B$5:$AD$14,8,FALSE)+1)</f>
        <v/>
      </c>
      <c r="BC199" s="25" t="str">
        <f>IF($AQ199="","",HLOOKUP($AQ199,'4.参照データ'!$B$5:$AD$14,10,FALSE)+BB199)</f>
        <v/>
      </c>
      <c r="BD199" s="25" t="str">
        <f t="shared" si="98"/>
        <v/>
      </c>
      <c r="BE199" s="25" t="str">
        <f t="shared" si="99"/>
        <v/>
      </c>
      <c r="BF199" s="25" t="str">
        <f t="shared" si="100"/>
        <v/>
      </c>
      <c r="BG199" s="25" t="str">
        <f t="shared" si="84"/>
        <v/>
      </c>
      <c r="BH199" s="28" t="str">
        <f>IF($AD199="","",INDEX('3.洗い替え職務給表'!$B$6:$HW$56,MATCH('1.メイン'!$BE199,'3.洗い替え職務給表'!$B$6:$B$56,0),MATCH('1.メイン'!$BG199,'3.洗い替え職務給表'!$B$6:$HW$6,0)))</f>
        <v/>
      </c>
      <c r="BI199" s="29" t="str">
        <f t="shared" si="85"/>
        <v/>
      </c>
      <c r="BJ199" s="563"/>
      <c r="BK199" s="563"/>
      <c r="BL199" s="563"/>
      <c r="BM199" s="563"/>
      <c r="BN199" s="563"/>
      <c r="BO199" s="563"/>
      <c r="BP199" s="59" t="str">
        <f t="shared" si="114"/>
        <v/>
      </c>
      <c r="BQ199" s="56" t="str">
        <f t="shared" si="86"/>
        <v/>
      </c>
      <c r="BR199" s="236" t="str">
        <f t="shared" si="87"/>
        <v/>
      </c>
    </row>
    <row r="200" spans="1:70" x14ac:dyDescent="0.15">
      <c r="A200" s="62" t="str">
        <f>IF(C200="","",COUNTA($C$10:C200))</f>
        <v/>
      </c>
      <c r="B200" s="559"/>
      <c r="C200" s="559"/>
      <c r="D200" s="569"/>
      <c r="E200" s="569"/>
      <c r="F200" s="569"/>
      <c r="G200" s="559"/>
      <c r="H200" s="569"/>
      <c r="I200" s="561"/>
      <c r="J200" s="561"/>
      <c r="K200" s="53" t="str">
        <f t="shared" si="115"/>
        <v/>
      </c>
      <c r="L200" s="53" t="str">
        <f t="shared" si="116"/>
        <v/>
      </c>
      <c r="M200" s="53" t="str">
        <f t="shared" si="117"/>
        <v/>
      </c>
      <c r="N200" s="53" t="str">
        <f t="shared" si="118"/>
        <v/>
      </c>
      <c r="O200" s="562" t="str">
        <f>IF(C200="","",VLOOKUP(K200,#REF!,2))</f>
        <v/>
      </c>
      <c r="P200" s="562"/>
      <c r="Q200" s="56" t="str">
        <f t="shared" si="105"/>
        <v/>
      </c>
      <c r="R200" s="563"/>
      <c r="S200" s="563"/>
      <c r="T200" s="563"/>
      <c r="U200" s="563"/>
      <c r="V200" s="563"/>
      <c r="W200" s="563"/>
      <c r="X200" s="59" t="str">
        <f t="shared" si="106"/>
        <v/>
      </c>
      <c r="Y200" s="236" t="str">
        <f t="shared" si="107"/>
        <v/>
      </c>
      <c r="Z200" s="230" t="str">
        <f t="shared" si="108"/>
        <v/>
      </c>
      <c r="AA200" s="104" t="str">
        <f t="shared" si="109"/>
        <v/>
      </c>
      <c r="AB200" s="104" t="str">
        <f t="shared" si="110"/>
        <v/>
      </c>
      <c r="AC200" s="104" t="str">
        <f t="shared" si="111"/>
        <v/>
      </c>
      <c r="AD200" s="109" t="str">
        <f t="shared" si="112"/>
        <v/>
      </c>
      <c r="AE200" s="564"/>
      <c r="AF200" s="105" t="str">
        <f t="shared" si="88"/>
        <v/>
      </c>
      <c r="AG200" s="105" t="str">
        <f t="shared" si="89"/>
        <v/>
      </c>
      <c r="AH200" s="105" t="str">
        <f>IF($AD200="","",HLOOKUP($AD200,'4.参照データ'!$B$5:$AD$14,8,FALSE)+1)</f>
        <v/>
      </c>
      <c r="AI200" s="105" t="str">
        <f>IF($AD200="","",HLOOKUP($AD200,'4.参照データ'!$B$5:$AD$14,10,FALSE)+AH200)</f>
        <v/>
      </c>
      <c r="AJ200" s="105" t="str">
        <f t="shared" si="90"/>
        <v/>
      </c>
      <c r="AK200" s="150" t="str">
        <f>IF($AD200="","",INDEX('3.洗い替え職務給表'!$B$6:$HW$56,MATCH('1.メイン'!$AG200,'3.洗い替え職務給表'!$B$6:$B$56,0),MATCH('1.メイン'!$AJ200,'3.洗い替え職務給表'!$B$6:$HW$6,0)))</f>
        <v/>
      </c>
      <c r="AL200" s="152" t="str">
        <f t="shared" si="91"/>
        <v/>
      </c>
      <c r="AM200" s="36" t="str">
        <f t="shared" si="83"/>
        <v/>
      </c>
      <c r="AN200" s="25" t="str">
        <f t="shared" si="92"/>
        <v/>
      </c>
      <c r="AO200" s="568"/>
      <c r="AP200" s="568"/>
      <c r="AQ200" s="66" t="str">
        <f t="shared" si="93"/>
        <v/>
      </c>
      <c r="AR200" s="66" t="str">
        <f>IF($C200="","",IF($AN200=$AQ200,"",IF(HLOOKUP($AQ200,'4.参照データ'!$B$5:$AD$14,4,FALSE)="",HLOOKUP($AQ200,'4.参照データ'!$B$5:$AD$14,5,FALSE),HLOOKUP($AQ200,'4.参照データ'!$B$5:$AD$14,4,FALSE))))</f>
        <v/>
      </c>
      <c r="AS200" s="66" t="str">
        <f t="shared" si="94"/>
        <v/>
      </c>
      <c r="AT200" s="27" t="str">
        <f>IF($AQ200="","",($AS200-HLOOKUP($AQ200,'4.参照データ'!$B$5:$AD$14,6,FALSE)))</f>
        <v/>
      </c>
      <c r="AU200" s="25" t="str">
        <f>IF($AQ200="","",IF($AO200="",$AG200,IF(ROUNDUP($AT200/HLOOKUP($AQ200,'4.参照データ'!$B$5:$AD$14,7,FALSE),0)&lt;=0,1,ROUNDUP($AT200/HLOOKUP($AQ200,'4.参照データ'!$B$5:$AD$14,7,FALSE),0)+1)))</f>
        <v/>
      </c>
      <c r="AV200" s="25" t="str">
        <f t="shared" si="95"/>
        <v/>
      </c>
      <c r="AW200" s="96" t="str">
        <f>IF($AQ200="","",($AV200-1)*HLOOKUP($AQ200,'4.参照データ'!$B$5:$AD$14,7,FALSE))</f>
        <v/>
      </c>
      <c r="AX200" s="27" t="str">
        <f t="shared" si="96"/>
        <v/>
      </c>
      <c r="AY200" s="25" t="str">
        <f>IF($AQ200="","",IF($AO200="",0,IF($AX200&lt;=0,0,ROUNDUP($AX200/HLOOKUP($AQ200,'4.参照データ'!$B$5:$AD$14,9,FALSE),0))))</f>
        <v/>
      </c>
      <c r="AZ200" s="25" t="str">
        <f t="shared" si="97"/>
        <v/>
      </c>
      <c r="BA200" s="25" t="str">
        <f t="shared" si="113"/>
        <v/>
      </c>
      <c r="BB200" s="25" t="str">
        <f>IF($AQ200="","",HLOOKUP($AQ200,'4.参照データ'!$B$5:$AD$14,8,FALSE)+1)</f>
        <v/>
      </c>
      <c r="BC200" s="25" t="str">
        <f>IF($AQ200="","",HLOOKUP($AQ200,'4.参照データ'!$B$5:$AD$14,10,FALSE)+BB200)</f>
        <v/>
      </c>
      <c r="BD200" s="25" t="str">
        <f t="shared" si="98"/>
        <v/>
      </c>
      <c r="BE200" s="25" t="str">
        <f t="shared" si="99"/>
        <v/>
      </c>
      <c r="BF200" s="25" t="str">
        <f t="shared" si="100"/>
        <v/>
      </c>
      <c r="BG200" s="25" t="str">
        <f t="shared" si="84"/>
        <v/>
      </c>
      <c r="BH200" s="28" t="str">
        <f>IF($AD200="","",INDEX('3.洗い替え職務給表'!$B$6:$HW$56,MATCH('1.メイン'!$BE200,'3.洗い替え職務給表'!$B$6:$B$56,0),MATCH('1.メイン'!$BG200,'3.洗い替え職務給表'!$B$6:$HW$6,0)))</f>
        <v/>
      </c>
      <c r="BI200" s="29" t="str">
        <f t="shared" si="85"/>
        <v/>
      </c>
      <c r="BJ200" s="563"/>
      <c r="BK200" s="563"/>
      <c r="BL200" s="563"/>
      <c r="BM200" s="563"/>
      <c r="BN200" s="563"/>
      <c r="BO200" s="563"/>
      <c r="BP200" s="59" t="str">
        <f t="shared" si="114"/>
        <v/>
      </c>
      <c r="BQ200" s="56" t="str">
        <f t="shared" si="86"/>
        <v/>
      </c>
      <c r="BR200" s="236" t="str">
        <f t="shared" si="87"/>
        <v/>
      </c>
    </row>
    <row r="201" spans="1:70" x14ac:dyDescent="0.15">
      <c r="A201" s="62" t="str">
        <f>IF(C201="","",COUNTA($C$10:C201))</f>
        <v/>
      </c>
      <c r="B201" s="559"/>
      <c r="C201" s="559"/>
      <c r="D201" s="569"/>
      <c r="E201" s="569"/>
      <c r="F201" s="569"/>
      <c r="G201" s="559"/>
      <c r="H201" s="569"/>
      <c r="I201" s="561"/>
      <c r="J201" s="561"/>
      <c r="K201" s="53" t="str">
        <f t="shared" si="115"/>
        <v/>
      </c>
      <c r="L201" s="53" t="str">
        <f t="shared" si="116"/>
        <v/>
      </c>
      <c r="M201" s="53" t="str">
        <f t="shared" si="117"/>
        <v/>
      </c>
      <c r="N201" s="53" t="str">
        <f t="shared" si="118"/>
        <v/>
      </c>
      <c r="O201" s="562" t="str">
        <f>IF(C201="","",VLOOKUP(K201,#REF!,2))</f>
        <v/>
      </c>
      <c r="P201" s="562"/>
      <c r="Q201" s="56" t="str">
        <f t="shared" si="105"/>
        <v/>
      </c>
      <c r="R201" s="563"/>
      <c r="S201" s="563"/>
      <c r="T201" s="563"/>
      <c r="U201" s="563"/>
      <c r="V201" s="563"/>
      <c r="W201" s="563"/>
      <c r="X201" s="59" t="str">
        <f t="shared" si="106"/>
        <v/>
      </c>
      <c r="Y201" s="236" t="str">
        <f t="shared" si="107"/>
        <v/>
      </c>
      <c r="Z201" s="230" t="str">
        <f t="shared" si="108"/>
        <v/>
      </c>
      <c r="AA201" s="104" t="str">
        <f t="shared" si="109"/>
        <v/>
      </c>
      <c r="AB201" s="104" t="str">
        <f t="shared" si="110"/>
        <v/>
      </c>
      <c r="AC201" s="104" t="str">
        <f t="shared" si="111"/>
        <v/>
      </c>
      <c r="AD201" s="109" t="str">
        <f t="shared" si="112"/>
        <v/>
      </c>
      <c r="AE201" s="564"/>
      <c r="AF201" s="105" t="str">
        <f t="shared" si="88"/>
        <v/>
      </c>
      <c r="AG201" s="105" t="str">
        <f t="shared" si="89"/>
        <v/>
      </c>
      <c r="AH201" s="105" t="str">
        <f>IF($AD201="","",HLOOKUP($AD201,'4.参照データ'!$B$5:$AD$14,8,FALSE)+1)</f>
        <v/>
      </c>
      <c r="AI201" s="105" t="str">
        <f>IF($AD201="","",HLOOKUP($AD201,'4.参照データ'!$B$5:$AD$14,10,FALSE)+AH201)</f>
        <v/>
      </c>
      <c r="AJ201" s="105" t="str">
        <f t="shared" si="90"/>
        <v/>
      </c>
      <c r="AK201" s="150" t="str">
        <f>IF($AD201="","",INDEX('3.洗い替え職務給表'!$B$6:$HW$56,MATCH('1.メイン'!$AG201,'3.洗い替え職務給表'!$B$6:$B$56,0),MATCH('1.メイン'!$AJ201,'3.洗い替え職務給表'!$B$6:$HW$6,0)))</f>
        <v/>
      </c>
      <c r="AL201" s="152" t="str">
        <f t="shared" si="91"/>
        <v/>
      </c>
      <c r="AM201" s="36" t="str">
        <f t="shared" si="83"/>
        <v/>
      </c>
      <c r="AN201" s="25" t="str">
        <f t="shared" si="92"/>
        <v/>
      </c>
      <c r="AO201" s="568"/>
      <c r="AP201" s="568"/>
      <c r="AQ201" s="66" t="str">
        <f t="shared" si="93"/>
        <v/>
      </c>
      <c r="AR201" s="66" t="str">
        <f>IF($C201="","",IF($AN201=$AQ201,"",IF(HLOOKUP($AQ201,'4.参照データ'!$B$5:$AD$14,4,FALSE)="",HLOOKUP($AQ201,'4.参照データ'!$B$5:$AD$14,5,FALSE),HLOOKUP($AQ201,'4.参照データ'!$B$5:$AD$14,4,FALSE))))</f>
        <v/>
      </c>
      <c r="AS201" s="66" t="str">
        <f t="shared" si="94"/>
        <v/>
      </c>
      <c r="AT201" s="27" t="str">
        <f>IF($AQ201="","",($AS201-HLOOKUP($AQ201,'4.参照データ'!$B$5:$AD$14,6,FALSE)))</f>
        <v/>
      </c>
      <c r="AU201" s="25" t="str">
        <f>IF($AQ201="","",IF($AO201="",$AG201,IF(ROUNDUP($AT201/HLOOKUP($AQ201,'4.参照データ'!$B$5:$AD$14,7,FALSE),0)&lt;=0,1,ROUNDUP($AT201/HLOOKUP($AQ201,'4.参照データ'!$B$5:$AD$14,7,FALSE),0)+1)))</f>
        <v/>
      </c>
      <c r="AV201" s="25" t="str">
        <f t="shared" si="95"/>
        <v/>
      </c>
      <c r="AW201" s="96" t="str">
        <f>IF($AQ201="","",($AV201-1)*HLOOKUP($AQ201,'4.参照データ'!$B$5:$AD$14,7,FALSE))</f>
        <v/>
      </c>
      <c r="AX201" s="27" t="str">
        <f t="shared" si="96"/>
        <v/>
      </c>
      <c r="AY201" s="25" t="str">
        <f>IF($AQ201="","",IF($AO201="",0,IF($AX201&lt;=0,0,ROUNDUP($AX201/HLOOKUP($AQ201,'4.参照データ'!$B$5:$AD$14,9,FALSE),0))))</f>
        <v/>
      </c>
      <c r="AZ201" s="25" t="str">
        <f t="shared" si="97"/>
        <v/>
      </c>
      <c r="BA201" s="25" t="str">
        <f t="shared" si="113"/>
        <v/>
      </c>
      <c r="BB201" s="25" t="str">
        <f>IF($AQ201="","",HLOOKUP($AQ201,'4.参照データ'!$B$5:$AD$14,8,FALSE)+1)</f>
        <v/>
      </c>
      <c r="BC201" s="25" t="str">
        <f>IF($AQ201="","",HLOOKUP($AQ201,'4.参照データ'!$B$5:$AD$14,10,FALSE)+BB201)</f>
        <v/>
      </c>
      <c r="BD201" s="25" t="str">
        <f t="shared" si="98"/>
        <v/>
      </c>
      <c r="BE201" s="25" t="str">
        <f t="shared" si="99"/>
        <v/>
      </c>
      <c r="BF201" s="25" t="str">
        <f t="shared" si="100"/>
        <v/>
      </c>
      <c r="BG201" s="25" t="str">
        <f t="shared" si="84"/>
        <v/>
      </c>
      <c r="BH201" s="28" t="str">
        <f>IF($AD201="","",INDEX('3.洗い替え職務給表'!$B$6:$HW$56,MATCH('1.メイン'!$BE201,'3.洗い替え職務給表'!$B$6:$B$56,0),MATCH('1.メイン'!$BG201,'3.洗い替え職務給表'!$B$6:$HW$6,0)))</f>
        <v/>
      </c>
      <c r="BI201" s="29" t="str">
        <f t="shared" si="85"/>
        <v/>
      </c>
      <c r="BJ201" s="563"/>
      <c r="BK201" s="563"/>
      <c r="BL201" s="563"/>
      <c r="BM201" s="563"/>
      <c r="BN201" s="563"/>
      <c r="BO201" s="563"/>
      <c r="BP201" s="59" t="str">
        <f t="shared" si="114"/>
        <v/>
      </c>
      <c r="BQ201" s="56" t="str">
        <f t="shared" si="86"/>
        <v/>
      </c>
      <c r="BR201" s="236" t="str">
        <f t="shared" si="87"/>
        <v/>
      </c>
    </row>
    <row r="202" spans="1:70" x14ac:dyDescent="0.15">
      <c r="A202" s="62" t="str">
        <f>IF(C202="","",COUNTA($C$10:C202))</f>
        <v/>
      </c>
      <c r="B202" s="559"/>
      <c r="C202" s="559"/>
      <c r="D202" s="569"/>
      <c r="E202" s="569"/>
      <c r="F202" s="569"/>
      <c r="G202" s="559"/>
      <c r="H202" s="569"/>
      <c r="I202" s="561"/>
      <c r="J202" s="561"/>
      <c r="K202" s="53" t="str">
        <f t="shared" si="115"/>
        <v/>
      </c>
      <c r="L202" s="53" t="str">
        <f t="shared" si="116"/>
        <v/>
      </c>
      <c r="M202" s="53" t="str">
        <f t="shared" si="117"/>
        <v/>
      </c>
      <c r="N202" s="53" t="str">
        <f t="shared" si="118"/>
        <v/>
      </c>
      <c r="O202" s="562" t="str">
        <f>IF(C202="","",VLOOKUP(K202,#REF!,2))</f>
        <v/>
      </c>
      <c r="P202" s="562"/>
      <c r="Q202" s="56" t="str">
        <f t="shared" ref="Q202:Q209" si="119">IF($C202="","",SUM(O202:P202))</f>
        <v/>
      </c>
      <c r="R202" s="563"/>
      <c r="S202" s="563"/>
      <c r="T202" s="563"/>
      <c r="U202" s="563"/>
      <c r="V202" s="563"/>
      <c r="W202" s="563"/>
      <c r="X202" s="59" t="str">
        <f t="shared" ref="X202:X209" si="120">IF(C202="","",SUM(R202:W202))</f>
        <v/>
      </c>
      <c r="Y202" s="236" t="str">
        <f t="shared" ref="Y202:Y209" si="121">IF(C202="","",Q202+X202)</f>
        <v/>
      </c>
      <c r="Z202" s="230" t="str">
        <f t="shared" si="108"/>
        <v/>
      </c>
      <c r="AA202" s="104" t="str">
        <f t="shared" si="109"/>
        <v/>
      </c>
      <c r="AB202" s="104" t="str">
        <f t="shared" si="110"/>
        <v/>
      </c>
      <c r="AC202" s="104" t="str">
        <f t="shared" si="111"/>
        <v/>
      </c>
      <c r="AD202" s="109" t="str">
        <f t="shared" si="112"/>
        <v/>
      </c>
      <c r="AE202" s="564"/>
      <c r="AF202" s="105" t="str">
        <f t="shared" si="88"/>
        <v/>
      </c>
      <c r="AG202" s="105" t="str">
        <f t="shared" si="89"/>
        <v/>
      </c>
      <c r="AH202" s="105" t="str">
        <f>IF($AD202="","",HLOOKUP($AD202,'4.参照データ'!$B$5:$AD$14,8,FALSE)+1)</f>
        <v/>
      </c>
      <c r="AI202" s="105" t="str">
        <f>IF($AD202="","",HLOOKUP($AD202,'4.参照データ'!$B$5:$AD$14,10,FALSE)+AH202)</f>
        <v/>
      </c>
      <c r="AJ202" s="105" t="str">
        <f t="shared" si="90"/>
        <v/>
      </c>
      <c r="AK202" s="150" t="str">
        <f>IF($AD202="","",INDEX('3.洗い替え職務給表'!$B$6:$HW$56,MATCH('1.メイン'!$AG202,'3.洗い替え職務給表'!$B$6:$B$56,0),MATCH('1.メイン'!$AJ202,'3.洗い替え職務給表'!$B$6:$HW$6,0)))</f>
        <v/>
      </c>
      <c r="AL202" s="152" t="str">
        <f t="shared" si="91"/>
        <v/>
      </c>
      <c r="AM202" s="36" t="str">
        <f t="shared" ref="AM202:AM209" si="122">IF($C202="","",$AK202)</f>
        <v/>
      </c>
      <c r="AN202" s="25" t="str">
        <f t="shared" si="92"/>
        <v/>
      </c>
      <c r="AO202" s="568"/>
      <c r="AP202" s="568"/>
      <c r="AQ202" s="66" t="str">
        <f t="shared" si="93"/>
        <v/>
      </c>
      <c r="AR202" s="66" t="str">
        <f>IF($C202="","",IF($AN202=$AQ202,"",IF(HLOOKUP($AQ202,'4.参照データ'!$B$5:$AD$14,4,FALSE)="",HLOOKUP($AQ202,'4.参照データ'!$B$5:$AD$14,5,FALSE),HLOOKUP($AQ202,'4.参照データ'!$B$5:$AD$14,4,FALSE))))</f>
        <v/>
      </c>
      <c r="AS202" s="66" t="str">
        <f t="shared" si="94"/>
        <v/>
      </c>
      <c r="AT202" s="27" t="str">
        <f>IF($AQ202="","",($AS202-HLOOKUP($AQ202,'4.参照データ'!$B$5:$AD$14,6,FALSE)))</f>
        <v/>
      </c>
      <c r="AU202" s="25" t="str">
        <f>IF($AQ202="","",IF($AO202="",$AG202,IF(ROUNDUP($AT202/HLOOKUP($AQ202,'4.参照データ'!$B$5:$AD$14,7,FALSE),0)&lt;=0,1,ROUNDUP($AT202/HLOOKUP($AQ202,'4.参照データ'!$B$5:$AD$14,7,FALSE),0)+1)))</f>
        <v/>
      </c>
      <c r="AV202" s="25" t="str">
        <f t="shared" si="95"/>
        <v/>
      </c>
      <c r="AW202" s="96" t="str">
        <f>IF($AQ202="","",($AV202-1)*HLOOKUP($AQ202,'4.参照データ'!$B$5:$AD$14,7,FALSE))</f>
        <v/>
      </c>
      <c r="AX202" s="27" t="str">
        <f t="shared" si="96"/>
        <v/>
      </c>
      <c r="AY202" s="25" t="str">
        <f>IF($AQ202="","",IF($AO202="",0,IF($AX202&lt;=0,0,ROUNDUP($AX202/HLOOKUP($AQ202,'4.参照データ'!$B$5:$AD$14,9,FALSE),0))))</f>
        <v/>
      </c>
      <c r="AZ202" s="25" t="str">
        <f t="shared" si="97"/>
        <v/>
      </c>
      <c r="BA202" s="25" t="str">
        <f t="shared" si="113"/>
        <v/>
      </c>
      <c r="BB202" s="25" t="str">
        <f>IF($AQ202="","",HLOOKUP($AQ202,'4.参照データ'!$B$5:$AD$14,8,FALSE)+1)</f>
        <v/>
      </c>
      <c r="BC202" s="25" t="str">
        <f>IF($AQ202="","",HLOOKUP($AQ202,'4.参照データ'!$B$5:$AD$14,10,FALSE)+BB202)</f>
        <v/>
      </c>
      <c r="BD202" s="25" t="str">
        <f t="shared" si="98"/>
        <v/>
      </c>
      <c r="BE202" s="25" t="str">
        <f t="shared" si="99"/>
        <v/>
      </c>
      <c r="BF202" s="25" t="str">
        <f t="shared" si="100"/>
        <v/>
      </c>
      <c r="BG202" s="25" t="str">
        <f t="shared" ref="BG202:BG209" si="123">IF($AO202="",$AJ202,$BD202&amp;$BF202)</f>
        <v/>
      </c>
      <c r="BH202" s="28" t="str">
        <f>IF($AD202="","",INDEX('3.洗い替え職務給表'!$B$6:$HW$56,MATCH('1.メイン'!$BE202,'3.洗い替え職務給表'!$B$6:$B$56,0),MATCH('1.メイン'!$BG202,'3.洗い替え職務給表'!$B$6:$HW$6,0)))</f>
        <v/>
      </c>
      <c r="BI202" s="29" t="str">
        <f t="shared" ref="BI202:BI209" si="124">IF($AQ202="","",$BH202-$O202)</f>
        <v/>
      </c>
      <c r="BJ202" s="563"/>
      <c r="BK202" s="563"/>
      <c r="BL202" s="563"/>
      <c r="BM202" s="563"/>
      <c r="BN202" s="563"/>
      <c r="BO202" s="563"/>
      <c r="BP202" s="59" t="str">
        <f t="shared" si="114"/>
        <v/>
      </c>
      <c r="BQ202" s="56" t="str">
        <f t="shared" ref="BQ202:BQ209" si="125">IF($AQ202="","",$BH202+$BP202)</f>
        <v/>
      </c>
      <c r="BR202" s="236" t="str">
        <f t="shared" ref="BR202:BR209" si="126">IF($AQ202="","",$BQ202-$Y202)</f>
        <v/>
      </c>
    </row>
    <row r="203" spans="1:70" x14ac:dyDescent="0.15">
      <c r="A203" s="62" t="str">
        <f>IF(C203="","",COUNTA($C$10:C203))</f>
        <v/>
      </c>
      <c r="B203" s="559"/>
      <c r="C203" s="559"/>
      <c r="D203" s="569"/>
      <c r="E203" s="569"/>
      <c r="F203" s="569"/>
      <c r="G203" s="559"/>
      <c r="H203" s="569"/>
      <c r="I203" s="561"/>
      <c r="J203" s="561"/>
      <c r="K203" s="53" t="str">
        <f t="shared" si="115"/>
        <v/>
      </c>
      <c r="L203" s="53" t="str">
        <f t="shared" si="116"/>
        <v/>
      </c>
      <c r="M203" s="53" t="str">
        <f t="shared" si="117"/>
        <v/>
      </c>
      <c r="N203" s="53" t="str">
        <f t="shared" si="118"/>
        <v/>
      </c>
      <c r="O203" s="562" t="str">
        <f>IF(C203="","",VLOOKUP(K203,#REF!,2))</f>
        <v/>
      </c>
      <c r="P203" s="562"/>
      <c r="Q203" s="56" t="str">
        <f t="shared" si="119"/>
        <v/>
      </c>
      <c r="R203" s="563"/>
      <c r="S203" s="563"/>
      <c r="T203" s="563"/>
      <c r="U203" s="563"/>
      <c r="V203" s="563"/>
      <c r="W203" s="563"/>
      <c r="X203" s="59" t="str">
        <f t="shared" si="120"/>
        <v/>
      </c>
      <c r="Y203" s="236" t="str">
        <f t="shared" si="121"/>
        <v/>
      </c>
      <c r="Z203" s="230" t="str">
        <f t="shared" si="108"/>
        <v/>
      </c>
      <c r="AA203" s="104" t="str">
        <f t="shared" si="109"/>
        <v/>
      </c>
      <c r="AB203" s="104" t="str">
        <f t="shared" si="110"/>
        <v/>
      </c>
      <c r="AC203" s="104" t="str">
        <f t="shared" si="111"/>
        <v/>
      </c>
      <c r="AD203" s="109" t="str">
        <f t="shared" si="112"/>
        <v/>
      </c>
      <c r="AE203" s="564"/>
      <c r="AF203" s="105" t="str">
        <f t="shared" ref="AF203:AF209" si="127">IF($AD203="","",IF($Z203&lt;$Z$6,$F203+$AE$4,IF($Z203&gt;=$Z$6,$F203+$AF$4)))</f>
        <v/>
      </c>
      <c r="AG203" s="105" t="str">
        <f t="shared" ref="AG203:AG209" si="128">IF($AD203="","",IF($AF203&gt;=$AI203,$AI203,$AF203))</f>
        <v/>
      </c>
      <c r="AH203" s="105" t="str">
        <f>IF($AD203="","",HLOOKUP($AD203,'4.参照データ'!$B$5:$AD$14,8,FALSE)+1)</f>
        <v/>
      </c>
      <c r="AI203" s="105" t="str">
        <f>IF($AD203="","",HLOOKUP($AD203,'4.参照データ'!$B$5:$AD$14,10,FALSE)+AH203)</f>
        <v/>
      </c>
      <c r="AJ203" s="105" t="str">
        <f t="shared" ref="AJ203:AJ209" si="129">IF($AD203="","",$AD203&amp;$AE203)</f>
        <v/>
      </c>
      <c r="AK203" s="150" t="str">
        <f>IF($AD203="","",INDEX('3.洗い替え職務給表'!$B$6:$HW$56,MATCH('1.メイン'!$AG203,'3.洗い替え職務給表'!$B$6:$B$56,0),MATCH('1.メイン'!$AJ203,'3.洗い替え職務給表'!$B$6:$HW$6,0)))</f>
        <v/>
      </c>
      <c r="AL203" s="152" t="str">
        <f t="shared" ref="AL203:AL209" si="130">IF($AD203="","",$AK203-$O203)</f>
        <v/>
      </c>
      <c r="AM203" s="36" t="str">
        <f t="shared" si="122"/>
        <v/>
      </c>
      <c r="AN203" s="25" t="str">
        <f t="shared" ref="AN203:AN209" si="131">IF($C203="","",$AD203)</f>
        <v/>
      </c>
      <c r="AO203" s="568"/>
      <c r="AP203" s="568"/>
      <c r="AQ203" s="66" t="str">
        <f t="shared" ref="AQ203:AQ209" si="132">IF(C203="","",IF($AN203="","",IF($AO203="",$AN203,$AO203)))</f>
        <v/>
      </c>
      <c r="AR203" s="66" t="str">
        <f>IF($C203="","",IF($AN203=$AQ203,"",IF(HLOOKUP($AQ203,'4.参照データ'!$B$5:$AD$14,4,FALSE)="",HLOOKUP($AQ203,'4.参照データ'!$B$5:$AD$14,5,FALSE),HLOOKUP($AQ203,'4.参照データ'!$B$5:$AD$14,4,FALSE))))</f>
        <v/>
      </c>
      <c r="AS203" s="66" t="str">
        <f t="shared" ref="AS203:AS209" si="133">IF($AM203="","",IF($AN203=$AQ203,$AM203,$AM203+$AR203))</f>
        <v/>
      </c>
      <c r="AT203" s="27" t="str">
        <f>IF($AQ203="","",($AS203-HLOOKUP($AQ203,'4.参照データ'!$B$5:$AD$14,6,FALSE)))</f>
        <v/>
      </c>
      <c r="AU203" s="25" t="str">
        <f>IF($AQ203="","",IF($AO203="",$AG203,IF(ROUNDUP($AT203/HLOOKUP($AQ203,'4.参照データ'!$B$5:$AD$14,7,FALSE),0)&lt;=0,1,ROUNDUP($AT203/HLOOKUP($AQ203,'4.参照データ'!$B$5:$AD$14,7,FALSE),0)+1)))</f>
        <v/>
      </c>
      <c r="AV203" s="25" t="str">
        <f t="shared" ref="AV203:AV209" si="134">IF($AQ203="","",IF($AO203="",$AG203,IF($AU203&lt;=0,1,IF($AU203&gt;=$BB203,$BB203,$AU203))))</f>
        <v/>
      </c>
      <c r="AW203" s="96" t="str">
        <f>IF($AQ203="","",($AV203-1)*HLOOKUP($AQ203,'4.参照データ'!$B$5:$AD$14,7,FALSE))</f>
        <v/>
      </c>
      <c r="AX203" s="27" t="str">
        <f t="shared" ref="AX203:AX209" si="135">IF($AQ203="","",$AT203-$AW203)</f>
        <v/>
      </c>
      <c r="AY203" s="25" t="str">
        <f>IF($AQ203="","",IF($AO203="",0,IF($AX203&lt;=0,0,ROUNDUP($AX203/HLOOKUP($AQ203,'4.参照データ'!$B$5:$AD$14,9,FALSE),0))))</f>
        <v/>
      </c>
      <c r="AZ203" s="25" t="str">
        <f t="shared" ref="AZ203:AZ209" si="136">IF($AQ203="","",IF($Z203&lt;$Z$6,0,IF(AND($Z203&gt;=$Z$6,$AP203=""),$AG203,$AP203)))</f>
        <v/>
      </c>
      <c r="BA203" s="25" t="str">
        <f t="shared" si="113"/>
        <v/>
      </c>
      <c r="BB203" s="25" t="str">
        <f>IF($AQ203="","",HLOOKUP($AQ203,'4.参照データ'!$B$5:$AD$14,8,FALSE)+1)</f>
        <v/>
      </c>
      <c r="BC203" s="25" t="str">
        <f>IF($AQ203="","",HLOOKUP($AQ203,'4.参照データ'!$B$5:$AD$14,10,FALSE)+BB203)</f>
        <v/>
      </c>
      <c r="BD203" s="25" t="str">
        <f t="shared" ref="BD203:BD209" si="137">$AQ203</f>
        <v/>
      </c>
      <c r="BE203" s="25" t="str">
        <f t="shared" ref="BE203:BE209" si="138">$BA203</f>
        <v/>
      </c>
      <c r="BF203" s="25" t="str">
        <f t="shared" ref="BF203:BF209" si="139">IF($AO203="","",$AG$5)</f>
        <v/>
      </c>
      <c r="BG203" s="25" t="str">
        <f t="shared" si="123"/>
        <v/>
      </c>
      <c r="BH203" s="28" t="str">
        <f>IF($AD203="","",INDEX('3.洗い替え職務給表'!$B$6:$HW$56,MATCH('1.メイン'!$BE203,'3.洗い替え職務給表'!$B$6:$B$56,0),MATCH('1.メイン'!$BG203,'3.洗い替え職務給表'!$B$6:$HW$6,0)))</f>
        <v/>
      </c>
      <c r="BI203" s="29" t="str">
        <f t="shared" si="124"/>
        <v/>
      </c>
      <c r="BJ203" s="563"/>
      <c r="BK203" s="563"/>
      <c r="BL203" s="563"/>
      <c r="BM203" s="563"/>
      <c r="BN203" s="563"/>
      <c r="BO203" s="563"/>
      <c r="BP203" s="59" t="str">
        <f t="shared" si="114"/>
        <v/>
      </c>
      <c r="BQ203" s="56" t="str">
        <f t="shared" si="125"/>
        <v/>
      </c>
      <c r="BR203" s="236" t="str">
        <f t="shared" si="126"/>
        <v/>
      </c>
    </row>
    <row r="204" spans="1:70" x14ac:dyDescent="0.15">
      <c r="A204" s="62" t="str">
        <f>IF(C204="","",COUNTA($C$10:C204))</f>
        <v/>
      </c>
      <c r="B204" s="559"/>
      <c r="C204" s="559"/>
      <c r="D204" s="569"/>
      <c r="E204" s="569"/>
      <c r="F204" s="569"/>
      <c r="G204" s="559"/>
      <c r="H204" s="569"/>
      <c r="I204" s="561"/>
      <c r="J204" s="561"/>
      <c r="K204" s="53" t="str">
        <f t="shared" si="115"/>
        <v/>
      </c>
      <c r="L204" s="53" t="str">
        <f t="shared" si="116"/>
        <v/>
      </c>
      <c r="M204" s="53" t="str">
        <f t="shared" si="117"/>
        <v/>
      </c>
      <c r="N204" s="53" t="str">
        <f t="shared" si="118"/>
        <v/>
      </c>
      <c r="O204" s="562" t="str">
        <f>IF(C204="","",VLOOKUP(K204,#REF!,2))</f>
        <v/>
      </c>
      <c r="P204" s="562"/>
      <c r="Q204" s="56" t="str">
        <f t="shared" si="119"/>
        <v/>
      </c>
      <c r="R204" s="563"/>
      <c r="S204" s="563"/>
      <c r="T204" s="563"/>
      <c r="U204" s="563"/>
      <c r="V204" s="563"/>
      <c r="W204" s="563"/>
      <c r="X204" s="59" t="str">
        <f t="shared" si="120"/>
        <v/>
      </c>
      <c r="Y204" s="236" t="str">
        <f t="shared" si="121"/>
        <v/>
      </c>
      <c r="Z204" s="230" t="str">
        <f t="shared" si="108"/>
        <v/>
      </c>
      <c r="AA204" s="104" t="str">
        <f t="shared" si="109"/>
        <v/>
      </c>
      <c r="AB204" s="104" t="str">
        <f t="shared" si="110"/>
        <v/>
      </c>
      <c r="AC204" s="104" t="str">
        <f t="shared" si="111"/>
        <v/>
      </c>
      <c r="AD204" s="109" t="str">
        <f t="shared" si="112"/>
        <v/>
      </c>
      <c r="AE204" s="564"/>
      <c r="AF204" s="105" t="str">
        <f t="shared" si="127"/>
        <v/>
      </c>
      <c r="AG204" s="105" t="str">
        <f t="shared" si="128"/>
        <v/>
      </c>
      <c r="AH204" s="105" t="str">
        <f>IF($AD204="","",HLOOKUP($AD204,'4.参照データ'!$B$5:$AD$14,8,FALSE)+1)</f>
        <v/>
      </c>
      <c r="AI204" s="105" t="str">
        <f>IF($AD204="","",HLOOKUP($AD204,'4.参照データ'!$B$5:$AD$14,10,FALSE)+AH204)</f>
        <v/>
      </c>
      <c r="AJ204" s="105" t="str">
        <f t="shared" si="129"/>
        <v/>
      </c>
      <c r="AK204" s="150" t="str">
        <f>IF($AD204="","",INDEX('3.洗い替え職務給表'!$B$6:$HW$56,MATCH('1.メイン'!$AG204,'3.洗い替え職務給表'!$B$6:$B$56,0),MATCH('1.メイン'!$AJ204,'3.洗い替え職務給表'!$B$6:$HW$6,0)))</f>
        <v/>
      </c>
      <c r="AL204" s="152" t="str">
        <f t="shared" si="130"/>
        <v/>
      </c>
      <c r="AM204" s="36" t="str">
        <f t="shared" si="122"/>
        <v/>
      </c>
      <c r="AN204" s="25" t="str">
        <f t="shared" si="131"/>
        <v/>
      </c>
      <c r="AO204" s="568"/>
      <c r="AP204" s="568"/>
      <c r="AQ204" s="66" t="str">
        <f t="shared" si="132"/>
        <v/>
      </c>
      <c r="AR204" s="66" t="str">
        <f>IF($C204="","",IF($AN204=$AQ204,"",IF(HLOOKUP($AQ204,'4.参照データ'!$B$5:$AD$14,4,FALSE)="",HLOOKUP($AQ204,'4.参照データ'!$B$5:$AD$14,5,FALSE),HLOOKUP($AQ204,'4.参照データ'!$B$5:$AD$14,4,FALSE))))</f>
        <v/>
      </c>
      <c r="AS204" s="66" t="str">
        <f t="shared" si="133"/>
        <v/>
      </c>
      <c r="AT204" s="27" t="str">
        <f>IF($AQ204="","",($AS204-HLOOKUP($AQ204,'4.参照データ'!$B$5:$AD$14,6,FALSE)))</f>
        <v/>
      </c>
      <c r="AU204" s="25" t="str">
        <f>IF($AQ204="","",IF($AO204="",$AG204,IF(ROUNDUP($AT204/HLOOKUP($AQ204,'4.参照データ'!$B$5:$AD$14,7,FALSE),0)&lt;=0,1,ROUNDUP($AT204/HLOOKUP($AQ204,'4.参照データ'!$B$5:$AD$14,7,FALSE),0)+1)))</f>
        <v/>
      </c>
      <c r="AV204" s="25" t="str">
        <f t="shared" si="134"/>
        <v/>
      </c>
      <c r="AW204" s="96" t="str">
        <f>IF($AQ204="","",($AV204-1)*HLOOKUP($AQ204,'4.参照データ'!$B$5:$AD$14,7,FALSE))</f>
        <v/>
      </c>
      <c r="AX204" s="27" t="str">
        <f t="shared" si="135"/>
        <v/>
      </c>
      <c r="AY204" s="25" t="str">
        <f>IF($AQ204="","",IF($AO204="",0,IF($AX204&lt;=0,0,ROUNDUP($AX204/HLOOKUP($AQ204,'4.参照データ'!$B$5:$AD$14,9,FALSE),0))))</f>
        <v/>
      </c>
      <c r="AZ204" s="25" t="str">
        <f t="shared" si="136"/>
        <v/>
      </c>
      <c r="BA204" s="25" t="str">
        <f t="shared" si="113"/>
        <v/>
      </c>
      <c r="BB204" s="25" t="str">
        <f>IF($AQ204="","",HLOOKUP($AQ204,'4.参照データ'!$B$5:$AD$14,8,FALSE)+1)</f>
        <v/>
      </c>
      <c r="BC204" s="25" t="str">
        <f>IF($AQ204="","",HLOOKUP($AQ204,'4.参照データ'!$B$5:$AD$14,10,FALSE)+BB204)</f>
        <v/>
      </c>
      <c r="BD204" s="25" t="str">
        <f t="shared" si="137"/>
        <v/>
      </c>
      <c r="BE204" s="25" t="str">
        <f t="shared" si="138"/>
        <v/>
      </c>
      <c r="BF204" s="25" t="str">
        <f t="shared" si="139"/>
        <v/>
      </c>
      <c r="BG204" s="25" t="str">
        <f t="shared" si="123"/>
        <v/>
      </c>
      <c r="BH204" s="28" t="str">
        <f>IF($AD204="","",INDEX('3.洗い替え職務給表'!$B$6:$HW$56,MATCH('1.メイン'!$BE204,'3.洗い替え職務給表'!$B$6:$B$56,0),MATCH('1.メイン'!$BG204,'3.洗い替え職務給表'!$B$6:$HW$6,0)))</f>
        <v/>
      </c>
      <c r="BI204" s="29" t="str">
        <f t="shared" si="124"/>
        <v/>
      </c>
      <c r="BJ204" s="563"/>
      <c r="BK204" s="563"/>
      <c r="BL204" s="563"/>
      <c r="BM204" s="563"/>
      <c r="BN204" s="563"/>
      <c r="BO204" s="563"/>
      <c r="BP204" s="59" t="str">
        <f t="shared" si="114"/>
        <v/>
      </c>
      <c r="BQ204" s="56" t="str">
        <f t="shared" si="125"/>
        <v/>
      </c>
      <c r="BR204" s="236" t="str">
        <f t="shared" si="126"/>
        <v/>
      </c>
    </row>
    <row r="205" spans="1:70" x14ac:dyDescent="0.15">
      <c r="A205" s="62" t="str">
        <f>IF(C205="","",COUNTA($C$10:C205))</f>
        <v/>
      </c>
      <c r="B205" s="559"/>
      <c r="C205" s="559"/>
      <c r="D205" s="569"/>
      <c r="E205" s="569"/>
      <c r="F205" s="569"/>
      <c r="G205" s="559"/>
      <c r="H205" s="569"/>
      <c r="I205" s="561"/>
      <c r="J205" s="561"/>
      <c r="K205" s="53" t="str">
        <f t="shared" si="115"/>
        <v/>
      </c>
      <c r="L205" s="53" t="str">
        <f t="shared" si="116"/>
        <v/>
      </c>
      <c r="M205" s="53" t="str">
        <f t="shared" si="117"/>
        <v/>
      </c>
      <c r="N205" s="53" t="str">
        <f t="shared" si="118"/>
        <v/>
      </c>
      <c r="O205" s="562" t="str">
        <f>IF(C205="","",VLOOKUP(K205,#REF!,2))</f>
        <v/>
      </c>
      <c r="P205" s="562"/>
      <c r="Q205" s="56" t="str">
        <f t="shared" si="119"/>
        <v/>
      </c>
      <c r="R205" s="563"/>
      <c r="S205" s="563"/>
      <c r="T205" s="563"/>
      <c r="U205" s="563"/>
      <c r="V205" s="563"/>
      <c r="W205" s="563"/>
      <c r="X205" s="59" t="str">
        <f t="shared" si="120"/>
        <v/>
      </c>
      <c r="Y205" s="236" t="str">
        <f t="shared" si="121"/>
        <v/>
      </c>
      <c r="Z205" s="230" t="str">
        <f t="shared" si="108"/>
        <v/>
      </c>
      <c r="AA205" s="104" t="str">
        <f t="shared" si="109"/>
        <v/>
      </c>
      <c r="AB205" s="104" t="str">
        <f t="shared" si="110"/>
        <v/>
      </c>
      <c r="AC205" s="104" t="str">
        <f t="shared" si="111"/>
        <v/>
      </c>
      <c r="AD205" s="109" t="str">
        <f t="shared" si="112"/>
        <v/>
      </c>
      <c r="AE205" s="564"/>
      <c r="AF205" s="105" t="str">
        <f t="shared" si="127"/>
        <v/>
      </c>
      <c r="AG205" s="105" t="str">
        <f t="shared" si="128"/>
        <v/>
      </c>
      <c r="AH205" s="105" t="str">
        <f>IF($AD205="","",HLOOKUP($AD205,'4.参照データ'!$B$5:$AD$14,8,FALSE)+1)</f>
        <v/>
      </c>
      <c r="AI205" s="105" t="str">
        <f>IF($AD205="","",HLOOKUP($AD205,'4.参照データ'!$B$5:$AD$14,10,FALSE)+AH205)</f>
        <v/>
      </c>
      <c r="AJ205" s="105" t="str">
        <f t="shared" si="129"/>
        <v/>
      </c>
      <c r="AK205" s="150" t="str">
        <f>IF($AD205="","",INDEX('3.洗い替え職務給表'!$B$6:$HW$56,MATCH('1.メイン'!$AG205,'3.洗い替え職務給表'!$B$6:$B$56,0),MATCH('1.メイン'!$AJ205,'3.洗い替え職務給表'!$B$6:$HW$6,0)))</f>
        <v/>
      </c>
      <c r="AL205" s="152" t="str">
        <f t="shared" si="130"/>
        <v/>
      </c>
      <c r="AM205" s="36" t="str">
        <f t="shared" si="122"/>
        <v/>
      </c>
      <c r="AN205" s="25" t="str">
        <f t="shared" si="131"/>
        <v/>
      </c>
      <c r="AO205" s="568"/>
      <c r="AP205" s="568"/>
      <c r="AQ205" s="66" t="str">
        <f t="shared" si="132"/>
        <v/>
      </c>
      <c r="AR205" s="66" t="str">
        <f>IF($C205="","",IF($AN205=$AQ205,"",IF(HLOOKUP($AQ205,'4.参照データ'!$B$5:$AD$14,4,FALSE)="",HLOOKUP($AQ205,'4.参照データ'!$B$5:$AD$14,5,FALSE),HLOOKUP($AQ205,'4.参照データ'!$B$5:$AD$14,4,FALSE))))</f>
        <v/>
      </c>
      <c r="AS205" s="66" t="str">
        <f t="shared" si="133"/>
        <v/>
      </c>
      <c r="AT205" s="27" t="str">
        <f>IF($AQ205="","",($AS205-HLOOKUP($AQ205,'4.参照データ'!$B$5:$AD$14,6,FALSE)))</f>
        <v/>
      </c>
      <c r="AU205" s="25" t="str">
        <f>IF($AQ205="","",IF($AO205="",$AG205,IF(ROUNDUP($AT205/HLOOKUP($AQ205,'4.参照データ'!$B$5:$AD$14,7,FALSE),0)&lt;=0,1,ROUNDUP($AT205/HLOOKUP($AQ205,'4.参照データ'!$B$5:$AD$14,7,FALSE),0)+1)))</f>
        <v/>
      </c>
      <c r="AV205" s="25" t="str">
        <f t="shared" si="134"/>
        <v/>
      </c>
      <c r="AW205" s="96" t="str">
        <f>IF($AQ205="","",($AV205-1)*HLOOKUP($AQ205,'4.参照データ'!$B$5:$AD$14,7,FALSE))</f>
        <v/>
      </c>
      <c r="AX205" s="27" t="str">
        <f t="shared" si="135"/>
        <v/>
      </c>
      <c r="AY205" s="25" t="str">
        <f>IF($AQ205="","",IF($AO205="",0,IF($AX205&lt;=0,0,ROUNDUP($AX205/HLOOKUP($AQ205,'4.参照データ'!$B$5:$AD$14,9,FALSE),0))))</f>
        <v/>
      </c>
      <c r="AZ205" s="25" t="str">
        <f t="shared" si="136"/>
        <v/>
      </c>
      <c r="BA205" s="25" t="str">
        <f t="shared" si="113"/>
        <v/>
      </c>
      <c r="BB205" s="25" t="str">
        <f>IF($AQ205="","",HLOOKUP($AQ205,'4.参照データ'!$B$5:$AD$14,8,FALSE)+1)</f>
        <v/>
      </c>
      <c r="BC205" s="25" t="str">
        <f>IF($AQ205="","",HLOOKUP($AQ205,'4.参照データ'!$B$5:$AD$14,10,FALSE)+BB205)</f>
        <v/>
      </c>
      <c r="BD205" s="25" t="str">
        <f t="shared" si="137"/>
        <v/>
      </c>
      <c r="BE205" s="25" t="str">
        <f t="shared" si="138"/>
        <v/>
      </c>
      <c r="BF205" s="25" t="str">
        <f t="shared" si="139"/>
        <v/>
      </c>
      <c r="BG205" s="25" t="str">
        <f t="shared" si="123"/>
        <v/>
      </c>
      <c r="BH205" s="28" t="str">
        <f>IF($AD205="","",INDEX('3.洗い替え職務給表'!$B$6:$HW$56,MATCH('1.メイン'!$BE205,'3.洗い替え職務給表'!$B$6:$B$56,0),MATCH('1.メイン'!$BG205,'3.洗い替え職務給表'!$B$6:$HW$6,0)))</f>
        <v/>
      </c>
      <c r="BI205" s="29" t="str">
        <f t="shared" si="124"/>
        <v/>
      </c>
      <c r="BJ205" s="563"/>
      <c r="BK205" s="563"/>
      <c r="BL205" s="563"/>
      <c r="BM205" s="563"/>
      <c r="BN205" s="563"/>
      <c r="BO205" s="563"/>
      <c r="BP205" s="59" t="str">
        <f t="shared" si="114"/>
        <v/>
      </c>
      <c r="BQ205" s="56" t="str">
        <f t="shared" si="125"/>
        <v/>
      </c>
      <c r="BR205" s="236" t="str">
        <f t="shared" si="126"/>
        <v/>
      </c>
    </row>
    <row r="206" spans="1:70" x14ac:dyDescent="0.15">
      <c r="A206" s="62" t="str">
        <f>IF(C206="","",COUNTA($C$10:C206))</f>
        <v/>
      </c>
      <c r="B206" s="559"/>
      <c r="C206" s="559"/>
      <c r="D206" s="569"/>
      <c r="E206" s="569"/>
      <c r="F206" s="569"/>
      <c r="G206" s="559"/>
      <c r="H206" s="569"/>
      <c r="I206" s="561"/>
      <c r="J206" s="561"/>
      <c r="K206" s="53" t="str">
        <f t="shared" si="115"/>
        <v/>
      </c>
      <c r="L206" s="53" t="str">
        <f t="shared" si="116"/>
        <v/>
      </c>
      <c r="M206" s="53" t="str">
        <f t="shared" si="117"/>
        <v/>
      </c>
      <c r="N206" s="53" t="str">
        <f t="shared" si="118"/>
        <v/>
      </c>
      <c r="O206" s="562" t="str">
        <f>IF(C206="","",VLOOKUP(K206,#REF!,2))</f>
        <v/>
      </c>
      <c r="P206" s="562"/>
      <c r="Q206" s="56" t="str">
        <f t="shared" si="119"/>
        <v/>
      </c>
      <c r="R206" s="563"/>
      <c r="S206" s="563"/>
      <c r="T206" s="563"/>
      <c r="U206" s="563"/>
      <c r="V206" s="563"/>
      <c r="W206" s="563"/>
      <c r="X206" s="59" t="str">
        <f t="shared" si="120"/>
        <v/>
      </c>
      <c r="Y206" s="236" t="str">
        <f t="shared" si="121"/>
        <v/>
      </c>
      <c r="Z206" s="230" t="str">
        <f t="shared" si="108"/>
        <v/>
      </c>
      <c r="AA206" s="104" t="str">
        <f t="shared" si="109"/>
        <v/>
      </c>
      <c r="AB206" s="104" t="str">
        <f t="shared" si="110"/>
        <v/>
      </c>
      <c r="AC206" s="104" t="str">
        <f t="shared" si="111"/>
        <v/>
      </c>
      <c r="AD206" s="109" t="str">
        <f t="shared" si="112"/>
        <v/>
      </c>
      <c r="AE206" s="564"/>
      <c r="AF206" s="105" t="str">
        <f t="shared" si="127"/>
        <v/>
      </c>
      <c r="AG206" s="105" t="str">
        <f t="shared" si="128"/>
        <v/>
      </c>
      <c r="AH206" s="105" t="str">
        <f>IF($AD206="","",HLOOKUP($AD206,'4.参照データ'!$B$5:$AD$14,8,FALSE)+1)</f>
        <v/>
      </c>
      <c r="AI206" s="105" t="str">
        <f>IF($AD206="","",HLOOKUP($AD206,'4.参照データ'!$B$5:$AD$14,10,FALSE)+AH206)</f>
        <v/>
      </c>
      <c r="AJ206" s="105" t="str">
        <f t="shared" si="129"/>
        <v/>
      </c>
      <c r="AK206" s="150" t="str">
        <f>IF($AD206="","",INDEX('3.洗い替え職務給表'!$B$6:$HW$56,MATCH('1.メイン'!$AG206,'3.洗い替え職務給表'!$B$6:$B$56,0),MATCH('1.メイン'!$AJ206,'3.洗い替え職務給表'!$B$6:$HW$6,0)))</f>
        <v/>
      </c>
      <c r="AL206" s="152" t="str">
        <f t="shared" si="130"/>
        <v/>
      </c>
      <c r="AM206" s="36" t="str">
        <f t="shared" si="122"/>
        <v/>
      </c>
      <c r="AN206" s="25" t="str">
        <f t="shared" si="131"/>
        <v/>
      </c>
      <c r="AO206" s="568"/>
      <c r="AP206" s="568"/>
      <c r="AQ206" s="66" t="str">
        <f t="shared" si="132"/>
        <v/>
      </c>
      <c r="AR206" s="66" t="str">
        <f>IF($C206="","",IF($AN206=$AQ206,"",IF(HLOOKUP($AQ206,'4.参照データ'!$B$5:$AD$14,4,FALSE)="",HLOOKUP($AQ206,'4.参照データ'!$B$5:$AD$14,5,FALSE),HLOOKUP($AQ206,'4.参照データ'!$B$5:$AD$14,4,FALSE))))</f>
        <v/>
      </c>
      <c r="AS206" s="66" t="str">
        <f t="shared" si="133"/>
        <v/>
      </c>
      <c r="AT206" s="27" t="str">
        <f>IF($AQ206="","",($AS206-HLOOKUP($AQ206,'4.参照データ'!$B$5:$AD$14,6,FALSE)))</f>
        <v/>
      </c>
      <c r="AU206" s="25" t="str">
        <f>IF($AQ206="","",IF($AO206="",$AG206,IF(ROUNDUP($AT206/HLOOKUP($AQ206,'4.参照データ'!$B$5:$AD$14,7,FALSE),0)&lt;=0,1,ROUNDUP($AT206/HLOOKUP($AQ206,'4.参照データ'!$B$5:$AD$14,7,FALSE),0)+1)))</f>
        <v/>
      </c>
      <c r="AV206" s="25" t="str">
        <f t="shared" si="134"/>
        <v/>
      </c>
      <c r="AW206" s="96" t="str">
        <f>IF($AQ206="","",($AV206-1)*HLOOKUP($AQ206,'4.参照データ'!$B$5:$AD$14,7,FALSE))</f>
        <v/>
      </c>
      <c r="AX206" s="27" t="str">
        <f t="shared" si="135"/>
        <v/>
      </c>
      <c r="AY206" s="25" t="str">
        <f>IF($AQ206="","",IF($AO206="",0,IF($AX206&lt;=0,0,ROUNDUP($AX206/HLOOKUP($AQ206,'4.参照データ'!$B$5:$AD$14,9,FALSE),0))))</f>
        <v/>
      </c>
      <c r="AZ206" s="25" t="str">
        <f t="shared" si="136"/>
        <v/>
      </c>
      <c r="BA206" s="25" t="str">
        <f t="shared" si="113"/>
        <v/>
      </c>
      <c r="BB206" s="25" t="str">
        <f>IF($AQ206="","",HLOOKUP($AQ206,'4.参照データ'!$B$5:$AD$14,8,FALSE)+1)</f>
        <v/>
      </c>
      <c r="BC206" s="25" t="str">
        <f>IF($AQ206="","",HLOOKUP($AQ206,'4.参照データ'!$B$5:$AD$14,10,FALSE)+BB206)</f>
        <v/>
      </c>
      <c r="BD206" s="25" t="str">
        <f t="shared" si="137"/>
        <v/>
      </c>
      <c r="BE206" s="25" t="str">
        <f t="shared" si="138"/>
        <v/>
      </c>
      <c r="BF206" s="25" t="str">
        <f t="shared" si="139"/>
        <v/>
      </c>
      <c r="BG206" s="25" t="str">
        <f t="shared" si="123"/>
        <v/>
      </c>
      <c r="BH206" s="28" t="str">
        <f>IF($AD206="","",INDEX('3.洗い替え職務給表'!$B$6:$HW$56,MATCH('1.メイン'!$BE206,'3.洗い替え職務給表'!$B$6:$B$56,0),MATCH('1.メイン'!$BG206,'3.洗い替え職務給表'!$B$6:$HW$6,0)))</f>
        <v/>
      </c>
      <c r="BI206" s="29" t="str">
        <f t="shared" si="124"/>
        <v/>
      </c>
      <c r="BJ206" s="563"/>
      <c r="BK206" s="563"/>
      <c r="BL206" s="563"/>
      <c r="BM206" s="563"/>
      <c r="BN206" s="563"/>
      <c r="BO206" s="563"/>
      <c r="BP206" s="59" t="str">
        <f t="shared" si="114"/>
        <v/>
      </c>
      <c r="BQ206" s="56" t="str">
        <f t="shared" si="125"/>
        <v/>
      </c>
      <c r="BR206" s="236" t="str">
        <f t="shared" si="126"/>
        <v/>
      </c>
    </row>
    <row r="207" spans="1:70" x14ac:dyDescent="0.15">
      <c r="A207" s="62" t="str">
        <f>IF(C207="","",COUNTA($C$10:C207))</f>
        <v/>
      </c>
      <c r="B207" s="559"/>
      <c r="C207" s="559"/>
      <c r="D207" s="569"/>
      <c r="E207" s="569"/>
      <c r="F207" s="569"/>
      <c r="G207" s="559"/>
      <c r="H207" s="569"/>
      <c r="I207" s="561"/>
      <c r="J207" s="561"/>
      <c r="K207" s="53" t="str">
        <f t="shared" si="115"/>
        <v/>
      </c>
      <c r="L207" s="53" t="str">
        <f t="shared" si="116"/>
        <v/>
      </c>
      <c r="M207" s="53" t="str">
        <f t="shared" si="117"/>
        <v/>
      </c>
      <c r="N207" s="53" t="str">
        <f t="shared" si="118"/>
        <v/>
      </c>
      <c r="O207" s="562" t="str">
        <f>IF(C207="","",VLOOKUP(K207,#REF!,2))</f>
        <v/>
      </c>
      <c r="P207" s="562"/>
      <c r="Q207" s="56" t="str">
        <f t="shared" si="119"/>
        <v/>
      </c>
      <c r="R207" s="563"/>
      <c r="S207" s="563"/>
      <c r="T207" s="563"/>
      <c r="U207" s="563"/>
      <c r="V207" s="563"/>
      <c r="W207" s="563"/>
      <c r="X207" s="59" t="str">
        <f t="shared" si="120"/>
        <v/>
      </c>
      <c r="Y207" s="236" t="str">
        <f t="shared" si="121"/>
        <v/>
      </c>
      <c r="Z207" s="230" t="str">
        <f t="shared" si="108"/>
        <v/>
      </c>
      <c r="AA207" s="104" t="str">
        <f t="shared" si="109"/>
        <v/>
      </c>
      <c r="AB207" s="104" t="str">
        <f t="shared" si="110"/>
        <v/>
      </c>
      <c r="AC207" s="104" t="str">
        <f t="shared" si="111"/>
        <v/>
      </c>
      <c r="AD207" s="109" t="str">
        <f t="shared" si="112"/>
        <v/>
      </c>
      <c r="AE207" s="564"/>
      <c r="AF207" s="105" t="str">
        <f t="shared" si="127"/>
        <v/>
      </c>
      <c r="AG207" s="105" t="str">
        <f t="shared" si="128"/>
        <v/>
      </c>
      <c r="AH207" s="105" t="str">
        <f>IF($AD207="","",HLOOKUP($AD207,'4.参照データ'!$B$5:$AD$14,8,FALSE)+1)</f>
        <v/>
      </c>
      <c r="AI207" s="105" t="str">
        <f>IF($AD207="","",HLOOKUP($AD207,'4.参照データ'!$B$5:$AD$14,10,FALSE)+AH207)</f>
        <v/>
      </c>
      <c r="AJ207" s="105" t="str">
        <f t="shared" si="129"/>
        <v/>
      </c>
      <c r="AK207" s="150" t="str">
        <f>IF($AD207="","",INDEX('3.洗い替え職務給表'!$B$6:$HW$56,MATCH('1.メイン'!$AG207,'3.洗い替え職務給表'!$B$6:$B$56,0),MATCH('1.メイン'!$AJ207,'3.洗い替え職務給表'!$B$6:$HW$6,0)))</f>
        <v/>
      </c>
      <c r="AL207" s="152" t="str">
        <f t="shared" si="130"/>
        <v/>
      </c>
      <c r="AM207" s="36" t="str">
        <f t="shared" si="122"/>
        <v/>
      </c>
      <c r="AN207" s="25" t="str">
        <f t="shared" si="131"/>
        <v/>
      </c>
      <c r="AO207" s="568"/>
      <c r="AP207" s="568"/>
      <c r="AQ207" s="66" t="str">
        <f t="shared" si="132"/>
        <v/>
      </c>
      <c r="AR207" s="66" t="str">
        <f>IF($C207="","",IF($AN207=$AQ207,"",IF(HLOOKUP($AQ207,'4.参照データ'!$B$5:$AD$14,4,FALSE)="",HLOOKUP($AQ207,'4.参照データ'!$B$5:$AD$14,5,FALSE),HLOOKUP($AQ207,'4.参照データ'!$B$5:$AD$14,4,FALSE))))</f>
        <v/>
      </c>
      <c r="AS207" s="66" t="str">
        <f t="shared" si="133"/>
        <v/>
      </c>
      <c r="AT207" s="27" t="str">
        <f>IF($AQ207="","",($AS207-HLOOKUP($AQ207,'4.参照データ'!$B$5:$AD$14,6,FALSE)))</f>
        <v/>
      </c>
      <c r="AU207" s="25" t="str">
        <f>IF($AQ207="","",IF($AO207="",$AG207,IF(ROUNDUP($AT207/HLOOKUP($AQ207,'4.参照データ'!$B$5:$AD$14,7,FALSE),0)&lt;=0,1,ROUNDUP($AT207/HLOOKUP($AQ207,'4.参照データ'!$B$5:$AD$14,7,FALSE),0)+1)))</f>
        <v/>
      </c>
      <c r="AV207" s="25" t="str">
        <f t="shared" si="134"/>
        <v/>
      </c>
      <c r="AW207" s="96" t="str">
        <f>IF($AQ207="","",($AV207-1)*HLOOKUP($AQ207,'4.参照データ'!$B$5:$AD$14,7,FALSE))</f>
        <v/>
      </c>
      <c r="AX207" s="27" t="str">
        <f t="shared" si="135"/>
        <v/>
      </c>
      <c r="AY207" s="25" t="str">
        <f>IF($AQ207="","",IF($AO207="",0,IF($AX207&lt;=0,0,ROUNDUP($AX207/HLOOKUP($AQ207,'4.参照データ'!$B$5:$AD$14,9,FALSE),0))))</f>
        <v/>
      </c>
      <c r="AZ207" s="25" t="str">
        <f t="shared" si="136"/>
        <v/>
      </c>
      <c r="BA207" s="25" t="str">
        <f t="shared" si="113"/>
        <v/>
      </c>
      <c r="BB207" s="25" t="str">
        <f>IF($AQ207="","",HLOOKUP($AQ207,'4.参照データ'!$B$5:$AD$14,8,FALSE)+1)</f>
        <v/>
      </c>
      <c r="BC207" s="25" t="str">
        <f>IF($AQ207="","",HLOOKUP($AQ207,'4.参照データ'!$B$5:$AD$14,10,FALSE)+BB207)</f>
        <v/>
      </c>
      <c r="BD207" s="25" t="str">
        <f t="shared" si="137"/>
        <v/>
      </c>
      <c r="BE207" s="25" t="str">
        <f t="shared" si="138"/>
        <v/>
      </c>
      <c r="BF207" s="25" t="str">
        <f t="shared" si="139"/>
        <v/>
      </c>
      <c r="BG207" s="25" t="str">
        <f t="shared" si="123"/>
        <v/>
      </c>
      <c r="BH207" s="28" t="str">
        <f>IF($AD207="","",INDEX('3.洗い替え職務給表'!$B$6:$HW$56,MATCH('1.メイン'!$BE207,'3.洗い替え職務給表'!$B$6:$B$56,0),MATCH('1.メイン'!$BG207,'3.洗い替え職務給表'!$B$6:$HW$6,0)))</f>
        <v/>
      </c>
      <c r="BI207" s="29" t="str">
        <f t="shared" si="124"/>
        <v/>
      </c>
      <c r="BJ207" s="563"/>
      <c r="BK207" s="563"/>
      <c r="BL207" s="563"/>
      <c r="BM207" s="563"/>
      <c r="BN207" s="563"/>
      <c r="BO207" s="563"/>
      <c r="BP207" s="59" t="str">
        <f t="shared" si="114"/>
        <v/>
      </c>
      <c r="BQ207" s="56" t="str">
        <f t="shared" si="125"/>
        <v/>
      </c>
      <c r="BR207" s="236" t="str">
        <f t="shared" si="126"/>
        <v/>
      </c>
    </row>
    <row r="208" spans="1:70" x14ac:dyDescent="0.15">
      <c r="A208" s="62" t="str">
        <f>IF(C208="","",COUNTA($C$10:C208))</f>
        <v/>
      </c>
      <c r="B208" s="559"/>
      <c r="C208" s="559"/>
      <c r="D208" s="569"/>
      <c r="E208" s="569"/>
      <c r="F208" s="569"/>
      <c r="G208" s="559"/>
      <c r="H208" s="569"/>
      <c r="I208" s="561"/>
      <c r="J208" s="561"/>
      <c r="K208" s="53" t="str">
        <f t="shared" si="115"/>
        <v/>
      </c>
      <c r="L208" s="53" t="str">
        <f t="shared" si="116"/>
        <v/>
      </c>
      <c r="M208" s="53" t="str">
        <f t="shared" si="117"/>
        <v/>
      </c>
      <c r="N208" s="53" t="str">
        <f t="shared" si="118"/>
        <v/>
      </c>
      <c r="O208" s="562" t="str">
        <f>IF(C208="","",VLOOKUP(K208,#REF!,2))</f>
        <v/>
      </c>
      <c r="P208" s="562"/>
      <c r="Q208" s="56" t="str">
        <f t="shared" si="119"/>
        <v/>
      </c>
      <c r="R208" s="563"/>
      <c r="S208" s="563"/>
      <c r="T208" s="563"/>
      <c r="U208" s="563"/>
      <c r="V208" s="563"/>
      <c r="W208" s="563"/>
      <c r="X208" s="59" t="str">
        <f t="shared" si="120"/>
        <v/>
      </c>
      <c r="Y208" s="236" t="str">
        <f t="shared" si="121"/>
        <v/>
      </c>
      <c r="Z208" s="230" t="str">
        <f t="shared" si="108"/>
        <v/>
      </c>
      <c r="AA208" s="104" t="str">
        <f t="shared" si="109"/>
        <v/>
      </c>
      <c r="AB208" s="104" t="str">
        <f t="shared" si="110"/>
        <v/>
      </c>
      <c r="AC208" s="104" t="str">
        <f t="shared" si="111"/>
        <v/>
      </c>
      <c r="AD208" s="109" t="str">
        <f t="shared" si="112"/>
        <v/>
      </c>
      <c r="AE208" s="564"/>
      <c r="AF208" s="105" t="str">
        <f t="shared" si="127"/>
        <v/>
      </c>
      <c r="AG208" s="105" t="str">
        <f t="shared" si="128"/>
        <v/>
      </c>
      <c r="AH208" s="105" t="str">
        <f>IF($AD208="","",HLOOKUP($AD208,'4.参照データ'!$B$5:$AD$14,8,FALSE)+1)</f>
        <v/>
      </c>
      <c r="AI208" s="105" t="str">
        <f>IF($AD208="","",HLOOKUP($AD208,'4.参照データ'!$B$5:$AD$14,10,FALSE)+AH208)</f>
        <v/>
      </c>
      <c r="AJ208" s="105" t="str">
        <f t="shared" si="129"/>
        <v/>
      </c>
      <c r="AK208" s="150" t="str">
        <f>IF($AD208="","",INDEX('3.洗い替え職務給表'!$B$6:$HW$56,MATCH('1.メイン'!$AG208,'3.洗い替え職務給表'!$B$6:$B$56,0),MATCH('1.メイン'!$AJ208,'3.洗い替え職務給表'!$B$6:$HW$6,0)))</f>
        <v/>
      </c>
      <c r="AL208" s="152" t="str">
        <f t="shared" si="130"/>
        <v/>
      </c>
      <c r="AM208" s="36" t="str">
        <f t="shared" si="122"/>
        <v/>
      </c>
      <c r="AN208" s="25" t="str">
        <f t="shared" si="131"/>
        <v/>
      </c>
      <c r="AO208" s="568"/>
      <c r="AP208" s="568"/>
      <c r="AQ208" s="66" t="str">
        <f t="shared" si="132"/>
        <v/>
      </c>
      <c r="AR208" s="66" t="str">
        <f>IF($C208="","",IF($AN208=$AQ208,"",IF(HLOOKUP($AQ208,'4.参照データ'!$B$5:$AD$14,4,FALSE)="",HLOOKUP($AQ208,'4.参照データ'!$B$5:$AD$14,5,FALSE),HLOOKUP($AQ208,'4.参照データ'!$B$5:$AD$14,4,FALSE))))</f>
        <v/>
      </c>
      <c r="AS208" s="66" t="str">
        <f t="shared" si="133"/>
        <v/>
      </c>
      <c r="AT208" s="27" t="str">
        <f>IF($AQ208="","",($AS208-HLOOKUP($AQ208,'4.参照データ'!$B$5:$AD$14,6,FALSE)))</f>
        <v/>
      </c>
      <c r="AU208" s="25" t="str">
        <f>IF($AQ208="","",IF($AO208="",$AG208,IF(ROUNDUP($AT208/HLOOKUP($AQ208,'4.参照データ'!$B$5:$AD$14,7,FALSE),0)&lt;=0,1,ROUNDUP($AT208/HLOOKUP($AQ208,'4.参照データ'!$B$5:$AD$14,7,FALSE),0)+1)))</f>
        <v/>
      </c>
      <c r="AV208" s="25" t="str">
        <f t="shared" si="134"/>
        <v/>
      </c>
      <c r="AW208" s="96" t="str">
        <f>IF($AQ208="","",($AV208-1)*HLOOKUP($AQ208,'4.参照データ'!$B$5:$AD$14,7,FALSE))</f>
        <v/>
      </c>
      <c r="AX208" s="27" t="str">
        <f t="shared" si="135"/>
        <v/>
      </c>
      <c r="AY208" s="25" t="str">
        <f>IF($AQ208="","",IF($AO208="",0,IF($AX208&lt;=0,0,ROUNDUP($AX208/HLOOKUP($AQ208,'4.参照データ'!$B$5:$AD$14,9,FALSE),0))))</f>
        <v/>
      </c>
      <c r="AZ208" s="25" t="str">
        <f t="shared" si="136"/>
        <v/>
      </c>
      <c r="BA208" s="25" t="str">
        <f t="shared" si="113"/>
        <v/>
      </c>
      <c r="BB208" s="25" t="str">
        <f>IF($AQ208="","",HLOOKUP($AQ208,'4.参照データ'!$B$5:$AD$14,8,FALSE)+1)</f>
        <v/>
      </c>
      <c r="BC208" s="25" t="str">
        <f>IF($AQ208="","",HLOOKUP($AQ208,'4.参照データ'!$B$5:$AD$14,10,FALSE)+BB208)</f>
        <v/>
      </c>
      <c r="BD208" s="25" t="str">
        <f t="shared" si="137"/>
        <v/>
      </c>
      <c r="BE208" s="25" t="str">
        <f t="shared" si="138"/>
        <v/>
      </c>
      <c r="BF208" s="25" t="str">
        <f t="shared" si="139"/>
        <v/>
      </c>
      <c r="BG208" s="25" t="str">
        <f t="shared" si="123"/>
        <v/>
      </c>
      <c r="BH208" s="28" t="str">
        <f>IF($AD208="","",INDEX('3.洗い替え職務給表'!$B$6:$HW$56,MATCH('1.メイン'!$BE208,'3.洗い替え職務給表'!$B$6:$B$56,0),MATCH('1.メイン'!$BG208,'3.洗い替え職務給表'!$B$6:$HW$6,0)))</f>
        <v/>
      </c>
      <c r="BI208" s="29" t="str">
        <f t="shared" si="124"/>
        <v/>
      </c>
      <c r="BJ208" s="563"/>
      <c r="BK208" s="563"/>
      <c r="BL208" s="563"/>
      <c r="BM208" s="563"/>
      <c r="BN208" s="563"/>
      <c r="BO208" s="563"/>
      <c r="BP208" s="59" t="str">
        <f t="shared" si="114"/>
        <v/>
      </c>
      <c r="BQ208" s="56" t="str">
        <f t="shared" si="125"/>
        <v/>
      </c>
      <c r="BR208" s="236" t="str">
        <f t="shared" si="126"/>
        <v/>
      </c>
    </row>
    <row r="209" spans="1:70" x14ac:dyDescent="0.15">
      <c r="A209" s="63" t="str">
        <f>IF(C209="","",COUNTA($C$10:C209))</f>
        <v/>
      </c>
      <c r="B209" s="570"/>
      <c r="C209" s="570"/>
      <c r="D209" s="571"/>
      <c r="E209" s="571"/>
      <c r="F209" s="571"/>
      <c r="G209" s="570"/>
      <c r="H209" s="571"/>
      <c r="I209" s="572"/>
      <c r="J209" s="572"/>
      <c r="K209" s="54" t="str">
        <f t="shared" si="115"/>
        <v/>
      </c>
      <c r="L209" s="54" t="str">
        <f t="shared" si="116"/>
        <v/>
      </c>
      <c r="M209" s="54" t="str">
        <f t="shared" si="117"/>
        <v/>
      </c>
      <c r="N209" s="54" t="str">
        <f t="shared" si="118"/>
        <v/>
      </c>
      <c r="O209" s="573" t="str">
        <f>IF(C209="","",VLOOKUP(K209,#REF!,2))</f>
        <v/>
      </c>
      <c r="P209" s="573"/>
      <c r="Q209" s="57" t="str">
        <f t="shared" si="119"/>
        <v/>
      </c>
      <c r="R209" s="574"/>
      <c r="S209" s="574"/>
      <c r="T209" s="574"/>
      <c r="U209" s="574"/>
      <c r="V209" s="574"/>
      <c r="W209" s="574"/>
      <c r="X209" s="60" t="str">
        <f t="shared" si="120"/>
        <v/>
      </c>
      <c r="Y209" s="237" t="str">
        <f t="shared" si="121"/>
        <v/>
      </c>
      <c r="Z209" s="231" t="str">
        <f t="shared" si="108"/>
        <v/>
      </c>
      <c r="AA209" s="110" t="str">
        <f t="shared" si="109"/>
        <v/>
      </c>
      <c r="AB209" s="110" t="str">
        <f t="shared" si="110"/>
        <v/>
      </c>
      <c r="AC209" s="110" t="str">
        <f t="shared" si="111"/>
        <v/>
      </c>
      <c r="AD209" s="111" t="str">
        <f t="shared" si="112"/>
        <v/>
      </c>
      <c r="AE209" s="575"/>
      <c r="AF209" s="112" t="str">
        <f t="shared" si="127"/>
        <v/>
      </c>
      <c r="AG209" s="112" t="str">
        <f t="shared" si="128"/>
        <v/>
      </c>
      <c r="AH209" s="112" t="str">
        <f>IF($AD209="","",HLOOKUP($AD209,'4.参照データ'!$B$5:$AD$14,8,FALSE)+1)</f>
        <v/>
      </c>
      <c r="AI209" s="112" t="str">
        <f>IF($AD209="","",HLOOKUP($AD209,'4.参照データ'!$B$5:$AD$14,10,FALSE)+AH209)</f>
        <v/>
      </c>
      <c r="AJ209" s="112" t="str">
        <f t="shared" si="129"/>
        <v/>
      </c>
      <c r="AK209" s="151" t="str">
        <f>IF($AD209="","",INDEX('3.洗い替え職務給表'!$B$6:$HW$56,MATCH('1.メイン'!$AG209,'3.洗い替え職務給表'!$B$6:$B$56,0),MATCH('1.メイン'!$AJ209,'3.洗い替え職務給表'!$B$6:$HW$6,0)))</f>
        <v/>
      </c>
      <c r="AL209" s="153" t="str">
        <f t="shared" si="130"/>
        <v/>
      </c>
      <c r="AM209" s="37" t="str">
        <f t="shared" si="122"/>
        <v/>
      </c>
      <c r="AN209" s="32" t="str">
        <f t="shared" si="131"/>
        <v/>
      </c>
      <c r="AO209" s="576"/>
      <c r="AP209" s="576"/>
      <c r="AQ209" s="67" t="str">
        <f t="shared" si="132"/>
        <v/>
      </c>
      <c r="AR209" s="67" t="str">
        <f>IF($C209="","",IF($AN209=$AQ209,"",IF(HLOOKUP($AQ209,'4.参照データ'!$B$5:$AD$14,4,FALSE)="",HLOOKUP($AQ209,'4.参照データ'!$B$5:$AD$14,5,FALSE),HLOOKUP($AQ209,'4.参照データ'!$B$5:$AD$14,4,FALSE))))</f>
        <v/>
      </c>
      <c r="AS209" s="67" t="str">
        <f t="shared" si="133"/>
        <v/>
      </c>
      <c r="AT209" s="31" t="str">
        <f>IF($AQ209="","",($AS209-HLOOKUP($AQ209,'4.参照データ'!$B$5:$AD$14,6,FALSE)))</f>
        <v/>
      </c>
      <c r="AU209" s="32" t="str">
        <f>IF($AQ209="","",IF($AO209="",$AG209,IF(ROUNDUP($AT209/HLOOKUP($AQ209,'4.参照データ'!$B$5:$AD$14,7,FALSE),0)&lt;=0,1,ROUNDUP($AT209/HLOOKUP($AQ209,'4.参照データ'!$B$5:$AD$14,7,FALSE),0)+1)))</f>
        <v/>
      </c>
      <c r="AV209" s="32" t="str">
        <f t="shared" si="134"/>
        <v/>
      </c>
      <c r="AW209" s="145" t="str">
        <f>IF($AQ209="","",($AV209-1)*HLOOKUP($AQ209,'4.参照データ'!$B$5:$AD$14,7,FALSE))</f>
        <v/>
      </c>
      <c r="AX209" s="31" t="str">
        <f t="shared" si="135"/>
        <v/>
      </c>
      <c r="AY209" s="32" t="str">
        <f>IF($AQ209="","",IF($AO209="",0,IF($AX209&lt;=0,0,ROUNDUP($AX209/HLOOKUP($AQ209,'4.参照データ'!$B$5:$AD$14,9,FALSE),0))))</f>
        <v/>
      </c>
      <c r="AZ209" s="32" t="str">
        <f t="shared" si="136"/>
        <v/>
      </c>
      <c r="BA209" s="32" t="str">
        <f t="shared" si="113"/>
        <v/>
      </c>
      <c r="BB209" s="32" t="str">
        <f>IF($AQ209="","",HLOOKUP($AQ209,'4.参照データ'!$B$5:$AD$14,8,FALSE)+1)</f>
        <v/>
      </c>
      <c r="BC209" s="32" t="str">
        <f>IF($AQ209="","",HLOOKUP($AQ209,'4.参照データ'!$B$5:$AD$14,10,FALSE)+BB209)</f>
        <v/>
      </c>
      <c r="BD209" s="32" t="str">
        <f t="shared" si="137"/>
        <v/>
      </c>
      <c r="BE209" s="32" t="str">
        <f t="shared" si="138"/>
        <v/>
      </c>
      <c r="BF209" s="32" t="str">
        <f t="shared" si="139"/>
        <v/>
      </c>
      <c r="BG209" s="32" t="str">
        <f t="shared" si="123"/>
        <v/>
      </c>
      <c r="BH209" s="33" t="str">
        <f>IF($AD209="","",INDEX('3.洗い替え職務給表'!$B$6:$HW$56,MATCH('1.メイン'!$BE209,'3.洗い替え職務給表'!$B$6:$B$56,0),MATCH('1.メイン'!$BG209,'3.洗い替え職務給表'!$B$6:$HW$6,0)))</f>
        <v/>
      </c>
      <c r="BI209" s="34" t="str">
        <f t="shared" si="124"/>
        <v/>
      </c>
      <c r="BJ209" s="574"/>
      <c r="BK209" s="574"/>
      <c r="BL209" s="574"/>
      <c r="BM209" s="574"/>
      <c r="BN209" s="574"/>
      <c r="BO209" s="574"/>
      <c r="BP209" s="60" t="str">
        <f t="shared" si="114"/>
        <v/>
      </c>
      <c r="BQ209" s="57" t="str">
        <f t="shared" si="125"/>
        <v/>
      </c>
      <c r="BR209" s="237" t="str">
        <f t="shared" si="126"/>
        <v/>
      </c>
    </row>
    <row r="210" spans="1:70" x14ac:dyDescent="0.2">
      <c r="AD210" s="19"/>
      <c r="AE210" s="14"/>
      <c r="AF210" s="13"/>
      <c r="AG210" s="13"/>
      <c r="AH210" s="13"/>
      <c r="AI210" s="13"/>
      <c r="AJ210" s="13"/>
      <c r="AL210" s="13"/>
      <c r="AM210" s="13"/>
      <c r="AN210" s="14"/>
      <c r="AO210" s="14"/>
      <c r="AP210" s="14"/>
      <c r="AQ210" s="14"/>
      <c r="AR210" s="14"/>
      <c r="AS210" s="14"/>
      <c r="AT210" s="14"/>
      <c r="AU210" s="13"/>
      <c r="AV210" s="13"/>
      <c r="AW210" s="97"/>
      <c r="AX210" s="39"/>
      <c r="AY210" s="13"/>
      <c r="AZ210" s="13"/>
      <c r="BA210" s="13"/>
      <c r="BB210" s="13"/>
      <c r="BC210" s="13"/>
      <c r="BD210" s="13"/>
      <c r="BE210" s="13"/>
      <c r="BF210" s="13"/>
      <c r="BG210" s="13"/>
    </row>
    <row r="211" spans="1:70" x14ac:dyDescent="0.2">
      <c r="AD211" s="19"/>
      <c r="AE211" s="14"/>
      <c r="AF211" s="13"/>
      <c r="AG211" s="13"/>
      <c r="AH211" s="13"/>
      <c r="AI211" s="13"/>
      <c r="AJ211" s="13"/>
      <c r="AL211" s="13"/>
      <c r="AM211" s="13"/>
      <c r="AN211" s="14"/>
      <c r="AO211" s="14"/>
      <c r="AP211" s="14"/>
      <c r="AQ211" s="14"/>
      <c r="AR211" s="14"/>
      <c r="AS211" s="14"/>
      <c r="AT211" s="14"/>
      <c r="AU211" s="13"/>
      <c r="AV211" s="13"/>
      <c r="AW211" s="97"/>
      <c r="AX211" s="39"/>
      <c r="AY211" s="13"/>
      <c r="AZ211" s="13"/>
      <c r="BA211" s="13"/>
      <c r="BB211" s="13"/>
      <c r="BC211" s="13"/>
      <c r="BD211" s="13"/>
      <c r="BE211" s="13"/>
      <c r="BF211" s="13"/>
      <c r="BG211" s="13"/>
    </row>
    <row r="212" spans="1:70" x14ac:dyDescent="0.2">
      <c r="AD212" s="19"/>
      <c r="AE212" s="14"/>
      <c r="AF212" s="13"/>
      <c r="AG212" s="13"/>
      <c r="AH212" s="13"/>
      <c r="AI212" s="13"/>
      <c r="AJ212" s="13"/>
      <c r="AL212" s="13"/>
      <c r="AM212" s="13"/>
      <c r="AN212" s="14"/>
      <c r="AO212" s="14"/>
      <c r="AP212" s="14"/>
      <c r="AQ212" s="14"/>
      <c r="AR212" s="14"/>
      <c r="AS212" s="14"/>
      <c r="AT212" s="14"/>
      <c r="AU212" s="13"/>
      <c r="AV212" s="13"/>
      <c r="AW212" s="97"/>
      <c r="AX212" s="39"/>
      <c r="AY212" s="13"/>
      <c r="AZ212" s="13"/>
      <c r="BA212" s="13"/>
      <c r="BB212" s="13"/>
      <c r="BC212" s="13"/>
      <c r="BD212" s="13"/>
      <c r="BE212" s="13"/>
      <c r="BF212" s="13"/>
      <c r="BG212" s="13"/>
    </row>
    <row r="213" spans="1:70" x14ac:dyDescent="0.2">
      <c r="AD213" s="19"/>
      <c r="AE213" s="14"/>
      <c r="AF213" s="13"/>
      <c r="AG213" s="13"/>
      <c r="AH213" s="13"/>
      <c r="AI213" s="13"/>
      <c r="AJ213" s="13"/>
      <c r="AL213" s="13"/>
      <c r="AM213" s="13"/>
      <c r="AN213" s="14"/>
      <c r="AO213" s="14"/>
      <c r="AP213" s="14"/>
      <c r="AQ213" s="14"/>
      <c r="AR213" s="14"/>
      <c r="AS213" s="14"/>
      <c r="AT213" s="14"/>
      <c r="AU213" s="13"/>
      <c r="AV213" s="13"/>
      <c r="AW213" s="97"/>
      <c r="AX213" s="39"/>
      <c r="AY213" s="13"/>
      <c r="AZ213" s="13"/>
      <c r="BA213" s="13"/>
      <c r="BB213" s="13"/>
      <c r="BC213" s="13"/>
      <c r="BD213" s="13"/>
      <c r="BE213" s="13"/>
      <c r="BF213" s="13"/>
      <c r="BG213" s="13"/>
    </row>
    <row r="214" spans="1:70" x14ac:dyDescent="0.2">
      <c r="AD214" s="19"/>
      <c r="AE214" s="14"/>
      <c r="AF214" s="13"/>
      <c r="AG214" s="13"/>
      <c r="AH214" s="13"/>
      <c r="AI214" s="13"/>
      <c r="AJ214" s="13"/>
      <c r="AL214" s="13"/>
      <c r="AM214" s="13"/>
      <c r="AN214" s="14"/>
      <c r="AO214" s="14"/>
      <c r="AP214" s="14"/>
      <c r="AQ214" s="14"/>
      <c r="AR214" s="14"/>
      <c r="AS214" s="14"/>
      <c r="AT214" s="14"/>
      <c r="AU214" s="13"/>
      <c r="AV214" s="13"/>
      <c r="AW214" s="97"/>
      <c r="AX214" s="39"/>
      <c r="AY214" s="13"/>
      <c r="AZ214" s="13"/>
      <c r="BA214" s="13"/>
      <c r="BB214" s="13"/>
      <c r="BC214" s="13"/>
      <c r="BD214" s="13"/>
      <c r="BE214" s="13"/>
      <c r="BF214" s="13"/>
      <c r="BG214" s="13"/>
    </row>
    <row r="215" spans="1:70" x14ac:dyDescent="0.2">
      <c r="AD215" s="19"/>
      <c r="AE215" s="14"/>
      <c r="AF215" s="13"/>
      <c r="AG215" s="13"/>
      <c r="AH215" s="13"/>
      <c r="AI215" s="13"/>
      <c r="AJ215" s="13"/>
      <c r="AL215" s="13"/>
      <c r="AM215" s="13"/>
      <c r="AN215" s="14"/>
      <c r="AO215" s="14"/>
      <c r="AP215" s="14"/>
      <c r="AQ215" s="14"/>
      <c r="AR215" s="14"/>
      <c r="AS215" s="14"/>
      <c r="AT215" s="14"/>
      <c r="AU215" s="13"/>
      <c r="AV215" s="13"/>
      <c r="AW215" s="97"/>
      <c r="AX215" s="39"/>
      <c r="AY215" s="13"/>
      <c r="AZ215" s="13"/>
      <c r="BA215" s="13"/>
      <c r="BB215" s="13"/>
      <c r="BC215" s="13"/>
      <c r="BD215" s="13"/>
      <c r="BE215" s="13"/>
      <c r="BF215" s="13"/>
      <c r="BG215" s="13"/>
    </row>
    <row r="216" spans="1:70" x14ac:dyDescent="0.2">
      <c r="AD216" s="19"/>
      <c r="AE216" s="14"/>
      <c r="AF216" s="13"/>
      <c r="AG216" s="13"/>
      <c r="AH216" s="13"/>
      <c r="AI216" s="13"/>
      <c r="AJ216" s="13"/>
      <c r="AL216" s="13"/>
      <c r="AM216" s="13"/>
      <c r="AN216" s="14"/>
      <c r="AO216" s="14"/>
      <c r="AP216" s="14"/>
      <c r="AQ216" s="14"/>
      <c r="AR216" s="14"/>
      <c r="AS216" s="14"/>
      <c r="AT216" s="14"/>
      <c r="AU216" s="13"/>
      <c r="AV216" s="13"/>
      <c r="AW216" s="97"/>
      <c r="AX216" s="39"/>
      <c r="AY216" s="13"/>
      <c r="AZ216" s="13"/>
      <c r="BA216" s="13"/>
      <c r="BB216" s="13"/>
      <c r="BC216" s="13"/>
      <c r="BD216" s="13"/>
      <c r="BE216" s="13"/>
      <c r="BF216" s="13"/>
      <c r="BG216" s="13"/>
    </row>
    <row r="217" spans="1:70" x14ac:dyDescent="0.2">
      <c r="AD217" s="19"/>
      <c r="AE217" s="14"/>
      <c r="AF217" s="13"/>
      <c r="AG217" s="13"/>
      <c r="AH217" s="13"/>
      <c r="AI217" s="13"/>
      <c r="AJ217" s="13"/>
      <c r="AL217" s="13"/>
      <c r="AM217" s="13"/>
      <c r="AN217" s="14"/>
      <c r="AO217" s="14"/>
      <c r="AP217" s="14"/>
      <c r="AQ217" s="14"/>
      <c r="AR217" s="14"/>
      <c r="AS217" s="14"/>
      <c r="AT217" s="14"/>
      <c r="AU217" s="13"/>
      <c r="AV217" s="13"/>
      <c r="AW217" s="97"/>
      <c r="AX217" s="39"/>
      <c r="AY217" s="13"/>
      <c r="AZ217" s="13"/>
      <c r="BA217" s="13"/>
      <c r="BB217" s="13"/>
      <c r="BC217" s="13"/>
      <c r="BD217" s="13"/>
      <c r="BE217" s="13"/>
      <c r="BF217" s="13"/>
      <c r="BG217" s="13"/>
    </row>
    <row r="218" spans="1:70" x14ac:dyDescent="0.2">
      <c r="AD218" s="19"/>
      <c r="AE218" s="14"/>
      <c r="AF218" s="13"/>
      <c r="AG218" s="13"/>
      <c r="AH218" s="13"/>
      <c r="AI218" s="13"/>
      <c r="AJ218" s="13"/>
      <c r="AL218" s="13"/>
      <c r="AM218" s="13"/>
      <c r="AN218" s="14"/>
      <c r="AO218" s="14"/>
      <c r="AP218" s="14"/>
      <c r="AQ218" s="14"/>
      <c r="AR218" s="14"/>
      <c r="AS218" s="14"/>
      <c r="AT218" s="14"/>
      <c r="AU218" s="13"/>
      <c r="AV218" s="13"/>
      <c r="AW218" s="97"/>
      <c r="AX218" s="39"/>
      <c r="AY218" s="13"/>
      <c r="AZ218" s="13"/>
      <c r="BA218" s="13"/>
      <c r="BB218" s="13"/>
      <c r="BC218" s="13"/>
      <c r="BD218" s="13"/>
      <c r="BE218" s="13"/>
      <c r="BF218" s="13"/>
      <c r="BG218" s="13"/>
    </row>
    <row r="219" spans="1:70" x14ac:dyDescent="0.2">
      <c r="AD219" s="19"/>
      <c r="AE219" s="14"/>
      <c r="AF219" s="13"/>
      <c r="AG219" s="13"/>
      <c r="AH219" s="13"/>
      <c r="AI219" s="13"/>
      <c r="AJ219" s="13"/>
      <c r="AL219" s="13"/>
      <c r="AM219" s="13"/>
      <c r="AN219" s="14"/>
      <c r="AO219" s="14"/>
      <c r="AP219" s="14"/>
      <c r="AQ219" s="14"/>
      <c r="AR219" s="14"/>
      <c r="AS219" s="14"/>
      <c r="AT219" s="14"/>
      <c r="AU219" s="13"/>
      <c r="AV219" s="13"/>
      <c r="AW219" s="97"/>
      <c r="AX219" s="39"/>
      <c r="AY219" s="13"/>
      <c r="AZ219" s="13"/>
      <c r="BA219" s="13"/>
      <c r="BB219" s="13"/>
      <c r="BC219" s="13"/>
      <c r="BD219" s="13"/>
      <c r="BE219" s="13"/>
      <c r="BF219" s="13"/>
      <c r="BG219" s="13"/>
    </row>
    <row r="220" spans="1:70" x14ac:dyDescent="0.2">
      <c r="AD220" s="19"/>
      <c r="AE220" s="14"/>
      <c r="AF220" s="13"/>
      <c r="AG220" s="13"/>
      <c r="AH220" s="13"/>
      <c r="AI220" s="13"/>
      <c r="AJ220" s="13"/>
      <c r="AL220" s="13"/>
      <c r="AM220" s="13"/>
      <c r="AN220" s="14"/>
      <c r="AO220" s="14"/>
      <c r="AP220" s="14"/>
      <c r="AQ220" s="14"/>
      <c r="AR220" s="14"/>
      <c r="AS220" s="14"/>
      <c r="AT220" s="14"/>
      <c r="AU220" s="13"/>
      <c r="AV220" s="13"/>
      <c r="AW220" s="97"/>
      <c r="AX220" s="39"/>
      <c r="AY220" s="13"/>
      <c r="AZ220" s="13"/>
      <c r="BA220" s="13"/>
      <c r="BB220" s="13"/>
      <c r="BC220" s="13"/>
      <c r="BD220" s="13"/>
      <c r="BE220" s="13"/>
      <c r="BF220" s="13"/>
      <c r="BG220" s="13"/>
    </row>
    <row r="221" spans="1:70" x14ac:dyDescent="0.2">
      <c r="AD221" s="19"/>
      <c r="AE221" s="14"/>
      <c r="AF221" s="13"/>
      <c r="AG221" s="13"/>
      <c r="AH221" s="13"/>
      <c r="AI221" s="13"/>
      <c r="AJ221" s="13"/>
      <c r="AL221" s="13"/>
      <c r="AM221" s="13"/>
      <c r="AN221" s="14"/>
      <c r="AO221" s="14"/>
      <c r="AP221" s="14"/>
      <c r="AQ221" s="14"/>
      <c r="AR221" s="14"/>
      <c r="AS221" s="14"/>
      <c r="AT221" s="14"/>
      <c r="AU221" s="13"/>
      <c r="AV221" s="13"/>
      <c r="AW221" s="97"/>
      <c r="AX221" s="39"/>
      <c r="AY221" s="13"/>
      <c r="AZ221" s="13"/>
      <c r="BA221" s="13"/>
      <c r="BB221" s="13"/>
      <c r="BC221" s="13"/>
      <c r="BD221" s="13"/>
      <c r="BE221" s="13"/>
      <c r="BF221" s="13"/>
      <c r="BG221" s="13"/>
    </row>
    <row r="222" spans="1:70" x14ac:dyDescent="0.2">
      <c r="AD222" s="19"/>
      <c r="AE222" s="14"/>
      <c r="AF222" s="13"/>
      <c r="AG222" s="13"/>
      <c r="AH222" s="13"/>
      <c r="AI222" s="13"/>
      <c r="AJ222" s="13"/>
      <c r="AL222" s="13"/>
      <c r="AM222" s="13"/>
      <c r="AN222" s="14"/>
      <c r="AO222" s="14"/>
      <c r="AP222" s="14"/>
      <c r="AQ222" s="14"/>
      <c r="AR222" s="14"/>
      <c r="AS222" s="14"/>
      <c r="AT222" s="14"/>
      <c r="AU222" s="13"/>
      <c r="AV222" s="13"/>
      <c r="AW222" s="97"/>
      <c r="AX222" s="39"/>
      <c r="AY222" s="13"/>
      <c r="AZ222" s="13"/>
      <c r="BA222" s="13"/>
      <c r="BB222" s="13"/>
      <c r="BC222" s="13"/>
      <c r="BD222" s="13"/>
      <c r="BE222" s="13"/>
      <c r="BF222" s="13"/>
      <c r="BG222" s="13"/>
    </row>
    <row r="223" spans="1:70" x14ac:dyDescent="0.2">
      <c r="AD223" s="19"/>
      <c r="AE223" s="14"/>
      <c r="AF223" s="13"/>
      <c r="AG223" s="13"/>
      <c r="AH223" s="13"/>
      <c r="AI223" s="13"/>
      <c r="AJ223" s="13"/>
      <c r="AL223" s="13"/>
      <c r="AM223" s="13"/>
      <c r="AN223" s="14"/>
      <c r="AO223" s="14"/>
      <c r="AP223" s="14"/>
      <c r="AQ223" s="14"/>
      <c r="AR223" s="14"/>
      <c r="AS223" s="14"/>
      <c r="AT223" s="14"/>
      <c r="AU223" s="13"/>
      <c r="AV223" s="13"/>
      <c r="AW223" s="97"/>
      <c r="AX223" s="39"/>
      <c r="AY223" s="13"/>
      <c r="AZ223" s="13"/>
      <c r="BA223" s="13"/>
      <c r="BB223" s="13"/>
      <c r="BC223" s="13"/>
      <c r="BD223" s="13"/>
      <c r="BE223" s="13"/>
      <c r="BF223" s="13"/>
      <c r="BG223" s="13"/>
    </row>
    <row r="224" spans="1:70" x14ac:dyDescent="0.2">
      <c r="AD224" s="19"/>
      <c r="AE224" s="14"/>
      <c r="AF224" s="13"/>
      <c r="AG224" s="13"/>
      <c r="AH224" s="13"/>
      <c r="AI224" s="13"/>
      <c r="AJ224" s="13"/>
      <c r="AL224" s="13"/>
      <c r="AM224" s="13"/>
      <c r="AN224" s="14"/>
      <c r="AO224" s="14"/>
      <c r="AP224" s="14"/>
      <c r="AQ224" s="14"/>
      <c r="AR224" s="14"/>
      <c r="AS224" s="14"/>
      <c r="AT224" s="14"/>
      <c r="AU224" s="13"/>
      <c r="AV224" s="13"/>
      <c r="AW224" s="97"/>
      <c r="AX224" s="39"/>
      <c r="AY224" s="13"/>
      <c r="AZ224" s="13"/>
      <c r="BA224" s="13"/>
      <c r="BB224" s="13"/>
      <c r="BC224" s="13"/>
      <c r="BD224" s="13"/>
      <c r="BE224" s="13"/>
      <c r="BF224" s="13"/>
      <c r="BG224" s="13"/>
    </row>
    <row r="225" spans="30:59" x14ac:dyDescent="0.2">
      <c r="AD225" s="19"/>
      <c r="AE225" s="14"/>
      <c r="AF225" s="13"/>
      <c r="AG225" s="13"/>
      <c r="AH225" s="13"/>
      <c r="AI225" s="13"/>
      <c r="AJ225" s="13"/>
      <c r="AL225" s="13"/>
      <c r="AM225" s="13"/>
      <c r="AN225" s="14"/>
      <c r="AO225" s="14"/>
      <c r="AP225" s="14"/>
      <c r="AQ225" s="14"/>
      <c r="AR225" s="14"/>
      <c r="AS225" s="14"/>
      <c r="AT225" s="14"/>
      <c r="AU225" s="13"/>
      <c r="AV225" s="13"/>
      <c r="AW225" s="97"/>
      <c r="AX225" s="39"/>
      <c r="AY225" s="13"/>
      <c r="AZ225" s="13"/>
      <c r="BA225" s="13"/>
      <c r="BB225" s="13"/>
      <c r="BC225" s="13"/>
      <c r="BD225" s="13"/>
      <c r="BE225" s="13"/>
      <c r="BF225" s="13"/>
      <c r="BG225" s="13"/>
    </row>
    <row r="226" spans="30:59" x14ac:dyDescent="0.2">
      <c r="AD226" s="19"/>
      <c r="AE226" s="14"/>
      <c r="AF226" s="13"/>
      <c r="AG226" s="13"/>
      <c r="AH226" s="13"/>
      <c r="AI226" s="13"/>
      <c r="AJ226" s="13"/>
      <c r="AL226" s="13"/>
      <c r="AM226" s="13"/>
      <c r="AN226" s="14"/>
      <c r="AO226" s="14"/>
      <c r="AP226" s="14"/>
      <c r="AQ226" s="14"/>
      <c r="AR226" s="14"/>
      <c r="AS226" s="14"/>
      <c r="AT226" s="14"/>
      <c r="AU226" s="13"/>
      <c r="AV226" s="13"/>
      <c r="AW226" s="97"/>
      <c r="AX226" s="39"/>
      <c r="AY226" s="13"/>
      <c r="AZ226" s="13"/>
      <c r="BA226" s="13"/>
      <c r="BB226" s="13"/>
      <c r="BC226" s="13"/>
      <c r="BD226" s="13"/>
      <c r="BE226" s="13"/>
      <c r="BF226" s="13"/>
      <c r="BG226" s="13"/>
    </row>
    <row r="227" spans="30:59" x14ac:dyDescent="0.2">
      <c r="AD227" s="19"/>
      <c r="AE227" s="14"/>
      <c r="AF227" s="13"/>
      <c r="AG227" s="13"/>
      <c r="AH227" s="13"/>
      <c r="AI227" s="13"/>
      <c r="AJ227" s="13"/>
      <c r="AL227" s="13"/>
      <c r="AM227" s="13"/>
      <c r="AN227" s="14"/>
      <c r="AO227" s="14"/>
      <c r="AP227" s="14"/>
      <c r="AQ227" s="14"/>
      <c r="AR227" s="14"/>
      <c r="AS227" s="14"/>
      <c r="AT227" s="14"/>
      <c r="AU227" s="13"/>
      <c r="AV227" s="13"/>
      <c r="AW227" s="97"/>
      <c r="AX227" s="39"/>
      <c r="AY227" s="13"/>
      <c r="AZ227" s="13"/>
      <c r="BA227" s="13"/>
      <c r="BB227" s="13"/>
      <c r="BC227" s="13"/>
      <c r="BD227" s="13"/>
      <c r="BE227" s="13"/>
      <c r="BF227" s="13"/>
      <c r="BG227" s="13"/>
    </row>
    <row r="228" spans="30:59" x14ac:dyDescent="0.2">
      <c r="AD228" s="19"/>
      <c r="AE228" s="14"/>
      <c r="AF228" s="13"/>
      <c r="AG228" s="13"/>
      <c r="AH228" s="13"/>
      <c r="AI228" s="13"/>
      <c r="AJ228" s="13"/>
      <c r="AL228" s="13"/>
      <c r="AM228" s="13"/>
      <c r="AN228" s="14"/>
      <c r="AO228" s="14"/>
      <c r="AP228" s="14"/>
      <c r="AQ228" s="14"/>
      <c r="AR228" s="14"/>
      <c r="AS228" s="14"/>
      <c r="AT228" s="14"/>
      <c r="AU228" s="13"/>
      <c r="AV228" s="13"/>
      <c r="AW228" s="97"/>
      <c r="AX228" s="39"/>
      <c r="AY228" s="13"/>
      <c r="AZ228" s="13"/>
      <c r="BA228" s="13"/>
      <c r="BB228" s="13"/>
      <c r="BC228" s="13"/>
      <c r="BD228" s="13"/>
      <c r="BE228" s="13"/>
      <c r="BF228" s="13"/>
      <c r="BG228" s="13"/>
    </row>
    <row r="229" spans="30:59" x14ac:dyDescent="0.2">
      <c r="AD229" s="19"/>
      <c r="AE229" s="14"/>
      <c r="AF229" s="13"/>
      <c r="AG229" s="13"/>
      <c r="AH229" s="13"/>
      <c r="AI229" s="13"/>
      <c r="AJ229" s="13"/>
      <c r="AL229" s="13"/>
      <c r="AM229" s="13"/>
      <c r="AN229" s="14"/>
      <c r="AO229" s="14"/>
      <c r="AP229" s="14"/>
      <c r="AQ229" s="14"/>
      <c r="AR229" s="14"/>
      <c r="AS229" s="14"/>
      <c r="AT229" s="14"/>
      <c r="AU229" s="13"/>
      <c r="AV229" s="13"/>
      <c r="AW229" s="97"/>
      <c r="AX229" s="39"/>
      <c r="AY229" s="13"/>
      <c r="AZ229" s="13"/>
      <c r="BA229" s="13"/>
      <c r="BB229" s="13"/>
      <c r="BC229" s="13"/>
      <c r="BD229" s="13"/>
      <c r="BE229" s="13"/>
      <c r="BF229" s="13"/>
      <c r="BG229" s="13"/>
    </row>
    <row r="230" spans="30:59" x14ac:dyDescent="0.2">
      <c r="AD230" s="19"/>
      <c r="AE230" s="14"/>
      <c r="AF230" s="13"/>
      <c r="AG230" s="13"/>
      <c r="AH230" s="13"/>
      <c r="AI230" s="13"/>
      <c r="AJ230" s="13"/>
      <c r="AL230" s="13"/>
      <c r="AM230" s="13"/>
      <c r="AN230" s="14"/>
      <c r="AO230" s="14"/>
      <c r="AP230" s="14"/>
      <c r="AQ230" s="14"/>
      <c r="AR230" s="14"/>
      <c r="AS230" s="14"/>
      <c r="AT230" s="14"/>
      <c r="AU230" s="13"/>
      <c r="AV230" s="13"/>
      <c r="AW230" s="97"/>
      <c r="AX230" s="39"/>
      <c r="AY230" s="13"/>
      <c r="AZ230" s="13"/>
      <c r="BA230" s="13"/>
      <c r="BB230" s="13"/>
      <c r="BC230" s="13"/>
      <c r="BD230" s="13"/>
      <c r="BE230" s="13"/>
      <c r="BF230" s="13"/>
      <c r="BG230" s="13"/>
    </row>
    <row r="231" spans="30:59" x14ac:dyDescent="0.2">
      <c r="AD231" s="19"/>
      <c r="AE231" s="14"/>
      <c r="AF231" s="13"/>
      <c r="AG231" s="13"/>
      <c r="AH231" s="13"/>
      <c r="AI231" s="13"/>
      <c r="AJ231" s="13"/>
      <c r="AL231" s="13"/>
      <c r="AM231" s="13"/>
      <c r="AN231" s="14"/>
      <c r="AO231" s="14"/>
      <c r="AP231" s="14"/>
      <c r="AQ231" s="14"/>
      <c r="AR231" s="14"/>
      <c r="AS231" s="14"/>
      <c r="AT231" s="14"/>
      <c r="AU231" s="13"/>
      <c r="AV231" s="13"/>
      <c r="AW231" s="97"/>
      <c r="AX231" s="39"/>
      <c r="AY231" s="13"/>
      <c r="AZ231" s="13"/>
      <c r="BA231" s="13"/>
      <c r="BB231" s="13"/>
      <c r="BC231" s="13"/>
      <c r="BD231" s="13"/>
      <c r="BE231" s="13"/>
      <c r="BF231" s="13"/>
      <c r="BG231" s="13"/>
    </row>
    <row r="232" spans="30:59" x14ac:dyDescent="0.2">
      <c r="AD232" s="19"/>
      <c r="AE232" s="14"/>
      <c r="AF232" s="13"/>
      <c r="AG232" s="13"/>
      <c r="AH232" s="13"/>
      <c r="AI232" s="13"/>
      <c r="AJ232" s="13"/>
      <c r="AL232" s="13"/>
      <c r="AM232" s="13"/>
      <c r="AN232" s="14"/>
      <c r="AO232" s="14"/>
      <c r="AP232" s="14"/>
      <c r="AQ232" s="14"/>
      <c r="AR232" s="14"/>
      <c r="AS232" s="14"/>
      <c r="AT232" s="14"/>
      <c r="AU232" s="13"/>
      <c r="AV232" s="13"/>
      <c r="AW232" s="97"/>
      <c r="AX232" s="39"/>
      <c r="AY232" s="13"/>
      <c r="AZ232" s="13"/>
      <c r="BA232" s="13"/>
      <c r="BB232" s="13"/>
      <c r="BC232" s="13"/>
      <c r="BD232" s="13"/>
      <c r="BE232" s="13"/>
      <c r="BF232" s="13"/>
      <c r="BG232" s="13"/>
    </row>
    <row r="233" spans="30:59" x14ac:dyDescent="0.2">
      <c r="AD233" s="19"/>
      <c r="AE233" s="14"/>
      <c r="AF233" s="13"/>
      <c r="AG233" s="13"/>
      <c r="AH233" s="13"/>
      <c r="AI233" s="13"/>
      <c r="AJ233" s="13"/>
      <c r="AL233" s="13"/>
      <c r="AM233" s="13"/>
      <c r="AN233" s="14"/>
      <c r="AO233" s="14"/>
      <c r="AP233" s="14"/>
      <c r="AQ233" s="14"/>
      <c r="AR233" s="14"/>
      <c r="AS233" s="14"/>
      <c r="AT233" s="14"/>
      <c r="AU233" s="13"/>
      <c r="AV233" s="13"/>
      <c r="AW233" s="97"/>
      <c r="AX233" s="39"/>
      <c r="AY233" s="13"/>
      <c r="AZ233" s="13"/>
      <c r="BA233" s="13"/>
      <c r="BB233" s="13"/>
      <c r="BC233" s="13"/>
      <c r="BD233" s="13"/>
      <c r="BE233" s="13"/>
      <c r="BF233" s="13"/>
      <c r="BG233" s="13"/>
    </row>
    <row r="234" spans="30:59" x14ac:dyDescent="0.2">
      <c r="AD234" s="19"/>
      <c r="AE234" s="14"/>
      <c r="AF234" s="13"/>
      <c r="AG234" s="13"/>
      <c r="AH234" s="13"/>
      <c r="AI234" s="13"/>
      <c r="AJ234" s="13"/>
      <c r="AL234" s="13"/>
      <c r="AM234" s="13"/>
      <c r="AN234" s="14"/>
      <c r="AO234" s="14"/>
      <c r="AP234" s="14"/>
      <c r="AQ234" s="14"/>
      <c r="AR234" s="14"/>
      <c r="AS234" s="14"/>
      <c r="AT234" s="14"/>
      <c r="AU234" s="13"/>
      <c r="AV234" s="13"/>
      <c r="AW234" s="97"/>
      <c r="AX234" s="39"/>
      <c r="AY234" s="13"/>
      <c r="AZ234" s="13"/>
      <c r="BA234" s="13"/>
      <c r="BB234" s="13"/>
      <c r="BC234" s="13"/>
      <c r="BD234" s="13"/>
      <c r="BE234" s="13"/>
      <c r="BF234" s="13"/>
      <c r="BG234" s="13"/>
    </row>
    <row r="235" spans="30:59" x14ac:dyDescent="0.2">
      <c r="AD235" s="19"/>
      <c r="AE235" s="14"/>
      <c r="AF235" s="13"/>
      <c r="AG235" s="13"/>
      <c r="AH235" s="13"/>
      <c r="AI235" s="13"/>
      <c r="AJ235" s="13"/>
      <c r="AL235" s="13"/>
      <c r="AM235" s="13"/>
      <c r="AN235" s="14"/>
      <c r="AO235" s="14"/>
      <c r="AP235" s="14"/>
      <c r="AQ235" s="14"/>
      <c r="AR235" s="14"/>
      <c r="AS235" s="14"/>
      <c r="AT235" s="14"/>
      <c r="AU235" s="13"/>
      <c r="AV235" s="13"/>
      <c r="AW235" s="97"/>
      <c r="AX235" s="39"/>
      <c r="AY235" s="13"/>
      <c r="AZ235" s="13"/>
      <c r="BA235" s="13"/>
      <c r="BB235" s="13"/>
      <c r="BC235" s="13"/>
      <c r="BD235" s="13"/>
      <c r="BE235" s="13"/>
      <c r="BF235" s="13"/>
      <c r="BG235" s="13"/>
    </row>
    <row r="236" spans="30:59" x14ac:dyDescent="0.2">
      <c r="AD236" s="19"/>
      <c r="AE236" s="14"/>
      <c r="AF236" s="13"/>
      <c r="AG236" s="13"/>
      <c r="AH236" s="13"/>
      <c r="AI236" s="13"/>
      <c r="AJ236" s="13"/>
      <c r="AL236" s="13"/>
      <c r="AM236" s="13"/>
      <c r="AN236" s="14"/>
      <c r="AO236" s="14"/>
      <c r="AP236" s="14"/>
      <c r="AQ236" s="14"/>
      <c r="AR236" s="14"/>
      <c r="AS236" s="14"/>
      <c r="AT236" s="14"/>
      <c r="AU236" s="13"/>
      <c r="AV236" s="13"/>
      <c r="AW236" s="97"/>
      <c r="AX236" s="39"/>
      <c r="AY236" s="13"/>
      <c r="AZ236" s="13"/>
      <c r="BA236" s="13"/>
      <c r="BB236" s="13"/>
      <c r="BC236" s="13"/>
      <c r="BD236" s="13"/>
      <c r="BE236" s="13"/>
      <c r="BF236" s="13"/>
      <c r="BG236" s="13"/>
    </row>
    <row r="237" spans="30:59" x14ac:dyDescent="0.2">
      <c r="AD237" s="19"/>
      <c r="AE237" s="14"/>
      <c r="AF237" s="13"/>
      <c r="AG237" s="13"/>
      <c r="AH237" s="13"/>
      <c r="AI237" s="13"/>
      <c r="AJ237" s="13"/>
      <c r="AL237" s="13"/>
      <c r="AM237" s="13"/>
      <c r="AN237" s="14"/>
      <c r="AO237" s="14"/>
      <c r="AP237" s="14"/>
      <c r="AQ237" s="14"/>
      <c r="AR237" s="14"/>
      <c r="AS237" s="14"/>
      <c r="AT237" s="14"/>
      <c r="AU237" s="13"/>
      <c r="AV237" s="13"/>
      <c r="AW237" s="97"/>
      <c r="AX237" s="39"/>
      <c r="AY237" s="13"/>
      <c r="AZ237" s="13"/>
      <c r="BA237" s="13"/>
      <c r="BB237" s="13"/>
      <c r="BC237" s="13"/>
      <c r="BD237" s="13"/>
      <c r="BE237" s="13"/>
      <c r="BF237" s="13"/>
      <c r="BG237" s="13"/>
    </row>
    <row r="238" spans="30:59" x14ac:dyDescent="0.2">
      <c r="AD238" s="19"/>
      <c r="AE238" s="14"/>
      <c r="AF238" s="13"/>
      <c r="AG238" s="13"/>
      <c r="AH238" s="13"/>
      <c r="AI238" s="13"/>
      <c r="AJ238" s="13"/>
      <c r="AL238" s="13"/>
      <c r="AM238" s="13"/>
      <c r="AN238" s="14"/>
      <c r="AO238" s="14"/>
      <c r="AP238" s="14"/>
      <c r="AQ238" s="14"/>
      <c r="AR238" s="14"/>
      <c r="AS238" s="14"/>
      <c r="AT238" s="14"/>
      <c r="AU238" s="13"/>
      <c r="AV238" s="13"/>
      <c r="AW238" s="97"/>
      <c r="AX238" s="39"/>
      <c r="AY238" s="13"/>
      <c r="AZ238" s="13"/>
      <c r="BA238" s="13"/>
      <c r="BB238" s="13"/>
      <c r="BC238" s="13"/>
      <c r="BD238" s="13"/>
      <c r="BE238" s="13"/>
      <c r="BF238" s="13"/>
      <c r="BG238" s="13"/>
    </row>
    <row r="239" spans="30:59" x14ac:dyDescent="0.2">
      <c r="AD239" s="19"/>
      <c r="AE239" s="14"/>
      <c r="AF239" s="13"/>
      <c r="AG239" s="13"/>
      <c r="AH239" s="13"/>
      <c r="AI239" s="13"/>
      <c r="AJ239" s="13"/>
      <c r="AL239" s="13"/>
      <c r="AM239" s="13"/>
      <c r="AN239" s="14"/>
      <c r="AO239" s="14"/>
      <c r="AP239" s="14"/>
      <c r="AQ239" s="14"/>
      <c r="AR239" s="14"/>
      <c r="AS239" s="14"/>
      <c r="AT239" s="14"/>
      <c r="AU239" s="13"/>
      <c r="AV239" s="13"/>
      <c r="AW239" s="97"/>
      <c r="AX239" s="39"/>
      <c r="AY239" s="13"/>
      <c r="AZ239" s="13"/>
      <c r="BA239" s="13"/>
      <c r="BB239" s="13"/>
      <c r="BC239" s="13"/>
      <c r="BD239" s="13"/>
      <c r="BE239" s="13"/>
      <c r="BF239" s="13"/>
      <c r="BG239" s="13"/>
    </row>
    <row r="240" spans="30:59" x14ac:dyDescent="0.2">
      <c r="AD240" s="19"/>
      <c r="AE240" s="14"/>
      <c r="AF240" s="13"/>
      <c r="AG240" s="13"/>
      <c r="AH240" s="13"/>
      <c r="AI240" s="13"/>
      <c r="AJ240" s="13"/>
      <c r="AL240" s="13"/>
      <c r="AM240" s="13"/>
      <c r="AN240" s="14"/>
      <c r="AO240" s="14"/>
      <c r="AP240" s="14"/>
      <c r="AQ240" s="14"/>
      <c r="AR240" s="14"/>
      <c r="AS240" s="14"/>
      <c r="AT240" s="14"/>
      <c r="AU240" s="13"/>
      <c r="AV240" s="13"/>
      <c r="AW240" s="97"/>
      <c r="AX240" s="39"/>
      <c r="AY240" s="13"/>
      <c r="AZ240" s="13"/>
      <c r="BA240" s="13"/>
      <c r="BB240" s="13"/>
      <c r="BC240" s="13"/>
      <c r="BD240" s="13"/>
      <c r="BE240" s="13"/>
      <c r="BF240" s="13"/>
      <c r="BG240" s="13"/>
    </row>
    <row r="241" spans="30:59" x14ac:dyDescent="0.2">
      <c r="AD241" s="19"/>
      <c r="AE241" s="14"/>
      <c r="AF241" s="13"/>
      <c r="AG241" s="13"/>
      <c r="AH241" s="13"/>
      <c r="AI241" s="13"/>
      <c r="AJ241" s="13"/>
      <c r="AL241" s="13"/>
      <c r="AM241" s="13"/>
      <c r="AN241" s="14"/>
      <c r="AO241" s="14"/>
      <c r="AP241" s="14"/>
      <c r="AQ241" s="14"/>
      <c r="AR241" s="14"/>
      <c r="AS241" s="14"/>
      <c r="AT241" s="14"/>
      <c r="AU241" s="13"/>
      <c r="AV241" s="13"/>
      <c r="AW241" s="97"/>
      <c r="AX241" s="39"/>
      <c r="AY241" s="13"/>
      <c r="AZ241" s="13"/>
      <c r="BA241" s="13"/>
      <c r="BB241" s="13"/>
      <c r="BC241" s="13"/>
      <c r="BD241" s="13"/>
      <c r="BE241" s="13"/>
      <c r="BF241" s="13"/>
      <c r="BG241" s="13"/>
    </row>
    <row r="242" spans="30:59" x14ac:dyDescent="0.2">
      <c r="AD242" s="19"/>
      <c r="AE242" s="14"/>
      <c r="AF242" s="13"/>
      <c r="AG242" s="13"/>
      <c r="AH242" s="13"/>
      <c r="AI242" s="13"/>
      <c r="AJ242" s="13"/>
      <c r="AL242" s="13"/>
      <c r="AM242" s="13"/>
      <c r="AN242" s="14"/>
      <c r="AO242" s="14"/>
      <c r="AP242" s="14"/>
      <c r="AQ242" s="14"/>
      <c r="AR242" s="14"/>
      <c r="AS242" s="14"/>
      <c r="AT242" s="14"/>
      <c r="AU242" s="13"/>
      <c r="AV242" s="13"/>
      <c r="AW242" s="97"/>
      <c r="AX242" s="39"/>
      <c r="AY242" s="13"/>
      <c r="AZ242" s="13"/>
      <c r="BA242" s="13"/>
      <c r="BB242" s="13"/>
      <c r="BC242" s="13"/>
      <c r="BD242" s="13"/>
      <c r="BE242" s="13"/>
      <c r="BF242" s="13"/>
      <c r="BG242" s="13"/>
    </row>
    <row r="243" spans="30:59" x14ac:dyDescent="0.2">
      <c r="AD243" s="19"/>
      <c r="AE243" s="14"/>
      <c r="AF243" s="13"/>
      <c r="AG243" s="13"/>
      <c r="AH243" s="13"/>
      <c r="AI243" s="13"/>
      <c r="AJ243" s="13"/>
      <c r="AL243" s="13"/>
      <c r="AM243" s="13"/>
      <c r="AN243" s="14"/>
      <c r="AO243" s="14"/>
      <c r="AP243" s="14"/>
      <c r="AQ243" s="14"/>
      <c r="AR243" s="14"/>
      <c r="AS243" s="14"/>
      <c r="AT243" s="14"/>
      <c r="AU243" s="13"/>
      <c r="AV243" s="13"/>
      <c r="AW243" s="97"/>
      <c r="AX243" s="39"/>
      <c r="AY243" s="13"/>
      <c r="AZ243" s="13"/>
      <c r="BA243" s="13"/>
      <c r="BB243" s="13"/>
      <c r="BC243" s="13"/>
      <c r="BD243" s="13"/>
      <c r="BE243" s="13"/>
      <c r="BF243" s="13"/>
      <c r="BG243" s="13"/>
    </row>
    <row r="244" spans="30:59" x14ac:dyDescent="0.2">
      <c r="AD244" s="19"/>
      <c r="AE244" s="14"/>
      <c r="AF244" s="13"/>
      <c r="AG244" s="13"/>
      <c r="AH244" s="13"/>
      <c r="AI244" s="13"/>
      <c r="AJ244" s="13"/>
      <c r="AL244" s="13"/>
      <c r="AM244" s="13"/>
      <c r="AN244" s="14"/>
      <c r="AO244" s="14"/>
      <c r="AP244" s="14"/>
      <c r="AQ244" s="14"/>
      <c r="AR244" s="14"/>
      <c r="AS244" s="14"/>
      <c r="AT244" s="14"/>
      <c r="AU244" s="13"/>
      <c r="AV244" s="13"/>
      <c r="AW244" s="97"/>
      <c r="AX244" s="39"/>
      <c r="AY244" s="13"/>
      <c r="AZ244" s="13"/>
      <c r="BA244" s="13"/>
      <c r="BB244" s="13"/>
      <c r="BC244" s="13"/>
      <c r="BD244" s="13"/>
      <c r="BE244" s="13"/>
      <c r="BF244" s="13"/>
      <c r="BG244" s="13"/>
    </row>
    <row r="245" spans="30:59" x14ac:dyDescent="0.2">
      <c r="AD245" s="19"/>
      <c r="AE245" s="14"/>
      <c r="AF245" s="13"/>
      <c r="AG245" s="13"/>
      <c r="AH245" s="13"/>
      <c r="AI245" s="13"/>
      <c r="AJ245" s="13"/>
      <c r="AL245" s="13"/>
      <c r="AM245" s="13"/>
      <c r="AN245" s="14"/>
      <c r="AO245" s="14"/>
      <c r="AP245" s="14"/>
      <c r="AQ245" s="14"/>
      <c r="AR245" s="14"/>
      <c r="AS245" s="14"/>
      <c r="AT245" s="14"/>
      <c r="AU245" s="13"/>
      <c r="AV245" s="13"/>
      <c r="AW245" s="97"/>
      <c r="AX245" s="39"/>
      <c r="AY245" s="13"/>
      <c r="AZ245" s="13"/>
      <c r="BA245" s="13"/>
      <c r="BB245" s="13"/>
      <c r="BC245" s="13"/>
      <c r="BD245" s="13"/>
      <c r="BE245" s="13"/>
      <c r="BF245" s="13"/>
      <c r="BG245" s="13"/>
    </row>
    <row r="246" spans="30:59" x14ac:dyDescent="0.2">
      <c r="AD246" s="19"/>
      <c r="AE246" s="14"/>
      <c r="AF246" s="13"/>
      <c r="AG246" s="13"/>
      <c r="AH246" s="13"/>
      <c r="AI246" s="13"/>
      <c r="AJ246" s="13"/>
      <c r="AL246" s="13"/>
      <c r="AM246" s="13"/>
      <c r="AN246" s="14"/>
      <c r="AO246" s="14"/>
      <c r="AP246" s="14"/>
      <c r="AQ246" s="14"/>
      <c r="AR246" s="14"/>
      <c r="AS246" s="14"/>
      <c r="AT246" s="14"/>
      <c r="AU246" s="13"/>
      <c r="AV246" s="13"/>
      <c r="AW246" s="97"/>
      <c r="AX246" s="39"/>
      <c r="AY246" s="13"/>
      <c r="AZ246" s="13"/>
      <c r="BA246" s="13"/>
      <c r="BB246" s="13"/>
      <c r="BC246" s="13"/>
      <c r="BD246" s="13"/>
      <c r="BE246" s="13"/>
      <c r="BF246" s="13"/>
      <c r="BG246" s="13"/>
    </row>
    <row r="247" spans="30:59" x14ac:dyDescent="0.2">
      <c r="AD247" s="19"/>
      <c r="AE247" s="14"/>
      <c r="AF247" s="13"/>
      <c r="AG247" s="13"/>
      <c r="AH247" s="13"/>
      <c r="AI247" s="13"/>
      <c r="AJ247" s="13"/>
      <c r="AL247" s="13"/>
      <c r="AM247" s="13"/>
      <c r="AN247" s="14"/>
      <c r="AO247" s="14"/>
      <c r="AP247" s="14"/>
      <c r="AQ247" s="14"/>
      <c r="AR247" s="14"/>
      <c r="AS247" s="14"/>
      <c r="AT247" s="14"/>
      <c r="AU247" s="13"/>
      <c r="AV247" s="13"/>
      <c r="AW247" s="97"/>
      <c r="AX247" s="39"/>
      <c r="AY247" s="13"/>
      <c r="AZ247" s="13"/>
      <c r="BA247" s="13"/>
      <c r="BB247" s="13"/>
      <c r="BC247" s="13"/>
      <c r="BD247" s="13"/>
      <c r="BE247" s="13"/>
      <c r="BF247" s="13"/>
      <c r="BG247" s="13"/>
    </row>
    <row r="248" spans="30:59" x14ac:dyDescent="0.2">
      <c r="AD248" s="19"/>
      <c r="AE248" s="14"/>
      <c r="AF248" s="13"/>
      <c r="AG248" s="13"/>
      <c r="AH248" s="13"/>
      <c r="AI248" s="13"/>
      <c r="AJ248" s="13"/>
      <c r="AL248" s="13"/>
      <c r="AM248" s="13"/>
      <c r="AN248" s="14"/>
      <c r="AO248" s="14"/>
      <c r="AP248" s="14"/>
      <c r="AQ248" s="14"/>
      <c r="AR248" s="14"/>
      <c r="AS248" s="14"/>
      <c r="AT248" s="14"/>
      <c r="AU248" s="13"/>
      <c r="AV248" s="13"/>
      <c r="AW248" s="97"/>
      <c r="AX248" s="39"/>
      <c r="AY248" s="13"/>
      <c r="AZ248" s="13"/>
      <c r="BA248" s="13"/>
      <c r="BB248" s="13"/>
      <c r="BC248" s="13"/>
      <c r="BD248" s="13"/>
      <c r="BE248" s="13"/>
      <c r="BF248" s="13"/>
      <c r="BG248" s="13"/>
    </row>
    <row r="249" spans="30:59" x14ac:dyDescent="0.2">
      <c r="AD249" s="19"/>
      <c r="AE249" s="14"/>
      <c r="AF249" s="13"/>
      <c r="AG249" s="13"/>
      <c r="AH249" s="13"/>
      <c r="AI249" s="13"/>
      <c r="AJ249" s="13"/>
      <c r="AL249" s="13"/>
      <c r="AM249" s="13"/>
      <c r="AN249" s="14"/>
      <c r="AO249" s="14"/>
      <c r="AP249" s="14"/>
      <c r="AQ249" s="14"/>
      <c r="AR249" s="14"/>
      <c r="AS249" s="14"/>
      <c r="AT249" s="14"/>
      <c r="AU249" s="13"/>
      <c r="AV249" s="13"/>
      <c r="AW249" s="97"/>
      <c r="AX249" s="39"/>
      <c r="AY249" s="13"/>
      <c r="AZ249" s="13"/>
      <c r="BA249" s="13"/>
      <c r="BB249" s="13"/>
      <c r="BC249" s="13"/>
      <c r="BD249" s="13"/>
      <c r="BE249" s="13"/>
      <c r="BF249" s="13"/>
      <c r="BG249" s="13"/>
    </row>
    <row r="250" spans="30:59" x14ac:dyDescent="0.2">
      <c r="AD250" s="19"/>
      <c r="AE250" s="14"/>
      <c r="AF250" s="13"/>
      <c r="AG250" s="13"/>
      <c r="AH250" s="13"/>
      <c r="AI250" s="13"/>
      <c r="AJ250" s="13"/>
      <c r="AL250" s="13"/>
      <c r="AM250" s="13"/>
      <c r="AN250" s="14"/>
      <c r="AO250" s="14"/>
      <c r="AP250" s="14"/>
      <c r="AQ250" s="14"/>
      <c r="AR250" s="14"/>
      <c r="AS250" s="14"/>
      <c r="AT250" s="14"/>
      <c r="AU250" s="13"/>
      <c r="AV250" s="13"/>
      <c r="AW250" s="97"/>
      <c r="AX250" s="39"/>
      <c r="AY250" s="13"/>
      <c r="AZ250" s="13"/>
      <c r="BA250" s="13"/>
      <c r="BB250" s="13"/>
      <c r="BC250" s="13"/>
      <c r="BD250" s="13"/>
      <c r="BE250" s="13"/>
      <c r="BF250" s="13"/>
      <c r="BG250" s="13"/>
    </row>
  </sheetData>
  <sheetProtection algorithmName="SHA-512" hashValue="ymILWpgwyrLnU78OeCog4pUoeTIbftIezABsnZqa+dTiHmz/fzLEKb53ENo/xSoaVHEEebAKqWQXnaMaMw86IA==" saltValue="KSS/ARC3NJbH7GeXv1i/IQ==" spinCount="100000" sheet="1" objects="1" scenarios="1"/>
  <mergeCells count="40">
    <mergeCell ref="K5:M5"/>
    <mergeCell ref="K6:M6"/>
    <mergeCell ref="Z3:AB3"/>
    <mergeCell ref="Z4:AB4"/>
    <mergeCell ref="AM8:AM9"/>
    <mergeCell ref="AG8:AG9"/>
    <mergeCell ref="AP8:AP9"/>
    <mergeCell ref="AA5:AB5"/>
    <mergeCell ref="AA6:AB6"/>
    <mergeCell ref="Z8:AA8"/>
    <mergeCell ref="AB8:AC8"/>
    <mergeCell ref="AL8:AL9"/>
    <mergeCell ref="AE8:AE9"/>
    <mergeCell ref="C8:C9"/>
    <mergeCell ref="D8:D9"/>
    <mergeCell ref="G8:G9"/>
    <mergeCell ref="H8:H9"/>
    <mergeCell ref="E8:E9"/>
    <mergeCell ref="BF5:BF6"/>
    <mergeCell ref="BE8:BE9"/>
    <mergeCell ref="BI8:BI9"/>
    <mergeCell ref="BR8:BR9"/>
    <mergeCell ref="F8:F9"/>
    <mergeCell ref="BH8:BH9"/>
    <mergeCell ref="AH8:AH9"/>
    <mergeCell ref="AI8:AI9"/>
    <mergeCell ref="AQ8:AQ9"/>
    <mergeCell ref="AO8:AO9"/>
    <mergeCell ref="BF8:BF9"/>
    <mergeCell ref="I8:I9"/>
    <mergeCell ref="J8:J9"/>
    <mergeCell ref="K8:L8"/>
    <mergeCell ref="M8:N8"/>
    <mergeCell ref="Y8:Y9"/>
    <mergeCell ref="BC8:BC9"/>
    <mergeCell ref="BB8:BB9"/>
    <mergeCell ref="BA8:BA9"/>
    <mergeCell ref="AR8:AR9"/>
    <mergeCell ref="BD8:BD9"/>
    <mergeCell ref="AS8:AS9"/>
  </mergeCells>
  <phoneticPr fontId="3"/>
  <printOptions horizontalCentered="1"/>
  <pageMargins left="0.39370078740157483" right="0.39370078740157483" top="0.78740157480314965" bottom="0.59055118110236227" header="0.51181102362204722" footer="0.51181102362204722"/>
  <pageSetup paperSize="9" scale="55" orientation="landscape" horizontalDpi="4294967293" r:id="rId1"/>
  <headerFooter alignWithMargins="0">
    <oddFooter>&amp;C&amp;P</oddFooter>
  </headerFooter>
  <colBreaks count="3" manualBreakCount="3">
    <brk id="25" min="1" max="49" man="1"/>
    <brk id="38" min="1" max="49" man="1"/>
    <brk id="61" min="1" max="49"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2060"/>
  </sheetPr>
  <dimension ref="A1:AI57"/>
  <sheetViews>
    <sheetView showGridLines="0" zoomScaleNormal="100" workbookViewId="0">
      <selection activeCell="M10" sqref="M10"/>
    </sheetView>
  </sheetViews>
  <sheetFormatPr defaultColWidth="9" defaultRowHeight="13.2" x14ac:dyDescent="0.2"/>
  <cols>
    <col min="1" max="1" width="2.77734375" style="3" customWidth="1"/>
    <col min="2" max="2" width="13.33203125" style="3" customWidth="1"/>
    <col min="3" max="16384" width="9" style="3"/>
  </cols>
  <sheetData>
    <row r="1" spans="1:35" ht="20.25" customHeight="1" thickBot="1" x14ac:dyDescent="0.25">
      <c r="B1" s="121" t="s">
        <v>192</v>
      </c>
    </row>
    <row r="2" spans="1:35" ht="20.25" customHeight="1" thickBot="1" x14ac:dyDescent="0.25">
      <c r="B2" s="121"/>
      <c r="E2" s="44" t="s">
        <v>63</v>
      </c>
      <c r="F2" s="45"/>
      <c r="G2" s="46" t="s">
        <v>87</v>
      </c>
      <c r="H2" s="47"/>
    </row>
    <row r="3" spans="1:35" ht="20.25" customHeight="1" x14ac:dyDescent="0.2">
      <c r="B3" s="122"/>
      <c r="E3" s="116" t="s">
        <v>282</v>
      </c>
    </row>
    <row r="4" spans="1:35" ht="20.25" customHeight="1" thickBot="1" x14ac:dyDescent="0.25">
      <c r="B4" s="123" t="s">
        <v>112</v>
      </c>
      <c r="G4" s="124"/>
    </row>
    <row r="5" spans="1:35" ht="20.100000000000001" customHeight="1" thickBot="1" x14ac:dyDescent="0.25">
      <c r="B5" s="398" t="s">
        <v>113</v>
      </c>
      <c r="C5" s="534" t="s">
        <v>95</v>
      </c>
      <c r="D5" s="535"/>
      <c r="E5" s="535"/>
      <c r="F5" s="536"/>
      <c r="G5" s="534" t="s">
        <v>96</v>
      </c>
      <c r="H5" s="535"/>
      <c r="I5" s="535"/>
      <c r="J5" s="536"/>
      <c r="K5" s="534" t="s">
        <v>97</v>
      </c>
      <c r="L5" s="535"/>
      <c r="M5" s="535"/>
      <c r="N5" s="535"/>
      <c r="O5" s="536"/>
      <c r="P5" s="577" t="s">
        <v>98</v>
      </c>
      <c r="Q5" s="578"/>
      <c r="R5" s="578"/>
      <c r="S5" s="578"/>
      <c r="T5" s="579"/>
      <c r="U5" s="577" t="s">
        <v>99</v>
      </c>
      <c r="V5" s="578"/>
      <c r="W5" s="578"/>
      <c r="X5" s="578"/>
      <c r="Y5" s="579"/>
      <c r="Z5" s="577" t="s">
        <v>100</v>
      </c>
      <c r="AA5" s="578"/>
      <c r="AB5" s="578"/>
      <c r="AC5" s="578"/>
      <c r="AD5" s="579"/>
    </row>
    <row r="6" spans="1:35" ht="20.100000000000001" customHeight="1" thickBot="1" x14ac:dyDescent="0.25">
      <c r="A6" s="175">
        <v>1</v>
      </c>
      <c r="B6" s="377" t="s">
        <v>114</v>
      </c>
      <c r="C6" s="421" t="s">
        <v>75</v>
      </c>
      <c r="D6" s="177" t="s">
        <v>76</v>
      </c>
      <c r="E6" s="177" t="s">
        <v>77</v>
      </c>
      <c r="F6" s="178" t="s">
        <v>101</v>
      </c>
      <c r="G6" s="176" t="s">
        <v>102</v>
      </c>
      <c r="H6" s="177" t="s">
        <v>103</v>
      </c>
      <c r="I6" s="177" t="s">
        <v>104</v>
      </c>
      <c r="J6" s="178" t="s">
        <v>105</v>
      </c>
      <c r="K6" s="176" t="s">
        <v>78</v>
      </c>
      <c r="L6" s="177" t="s">
        <v>79</v>
      </c>
      <c r="M6" s="177" t="s">
        <v>80</v>
      </c>
      <c r="N6" s="177" t="s">
        <v>106</v>
      </c>
      <c r="O6" s="179" t="s">
        <v>72</v>
      </c>
      <c r="P6" s="580" t="s">
        <v>81</v>
      </c>
      <c r="Q6" s="581" t="s">
        <v>82</v>
      </c>
      <c r="R6" s="581" t="s">
        <v>107</v>
      </c>
      <c r="S6" s="581" t="s">
        <v>283</v>
      </c>
      <c r="T6" s="582" t="s">
        <v>284</v>
      </c>
      <c r="U6" s="580" t="s">
        <v>83</v>
      </c>
      <c r="V6" s="581" t="s">
        <v>84</v>
      </c>
      <c r="W6" s="581" t="s">
        <v>108</v>
      </c>
      <c r="X6" s="581" t="s">
        <v>109</v>
      </c>
      <c r="Y6" s="582" t="s">
        <v>72</v>
      </c>
      <c r="Z6" s="580" t="s">
        <v>85</v>
      </c>
      <c r="AA6" s="581" t="s">
        <v>86</v>
      </c>
      <c r="AB6" s="581" t="s">
        <v>110</v>
      </c>
      <c r="AC6" s="581" t="s">
        <v>72</v>
      </c>
      <c r="AD6" s="582" t="s">
        <v>72</v>
      </c>
    </row>
    <row r="7" spans="1:35" ht="20.100000000000001" customHeight="1" x14ac:dyDescent="0.2">
      <c r="A7" s="175">
        <v>2</v>
      </c>
      <c r="B7" s="378" t="s">
        <v>115</v>
      </c>
      <c r="C7" s="180">
        <v>1</v>
      </c>
      <c r="D7" s="181">
        <v>1</v>
      </c>
      <c r="E7" s="182">
        <v>1</v>
      </c>
      <c r="F7" s="183">
        <v>1</v>
      </c>
      <c r="G7" s="184">
        <v>1</v>
      </c>
      <c r="H7" s="182">
        <v>1</v>
      </c>
      <c r="I7" s="181">
        <v>1</v>
      </c>
      <c r="J7" s="183">
        <v>1</v>
      </c>
      <c r="K7" s="184">
        <v>1</v>
      </c>
      <c r="L7" s="181">
        <v>1</v>
      </c>
      <c r="M7" s="181">
        <v>1</v>
      </c>
      <c r="N7" s="181">
        <v>1</v>
      </c>
      <c r="O7" s="183" t="s">
        <v>72</v>
      </c>
      <c r="P7" s="583">
        <v>2</v>
      </c>
      <c r="Q7" s="584">
        <v>2</v>
      </c>
      <c r="R7" s="584">
        <v>2</v>
      </c>
      <c r="S7" s="584">
        <v>2</v>
      </c>
      <c r="T7" s="585" t="s">
        <v>72</v>
      </c>
      <c r="U7" s="583">
        <v>2</v>
      </c>
      <c r="V7" s="584">
        <v>2</v>
      </c>
      <c r="W7" s="584">
        <v>2</v>
      </c>
      <c r="X7" s="584">
        <v>2</v>
      </c>
      <c r="Y7" s="585" t="s">
        <v>72</v>
      </c>
      <c r="Z7" s="583">
        <v>2</v>
      </c>
      <c r="AA7" s="584">
        <v>2</v>
      </c>
      <c r="AB7" s="584" t="s">
        <v>111</v>
      </c>
      <c r="AC7" s="584" t="s">
        <v>72</v>
      </c>
      <c r="AD7" s="585" t="s">
        <v>72</v>
      </c>
      <c r="AE7" s="3" t="s">
        <v>72</v>
      </c>
      <c r="AF7" s="3" t="s">
        <v>72</v>
      </c>
      <c r="AG7" s="3" t="s">
        <v>72</v>
      </c>
      <c r="AH7" s="3" t="s">
        <v>72</v>
      </c>
      <c r="AI7" s="3" t="s">
        <v>72</v>
      </c>
    </row>
    <row r="8" spans="1:35" ht="20.100000000000001" customHeight="1" x14ac:dyDescent="0.2">
      <c r="A8" s="175">
        <v>3</v>
      </c>
      <c r="B8" s="379" t="s">
        <v>116</v>
      </c>
      <c r="C8" s="185">
        <v>18</v>
      </c>
      <c r="D8" s="186">
        <v>19</v>
      </c>
      <c r="E8" s="186">
        <v>20</v>
      </c>
      <c r="F8" s="187">
        <v>21</v>
      </c>
      <c r="G8" s="185">
        <v>22</v>
      </c>
      <c r="H8" s="186">
        <v>23</v>
      </c>
      <c r="I8" s="186">
        <v>24</v>
      </c>
      <c r="J8" s="187">
        <v>25</v>
      </c>
      <c r="K8" s="185">
        <v>26</v>
      </c>
      <c r="L8" s="186">
        <v>27</v>
      </c>
      <c r="M8" s="186">
        <v>28</v>
      </c>
      <c r="N8" s="186">
        <v>29</v>
      </c>
      <c r="O8" s="187" t="s">
        <v>72</v>
      </c>
      <c r="P8" s="586">
        <v>30</v>
      </c>
      <c r="Q8" s="587">
        <v>32</v>
      </c>
      <c r="R8" s="587">
        <v>34</v>
      </c>
      <c r="S8" s="587">
        <v>36</v>
      </c>
      <c r="T8" s="588" t="s">
        <v>72</v>
      </c>
      <c r="U8" s="586">
        <v>38</v>
      </c>
      <c r="V8" s="587">
        <v>40</v>
      </c>
      <c r="W8" s="587">
        <v>42</v>
      </c>
      <c r="X8" s="587">
        <v>44</v>
      </c>
      <c r="Y8" s="588" t="s">
        <v>72</v>
      </c>
      <c r="Z8" s="586">
        <v>46</v>
      </c>
      <c r="AA8" s="587">
        <v>48</v>
      </c>
      <c r="AB8" s="587">
        <v>50</v>
      </c>
      <c r="AC8" s="587" t="s">
        <v>72</v>
      </c>
      <c r="AD8" s="588" t="s">
        <v>72</v>
      </c>
      <c r="AE8" s="3" t="s">
        <v>72</v>
      </c>
      <c r="AF8" s="3" t="s">
        <v>72</v>
      </c>
      <c r="AG8" s="3" t="s">
        <v>72</v>
      </c>
      <c r="AH8" s="3" t="s">
        <v>72</v>
      </c>
      <c r="AI8" s="3" t="s">
        <v>72</v>
      </c>
    </row>
    <row r="9" spans="1:35" ht="20.100000000000001" customHeight="1" x14ac:dyDescent="0.2">
      <c r="A9" s="175">
        <v>4</v>
      </c>
      <c r="B9" s="379" t="s">
        <v>117</v>
      </c>
      <c r="C9" s="125" t="s">
        <v>72</v>
      </c>
      <c r="D9" s="126" t="s">
        <v>72</v>
      </c>
      <c r="E9" s="126" t="s">
        <v>72</v>
      </c>
      <c r="F9" s="127" t="s">
        <v>72</v>
      </c>
      <c r="G9" s="125">
        <v>7000</v>
      </c>
      <c r="H9" s="126" t="s">
        <v>72</v>
      </c>
      <c r="I9" s="126" t="s">
        <v>72</v>
      </c>
      <c r="J9" s="127" t="s">
        <v>72</v>
      </c>
      <c r="K9" s="125">
        <v>7000</v>
      </c>
      <c r="L9" s="126" t="s">
        <v>72</v>
      </c>
      <c r="M9" s="126" t="s">
        <v>72</v>
      </c>
      <c r="N9" s="126" t="s">
        <v>72</v>
      </c>
      <c r="O9" s="127" t="s">
        <v>72</v>
      </c>
      <c r="P9" s="589">
        <v>7000</v>
      </c>
      <c r="Q9" s="590" t="s">
        <v>72</v>
      </c>
      <c r="R9" s="590" t="s">
        <v>72</v>
      </c>
      <c r="S9" s="590" t="s">
        <v>72</v>
      </c>
      <c r="T9" s="591" t="s">
        <v>72</v>
      </c>
      <c r="U9" s="589">
        <v>22000</v>
      </c>
      <c r="V9" s="590" t="s">
        <v>72</v>
      </c>
      <c r="W9" s="590" t="s">
        <v>72</v>
      </c>
      <c r="X9" s="590" t="s">
        <v>72</v>
      </c>
      <c r="Y9" s="591" t="s">
        <v>72</v>
      </c>
      <c r="Z9" s="589">
        <v>28000</v>
      </c>
      <c r="AA9" s="590" t="s">
        <v>72</v>
      </c>
      <c r="AB9" s="590" t="s">
        <v>72</v>
      </c>
      <c r="AC9" s="590" t="s">
        <v>72</v>
      </c>
      <c r="AD9" s="591" t="s">
        <v>72</v>
      </c>
      <c r="AE9" s="3" t="s">
        <v>72</v>
      </c>
      <c r="AF9" s="3" t="s">
        <v>72</v>
      </c>
      <c r="AG9" s="3" t="s">
        <v>72</v>
      </c>
      <c r="AH9" s="3" t="s">
        <v>72</v>
      </c>
      <c r="AI9" s="3" t="s">
        <v>72</v>
      </c>
    </row>
    <row r="10" spans="1:35" ht="20.100000000000001" customHeight="1" x14ac:dyDescent="0.2">
      <c r="A10" s="175">
        <v>5</v>
      </c>
      <c r="B10" s="379" t="s">
        <v>118</v>
      </c>
      <c r="C10" s="125" t="s">
        <v>72</v>
      </c>
      <c r="D10" s="126">
        <v>4600</v>
      </c>
      <c r="E10" s="126">
        <v>4600</v>
      </c>
      <c r="F10" s="127">
        <v>4600</v>
      </c>
      <c r="G10" s="125" t="s">
        <v>72</v>
      </c>
      <c r="H10" s="126">
        <v>3500</v>
      </c>
      <c r="I10" s="126">
        <v>3500</v>
      </c>
      <c r="J10" s="127">
        <v>3500</v>
      </c>
      <c r="K10" s="125" t="s">
        <v>72</v>
      </c>
      <c r="L10" s="126">
        <v>3600</v>
      </c>
      <c r="M10" s="126">
        <v>3600</v>
      </c>
      <c r="N10" s="126">
        <v>3600</v>
      </c>
      <c r="O10" s="127" t="s">
        <v>72</v>
      </c>
      <c r="P10" s="589" t="s">
        <v>72</v>
      </c>
      <c r="Q10" s="590">
        <v>4800</v>
      </c>
      <c r="R10" s="590">
        <v>4800</v>
      </c>
      <c r="S10" s="590">
        <v>4800</v>
      </c>
      <c r="T10" s="591" t="s">
        <v>72</v>
      </c>
      <c r="U10" s="589" t="s">
        <v>72</v>
      </c>
      <c r="V10" s="590">
        <v>5500</v>
      </c>
      <c r="W10" s="590">
        <v>4800</v>
      </c>
      <c r="X10" s="590">
        <v>4800</v>
      </c>
      <c r="Y10" s="591" t="s">
        <v>72</v>
      </c>
      <c r="Z10" s="589" t="s">
        <v>72</v>
      </c>
      <c r="AA10" s="590">
        <v>5800</v>
      </c>
      <c r="AB10" s="590">
        <v>5800</v>
      </c>
      <c r="AC10" s="590" t="s">
        <v>72</v>
      </c>
      <c r="AD10" s="591" t="s">
        <v>72</v>
      </c>
      <c r="AE10" s="3" t="s">
        <v>72</v>
      </c>
      <c r="AF10" s="3" t="s">
        <v>72</v>
      </c>
      <c r="AG10" s="3" t="s">
        <v>72</v>
      </c>
      <c r="AH10" s="3" t="s">
        <v>72</v>
      </c>
      <c r="AI10" s="3" t="s">
        <v>72</v>
      </c>
    </row>
    <row r="11" spans="1:35" ht="20.100000000000001" customHeight="1" x14ac:dyDescent="0.2">
      <c r="A11" s="175">
        <v>6</v>
      </c>
      <c r="B11" s="379" t="s">
        <v>119</v>
      </c>
      <c r="C11" s="125">
        <v>188400</v>
      </c>
      <c r="D11" s="126">
        <v>199300</v>
      </c>
      <c r="E11" s="126">
        <v>210200</v>
      </c>
      <c r="F11" s="127">
        <v>221100</v>
      </c>
      <c r="G11" s="125">
        <v>234100</v>
      </c>
      <c r="H11" s="126">
        <v>242000</v>
      </c>
      <c r="I11" s="126">
        <v>249900</v>
      </c>
      <c r="J11" s="127">
        <v>257800</v>
      </c>
      <c r="K11" s="125">
        <v>269000</v>
      </c>
      <c r="L11" s="126">
        <v>277100</v>
      </c>
      <c r="M11" s="126">
        <v>285200</v>
      </c>
      <c r="N11" s="126">
        <v>293300</v>
      </c>
      <c r="O11" s="127" t="s">
        <v>72</v>
      </c>
      <c r="P11" s="589">
        <v>305000</v>
      </c>
      <c r="Q11" s="590">
        <v>321200</v>
      </c>
      <c r="R11" s="590">
        <v>337400</v>
      </c>
      <c r="S11" s="590">
        <v>353600</v>
      </c>
      <c r="T11" s="591" t="s">
        <v>72</v>
      </c>
      <c r="U11" s="589">
        <v>407000</v>
      </c>
      <c r="V11" s="590">
        <v>424100</v>
      </c>
      <c r="W11" s="590">
        <v>440500</v>
      </c>
      <c r="X11" s="590">
        <v>456900</v>
      </c>
      <c r="Y11" s="591" t="s">
        <v>72</v>
      </c>
      <c r="Z11" s="589">
        <v>520000</v>
      </c>
      <c r="AA11" s="590">
        <v>538000</v>
      </c>
      <c r="AB11" s="590">
        <v>556000</v>
      </c>
      <c r="AC11" s="590" t="s">
        <v>72</v>
      </c>
      <c r="AD11" s="591" t="s">
        <v>72</v>
      </c>
      <c r="AE11" s="3" t="s">
        <v>72</v>
      </c>
      <c r="AF11" s="3" t="s">
        <v>72</v>
      </c>
      <c r="AG11" s="3" t="s">
        <v>72</v>
      </c>
      <c r="AH11" s="3" t="s">
        <v>72</v>
      </c>
      <c r="AI11" s="3" t="s">
        <v>72</v>
      </c>
    </row>
    <row r="12" spans="1:35" ht="20.100000000000001" customHeight="1" x14ac:dyDescent="0.2">
      <c r="A12" s="175">
        <v>7</v>
      </c>
      <c r="B12" s="379" t="s">
        <v>120</v>
      </c>
      <c r="C12" s="125">
        <v>6300</v>
      </c>
      <c r="D12" s="126">
        <v>6300</v>
      </c>
      <c r="E12" s="126">
        <v>6300</v>
      </c>
      <c r="F12" s="127">
        <v>6300</v>
      </c>
      <c r="G12" s="125">
        <v>4400</v>
      </c>
      <c r="H12" s="126">
        <v>4400</v>
      </c>
      <c r="I12" s="126">
        <v>4400</v>
      </c>
      <c r="J12" s="127">
        <v>4400</v>
      </c>
      <c r="K12" s="125">
        <v>4500</v>
      </c>
      <c r="L12" s="126">
        <v>4500</v>
      </c>
      <c r="M12" s="126">
        <v>4500</v>
      </c>
      <c r="N12" s="126">
        <v>4500</v>
      </c>
      <c r="O12" s="127" t="s">
        <v>72</v>
      </c>
      <c r="P12" s="589">
        <v>5700</v>
      </c>
      <c r="Q12" s="590">
        <v>5700</v>
      </c>
      <c r="R12" s="590">
        <v>5700</v>
      </c>
      <c r="S12" s="590">
        <v>5700</v>
      </c>
      <c r="T12" s="591" t="s">
        <v>72</v>
      </c>
      <c r="U12" s="589">
        <v>5800</v>
      </c>
      <c r="V12" s="590">
        <v>5800</v>
      </c>
      <c r="W12" s="590">
        <v>5800</v>
      </c>
      <c r="X12" s="590">
        <v>5800</v>
      </c>
      <c r="Y12" s="591" t="s">
        <v>72</v>
      </c>
      <c r="Z12" s="589">
        <v>6100</v>
      </c>
      <c r="AA12" s="590">
        <v>6100</v>
      </c>
      <c r="AB12" s="590">
        <v>6100</v>
      </c>
      <c r="AC12" s="590" t="s">
        <v>72</v>
      </c>
      <c r="AD12" s="591" t="s">
        <v>72</v>
      </c>
      <c r="AE12" s="3" t="s">
        <v>72</v>
      </c>
      <c r="AF12" s="3" t="s">
        <v>72</v>
      </c>
      <c r="AG12" s="3" t="s">
        <v>72</v>
      </c>
      <c r="AH12" s="3" t="s">
        <v>72</v>
      </c>
      <c r="AI12" s="3" t="s">
        <v>72</v>
      </c>
    </row>
    <row r="13" spans="1:35" ht="20.100000000000001" customHeight="1" x14ac:dyDescent="0.2">
      <c r="A13" s="175">
        <v>8</v>
      </c>
      <c r="B13" s="379" t="s">
        <v>121</v>
      </c>
      <c r="C13" s="188">
        <v>15</v>
      </c>
      <c r="D13" s="128">
        <v>15</v>
      </c>
      <c r="E13" s="128">
        <v>15</v>
      </c>
      <c r="F13" s="129">
        <v>15</v>
      </c>
      <c r="G13" s="188">
        <v>20</v>
      </c>
      <c r="H13" s="128">
        <v>20</v>
      </c>
      <c r="I13" s="128">
        <v>20</v>
      </c>
      <c r="J13" s="129">
        <v>20</v>
      </c>
      <c r="K13" s="188">
        <v>20</v>
      </c>
      <c r="L13" s="128">
        <v>20</v>
      </c>
      <c r="M13" s="128">
        <v>20</v>
      </c>
      <c r="N13" s="128">
        <v>20</v>
      </c>
      <c r="O13" s="129" t="s">
        <v>72</v>
      </c>
      <c r="P13" s="592">
        <v>20</v>
      </c>
      <c r="Q13" s="593">
        <v>20</v>
      </c>
      <c r="R13" s="593">
        <v>20</v>
      </c>
      <c r="S13" s="593">
        <v>20</v>
      </c>
      <c r="T13" s="594" t="s">
        <v>72</v>
      </c>
      <c r="U13" s="592">
        <v>15</v>
      </c>
      <c r="V13" s="593">
        <v>15</v>
      </c>
      <c r="W13" s="593">
        <v>15</v>
      </c>
      <c r="X13" s="593">
        <v>15</v>
      </c>
      <c r="Y13" s="594" t="s">
        <v>72</v>
      </c>
      <c r="Z13" s="592">
        <v>15</v>
      </c>
      <c r="AA13" s="593">
        <v>15</v>
      </c>
      <c r="AB13" s="593">
        <v>15</v>
      </c>
      <c r="AC13" s="593" t="s">
        <v>72</v>
      </c>
      <c r="AD13" s="594" t="s">
        <v>72</v>
      </c>
      <c r="AE13" s="3" t="s">
        <v>72</v>
      </c>
      <c r="AF13" s="3" t="s">
        <v>72</v>
      </c>
      <c r="AG13" s="3" t="s">
        <v>72</v>
      </c>
      <c r="AH13" s="3" t="s">
        <v>72</v>
      </c>
      <c r="AI13" s="3" t="s">
        <v>72</v>
      </c>
    </row>
    <row r="14" spans="1:35" ht="26.1" customHeight="1" x14ac:dyDescent="0.2">
      <c r="A14" s="175">
        <v>9</v>
      </c>
      <c r="B14" s="379" t="s">
        <v>122</v>
      </c>
      <c r="C14" s="125">
        <v>3150</v>
      </c>
      <c r="D14" s="126">
        <v>3150</v>
      </c>
      <c r="E14" s="126">
        <v>3150</v>
      </c>
      <c r="F14" s="127">
        <v>3150</v>
      </c>
      <c r="G14" s="125">
        <v>2200</v>
      </c>
      <c r="H14" s="126">
        <v>2200</v>
      </c>
      <c r="I14" s="126">
        <v>2200</v>
      </c>
      <c r="J14" s="127">
        <v>2200</v>
      </c>
      <c r="K14" s="125">
        <v>2250</v>
      </c>
      <c r="L14" s="126">
        <v>2250</v>
      </c>
      <c r="M14" s="126">
        <v>2250</v>
      </c>
      <c r="N14" s="126">
        <v>2250</v>
      </c>
      <c r="O14" s="127" t="s">
        <v>72</v>
      </c>
      <c r="P14" s="589">
        <v>2850</v>
      </c>
      <c r="Q14" s="590">
        <v>2850</v>
      </c>
      <c r="R14" s="590">
        <v>2850</v>
      </c>
      <c r="S14" s="590">
        <v>2850</v>
      </c>
      <c r="T14" s="591" t="s">
        <v>72</v>
      </c>
      <c r="U14" s="589">
        <v>2900</v>
      </c>
      <c r="V14" s="590">
        <v>2900</v>
      </c>
      <c r="W14" s="590">
        <v>2900</v>
      </c>
      <c r="X14" s="590">
        <v>2900</v>
      </c>
      <c r="Y14" s="591" t="s">
        <v>72</v>
      </c>
      <c r="Z14" s="589">
        <v>3050</v>
      </c>
      <c r="AA14" s="590">
        <v>3050</v>
      </c>
      <c r="AB14" s="590">
        <v>3050</v>
      </c>
      <c r="AC14" s="590" t="s">
        <v>72</v>
      </c>
      <c r="AD14" s="591" t="s">
        <v>72</v>
      </c>
      <c r="AE14" s="3" t="s">
        <v>72</v>
      </c>
      <c r="AF14" s="3" t="s">
        <v>72</v>
      </c>
      <c r="AG14" s="3" t="s">
        <v>72</v>
      </c>
      <c r="AH14" s="3" t="s">
        <v>72</v>
      </c>
      <c r="AI14" s="3" t="s">
        <v>72</v>
      </c>
    </row>
    <row r="15" spans="1:35" ht="20.100000000000001" customHeight="1" thickBot="1" x14ac:dyDescent="0.25">
      <c r="A15" s="175">
        <v>10</v>
      </c>
      <c r="B15" s="377" t="s">
        <v>123</v>
      </c>
      <c r="C15" s="130">
        <v>12</v>
      </c>
      <c r="D15" s="131">
        <v>11</v>
      </c>
      <c r="E15" s="131">
        <v>10</v>
      </c>
      <c r="F15" s="132">
        <v>9</v>
      </c>
      <c r="G15" s="130">
        <v>8</v>
      </c>
      <c r="H15" s="131">
        <v>7</v>
      </c>
      <c r="I15" s="131">
        <v>6</v>
      </c>
      <c r="J15" s="132">
        <v>5</v>
      </c>
      <c r="K15" s="130">
        <v>9</v>
      </c>
      <c r="L15" s="131">
        <v>8</v>
      </c>
      <c r="M15" s="131">
        <v>7</v>
      </c>
      <c r="N15" s="131">
        <v>6</v>
      </c>
      <c r="O15" s="132" t="s">
        <v>72</v>
      </c>
      <c r="P15" s="595">
        <v>5</v>
      </c>
      <c r="Q15" s="596">
        <v>3</v>
      </c>
      <c r="R15" s="596">
        <v>1</v>
      </c>
      <c r="S15" s="596">
        <v>0</v>
      </c>
      <c r="T15" s="597" t="s">
        <v>72</v>
      </c>
      <c r="U15" s="595">
        <v>2</v>
      </c>
      <c r="V15" s="596">
        <v>0</v>
      </c>
      <c r="W15" s="596">
        <v>0</v>
      </c>
      <c r="X15" s="596">
        <v>0</v>
      </c>
      <c r="Y15" s="597" t="s">
        <v>72</v>
      </c>
      <c r="Z15" s="595">
        <v>0</v>
      </c>
      <c r="AA15" s="596">
        <v>0</v>
      </c>
      <c r="AB15" s="596">
        <v>0</v>
      </c>
      <c r="AC15" s="596" t="s">
        <v>72</v>
      </c>
      <c r="AD15" s="597" t="s">
        <v>72</v>
      </c>
      <c r="AE15" s="3" t="s">
        <v>72</v>
      </c>
      <c r="AF15" s="3" t="s">
        <v>72</v>
      </c>
      <c r="AG15" s="3" t="s">
        <v>72</v>
      </c>
      <c r="AH15" s="3" t="s">
        <v>72</v>
      </c>
      <c r="AI15" s="3" t="s">
        <v>72</v>
      </c>
    </row>
    <row r="16" spans="1:35" ht="20.100000000000001" customHeight="1" x14ac:dyDescent="0.2">
      <c r="A16" s="175">
        <v>11</v>
      </c>
      <c r="B16" s="400">
        <v>1</v>
      </c>
      <c r="C16" s="401">
        <f>IF(C$11="","",IF($B16=1,C$11,IF($B16&lt;=C$13+1,C15+C$12,IF($B16&lt;=C$13+C$15+1,C15+C$14,IF($B16&gt;C$13+C$15+1,"")))))</f>
        <v>188400</v>
      </c>
      <c r="D16" s="401">
        <f t="shared" ref="D16:D57" si="0">IF(D$11="","",IF($B16=1,D$11,IF($B16&lt;=D$13+1,D15+D$12,IF($B16&lt;=D$13+D$15+1,D15+D$14,IF($B16&gt;D$13+D$15+1,"")))))</f>
        <v>199300</v>
      </c>
      <c r="E16" s="401">
        <f t="shared" ref="E16:E57" si="1">IF(E$11="","",IF($B16=1,E$11,IF($B16&lt;=E$13+1,E15+E$12,IF($B16&lt;=E$13+E$15+1,E15+E$14,IF($B16&gt;E$13+E$15+1,"")))))</f>
        <v>210200</v>
      </c>
      <c r="F16" s="401">
        <f t="shared" ref="F16:F57" si="2">IF(F$11="","",IF($B16=1,F$11,IF($B16&lt;=F$13+1,F15+F$12,IF($B16&lt;=F$13+F$15+1,F15+F$14,IF($B16&gt;F$13+F$15+1,"")))))</f>
        <v>221100</v>
      </c>
      <c r="G16" s="401">
        <f t="shared" ref="G16:G57" si="3">IF(G$11="","",IF($B16=1,G$11,IF($B16&lt;=G$13+1,G15+G$12,IF($B16&lt;=G$13+G$15+1,G15+G$14,IF($B16&gt;G$13+G$15+1,"")))))</f>
        <v>234100</v>
      </c>
      <c r="H16" s="401">
        <f t="shared" ref="H16:H57" si="4">IF(H$11="","",IF($B16=1,H$11,IF($B16&lt;=H$13+1,H15+H$12,IF($B16&lt;=H$13+H$15+1,H15+H$14,IF($B16&gt;H$13+H$15+1,"")))))</f>
        <v>242000</v>
      </c>
      <c r="I16" s="401">
        <f t="shared" ref="I16:I57" si="5">IF(I$11="","",IF($B16=1,I$11,IF($B16&lt;=I$13+1,I15+I$12,IF($B16&lt;=I$13+I$15+1,I15+I$14,IF($B16&gt;I$13+I$15+1,"")))))</f>
        <v>249900</v>
      </c>
      <c r="J16" s="401">
        <f t="shared" ref="J16:J57" si="6">IF(J$11="","",IF($B16=1,J$11,IF($B16&lt;=J$13+1,J15+J$12,IF($B16&lt;=J$13+J$15+1,J15+J$14,IF($B16&gt;J$13+J$15+1,"")))))</f>
        <v>257800</v>
      </c>
      <c r="K16" s="401">
        <f t="shared" ref="K16:K57" si="7">IF(K$11="","",IF($B16=1,K$11,IF($B16&lt;=K$13+1,K15+K$12,IF($B16&lt;=K$13+K$15+1,K15+K$14,IF($B16&gt;K$13+K$15+1,"")))))</f>
        <v>269000</v>
      </c>
      <c r="L16" s="401">
        <f t="shared" ref="L16:L57" si="8">IF(L$11="","",IF($B16=1,L$11,IF($B16&lt;=L$13+1,L15+L$12,IF($B16&lt;=L$13+L$15+1,L15+L$14,IF($B16&gt;L$13+L$15+1,"")))))</f>
        <v>277100</v>
      </c>
      <c r="M16" s="401">
        <f t="shared" ref="M16:M57" si="9">IF(M$11="","",IF($B16=1,M$11,IF($B16&lt;=M$13+1,M15+M$12,IF($B16&lt;=M$13+M$15+1,M15+M$14,IF($B16&gt;M$13+M$15+1,"")))))</f>
        <v>285200</v>
      </c>
      <c r="N16" s="401">
        <f t="shared" ref="N16:N57" si="10">IF(N$11="","",IF($B16=1,N$11,IF($B16&lt;=N$13+1,N15+N$12,IF($B16&lt;=N$13+N$15+1,N15+N$14,IF($B16&gt;N$13+N$15+1,"")))))</f>
        <v>293300</v>
      </c>
      <c r="O16" s="401" t="str">
        <f t="shared" ref="O16:O57" si="11">IF(O$11="","",IF($B16=1,O$11,IF($B16&lt;=O$13+1,O15+O$12,IF($B16&lt;=O$13+O$15+1,O15+O$14,IF($B16&gt;O$13+O$15+1,"")))))</f>
        <v/>
      </c>
      <c r="P16" s="401">
        <f t="shared" ref="P16:P57" si="12">IF(P$11="","",IF($B16=1,P$11,IF($B16&lt;=P$13+1,P15+P$12,IF($B16&lt;=P$13+P$15+1,P15+P$14,IF($B16&gt;P$13+P$15+1,"")))))</f>
        <v>305000</v>
      </c>
      <c r="Q16" s="401">
        <f t="shared" ref="Q16:Q57" si="13">IF(Q$11="","",IF($B16=1,Q$11,IF($B16&lt;=Q$13+1,Q15+Q$12,IF($B16&lt;=Q$13+Q$15+1,Q15+Q$14,IF($B16&gt;Q$13+Q$15+1,"")))))</f>
        <v>321200</v>
      </c>
      <c r="R16" s="401">
        <f t="shared" ref="R16:R57" si="14">IF(R$11="","",IF($B16=1,R$11,IF($B16&lt;=R$13+1,R15+R$12,IF($B16&lt;=R$13+R$15+1,R15+R$14,IF($B16&gt;R$13+R$15+1,"")))))</f>
        <v>337400</v>
      </c>
      <c r="S16" s="401">
        <f t="shared" ref="S16:S57" si="15">IF(S$11="","",IF($B16=1,S$11,IF($B16&lt;=S$13+1,S15+S$12,IF($B16&lt;=S$13+S$15+1,S15+S$14,IF($B16&gt;S$13+S$15+1,"")))))</f>
        <v>353600</v>
      </c>
      <c r="T16" s="401" t="str">
        <f t="shared" ref="T16:T57" si="16">IF(T$11="","",IF($B16=1,T$11,IF($B16&lt;=T$13+1,T15+T$12,IF($B16&lt;=T$13+T$15+1,T15+T$14,IF($B16&gt;T$13+T$15+1,"")))))</f>
        <v/>
      </c>
      <c r="U16" s="401">
        <f t="shared" ref="U16:U57" si="17">IF(U$11="","",IF($B16=1,U$11,IF($B16&lt;=U$13+1,U15+U$12,IF($B16&lt;=U$13+U$15+1,U15+U$14,IF($B16&gt;U$13+U$15+1,"")))))</f>
        <v>407000</v>
      </c>
      <c r="V16" s="401">
        <f t="shared" ref="V16:V57" si="18">IF(V$11="","",IF($B16=1,V$11,IF($B16&lt;=V$13+1,V15+V$12,IF($B16&lt;=V$13+V$15+1,V15+V$14,IF($B16&gt;V$13+V$15+1,"")))))</f>
        <v>424100</v>
      </c>
      <c r="W16" s="401">
        <f t="shared" ref="W16:W57" si="19">IF(W$11="","",IF($B16=1,W$11,IF($B16&lt;=W$13+1,W15+W$12,IF($B16&lt;=W$13+W$15+1,W15+W$14,IF($B16&gt;W$13+W$15+1,"")))))</f>
        <v>440500</v>
      </c>
      <c r="X16" s="401">
        <f t="shared" ref="X16:X57" si="20">IF(X$11="","",IF($B16=1,X$11,IF($B16&lt;=X$13+1,X15+X$12,IF($B16&lt;=X$13+X$15+1,X15+X$14,IF($B16&gt;X$13+X$15+1,"")))))</f>
        <v>456900</v>
      </c>
      <c r="Y16" s="401" t="str">
        <f t="shared" ref="Y16:Y57" si="21">IF(Y$11="","",IF($B16=1,Y$11,IF($B16&lt;=Y$13+1,Y15+Y$12,IF($B16&lt;=Y$13+Y$15+1,Y15+Y$14,IF($B16&gt;Y$13+Y$15+1,"")))))</f>
        <v/>
      </c>
      <c r="Z16" s="401">
        <f t="shared" ref="Z16:Z57" si="22">IF(Z$11="","",IF($B16=1,Z$11,IF($B16&lt;=Z$13+1,Z15+Z$12,IF($B16&lt;=Z$13+Z$15+1,Z15+Z$14,IF($B16&gt;Z$13+Z$15+1,"")))))</f>
        <v>520000</v>
      </c>
      <c r="AA16" s="401">
        <f t="shared" ref="AA16:AA57" si="23">IF(AA$11="","",IF($B16=1,AA$11,IF($B16&lt;=AA$13+1,AA15+AA$12,IF($B16&lt;=AA$13+AA$15+1,AA15+AA$14,IF($B16&gt;AA$13+AA$15+1,"")))))</f>
        <v>538000</v>
      </c>
      <c r="AB16" s="401">
        <f t="shared" ref="AB16:AB57" si="24">IF(AB$11="","",IF($B16=1,AB$11,IF($B16&lt;=AB$13+1,AB15+AB$12,IF($B16&lt;=AB$13+AB$15+1,AB15+AB$14,IF($B16&gt;AB$13+AB$15+1,"")))))</f>
        <v>556000</v>
      </c>
      <c r="AC16" s="401" t="str">
        <f t="shared" ref="AC16:AC57" si="25">IF(AC$11="","",IF($B16=1,AC$11,IF($B16&lt;=AC$13+1,AC15+AC$12,IF($B16&lt;=AC$13+AC$15+1,AC15+AC$14,IF($B16&gt;AC$13+AC$15+1,"")))))</f>
        <v/>
      </c>
      <c r="AD16" s="401" t="str">
        <f t="shared" ref="AD16:AD57" si="26">IF(AD$11="","",IF($B16=1,AD$11,IF($B16&lt;=AD$13+1,AD15+AD$12,IF($B16&lt;=AD$13+AD$15+1,AD15+AD$14,IF($B16&gt;AD$13+AD$15+1,"")))))</f>
        <v/>
      </c>
    </row>
    <row r="17" spans="1:30" ht="20.100000000000001" customHeight="1" x14ac:dyDescent="0.2">
      <c r="A17" s="175">
        <v>12</v>
      </c>
      <c r="B17" s="402">
        <v>2</v>
      </c>
      <c r="C17" s="403">
        <f t="shared" ref="C17:C57" si="27">IF(C$11="","",IF($B17=1,C$11,IF($B17&lt;=C$13+1,C16+C$12,IF($B17&lt;=C$13+C$15+1,C16+C$14,IF($B17&gt;C$13+C$15+1,"")))))</f>
        <v>194700</v>
      </c>
      <c r="D17" s="403">
        <f t="shared" si="0"/>
        <v>205600</v>
      </c>
      <c r="E17" s="403">
        <f t="shared" si="1"/>
        <v>216500</v>
      </c>
      <c r="F17" s="403">
        <f t="shared" si="2"/>
        <v>227400</v>
      </c>
      <c r="G17" s="403">
        <f t="shared" si="3"/>
        <v>238500</v>
      </c>
      <c r="H17" s="403">
        <f t="shared" si="4"/>
        <v>246400</v>
      </c>
      <c r="I17" s="403">
        <f t="shared" si="5"/>
        <v>254300</v>
      </c>
      <c r="J17" s="403">
        <f t="shared" si="6"/>
        <v>262200</v>
      </c>
      <c r="K17" s="403">
        <f t="shared" si="7"/>
        <v>273500</v>
      </c>
      <c r="L17" s="403">
        <f t="shared" si="8"/>
        <v>281600</v>
      </c>
      <c r="M17" s="403">
        <f t="shared" si="9"/>
        <v>289700</v>
      </c>
      <c r="N17" s="403">
        <f t="shared" si="10"/>
        <v>297800</v>
      </c>
      <c r="O17" s="403" t="str">
        <f t="shared" si="11"/>
        <v/>
      </c>
      <c r="P17" s="403">
        <f t="shared" si="12"/>
        <v>310700</v>
      </c>
      <c r="Q17" s="403">
        <f t="shared" si="13"/>
        <v>326900</v>
      </c>
      <c r="R17" s="403">
        <f t="shared" si="14"/>
        <v>343100</v>
      </c>
      <c r="S17" s="403">
        <f t="shared" si="15"/>
        <v>359300</v>
      </c>
      <c r="T17" s="403" t="str">
        <f t="shared" si="16"/>
        <v/>
      </c>
      <c r="U17" s="403">
        <f t="shared" si="17"/>
        <v>412800</v>
      </c>
      <c r="V17" s="403">
        <f t="shared" si="18"/>
        <v>429900</v>
      </c>
      <c r="W17" s="403">
        <f t="shared" si="19"/>
        <v>446300</v>
      </c>
      <c r="X17" s="403">
        <f t="shared" si="20"/>
        <v>462700</v>
      </c>
      <c r="Y17" s="403" t="str">
        <f t="shared" si="21"/>
        <v/>
      </c>
      <c r="Z17" s="403">
        <f t="shared" si="22"/>
        <v>526100</v>
      </c>
      <c r="AA17" s="403">
        <f t="shared" si="23"/>
        <v>544100</v>
      </c>
      <c r="AB17" s="403">
        <f t="shared" si="24"/>
        <v>562100</v>
      </c>
      <c r="AC17" s="403" t="str">
        <f t="shared" si="25"/>
        <v/>
      </c>
      <c r="AD17" s="403" t="str">
        <f t="shared" si="26"/>
        <v/>
      </c>
    </row>
    <row r="18" spans="1:30" ht="20.100000000000001" customHeight="1" x14ac:dyDescent="0.2">
      <c r="A18" s="175">
        <v>13</v>
      </c>
      <c r="B18" s="402">
        <v>3</v>
      </c>
      <c r="C18" s="403">
        <f t="shared" si="27"/>
        <v>201000</v>
      </c>
      <c r="D18" s="403">
        <f t="shared" si="0"/>
        <v>211900</v>
      </c>
      <c r="E18" s="403">
        <f t="shared" si="1"/>
        <v>222800</v>
      </c>
      <c r="F18" s="403">
        <f t="shared" si="2"/>
        <v>233700</v>
      </c>
      <c r="G18" s="403">
        <f t="shared" si="3"/>
        <v>242900</v>
      </c>
      <c r="H18" s="403">
        <f t="shared" si="4"/>
        <v>250800</v>
      </c>
      <c r="I18" s="403">
        <f t="shared" si="5"/>
        <v>258700</v>
      </c>
      <c r="J18" s="403">
        <f t="shared" si="6"/>
        <v>266600</v>
      </c>
      <c r="K18" s="403">
        <f t="shared" si="7"/>
        <v>278000</v>
      </c>
      <c r="L18" s="403">
        <f t="shared" si="8"/>
        <v>286100</v>
      </c>
      <c r="M18" s="403">
        <f t="shared" si="9"/>
        <v>294200</v>
      </c>
      <c r="N18" s="403">
        <f t="shared" si="10"/>
        <v>302300</v>
      </c>
      <c r="O18" s="403" t="str">
        <f t="shared" si="11"/>
        <v/>
      </c>
      <c r="P18" s="403">
        <f t="shared" si="12"/>
        <v>316400</v>
      </c>
      <c r="Q18" s="403">
        <f t="shared" si="13"/>
        <v>332600</v>
      </c>
      <c r="R18" s="403">
        <f t="shared" si="14"/>
        <v>348800</v>
      </c>
      <c r="S18" s="403">
        <f t="shared" si="15"/>
        <v>365000</v>
      </c>
      <c r="T18" s="403" t="str">
        <f t="shared" si="16"/>
        <v/>
      </c>
      <c r="U18" s="403">
        <f t="shared" si="17"/>
        <v>418600</v>
      </c>
      <c r="V18" s="403">
        <f t="shared" si="18"/>
        <v>435700</v>
      </c>
      <c r="W18" s="403">
        <f t="shared" si="19"/>
        <v>452100</v>
      </c>
      <c r="X18" s="403">
        <f t="shared" si="20"/>
        <v>468500</v>
      </c>
      <c r="Y18" s="403" t="str">
        <f t="shared" si="21"/>
        <v/>
      </c>
      <c r="Z18" s="403">
        <f t="shared" si="22"/>
        <v>532200</v>
      </c>
      <c r="AA18" s="403">
        <f t="shared" si="23"/>
        <v>550200</v>
      </c>
      <c r="AB18" s="403">
        <f t="shared" si="24"/>
        <v>568200</v>
      </c>
      <c r="AC18" s="403" t="str">
        <f t="shared" si="25"/>
        <v/>
      </c>
      <c r="AD18" s="403" t="str">
        <f t="shared" si="26"/>
        <v/>
      </c>
    </row>
    <row r="19" spans="1:30" ht="20.100000000000001" customHeight="1" x14ac:dyDescent="0.2">
      <c r="A19" s="175">
        <v>14</v>
      </c>
      <c r="B19" s="402">
        <v>4</v>
      </c>
      <c r="C19" s="403">
        <f t="shared" si="27"/>
        <v>207300</v>
      </c>
      <c r="D19" s="403">
        <f t="shared" si="0"/>
        <v>218200</v>
      </c>
      <c r="E19" s="403">
        <f t="shared" si="1"/>
        <v>229100</v>
      </c>
      <c r="F19" s="403">
        <f t="shared" si="2"/>
        <v>240000</v>
      </c>
      <c r="G19" s="403">
        <f t="shared" si="3"/>
        <v>247300</v>
      </c>
      <c r="H19" s="403">
        <f t="shared" si="4"/>
        <v>255200</v>
      </c>
      <c r="I19" s="403">
        <f t="shared" si="5"/>
        <v>263100</v>
      </c>
      <c r="J19" s="403">
        <f t="shared" si="6"/>
        <v>271000</v>
      </c>
      <c r="K19" s="403">
        <f t="shared" si="7"/>
        <v>282500</v>
      </c>
      <c r="L19" s="403">
        <f t="shared" si="8"/>
        <v>290600</v>
      </c>
      <c r="M19" s="403">
        <f>IF(M$11="","",IF($B19=1,M$11,IF($B19&lt;=M$13+1,M18+M$12,IF($B19&lt;=M$13+M$15+1,M18+M$14,IF($B19&gt;M$13+M$15+1,"")))))</f>
        <v>298700</v>
      </c>
      <c r="N19" s="403">
        <f t="shared" si="10"/>
        <v>306800</v>
      </c>
      <c r="O19" s="403" t="str">
        <f t="shared" si="11"/>
        <v/>
      </c>
      <c r="P19" s="403">
        <f t="shared" si="12"/>
        <v>322100</v>
      </c>
      <c r="Q19" s="403">
        <f t="shared" si="13"/>
        <v>338300</v>
      </c>
      <c r="R19" s="403">
        <f t="shared" si="14"/>
        <v>354500</v>
      </c>
      <c r="S19" s="403">
        <f t="shared" si="15"/>
        <v>370700</v>
      </c>
      <c r="T19" s="403" t="str">
        <f t="shared" si="16"/>
        <v/>
      </c>
      <c r="U19" s="403">
        <f t="shared" si="17"/>
        <v>424400</v>
      </c>
      <c r="V19" s="403">
        <f t="shared" si="18"/>
        <v>441500</v>
      </c>
      <c r="W19" s="403">
        <f t="shared" si="19"/>
        <v>457900</v>
      </c>
      <c r="X19" s="403">
        <f t="shared" si="20"/>
        <v>474300</v>
      </c>
      <c r="Y19" s="403" t="str">
        <f t="shared" si="21"/>
        <v/>
      </c>
      <c r="Z19" s="403">
        <f t="shared" si="22"/>
        <v>538300</v>
      </c>
      <c r="AA19" s="403">
        <f t="shared" si="23"/>
        <v>556300</v>
      </c>
      <c r="AB19" s="403">
        <f t="shared" si="24"/>
        <v>574300</v>
      </c>
      <c r="AC19" s="403" t="str">
        <f t="shared" si="25"/>
        <v/>
      </c>
      <c r="AD19" s="403" t="str">
        <f t="shared" si="26"/>
        <v/>
      </c>
    </row>
    <row r="20" spans="1:30" ht="20.100000000000001" customHeight="1" x14ac:dyDescent="0.2">
      <c r="A20" s="175">
        <v>15</v>
      </c>
      <c r="B20" s="402">
        <v>5</v>
      </c>
      <c r="C20" s="403">
        <f t="shared" si="27"/>
        <v>213600</v>
      </c>
      <c r="D20" s="403">
        <f t="shared" si="0"/>
        <v>224500</v>
      </c>
      <c r="E20" s="403">
        <f t="shared" si="1"/>
        <v>235400</v>
      </c>
      <c r="F20" s="403">
        <f t="shared" si="2"/>
        <v>246300</v>
      </c>
      <c r="G20" s="403">
        <f t="shared" si="3"/>
        <v>251700</v>
      </c>
      <c r="H20" s="403">
        <f t="shared" si="4"/>
        <v>259600</v>
      </c>
      <c r="I20" s="403">
        <f t="shared" si="5"/>
        <v>267500</v>
      </c>
      <c r="J20" s="403">
        <f t="shared" si="6"/>
        <v>275400</v>
      </c>
      <c r="K20" s="403">
        <f t="shared" si="7"/>
        <v>287000</v>
      </c>
      <c r="L20" s="403">
        <f t="shared" si="8"/>
        <v>295100</v>
      </c>
      <c r="M20" s="403">
        <f t="shared" si="9"/>
        <v>303200</v>
      </c>
      <c r="N20" s="403">
        <f t="shared" si="10"/>
        <v>311300</v>
      </c>
      <c r="O20" s="403" t="str">
        <f t="shared" si="11"/>
        <v/>
      </c>
      <c r="P20" s="403">
        <f t="shared" si="12"/>
        <v>327800</v>
      </c>
      <c r="Q20" s="403">
        <f t="shared" si="13"/>
        <v>344000</v>
      </c>
      <c r="R20" s="403">
        <f t="shared" si="14"/>
        <v>360200</v>
      </c>
      <c r="S20" s="403">
        <f t="shared" si="15"/>
        <v>376400</v>
      </c>
      <c r="T20" s="403" t="str">
        <f t="shared" si="16"/>
        <v/>
      </c>
      <c r="U20" s="403">
        <f t="shared" si="17"/>
        <v>430200</v>
      </c>
      <c r="V20" s="403">
        <f t="shared" si="18"/>
        <v>447300</v>
      </c>
      <c r="W20" s="403">
        <f t="shared" si="19"/>
        <v>463700</v>
      </c>
      <c r="X20" s="403">
        <f t="shared" si="20"/>
        <v>480100</v>
      </c>
      <c r="Y20" s="403" t="str">
        <f t="shared" si="21"/>
        <v/>
      </c>
      <c r="Z20" s="403">
        <f t="shared" si="22"/>
        <v>544400</v>
      </c>
      <c r="AA20" s="403">
        <f t="shared" si="23"/>
        <v>562400</v>
      </c>
      <c r="AB20" s="403">
        <f t="shared" si="24"/>
        <v>580400</v>
      </c>
      <c r="AC20" s="403" t="str">
        <f t="shared" si="25"/>
        <v/>
      </c>
      <c r="AD20" s="403" t="str">
        <f t="shared" si="26"/>
        <v/>
      </c>
    </row>
    <row r="21" spans="1:30" ht="20.100000000000001" customHeight="1" x14ac:dyDescent="0.2">
      <c r="A21" s="175">
        <v>16</v>
      </c>
      <c r="B21" s="402">
        <v>6</v>
      </c>
      <c r="C21" s="403">
        <f t="shared" si="27"/>
        <v>219900</v>
      </c>
      <c r="D21" s="403">
        <f t="shared" si="0"/>
        <v>230800</v>
      </c>
      <c r="E21" s="403">
        <f t="shared" si="1"/>
        <v>241700</v>
      </c>
      <c r="F21" s="403">
        <f t="shared" si="2"/>
        <v>252600</v>
      </c>
      <c r="G21" s="403">
        <f t="shared" si="3"/>
        <v>256100</v>
      </c>
      <c r="H21" s="403">
        <f t="shared" si="4"/>
        <v>264000</v>
      </c>
      <c r="I21" s="403">
        <f t="shared" si="5"/>
        <v>271900</v>
      </c>
      <c r="J21" s="403">
        <f t="shared" si="6"/>
        <v>279800</v>
      </c>
      <c r="K21" s="403">
        <f t="shared" si="7"/>
        <v>291500</v>
      </c>
      <c r="L21" s="403">
        <f t="shared" si="8"/>
        <v>299600</v>
      </c>
      <c r="M21" s="403">
        <f t="shared" si="9"/>
        <v>307700</v>
      </c>
      <c r="N21" s="403">
        <f t="shared" si="10"/>
        <v>315800</v>
      </c>
      <c r="O21" s="403" t="str">
        <f t="shared" si="11"/>
        <v/>
      </c>
      <c r="P21" s="403">
        <f t="shared" si="12"/>
        <v>333500</v>
      </c>
      <c r="Q21" s="403">
        <f t="shared" si="13"/>
        <v>349700</v>
      </c>
      <c r="R21" s="403">
        <f t="shared" si="14"/>
        <v>365900</v>
      </c>
      <c r="S21" s="403">
        <f t="shared" si="15"/>
        <v>382100</v>
      </c>
      <c r="T21" s="403" t="str">
        <f t="shared" si="16"/>
        <v/>
      </c>
      <c r="U21" s="403">
        <f t="shared" si="17"/>
        <v>436000</v>
      </c>
      <c r="V21" s="403">
        <f t="shared" si="18"/>
        <v>453100</v>
      </c>
      <c r="W21" s="403">
        <f t="shared" si="19"/>
        <v>469500</v>
      </c>
      <c r="X21" s="403">
        <f t="shared" si="20"/>
        <v>485900</v>
      </c>
      <c r="Y21" s="403" t="str">
        <f t="shared" si="21"/>
        <v/>
      </c>
      <c r="Z21" s="403">
        <f t="shared" si="22"/>
        <v>550500</v>
      </c>
      <c r="AA21" s="403">
        <f t="shared" si="23"/>
        <v>568500</v>
      </c>
      <c r="AB21" s="403">
        <f t="shared" si="24"/>
        <v>586500</v>
      </c>
      <c r="AC21" s="403" t="str">
        <f t="shared" si="25"/>
        <v/>
      </c>
      <c r="AD21" s="403" t="str">
        <f t="shared" si="26"/>
        <v/>
      </c>
    </row>
    <row r="22" spans="1:30" ht="20.100000000000001" customHeight="1" x14ac:dyDescent="0.2">
      <c r="A22" s="175">
        <v>17</v>
      </c>
      <c r="B22" s="402">
        <v>7</v>
      </c>
      <c r="C22" s="403">
        <f t="shared" si="27"/>
        <v>226200</v>
      </c>
      <c r="D22" s="403">
        <f t="shared" si="0"/>
        <v>237100</v>
      </c>
      <c r="E22" s="403">
        <f t="shared" si="1"/>
        <v>248000</v>
      </c>
      <c r="F22" s="403">
        <f t="shared" si="2"/>
        <v>258900</v>
      </c>
      <c r="G22" s="403">
        <f t="shared" si="3"/>
        <v>260500</v>
      </c>
      <c r="H22" s="403">
        <f t="shared" si="4"/>
        <v>268400</v>
      </c>
      <c r="I22" s="403">
        <f t="shared" si="5"/>
        <v>276300</v>
      </c>
      <c r="J22" s="403">
        <f t="shared" si="6"/>
        <v>284200</v>
      </c>
      <c r="K22" s="403">
        <f t="shared" si="7"/>
        <v>296000</v>
      </c>
      <c r="L22" s="403">
        <f t="shared" si="8"/>
        <v>304100</v>
      </c>
      <c r="M22" s="403">
        <f t="shared" si="9"/>
        <v>312200</v>
      </c>
      <c r="N22" s="403">
        <f t="shared" si="10"/>
        <v>320300</v>
      </c>
      <c r="O22" s="403" t="str">
        <f t="shared" si="11"/>
        <v/>
      </c>
      <c r="P22" s="403">
        <f t="shared" si="12"/>
        <v>339200</v>
      </c>
      <c r="Q22" s="403">
        <f t="shared" si="13"/>
        <v>355400</v>
      </c>
      <c r="R22" s="403">
        <f t="shared" si="14"/>
        <v>371600</v>
      </c>
      <c r="S22" s="403">
        <f t="shared" si="15"/>
        <v>387800</v>
      </c>
      <c r="T22" s="403" t="str">
        <f t="shared" si="16"/>
        <v/>
      </c>
      <c r="U22" s="403">
        <f t="shared" si="17"/>
        <v>441800</v>
      </c>
      <c r="V22" s="403">
        <f t="shared" si="18"/>
        <v>458900</v>
      </c>
      <c r="W22" s="403">
        <f t="shared" si="19"/>
        <v>475300</v>
      </c>
      <c r="X22" s="403">
        <f t="shared" si="20"/>
        <v>491700</v>
      </c>
      <c r="Y22" s="403" t="str">
        <f t="shared" si="21"/>
        <v/>
      </c>
      <c r="Z22" s="403">
        <f t="shared" si="22"/>
        <v>556600</v>
      </c>
      <c r="AA22" s="403">
        <f t="shared" si="23"/>
        <v>574600</v>
      </c>
      <c r="AB22" s="403">
        <f t="shared" si="24"/>
        <v>592600</v>
      </c>
      <c r="AC22" s="403" t="str">
        <f t="shared" si="25"/>
        <v/>
      </c>
      <c r="AD22" s="403" t="str">
        <f t="shared" si="26"/>
        <v/>
      </c>
    </row>
    <row r="23" spans="1:30" ht="20.100000000000001" customHeight="1" x14ac:dyDescent="0.2">
      <c r="A23" s="175">
        <v>18</v>
      </c>
      <c r="B23" s="402">
        <v>8</v>
      </c>
      <c r="C23" s="403">
        <f t="shared" si="27"/>
        <v>232500</v>
      </c>
      <c r="D23" s="403">
        <f t="shared" si="0"/>
        <v>243400</v>
      </c>
      <c r="E23" s="403">
        <f t="shared" si="1"/>
        <v>254300</v>
      </c>
      <c r="F23" s="403">
        <f t="shared" si="2"/>
        <v>265200</v>
      </c>
      <c r="G23" s="403">
        <f t="shared" si="3"/>
        <v>264900</v>
      </c>
      <c r="H23" s="403">
        <f t="shared" si="4"/>
        <v>272800</v>
      </c>
      <c r="I23" s="403">
        <f t="shared" si="5"/>
        <v>280700</v>
      </c>
      <c r="J23" s="403">
        <f t="shared" si="6"/>
        <v>288600</v>
      </c>
      <c r="K23" s="403">
        <f t="shared" si="7"/>
        <v>300500</v>
      </c>
      <c r="L23" s="403">
        <f t="shared" si="8"/>
        <v>308600</v>
      </c>
      <c r="M23" s="403">
        <f t="shared" si="9"/>
        <v>316700</v>
      </c>
      <c r="N23" s="403">
        <f t="shared" si="10"/>
        <v>324800</v>
      </c>
      <c r="O23" s="403" t="str">
        <f t="shared" si="11"/>
        <v/>
      </c>
      <c r="P23" s="403">
        <f t="shared" si="12"/>
        <v>344900</v>
      </c>
      <c r="Q23" s="403">
        <f t="shared" si="13"/>
        <v>361100</v>
      </c>
      <c r="R23" s="403">
        <f t="shared" si="14"/>
        <v>377300</v>
      </c>
      <c r="S23" s="403">
        <f t="shared" si="15"/>
        <v>393500</v>
      </c>
      <c r="T23" s="403" t="str">
        <f t="shared" si="16"/>
        <v/>
      </c>
      <c r="U23" s="403">
        <f t="shared" si="17"/>
        <v>447600</v>
      </c>
      <c r="V23" s="403">
        <f t="shared" si="18"/>
        <v>464700</v>
      </c>
      <c r="W23" s="403">
        <f t="shared" si="19"/>
        <v>481100</v>
      </c>
      <c r="X23" s="403">
        <f t="shared" si="20"/>
        <v>497500</v>
      </c>
      <c r="Y23" s="403" t="str">
        <f t="shared" si="21"/>
        <v/>
      </c>
      <c r="Z23" s="403">
        <f t="shared" si="22"/>
        <v>562700</v>
      </c>
      <c r="AA23" s="403">
        <f t="shared" si="23"/>
        <v>580700</v>
      </c>
      <c r="AB23" s="403">
        <f t="shared" si="24"/>
        <v>598700</v>
      </c>
      <c r="AC23" s="403" t="str">
        <f t="shared" si="25"/>
        <v/>
      </c>
      <c r="AD23" s="403" t="str">
        <f t="shared" si="26"/>
        <v/>
      </c>
    </row>
    <row r="24" spans="1:30" ht="20.100000000000001" customHeight="1" x14ac:dyDescent="0.2">
      <c r="A24" s="175">
        <v>19</v>
      </c>
      <c r="B24" s="402">
        <v>9</v>
      </c>
      <c r="C24" s="403">
        <f t="shared" si="27"/>
        <v>238800</v>
      </c>
      <c r="D24" s="403">
        <f t="shared" si="0"/>
        <v>249700</v>
      </c>
      <c r="E24" s="403">
        <f t="shared" si="1"/>
        <v>260600</v>
      </c>
      <c r="F24" s="403">
        <f t="shared" si="2"/>
        <v>271500</v>
      </c>
      <c r="G24" s="403">
        <f t="shared" si="3"/>
        <v>269300</v>
      </c>
      <c r="H24" s="403">
        <f t="shared" si="4"/>
        <v>277200</v>
      </c>
      <c r="I24" s="403">
        <f t="shared" si="5"/>
        <v>285100</v>
      </c>
      <c r="J24" s="403">
        <f t="shared" si="6"/>
        <v>293000</v>
      </c>
      <c r="K24" s="403">
        <f t="shared" si="7"/>
        <v>305000</v>
      </c>
      <c r="L24" s="403">
        <f t="shared" si="8"/>
        <v>313100</v>
      </c>
      <c r="M24" s="403">
        <f t="shared" si="9"/>
        <v>321200</v>
      </c>
      <c r="N24" s="403">
        <f t="shared" si="10"/>
        <v>329300</v>
      </c>
      <c r="O24" s="403" t="str">
        <f t="shared" si="11"/>
        <v/>
      </c>
      <c r="P24" s="403">
        <f t="shared" si="12"/>
        <v>350600</v>
      </c>
      <c r="Q24" s="403">
        <f t="shared" si="13"/>
        <v>366800</v>
      </c>
      <c r="R24" s="403">
        <f t="shared" si="14"/>
        <v>383000</v>
      </c>
      <c r="S24" s="403">
        <f t="shared" si="15"/>
        <v>399200</v>
      </c>
      <c r="T24" s="403" t="str">
        <f t="shared" si="16"/>
        <v/>
      </c>
      <c r="U24" s="403">
        <f t="shared" si="17"/>
        <v>453400</v>
      </c>
      <c r="V24" s="403">
        <f t="shared" si="18"/>
        <v>470500</v>
      </c>
      <c r="W24" s="403">
        <f t="shared" si="19"/>
        <v>486900</v>
      </c>
      <c r="X24" s="403">
        <f t="shared" si="20"/>
        <v>503300</v>
      </c>
      <c r="Y24" s="403" t="str">
        <f t="shared" si="21"/>
        <v/>
      </c>
      <c r="Z24" s="403">
        <f t="shared" si="22"/>
        <v>568800</v>
      </c>
      <c r="AA24" s="403">
        <f t="shared" si="23"/>
        <v>586800</v>
      </c>
      <c r="AB24" s="403">
        <f t="shared" si="24"/>
        <v>604800</v>
      </c>
      <c r="AC24" s="403" t="str">
        <f t="shared" si="25"/>
        <v/>
      </c>
      <c r="AD24" s="403" t="str">
        <f t="shared" si="26"/>
        <v/>
      </c>
    </row>
    <row r="25" spans="1:30" ht="20.100000000000001" customHeight="1" x14ac:dyDescent="0.2">
      <c r="A25" s="175">
        <v>20</v>
      </c>
      <c r="B25" s="402">
        <v>10</v>
      </c>
      <c r="C25" s="403">
        <f t="shared" si="27"/>
        <v>245100</v>
      </c>
      <c r="D25" s="403">
        <f t="shared" si="0"/>
        <v>256000</v>
      </c>
      <c r="E25" s="403">
        <f t="shared" si="1"/>
        <v>266900</v>
      </c>
      <c r="F25" s="403">
        <f t="shared" si="2"/>
        <v>277800</v>
      </c>
      <c r="G25" s="403">
        <f t="shared" si="3"/>
        <v>273700</v>
      </c>
      <c r="H25" s="403">
        <f t="shared" si="4"/>
        <v>281600</v>
      </c>
      <c r="I25" s="403">
        <f t="shared" si="5"/>
        <v>289500</v>
      </c>
      <c r="J25" s="403">
        <f t="shared" si="6"/>
        <v>297400</v>
      </c>
      <c r="K25" s="403">
        <f t="shared" si="7"/>
        <v>309500</v>
      </c>
      <c r="L25" s="403">
        <f t="shared" si="8"/>
        <v>317600</v>
      </c>
      <c r="M25" s="403">
        <f t="shared" si="9"/>
        <v>325700</v>
      </c>
      <c r="N25" s="403">
        <f t="shared" si="10"/>
        <v>333800</v>
      </c>
      <c r="O25" s="403" t="str">
        <f t="shared" si="11"/>
        <v/>
      </c>
      <c r="P25" s="403">
        <f t="shared" si="12"/>
        <v>356300</v>
      </c>
      <c r="Q25" s="403">
        <f t="shared" si="13"/>
        <v>372500</v>
      </c>
      <c r="R25" s="403">
        <f t="shared" si="14"/>
        <v>388700</v>
      </c>
      <c r="S25" s="403">
        <f t="shared" si="15"/>
        <v>404900</v>
      </c>
      <c r="T25" s="403" t="str">
        <f t="shared" si="16"/>
        <v/>
      </c>
      <c r="U25" s="403">
        <f t="shared" si="17"/>
        <v>459200</v>
      </c>
      <c r="V25" s="403">
        <f t="shared" si="18"/>
        <v>476300</v>
      </c>
      <c r="W25" s="403">
        <f t="shared" si="19"/>
        <v>492700</v>
      </c>
      <c r="X25" s="403">
        <f t="shared" si="20"/>
        <v>509100</v>
      </c>
      <c r="Y25" s="403" t="str">
        <f t="shared" si="21"/>
        <v/>
      </c>
      <c r="Z25" s="403">
        <f t="shared" si="22"/>
        <v>574900</v>
      </c>
      <c r="AA25" s="403">
        <f t="shared" si="23"/>
        <v>592900</v>
      </c>
      <c r="AB25" s="403">
        <f t="shared" si="24"/>
        <v>610900</v>
      </c>
      <c r="AC25" s="403" t="str">
        <f t="shared" si="25"/>
        <v/>
      </c>
      <c r="AD25" s="403" t="str">
        <f t="shared" si="26"/>
        <v/>
      </c>
    </row>
    <row r="26" spans="1:30" ht="20.100000000000001" customHeight="1" x14ac:dyDescent="0.2">
      <c r="A26" s="175">
        <v>21</v>
      </c>
      <c r="B26" s="402">
        <v>11</v>
      </c>
      <c r="C26" s="403">
        <f t="shared" si="27"/>
        <v>251400</v>
      </c>
      <c r="D26" s="403">
        <f t="shared" si="0"/>
        <v>262300</v>
      </c>
      <c r="E26" s="403">
        <f t="shared" si="1"/>
        <v>273200</v>
      </c>
      <c r="F26" s="403">
        <f t="shared" si="2"/>
        <v>284100</v>
      </c>
      <c r="G26" s="403">
        <f t="shared" si="3"/>
        <v>278100</v>
      </c>
      <c r="H26" s="403">
        <f t="shared" si="4"/>
        <v>286000</v>
      </c>
      <c r="I26" s="403">
        <f t="shared" si="5"/>
        <v>293900</v>
      </c>
      <c r="J26" s="403">
        <f t="shared" si="6"/>
        <v>301800</v>
      </c>
      <c r="K26" s="403">
        <f t="shared" si="7"/>
        <v>314000</v>
      </c>
      <c r="L26" s="403">
        <f t="shared" si="8"/>
        <v>322100</v>
      </c>
      <c r="M26" s="403">
        <f t="shared" si="9"/>
        <v>330200</v>
      </c>
      <c r="N26" s="403">
        <f t="shared" si="10"/>
        <v>338300</v>
      </c>
      <c r="O26" s="403" t="str">
        <f t="shared" si="11"/>
        <v/>
      </c>
      <c r="P26" s="403">
        <f t="shared" si="12"/>
        <v>362000</v>
      </c>
      <c r="Q26" s="403">
        <f t="shared" si="13"/>
        <v>378200</v>
      </c>
      <c r="R26" s="403">
        <f t="shared" si="14"/>
        <v>394400</v>
      </c>
      <c r="S26" s="403">
        <f t="shared" si="15"/>
        <v>410600</v>
      </c>
      <c r="T26" s="403" t="str">
        <f t="shared" si="16"/>
        <v/>
      </c>
      <c r="U26" s="403">
        <f t="shared" si="17"/>
        <v>465000</v>
      </c>
      <c r="V26" s="403">
        <f t="shared" si="18"/>
        <v>482100</v>
      </c>
      <c r="W26" s="403">
        <f t="shared" si="19"/>
        <v>498500</v>
      </c>
      <c r="X26" s="403">
        <f t="shared" si="20"/>
        <v>514900</v>
      </c>
      <c r="Y26" s="403" t="str">
        <f t="shared" si="21"/>
        <v/>
      </c>
      <c r="Z26" s="403">
        <f t="shared" si="22"/>
        <v>581000</v>
      </c>
      <c r="AA26" s="403">
        <f t="shared" si="23"/>
        <v>599000</v>
      </c>
      <c r="AB26" s="403">
        <f t="shared" si="24"/>
        <v>617000</v>
      </c>
      <c r="AC26" s="403" t="str">
        <f t="shared" si="25"/>
        <v/>
      </c>
      <c r="AD26" s="403" t="str">
        <f t="shared" si="26"/>
        <v/>
      </c>
    </row>
    <row r="27" spans="1:30" ht="20.100000000000001" customHeight="1" x14ac:dyDescent="0.2">
      <c r="A27" s="175">
        <v>22</v>
      </c>
      <c r="B27" s="402">
        <v>12</v>
      </c>
      <c r="C27" s="403">
        <f t="shared" si="27"/>
        <v>257700</v>
      </c>
      <c r="D27" s="403">
        <f t="shared" si="0"/>
        <v>268600</v>
      </c>
      <c r="E27" s="403">
        <f t="shared" si="1"/>
        <v>279500</v>
      </c>
      <c r="F27" s="403">
        <f t="shared" si="2"/>
        <v>290400</v>
      </c>
      <c r="G27" s="403">
        <f t="shared" si="3"/>
        <v>282500</v>
      </c>
      <c r="H27" s="403">
        <f t="shared" si="4"/>
        <v>290400</v>
      </c>
      <c r="I27" s="403">
        <f t="shared" si="5"/>
        <v>298300</v>
      </c>
      <c r="J27" s="403">
        <f t="shared" si="6"/>
        <v>306200</v>
      </c>
      <c r="K27" s="403">
        <f t="shared" si="7"/>
        <v>318500</v>
      </c>
      <c r="L27" s="403">
        <f t="shared" si="8"/>
        <v>326600</v>
      </c>
      <c r="M27" s="403">
        <f t="shared" si="9"/>
        <v>334700</v>
      </c>
      <c r="N27" s="403">
        <f t="shared" si="10"/>
        <v>342800</v>
      </c>
      <c r="O27" s="403" t="str">
        <f t="shared" si="11"/>
        <v/>
      </c>
      <c r="P27" s="403">
        <f t="shared" si="12"/>
        <v>367700</v>
      </c>
      <c r="Q27" s="403">
        <f t="shared" si="13"/>
        <v>383900</v>
      </c>
      <c r="R27" s="403">
        <f t="shared" si="14"/>
        <v>400100</v>
      </c>
      <c r="S27" s="403">
        <f t="shared" si="15"/>
        <v>416300</v>
      </c>
      <c r="T27" s="403" t="str">
        <f t="shared" si="16"/>
        <v/>
      </c>
      <c r="U27" s="403">
        <f t="shared" si="17"/>
        <v>470800</v>
      </c>
      <c r="V27" s="403">
        <f t="shared" si="18"/>
        <v>487900</v>
      </c>
      <c r="W27" s="403">
        <f t="shared" si="19"/>
        <v>504300</v>
      </c>
      <c r="X27" s="403">
        <f t="shared" si="20"/>
        <v>520700</v>
      </c>
      <c r="Y27" s="403" t="str">
        <f t="shared" si="21"/>
        <v/>
      </c>
      <c r="Z27" s="403">
        <f t="shared" si="22"/>
        <v>587100</v>
      </c>
      <c r="AA27" s="403">
        <f t="shared" si="23"/>
        <v>605100</v>
      </c>
      <c r="AB27" s="403">
        <f t="shared" si="24"/>
        <v>623100</v>
      </c>
      <c r="AC27" s="403" t="str">
        <f t="shared" si="25"/>
        <v/>
      </c>
      <c r="AD27" s="403" t="str">
        <f t="shared" si="26"/>
        <v/>
      </c>
    </row>
    <row r="28" spans="1:30" ht="20.100000000000001" customHeight="1" x14ac:dyDescent="0.2">
      <c r="A28" s="175">
        <v>23</v>
      </c>
      <c r="B28" s="402">
        <v>13</v>
      </c>
      <c r="C28" s="403">
        <f t="shared" si="27"/>
        <v>264000</v>
      </c>
      <c r="D28" s="403">
        <f t="shared" si="0"/>
        <v>274900</v>
      </c>
      <c r="E28" s="403">
        <f t="shared" si="1"/>
        <v>285800</v>
      </c>
      <c r="F28" s="403">
        <f t="shared" si="2"/>
        <v>296700</v>
      </c>
      <c r="G28" s="403">
        <f t="shared" si="3"/>
        <v>286900</v>
      </c>
      <c r="H28" s="403">
        <f t="shared" si="4"/>
        <v>294800</v>
      </c>
      <c r="I28" s="403">
        <f t="shared" si="5"/>
        <v>302700</v>
      </c>
      <c r="J28" s="403">
        <f t="shared" si="6"/>
        <v>310600</v>
      </c>
      <c r="K28" s="403">
        <f t="shared" si="7"/>
        <v>323000</v>
      </c>
      <c r="L28" s="403">
        <f t="shared" si="8"/>
        <v>331100</v>
      </c>
      <c r="M28" s="403">
        <f t="shared" si="9"/>
        <v>339200</v>
      </c>
      <c r="N28" s="403">
        <f t="shared" si="10"/>
        <v>347300</v>
      </c>
      <c r="O28" s="403" t="str">
        <f t="shared" si="11"/>
        <v/>
      </c>
      <c r="P28" s="403">
        <f t="shared" si="12"/>
        <v>373400</v>
      </c>
      <c r="Q28" s="403">
        <f t="shared" si="13"/>
        <v>389600</v>
      </c>
      <c r="R28" s="403">
        <f t="shared" si="14"/>
        <v>405800</v>
      </c>
      <c r="S28" s="403">
        <f t="shared" si="15"/>
        <v>422000</v>
      </c>
      <c r="T28" s="403" t="str">
        <f t="shared" si="16"/>
        <v/>
      </c>
      <c r="U28" s="403">
        <f t="shared" si="17"/>
        <v>476600</v>
      </c>
      <c r="V28" s="403">
        <f t="shared" si="18"/>
        <v>493700</v>
      </c>
      <c r="W28" s="403">
        <f t="shared" si="19"/>
        <v>510100</v>
      </c>
      <c r="X28" s="403">
        <f t="shared" si="20"/>
        <v>526500</v>
      </c>
      <c r="Y28" s="403" t="str">
        <f t="shared" si="21"/>
        <v/>
      </c>
      <c r="Z28" s="403">
        <f t="shared" si="22"/>
        <v>593200</v>
      </c>
      <c r="AA28" s="403">
        <f t="shared" si="23"/>
        <v>611200</v>
      </c>
      <c r="AB28" s="403">
        <f t="shared" si="24"/>
        <v>629200</v>
      </c>
      <c r="AC28" s="403" t="str">
        <f t="shared" si="25"/>
        <v/>
      </c>
      <c r="AD28" s="403" t="str">
        <f t="shared" si="26"/>
        <v/>
      </c>
    </row>
    <row r="29" spans="1:30" ht="20.100000000000001" customHeight="1" x14ac:dyDescent="0.2">
      <c r="A29" s="175">
        <v>24</v>
      </c>
      <c r="B29" s="402">
        <v>14</v>
      </c>
      <c r="C29" s="403">
        <f t="shared" si="27"/>
        <v>270300</v>
      </c>
      <c r="D29" s="403">
        <f t="shared" si="0"/>
        <v>281200</v>
      </c>
      <c r="E29" s="403">
        <f t="shared" si="1"/>
        <v>292100</v>
      </c>
      <c r="F29" s="403">
        <f t="shared" si="2"/>
        <v>303000</v>
      </c>
      <c r="G29" s="403">
        <f t="shared" si="3"/>
        <v>291300</v>
      </c>
      <c r="H29" s="403">
        <f t="shared" si="4"/>
        <v>299200</v>
      </c>
      <c r="I29" s="403">
        <f t="shared" si="5"/>
        <v>307100</v>
      </c>
      <c r="J29" s="403">
        <f t="shared" si="6"/>
        <v>315000</v>
      </c>
      <c r="K29" s="403">
        <f t="shared" si="7"/>
        <v>327500</v>
      </c>
      <c r="L29" s="403">
        <f t="shared" si="8"/>
        <v>335600</v>
      </c>
      <c r="M29" s="403">
        <f t="shared" si="9"/>
        <v>343700</v>
      </c>
      <c r="N29" s="403">
        <f t="shared" si="10"/>
        <v>351800</v>
      </c>
      <c r="O29" s="403" t="str">
        <f t="shared" si="11"/>
        <v/>
      </c>
      <c r="P29" s="403">
        <f t="shared" si="12"/>
        <v>379100</v>
      </c>
      <c r="Q29" s="403">
        <f t="shared" si="13"/>
        <v>395300</v>
      </c>
      <c r="R29" s="403">
        <f t="shared" si="14"/>
        <v>411500</v>
      </c>
      <c r="S29" s="403">
        <f t="shared" si="15"/>
        <v>427700</v>
      </c>
      <c r="T29" s="403" t="str">
        <f t="shared" si="16"/>
        <v/>
      </c>
      <c r="U29" s="403">
        <f t="shared" si="17"/>
        <v>482400</v>
      </c>
      <c r="V29" s="403">
        <f t="shared" si="18"/>
        <v>499500</v>
      </c>
      <c r="W29" s="403">
        <f t="shared" si="19"/>
        <v>515900</v>
      </c>
      <c r="X29" s="403">
        <f t="shared" si="20"/>
        <v>532300</v>
      </c>
      <c r="Y29" s="403" t="str">
        <f t="shared" si="21"/>
        <v/>
      </c>
      <c r="Z29" s="403">
        <f t="shared" si="22"/>
        <v>599300</v>
      </c>
      <c r="AA29" s="403">
        <f t="shared" si="23"/>
        <v>617300</v>
      </c>
      <c r="AB29" s="403">
        <f t="shared" si="24"/>
        <v>635300</v>
      </c>
      <c r="AC29" s="403" t="str">
        <f t="shared" si="25"/>
        <v/>
      </c>
      <c r="AD29" s="403" t="str">
        <f t="shared" si="26"/>
        <v/>
      </c>
    </row>
    <row r="30" spans="1:30" ht="20.100000000000001" customHeight="1" x14ac:dyDescent="0.2">
      <c r="A30" s="175">
        <v>25</v>
      </c>
      <c r="B30" s="402">
        <v>15</v>
      </c>
      <c r="C30" s="403">
        <f t="shared" si="27"/>
        <v>276600</v>
      </c>
      <c r="D30" s="403">
        <f t="shared" si="0"/>
        <v>287500</v>
      </c>
      <c r="E30" s="403">
        <f t="shared" si="1"/>
        <v>298400</v>
      </c>
      <c r="F30" s="403">
        <f t="shared" si="2"/>
        <v>309300</v>
      </c>
      <c r="G30" s="403">
        <f t="shared" si="3"/>
        <v>295700</v>
      </c>
      <c r="H30" s="403">
        <f t="shared" si="4"/>
        <v>303600</v>
      </c>
      <c r="I30" s="403">
        <f t="shared" si="5"/>
        <v>311500</v>
      </c>
      <c r="J30" s="403">
        <f t="shared" si="6"/>
        <v>319400</v>
      </c>
      <c r="K30" s="403">
        <f t="shared" si="7"/>
        <v>332000</v>
      </c>
      <c r="L30" s="403">
        <f t="shared" si="8"/>
        <v>340100</v>
      </c>
      <c r="M30" s="403">
        <f t="shared" si="9"/>
        <v>348200</v>
      </c>
      <c r="N30" s="403">
        <f t="shared" si="10"/>
        <v>356300</v>
      </c>
      <c r="O30" s="403" t="str">
        <f t="shared" si="11"/>
        <v/>
      </c>
      <c r="P30" s="403">
        <f t="shared" si="12"/>
        <v>384800</v>
      </c>
      <c r="Q30" s="403">
        <f t="shared" si="13"/>
        <v>401000</v>
      </c>
      <c r="R30" s="403">
        <f t="shared" si="14"/>
        <v>417200</v>
      </c>
      <c r="S30" s="403">
        <f t="shared" si="15"/>
        <v>433400</v>
      </c>
      <c r="T30" s="403" t="str">
        <f t="shared" si="16"/>
        <v/>
      </c>
      <c r="U30" s="403">
        <f t="shared" si="17"/>
        <v>488200</v>
      </c>
      <c r="V30" s="403">
        <f t="shared" si="18"/>
        <v>505300</v>
      </c>
      <c r="W30" s="403">
        <f t="shared" si="19"/>
        <v>521700</v>
      </c>
      <c r="X30" s="403">
        <f t="shared" si="20"/>
        <v>538100</v>
      </c>
      <c r="Y30" s="403" t="str">
        <f t="shared" si="21"/>
        <v/>
      </c>
      <c r="Z30" s="403">
        <f t="shared" si="22"/>
        <v>605400</v>
      </c>
      <c r="AA30" s="403">
        <f t="shared" si="23"/>
        <v>623400</v>
      </c>
      <c r="AB30" s="403">
        <f t="shared" si="24"/>
        <v>641400</v>
      </c>
      <c r="AC30" s="403" t="str">
        <f t="shared" si="25"/>
        <v/>
      </c>
      <c r="AD30" s="403" t="str">
        <f t="shared" si="26"/>
        <v/>
      </c>
    </row>
    <row r="31" spans="1:30" ht="20.100000000000001" customHeight="1" x14ac:dyDescent="0.2">
      <c r="A31" s="175">
        <v>26</v>
      </c>
      <c r="B31" s="402">
        <v>16</v>
      </c>
      <c r="C31" s="403">
        <f t="shared" si="27"/>
        <v>282900</v>
      </c>
      <c r="D31" s="403">
        <f t="shared" si="0"/>
        <v>293800</v>
      </c>
      <c r="E31" s="403">
        <f t="shared" si="1"/>
        <v>304700</v>
      </c>
      <c r="F31" s="403">
        <f t="shared" si="2"/>
        <v>315600</v>
      </c>
      <c r="G31" s="403">
        <f t="shared" si="3"/>
        <v>300100</v>
      </c>
      <c r="H31" s="403">
        <f t="shared" si="4"/>
        <v>308000</v>
      </c>
      <c r="I31" s="403">
        <f t="shared" si="5"/>
        <v>315900</v>
      </c>
      <c r="J31" s="403">
        <f t="shared" si="6"/>
        <v>323800</v>
      </c>
      <c r="K31" s="403">
        <f t="shared" si="7"/>
        <v>336500</v>
      </c>
      <c r="L31" s="403">
        <f t="shared" si="8"/>
        <v>344600</v>
      </c>
      <c r="M31" s="403">
        <f t="shared" si="9"/>
        <v>352700</v>
      </c>
      <c r="N31" s="403">
        <f t="shared" si="10"/>
        <v>360800</v>
      </c>
      <c r="O31" s="403" t="str">
        <f t="shared" si="11"/>
        <v/>
      </c>
      <c r="P31" s="403">
        <f t="shared" si="12"/>
        <v>390500</v>
      </c>
      <c r="Q31" s="403">
        <f t="shared" si="13"/>
        <v>406700</v>
      </c>
      <c r="R31" s="403">
        <f t="shared" si="14"/>
        <v>422900</v>
      </c>
      <c r="S31" s="403">
        <f t="shared" si="15"/>
        <v>439100</v>
      </c>
      <c r="T31" s="403" t="str">
        <f t="shared" si="16"/>
        <v/>
      </c>
      <c r="U31" s="403">
        <f t="shared" si="17"/>
        <v>494000</v>
      </c>
      <c r="V31" s="403">
        <f t="shared" si="18"/>
        <v>511100</v>
      </c>
      <c r="W31" s="403">
        <f t="shared" si="19"/>
        <v>527500</v>
      </c>
      <c r="X31" s="403">
        <f t="shared" si="20"/>
        <v>543900</v>
      </c>
      <c r="Y31" s="403" t="str">
        <f t="shared" si="21"/>
        <v/>
      </c>
      <c r="Z31" s="403">
        <f t="shared" si="22"/>
        <v>611500</v>
      </c>
      <c r="AA31" s="403">
        <f t="shared" si="23"/>
        <v>629500</v>
      </c>
      <c r="AB31" s="403">
        <f t="shared" si="24"/>
        <v>647500</v>
      </c>
      <c r="AC31" s="403" t="str">
        <f t="shared" si="25"/>
        <v/>
      </c>
      <c r="AD31" s="403" t="str">
        <f t="shared" si="26"/>
        <v/>
      </c>
    </row>
    <row r="32" spans="1:30" ht="20.100000000000001" customHeight="1" x14ac:dyDescent="0.2">
      <c r="A32" s="175">
        <v>27</v>
      </c>
      <c r="B32" s="402">
        <v>17</v>
      </c>
      <c r="C32" s="403">
        <f t="shared" si="27"/>
        <v>286050</v>
      </c>
      <c r="D32" s="403">
        <f t="shared" si="0"/>
        <v>296950</v>
      </c>
      <c r="E32" s="403">
        <f t="shared" si="1"/>
        <v>307850</v>
      </c>
      <c r="F32" s="403">
        <f t="shared" si="2"/>
        <v>318750</v>
      </c>
      <c r="G32" s="403">
        <f t="shared" si="3"/>
        <v>304500</v>
      </c>
      <c r="H32" s="403">
        <f t="shared" si="4"/>
        <v>312400</v>
      </c>
      <c r="I32" s="403">
        <f t="shared" si="5"/>
        <v>320300</v>
      </c>
      <c r="J32" s="403">
        <f t="shared" si="6"/>
        <v>328200</v>
      </c>
      <c r="K32" s="403">
        <f t="shared" si="7"/>
        <v>341000</v>
      </c>
      <c r="L32" s="403">
        <f t="shared" si="8"/>
        <v>349100</v>
      </c>
      <c r="M32" s="403">
        <f t="shared" si="9"/>
        <v>357200</v>
      </c>
      <c r="N32" s="403">
        <f t="shared" si="10"/>
        <v>365300</v>
      </c>
      <c r="O32" s="403" t="str">
        <f t="shared" si="11"/>
        <v/>
      </c>
      <c r="P32" s="403">
        <f t="shared" si="12"/>
        <v>396200</v>
      </c>
      <c r="Q32" s="403">
        <f t="shared" si="13"/>
        <v>412400</v>
      </c>
      <c r="R32" s="403">
        <f t="shared" si="14"/>
        <v>428600</v>
      </c>
      <c r="S32" s="403">
        <f t="shared" si="15"/>
        <v>444800</v>
      </c>
      <c r="T32" s="403" t="str">
        <f t="shared" si="16"/>
        <v/>
      </c>
      <c r="U32" s="403">
        <f t="shared" si="17"/>
        <v>496900</v>
      </c>
      <c r="V32" s="403" t="str">
        <f t="shared" si="18"/>
        <v/>
      </c>
      <c r="W32" s="403" t="str">
        <f t="shared" si="19"/>
        <v/>
      </c>
      <c r="X32" s="403" t="str">
        <f t="shared" si="20"/>
        <v/>
      </c>
      <c r="Y32" s="403" t="str">
        <f t="shared" si="21"/>
        <v/>
      </c>
      <c r="Z32" s="403" t="str">
        <f t="shared" si="22"/>
        <v/>
      </c>
      <c r="AA32" s="403" t="str">
        <f t="shared" si="23"/>
        <v/>
      </c>
      <c r="AB32" s="403" t="str">
        <f t="shared" si="24"/>
        <v/>
      </c>
      <c r="AC32" s="403" t="str">
        <f t="shared" si="25"/>
        <v/>
      </c>
      <c r="AD32" s="403" t="str">
        <f t="shared" si="26"/>
        <v/>
      </c>
    </row>
    <row r="33" spans="1:30" ht="20.100000000000001" customHeight="1" x14ac:dyDescent="0.2">
      <c r="A33" s="175">
        <v>28</v>
      </c>
      <c r="B33" s="402">
        <v>18</v>
      </c>
      <c r="C33" s="403">
        <f t="shared" si="27"/>
        <v>289200</v>
      </c>
      <c r="D33" s="403">
        <f t="shared" si="0"/>
        <v>300100</v>
      </c>
      <c r="E33" s="403">
        <f t="shared" si="1"/>
        <v>311000</v>
      </c>
      <c r="F33" s="403">
        <f t="shared" si="2"/>
        <v>321900</v>
      </c>
      <c r="G33" s="403">
        <f t="shared" si="3"/>
        <v>308900</v>
      </c>
      <c r="H33" s="403">
        <f t="shared" si="4"/>
        <v>316800</v>
      </c>
      <c r="I33" s="403">
        <f t="shared" si="5"/>
        <v>324700</v>
      </c>
      <c r="J33" s="403">
        <f t="shared" si="6"/>
        <v>332600</v>
      </c>
      <c r="K33" s="403">
        <f t="shared" si="7"/>
        <v>345500</v>
      </c>
      <c r="L33" s="403">
        <f t="shared" si="8"/>
        <v>353600</v>
      </c>
      <c r="M33" s="403">
        <f t="shared" si="9"/>
        <v>361700</v>
      </c>
      <c r="N33" s="403">
        <f t="shared" si="10"/>
        <v>369800</v>
      </c>
      <c r="O33" s="403" t="str">
        <f t="shared" si="11"/>
        <v/>
      </c>
      <c r="P33" s="403">
        <f t="shared" si="12"/>
        <v>401900</v>
      </c>
      <c r="Q33" s="403">
        <f t="shared" si="13"/>
        <v>418100</v>
      </c>
      <c r="R33" s="403">
        <f t="shared" si="14"/>
        <v>434300</v>
      </c>
      <c r="S33" s="403">
        <f t="shared" si="15"/>
        <v>450500</v>
      </c>
      <c r="T33" s="403" t="str">
        <f t="shared" si="16"/>
        <v/>
      </c>
      <c r="U33" s="403">
        <f t="shared" si="17"/>
        <v>499800</v>
      </c>
      <c r="V33" s="403" t="str">
        <f t="shared" si="18"/>
        <v/>
      </c>
      <c r="W33" s="403" t="str">
        <f t="shared" si="19"/>
        <v/>
      </c>
      <c r="X33" s="403" t="str">
        <f t="shared" si="20"/>
        <v/>
      </c>
      <c r="Y33" s="403" t="str">
        <f t="shared" si="21"/>
        <v/>
      </c>
      <c r="Z33" s="403" t="str">
        <f t="shared" si="22"/>
        <v/>
      </c>
      <c r="AA33" s="403" t="str">
        <f t="shared" si="23"/>
        <v/>
      </c>
      <c r="AB33" s="403" t="str">
        <f t="shared" si="24"/>
        <v/>
      </c>
      <c r="AC33" s="403" t="str">
        <f t="shared" si="25"/>
        <v/>
      </c>
      <c r="AD33" s="403" t="str">
        <f t="shared" si="26"/>
        <v/>
      </c>
    </row>
    <row r="34" spans="1:30" ht="20.100000000000001" customHeight="1" x14ac:dyDescent="0.2">
      <c r="A34" s="175">
        <v>29</v>
      </c>
      <c r="B34" s="402">
        <v>19</v>
      </c>
      <c r="C34" s="403">
        <f t="shared" si="27"/>
        <v>292350</v>
      </c>
      <c r="D34" s="403">
        <f t="shared" si="0"/>
        <v>303250</v>
      </c>
      <c r="E34" s="403">
        <f t="shared" si="1"/>
        <v>314150</v>
      </c>
      <c r="F34" s="403">
        <f t="shared" si="2"/>
        <v>325050</v>
      </c>
      <c r="G34" s="403">
        <f t="shared" si="3"/>
        <v>313300</v>
      </c>
      <c r="H34" s="403">
        <f t="shared" si="4"/>
        <v>321200</v>
      </c>
      <c r="I34" s="403">
        <f t="shared" si="5"/>
        <v>329100</v>
      </c>
      <c r="J34" s="403">
        <f t="shared" si="6"/>
        <v>337000</v>
      </c>
      <c r="K34" s="403">
        <f t="shared" si="7"/>
        <v>350000</v>
      </c>
      <c r="L34" s="403">
        <f t="shared" si="8"/>
        <v>358100</v>
      </c>
      <c r="M34" s="403">
        <f t="shared" si="9"/>
        <v>366200</v>
      </c>
      <c r="N34" s="403">
        <f t="shared" si="10"/>
        <v>374300</v>
      </c>
      <c r="O34" s="403" t="str">
        <f t="shared" si="11"/>
        <v/>
      </c>
      <c r="P34" s="403">
        <f t="shared" si="12"/>
        <v>407600</v>
      </c>
      <c r="Q34" s="403">
        <f t="shared" si="13"/>
        <v>423800</v>
      </c>
      <c r="R34" s="403">
        <f t="shared" si="14"/>
        <v>440000</v>
      </c>
      <c r="S34" s="403">
        <f t="shared" si="15"/>
        <v>456200</v>
      </c>
      <c r="T34" s="403" t="str">
        <f t="shared" si="16"/>
        <v/>
      </c>
      <c r="U34" s="403" t="str">
        <f t="shared" si="17"/>
        <v/>
      </c>
      <c r="V34" s="403" t="str">
        <f t="shared" si="18"/>
        <v/>
      </c>
      <c r="W34" s="403" t="str">
        <f t="shared" si="19"/>
        <v/>
      </c>
      <c r="X34" s="403" t="str">
        <f t="shared" si="20"/>
        <v/>
      </c>
      <c r="Y34" s="403" t="str">
        <f t="shared" si="21"/>
        <v/>
      </c>
      <c r="Z34" s="403" t="str">
        <f t="shared" si="22"/>
        <v/>
      </c>
      <c r="AA34" s="403" t="str">
        <f t="shared" si="23"/>
        <v/>
      </c>
      <c r="AB34" s="403" t="str">
        <f t="shared" si="24"/>
        <v/>
      </c>
      <c r="AC34" s="403" t="str">
        <f t="shared" si="25"/>
        <v/>
      </c>
      <c r="AD34" s="403" t="str">
        <f t="shared" si="26"/>
        <v/>
      </c>
    </row>
    <row r="35" spans="1:30" ht="20.100000000000001" customHeight="1" x14ac:dyDescent="0.2">
      <c r="A35" s="175">
        <v>30</v>
      </c>
      <c r="B35" s="402">
        <v>20</v>
      </c>
      <c r="C35" s="403">
        <f t="shared" si="27"/>
        <v>295500</v>
      </c>
      <c r="D35" s="403">
        <f t="shared" si="0"/>
        <v>306400</v>
      </c>
      <c r="E35" s="403">
        <f t="shared" si="1"/>
        <v>317300</v>
      </c>
      <c r="F35" s="403">
        <f t="shared" si="2"/>
        <v>328200</v>
      </c>
      <c r="G35" s="403">
        <f t="shared" si="3"/>
        <v>317700</v>
      </c>
      <c r="H35" s="403">
        <f t="shared" si="4"/>
        <v>325600</v>
      </c>
      <c r="I35" s="403">
        <f t="shared" si="5"/>
        <v>333500</v>
      </c>
      <c r="J35" s="403">
        <f t="shared" si="6"/>
        <v>341400</v>
      </c>
      <c r="K35" s="403">
        <f t="shared" si="7"/>
        <v>354500</v>
      </c>
      <c r="L35" s="403">
        <f t="shared" si="8"/>
        <v>362600</v>
      </c>
      <c r="M35" s="403">
        <f t="shared" si="9"/>
        <v>370700</v>
      </c>
      <c r="N35" s="403">
        <f t="shared" si="10"/>
        <v>378800</v>
      </c>
      <c r="O35" s="403" t="str">
        <f t="shared" si="11"/>
        <v/>
      </c>
      <c r="P35" s="403">
        <f t="shared" si="12"/>
        <v>413300</v>
      </c>
      <c r="Q35" s="403">
        <f t="shared" si="13"/>
        <v>429500</v>
      </c>
      <c r="R35" s="403">
        <f t="shared" si="14"/>
        <v>445700</v>
      </c>
      <c r="S35" s="403">
        <f t="shared" si="15"/>
        <v>461900</v>
      </c>
      <c r="T35" s="403" t="str">
        <f t="shared" si="16"/>
        <v/>
      </c>
      <c r="U35" s="403" t="str">
        <f t="shared" si="17"/>
        <v/>
      </c>
      <c r="V35" s="403" t="str">
        <f t="shared" si="18"/>
        <v/>
      </c>
      <c r="W35" s="403" t="str">
        <f t="shared" si="19"/>
        <v/>
      </c>
      <c r="X35" s="403" t="str">
        <f t="shared" si="20"/>
        <v/>
      </c>
      <c r="Y35" s="403" t="str">
        <f t="shared" si="21"/>
        <v/>
      </c>
      <c r="Z35" s="403" t="str">
        <f t="shared" si="22"/>
        <v/>
      </c>
      <c r="AA35" s="403" t="str">
        <f t="shared" si="23"/>
        <v/>
      </c>
      <c r="AB35" s="403" t="str">
        <f t="shared" si="24"/>
        <v/>
      </c>
      <c r="AC35" s="403" t="str">
        <f t="shared" si="25"/>
        <v/>
      </c>
      <c r="AD35" s="403" t="str">
        <f t="shared" si="26"/>
        <v/>
      </c>
    </row>
    <row r="36" spans="1:30" ht="20.100000000000001" customHeight="1" x14ac:dyDescent="0.2">
      <c r="A36" s="175">
        <v>31</v>
      </c>
      <c r="B36" s="402">
        <v>21</v>
      </c>
      <c r="C36" s="403">
        <f t="shared" si="27"/>
        <v>298650</v>
      </c>
      <c r="D36" s="403">
        <f t="shared" si="0"/>
        <v>309550</v>
      </c>
      <c r="E36" s="403">
        <f t="shared" si="1"/>
        <v>320450</v>
      </c>
      <c r="F36" s="403">
        <f t="shared" si="2"/>
        <v>331350</v>
      </c>
      <c r="G36" s="403">
        <f t="shared" si="3"/>
        <v>322100</v>
      </c>
      <c r="H36" s="403">
        <f t="shared" si="4"/>
        <v>330000</v>
      </c>
      <c r="I36" s="403">
        <f t="shared" si="5"/>
        <v>337900</v>
      </c>
      <c r="J36" s="403">
        <f t="shared" si="6"/>
        <v>345800</v>
      </c>
      <c r="K36" s="403">
        <f t="shared" si="7"/>
        <v>359000</v>
      </c>
      <c r="L36" s="403">
        <f t="shared" si="8"/>
        <v>367100</v>
      </c>
      <c r="M36" s="403">
        <f t="shared" si="9"/>
        <v>375200</v>
      </c>
      <c r="N36" s="403">
        <f t="shared" si="10"/>
        <v>383300</v>
      </c>
      <c r="O36" s="403" t="str">
        <f t="shared" si="11"/>
        <v/>
      </c>
      <c r="P36" s="403">
        <f t="shared" si="12"/>
        <v>419000</v>
      </c>
      <c r="Q36" s="403">
        <f t="shared" si="13"/>
        <v>435200</v>
      </c>
      <c r="R36" s="403">
        <f t="shared" si="14"/>
        <v>451400</v>
      </c>
      <c r="S36" s="403">
        <f t="shared" si="15"/>
        <v>467600</v>
      </c>
      <c r="T36" s="403" t="str">
        <f t="shared" si="16"/>
        <v/>
      </c>
      <c r="U36" s="403" t="str">
        <f t="shared" si="17"/>
        <v/>
      </c>
      <c r="V36" s="403" t="str">
        <f t="shared" si="18"/>
        <v/>
      </c>
      <c r="W36" s="403" t="str">
        <f t="shared" si="19"/>
        <v/>
      </c>
      <c r="X36" s="403" t="str">
        <f t="shared" si="20"/>
        <v/>
      </c>
      <c r="Y36" s="403" t="str">
        <f t="shared" si="21"/>
        <v/>
      </c>
      <c r="Z36" s="403" t="str">
        <f t="shared" si="22"/>
        <v/>
      </c>
      <c r="AA36" s="403" t="str">
        <f t="shared" si="23"/>
        <v/>
      </c>
      <c r="AB36" s="403" t="str">
        <f t="shared" si="24"/>
        <v/>
      </c>
      <c r="AC36" s="403" t="str">
        <f t="shared" si="25"/>
        <v/>
      </c>
      <c r="AD36" s="403" t="str">
        <f t="shared" si="26"/>
        <v/>
      </c>
    </row>
    <row r="37" spans="1:30" ht="20.100000000000001" customHeight="1" x14ac:dyDescent="0.2">
      <c r="A37" s="175">
        <v>32</v>
      </c>
      <c r="B37" s="402">
        <v>22</v>
      </c>
      <c r="C37" s="403">
        <f t="shared" si="27"/>
        <v>301800</v>
      </c>
      <c r="D37" s="403">
        <f t="shared" si="0"/>
        <v>312700</v>
      </c>
      <c r="E37" s="403">
        <f t="shared" si="1"/>
        <v>323600</v>
      </c>
      <c r="F37" s="403">
        <f t="shared" si="2"/>
        <v>334500</v>
      </c>
      <c r="G37" s="403">
        <f t="shared" si="3"/>
        <v>324300</v>
      </c>
      <c r="H37" s="403">
        <f t="shared" si="4"/>
        <v>332200</v>
      </c>
      <c r="I37" s="403">
        <f t="shared" si="5"/>
        <v>340100</v>
      </c>
      <c r="J37" s="403">
        <f t="shared" si="6"/>
        <v>348000</v>
      </c>
      <c r="K37" s="403">
        <f t="shared" si="7"/>
        <v>361250</v>
      </c>
      <c r="L37" s="403">
        <f t="shared" si="8"/>
        <v>369350</v>
      </c>
      <c r="M37" s="403">
        <f t="shared" si="9"/>
        <v>377450</v>
      </c>
      <c r="N37" s="403">
        <f t="shared" si="10"/>
        <v>385550</v>
      </c>
      <c r="O37" s="403" t="str">
        <f t="shared" si="11"/>
        <v/>
      </c>
      <c r="P37" s="403">
        <f t="shared" si="12"/>
        <v>421850</v>
      </c>
      <c r="Q37" s="403">
        <f t="shared" si="13"/>
        <v>438050</v>
      </c>
      <c r="R37" s="403">
        <f t="shared" si="14"/>
        <v>454250</v>
      </c>
      <c r="S37" s="403" t="str">
        <f t="shared" si="15"/>
        <v/>
      </c>
      <c r="T37" s="403" t="str">
        <f t="shared" si="16"/>
        <v/>
      </c>
      <c r="U37" s="403" t="str">
        <f t="shared" si="17"/>
        <v/>
      </c>
      <c r="V37" s="403" t="str">
        <f t="shared" si="18"/>
        <v/>
      </c>
      <c r="W37" s="403" t="str">
        <f t="shared" si="19"/>
        <v/>
      </c>
      <c r="X37" s="403" t="str">
        <f t="shared" si="20"/>
        <v/>
      </c>
      <c r="Y37" s="403" t="str">
        <f t="shared" si="21"/>
        <v/>
      </c>
      <c r="Z37" s="403" t="str">
        <f t="shared" si="22"/>
        <v/>
      </c>
      <c r="AA37" s="403" t="str">
        <f t="shared" si="23"/>
        <v/>
      </c>
      <c r="AB37" s="403" t="str">
        <f t="shared" si="24"/>
        <v/>
      </c>
      <c r="AC37" s="403" t="str">
        <f t="shared" si="25"/>
        <v/>
      </c>
      <c r="AD37" s="403" t="str">
        <f t="shared" si="26"/>
        <v/>
      </c>
    </row>
    <row r="38" spans="1:30" ht="20.100000000000001" customHeight="1" x14ac:dyDescent="0.2">
      <c r="A38" s="175">
        <v>33</v>
      </c>
      <c r="B38" s="402">
        <v>23</v>
      </c>
      <c r="C38" s="403">
        <f t="shared" si="27"/>
        <v>304950</v>
      </c>
      <c r="D38" s="403">
        <f t="shared" si="0"/>
        <v>315850</v>
      </c>
      <c r="E38" s="403">
        <f t="shared" si="1"/>
        <v>326750</v>
      </c>
      <c r="F38" s="403">
        <f t="shared" si="2"/>
        <v>337650</v>
      </c>
      <c r="G38" s="403">
        <f t="shared" si="3"/>
        <v>326500</v>
      </c>
      <c r="H38" s="403">
        <f t="shared" si="4"/>
        <v>334400</v>
      </c>
      <c r="I38" s="403">
        <f t="shared" si="5"/>
        <v>342300</v>
      </c>
      <c r="J38" s="403">
        <f t="shared" si="6"/>
        <v>350200</v>
      </c>
      <c r="K38" s="403">
        <f t="shared" si="7"/>
        <v>363500</v>
      </c>
      <c r="L38" s="403">
        <f t="shared" si="8"/>
        <v>371600</v>
      </c>
      <c r="M38" s="403">
        <f t="shared" si="9"/>
        <v>379700</v>
      </c>
      <c r="N38" s="403">
        <f t="shared" si="10"/>
        <v>387800</v>
      </c>
      <c r="O38" s="403" t="str">
        <f t="shared" si="11"/>
        <v/>
      </c>
      <c r="P38" s="403">
        <f t="shared" si="12"/>
        <v>424700</v>
      </c>
      <c r="Q38" s="403">
        <f t="shared" si="13"/>
        <v>440900</v>
      </c>
      <c r="R38" s="403" t="str">
        <f t="shared" si="14"/>
        <v/>
      </c>
      <c r="S38" s="403" t="str">
        <f t="shared" si="15"/>
        <v/>
      </c>
      <c r="T38" s="403" t="str">
        <f t="shared" si="16"/>
        <v/>
      </c>
      <c r="U38" s="403" t="str">
        <f t="shared" si="17"/>
        <v/>
      </c>
      <c r="V38" s="403" t="str">
        <f t="shared" si="18"/>
        <v/>
      </c>
      <c r="W38" s="403" t="str">
        <f t="shared" si="19"/>
        <v/>
      </c>
      <c r="X38" s="403" t="str">
        <f t="shared" si="20"/>
        <v/>
      </c>
      <c r="Y38" s="403" t="str">
        <f t="shared" si="21"/>
        <v/>
      </c>
      <c r="Z38" s="403" t="str">
        <f t="shared" si="22"/>
        <v/>
      </c>
      <c r="AA38" s="403" t="str">
        <f t="shared" si="23"/>
        <v/>
      </c>
      <c r="AB38" s="403" t="str">
        <f t="shared" si="24"/>
        <v/>
      </c>
      <c r="AC38" s="403" t="str">
        <f t="shared" si="25"/>
        <v/>
      </c>
      <c r="AD38" s="403" t="str">
        <f t="shared" si="26"/>
        <v/>
      </c>
    </row>
    <row r="39" spans="1:30" ht="20.100000000000001" customHeight="1" x14ac:dyDescent="0.2">
      <c r="A39" s="175">
        <v>34</v>
      </c>
      <c r="B39" s="402">
        <v>24</v>
      </c>
      <c r="C39" s="403">
        <f t="shared" si="27"/>
        <v>308100</v>
      </c>
      <c r="D39" s="403">
        <f t="shared" si="0"/>
        <v>319000</v>
      </c>
      <c r="E39" s="403">
        <f t="shared" si="1"/>
        <v>329900</v>
      </c>
      <c r="F39" s="403">
        <f t="shared" si="2"/>
        <v>340800</v>
      </c>
      <c r="G39" s="403">
        <f t="shared" si="3"/>
        <v>328700</v>
      </c>
      <c r="H39" s="403">
        <f t="shared" si="4"/>
        <v>336600</v>
      </c>
      <c r="I39" s="403">
        <f t="shared" si="5"/>
        <v>344500</v>
      </c>
      <c r="J39" s="403">
        <f t="shared" si="6"/>
        <v>352400</v>
      </c>
      <c r="K39" s="403">
        <f t="shared" si="7"/>
        <v>365750</v>
      </c>
      <c r="L39" s="403">
        <f t="shared" si="8"/>
        <v>373850</v>
      </c>
      <c r="M39" s="403">
        <f t="shared" si="9"/>
        <v>381950</v>
      </c>
      <c r="N39" s="403">
        <f t="shared" si="10"/>
        <v>390050</v>
      </c>
      <c r="O39" s="403" t="str">
        <f t="shared" si="11"/>
        <v/>
      </c>
      <c r="P39" s="403">
        <f t="shared" si="12"/>
        <v>427550</v>
      </c>
      <c r="Q39" s="403">
        <f t="shared" si="13"/>
        <v>443750</v>
      </c>
      <c r="R39" s="403" t="str">
        <f t="shared" si="14"/>
        <v/>
      </c>
      <c r="S39" s="403" t="str">
        <f t="shared" si="15"/>
        <v/>
      </c>
      <c r="T39" s="403" t="str">
        <f t="shared" si="16"/>
        <v/>
      </c>
      <c r="U39" s="403" t="str">
        <f t="shared" si="17"/>
        <v/>
      </c>
      <c r="V39" s="403" t="str">
        <f t="shared" si="18"/>
        <v/>
      </c>
      <c r="W39" s="403" t="str">
        <f t="shared" si="19"/>
        <v/>
      </c>
      <c r="X39" s="403" t="str">
        <f t="shared" si="20"/>
        <v/>
      </c>
      <c r="Y39" s="403" t="str">
        <f t="shared" si="21"/>
        <v/>
      </c>
      <c r="Z39" s="403" t="str">
        <f t="shared" si="22"/>
        <v/>
      </c>
      <c r="AA39" s="403" t="str">
        <f t="shared" si="23"/>
        <v/>
      </c>
      <c r="AB39" s="403" t="str">
        <f t="shared" si="24"/>
        <v/>
      </c>
      <c r="AC39" s="403" t="str">
        <f t="shared" si="25"/>
        <v/>
      </c>
      <c r="AD39" s="403" t="str">
        <f t="shared" si="26"/>
        <v/>
      </c>
    </row>
    <row r="40" spans="1:30" ht="20.100000000000001" customHeight="1" x14ac:dyDescent="0.2">
      <c r="A40" s="175">
        <v>35</v>
      </c>
      <c r="B40" s="402">
        <v>25</v>
      </c>
      <c r="C40" s="403">
        <f t="shared" si="27"/>
        <v>311250</v>
      </c>
      <c r="D40" s="403">
        <f t="shared" si="0"/>
        <v>322150</v>
      </c>
      <c r="E40" s="403">
        <f t="shared" si="1"/>
        <v>333050</v>
      </c>
      <c r="F40" s="403">
        <f t="shared" si="2"/>
        <v>343950</v>
      </c>
      <c r="G40" s="403">
        <f t="shared" si="3"/>
        <v>330900</v>
      </c>
      <c r="H40" s="403">
        <f t="shared" si="4"/>
        <v>338800</v>
      </c>
      <c r="I40" s="403">
        <f t="shared" si="5"/>
        <v>346700</v>
      </c>
      <c r="J40" s="403">
        <f t="shared" si="6"/>
        <v>354600</v>
      </c>
      <c r="K40" s="403">
        <f t="shared" si="7"/>
        <v>368000</v>
      </c>
      <c r="L40" s="403">
        <f t="shared" si="8"/>
        <v>376100</v>
      </c>
      <c r="M40" s="403">
        <f t="shared" si="9"/>
        <v>384200</v>
      </c>
      <c r="N40" s="403">
        <f t="shared" si="10"/>
        <v>392300</v>
      </c>
      <c r="O40" s="403" t="str">
        <f t="shared" si="11"/>
        <v/>
      </c>
      <c r="P40" s="403">
        <f t="shared" si="12"/>
        <v>430400</v>
      </c>
      <c r="Q40" s="403" t="str">
        <f t="shared" si="13"/>
        <v/>
      </c>
      <c r="R40" s="403" t="str">
        <f t="shared" si="14"/>
        <v/>
      </c>
      <c r="S40" s="403" t="str">
        <f t="shared" si="15"/>
        <v/>
      </c>
      <c r="T40" s="403" t="str">
        <f t="shared" si="16"/>
        <v/>
      </c>
      <c r="U40" s="403" t="str">
        <f t="shared" si="17"/>
        <v/>
      </c>
      <c r="V40" s="403" t="str">
        <f t="shared" si="18"/>
        <v/>
      </c>
      <c r="W40" s="403" t="str">
        <f t="shared" si="19"/>
        <v/>
      </c>
      <c r="X40" s="403" t="str">
        <f t="shared" si="20"/>
        <v/>
      </c>
      <c r="Y40" s="403" t="str">
        <f t="shared" si="21"/>
        <v/>
      </c>
      <c r="Z40" s="403" t="str">
        <f t="shared" si="22"/>
        <v/>
      </c>
      <c r="AA40" s="403" t="str">
        <f t="shared" si="23"/>
        <v/>
      </c>
      <c r="AB40" s="403" t="str">
        <f t="shared" si="24"/>
        <v/>
      </c>
      <c r="AC40" s="403" t="str">
        <f t="shared" si="25"/>
        <v/>
      </c>
      <c r="AD40" s="403" t="str">
        <f t="shared" si="26"/>
        <v/>
      </c>
    </row>
    <row r="41" spans="1:30" ht="20.100000000000001" customHeight="1" x14ac:dyDescent="0.2">
      <c r="A41" s="175">
        <v>36</v>
      </c>
      <c r="B41" s="402">
        <v>26</v>
      </c>
      <c r="C41" s="403">
        <f t="shared" si="27"/>
        <v>314400</v>
      </c>
      <c r="D41" s="403">
        <f t="shared" si="0"/>
        <v>325300</v>
      </c>
      <c r="E41" s="403">
        <f t="shared" si="1"/>
        <v>336200</v>
      </c>
      <c r="F41" s="403" t="str">
        <f t="shared" si="2"/>
        <v/>
      </c>
      <c r="G41" s="403">
        <f t="shared" si="3"/>
        <v>333100</v>
      </c>
      <c r="H41" s="403">
        <f t="shared" si="4"/>
        <v>341000</v>
      </c>
      <c r="I41" s="403">
        <f t="shared" si="5"/>
        <v>348900</v>
      </c>
      <c r="J41" s="403">
        <f t="shared" si="6"/>
        <v>356800</v>
      </c>
      <c r="K41" s="403">
        <f t="shared" si="7"/>
        <v>370250</v>
      </c>
      <c r="L41" s="403">
        <f t="shared" si="8"/>
        <v>378350</v>
      </c>
      <c r="M41" s="403">
        <f t="shared" si="9"/>
        <v>386450</v>
      </c>
      <c r="N41" s="403">
        <f t="shared" si="10"/>
        <v>394550</v>
      </c>
      <c r="O41" s="403" t="str">
        <f t="shared" si="11"/>
        <v/>
      </c>
      <c r="P41" s="403">
        <f t="shared" si="12"/>
        <v>433250</v>
      </c>
      <c r="Q41" s="403" t="str">
        <f t="shared" si="13"/>
        <v/>
      </c>
      <c r="R41" s="403" t="str">
        <f t="shared" si="14"/>
        <v/>
      </c>
      <c r="S41" s="403" t="str">
        <f t="shared" si="15"/>
        <v/>
      </c>
      <c r="T41" s="403" t="str">
        <f t="shared" si="16"/>
        <v/>
      </c>
      <c r="U41" s="403" t="str">
        <f t="shared" si="17"/>
        <v/>
      </c>
      <c r="V41" s="403" t="str">
        <f t="shared" si="18"/>
        <v/>
      </c>
      <c r="W41" s="403" t="str">
        <f t="shared" si="19"/>
        <v/>
      </c>
      <c r="X41" s="403" t="str">
        <f t="shared" si="20"/>
        <v/>
      </c>
      <c r="Y41" s="403" t="str">
        <f t="shared" si="21"/>
        <v/>
      </c>
      <c r="Z41" s="403" t="str">
        <f t="shared" si="22"/>
        <v/>
      </c>
      <c r="AA41" s="403" t="str">
        <f t="shared" si="23"/>
        <v/>
      </c>
      <c r="AB41" s="403" t="str">
        <f t="shared" si="24"/>
        <v/>
      </c>
      <c r="AC41" s="403" t="str">
        <f t="shared" si="25"/>
        <v/>
      </c>
      <c r="AD41" s="403" t="str">
        <f t="shared" si="26"/>
        <v/>
      </c>
    </row>
    <row r="42" spans="1:30" ht="20.100000000000001" customHeight="1" x14ac:dyDescent="0.2">
      <c r="A42" s="175">
        <v>37</v>
      </c>
      <c r="B42" s="402">
        <v>27</v>
      </c>
      <c r="C42" s="403">
        <f t="shared" si="27"/>
        <v>317550</v>
      </c>
      <c r="D42" s="403">
        <f t="shared" si="0"/>
        <v>328450</v>
      </c>
      <c r="E42" s="403" t="str">
        <f t="shared" si="1"/>
        <v/>
      </c>
      <c r="F42" s="403" t="str">
        <f t="shared" si="2"/>
        <v/>
      </c>
      <c r="G42" s="403">
        <f t="shared" si="3"/>
        <v>335300</v>
      </c>
      <c r="H42" s="403">
        <f t="shared" si="4"/>
        <v>343200</v>
      </c>
      <c r="I42" s="403">
        <f t="shared" si="5"/>
        <v>351100</v>
      </c>
      <c r="J42" s="403" t="str">
        <f t="shared" si="6"/>
        <v/>
      </c>
      <c r="K42" s="403">
        <f t="shared" si="7"/>
        <v>372500</v>
      </c>
      <c r="L42" s="403">
        <f t="shared" si="8"/>
        <v>380600</v>
      </c>
      <c r="M42" s="403">
        <f t="shared" si="9"/>
        <v>388700</v>
      </c>
      <c r="N42" s="403">
        <f t="shared" si="10"/>
        <v>396800</v>
      </c>
      <c r="O42" s="403" t="str">
        <f t="shared" si="11"/>
        <v/>
      </c>
      <c r="P42" s="403" t="str">
        <f t="shared" si="12"/>
        <v/>
      </c>
      <c r="Q42" s="403" t="str">
        <f t="shared" si="13"/>
        <v/>
      </c>
      <c r="R42" s="403" t="str">
        <f t="shared" si="14"/>
        <v/>
      </c>
      <c r="S42" s="403" t="str">
        <f t="shared" si="15"/>
        <v/>
      </c>
      <c r="T42" s="403" t="str">
        <f t="shared" si="16"/>
        <v/>
      </c>
      <c r="U42" s="403" t="str">
        <f t="shared" si="17"/>
        <v/>
      </c>
      <c r="V42" s="403" t="str">
        <f t="shared" si="18"/>
        <v/>
      </c>
      <c r="W42" s="403" t="str">
        <f t="shared" si="19"/>
        <v/>
      </c>
      <c r="X42" s="403" t="str">
        <f t="shared" si="20"/>
        <v/>
      </c>
      <c r="Y42" s="403" t="str">
        <f t="shared" si="21"/>
        <v/>
      </c>
      <c r="Z42" s="403" t="str">
        <f t="shared" si="22"/>
        <v/>
      </c>
      <c r="AA42" s="403" t="str">
        <f t="shared" si="23"/>
        <v/>
      </c>
      <c r="AB42" s="403" t="str">
        <f t="shared" si="24"/>
        <v/>
      </c>
      <c r="AC42" s="403" t="str">
        <f t="shared" si="25"/>
        <v/>
      </c>
      <c r="AD42" s="403" t="str">
        <f t="shared" si="26"/>
        <v/>
      </c>
    </row>
    <row r="43" spans="1:30" ht="20.100000000000001" customHeight="1" x14ac:dyDescent="0.2">
      <c r="A43" s="175">
        <v>38</v>
      </c>
      <c r="B43" s="402">
        <v>28</v>
      </c>
      <c r="C43" s="403">
        <f t="shared" si="27"/>
        <v>320700</v>
      </c>
      <c r="D43" s="403" t="str">
        <f t="shared" si="0"/>
        <v/>
      </c>
      <c r="E43" s="403" t="str">
        <f t="shared" si="1"/>
        <v/>
      </c>
      <c r="F43" s="403" t="str">
        <f t="shared" si="2"/>
        <v/>
      </c>
      <c r="G43" s="403">
        <f t="shared" si="3"/>
        <v>337500</v>
      </c>
      <c r="H43" s="403">
        <f t="shared" si="4"/>
        <v>345400</v>
      </c>
      <c r="I43" s="403" t="str">
        <f t="shared" si="5"/>
        <v/>
      </c>
      <c r="J43" s="403" t="str">
        <f t="shared" si="6"/>
        <v/>
      </c>
      <c r="K43" s="403">
        <f t="shared" si="7"/>
        <v>374750</v>
      </c>
      <c r="L43" s="403">
        <f t="shared" si="8"/>
        <v>382850</v>
      </c>
      <c r="M43" s="403">
        <f t="shared" si="9"/>
        <v>390950</v>
      </c>
      <c r="N43" s="403" t="str">
        <f t="shared" si="10"/>
        <v/>
      </c>
      <c r="O43" s="403" t="str">
        <f t="shared" si="11"/>
        <v/>
      </c>
      <c r="P43" s="403" t="str">
        <f t="shared" si="12"/>
        <v/>
      </c>
      <c r="Q43" s="403" t="str">
        <f t="shared" si="13"/>
        <v/>
      </c>
      <c r="R43" s="403" t="str">
        <f t="shared" si="14"/>
        <v/>
      </c>
      <c r="S43" s="403" t="str">
        <f t="shared" si="15"/>
        <v/>
      </c>
      <c r="T43" s="403" t="str">
        <f t="shared" si="16"/>
        <v/>
      </c>
      <c r="U43" s="403" t="str">
        <f t="shared" si="17"/>
        <v/>
      </c>
      <c r="V43" s="403" t="str">
        <f t="shared" si="18"/>
        <v/>
      </c>
      <c r="W43" s="403" t="str">
        <f t="shared" si="19"/>
        <v/>
      </c>
      <c r="X43" s="403" t="str">
        <f t="shared" si="20"/>
        <v/>
      </c>
      <c r="Y43" s="403" t="str">
        <f t="shared" si="21"/>
        <v/>
      </c>
      <c r="Z43" s="403" t="str">
        <f t="shared" si="22"/>
        <v/>
      </c>
      <c r="AA43" s="403" t="str">
        <f t="shared" si="23"/>
        <v/>
      </c>
      <c r="AB43" s="403" t="str">
        <f t="shared" si="24"/>
        <v/>
      </c>
      <c r="AC43" s="403" t="str">
        <f t="shared" si="25"/>
        <v/>
      </c>
      <c r="AD43" s="403" t="str">
        <f t="shared" si="26"/>
        <v/>
      </c>
    </row>
    <row r="44" spans="1:30" ht="20.100000000000001" customHeight="1" x14ac:dyDescent="0.2">
      <c r="A44" s="175">
        <v>39</v>
      </c>
      <c r="B44" s="402">
        <v>29</v>
      </c>
      <c r="C44" s="403" t="str">
        <f t="shared" si="27"/>
        <v/>
      </c>
      <c r="D44" s="403" t="str">
        <f t="shared" si="0"/>
        <v/>
      </c>
      <c r="E44" s="403" t="str">
        <f t="shared" si="1"/>
        <v/>
      </c>
      <c r="F44" s="403" t="str">
        <f t="shared" si="2"/>
        <v/>
      </c>
      <c r="G44" s="403">
        <f t="shared" si="3"/>
        <v>339700</v>
      </c>
      <c r="H44" s="403" t="str">
        <f t="shared" si="4"/>
        <v/>
      </c>
      <c r="I44" s="403" t="str">
        <f t="shared" si="5"/>
        <v/>
      </c>
      <c r="J44" s="403" t="str">
        <f t="shared" si="6"/>
        <v/>
      </c>
      <c r="K44" s="403">
        <f t="shared" si="7"/>
        <v>377000</v>
      </c>
      <c r="L44" s="403">
        <f t="shared" si="8"/>
        <v>385100</v>
      </c>
      <c r="M44" s="403" t="str">
        <f t="shared" si="9"/>
        <v/>
      </c>
      <c r="N44" s="403" t="str">
        <f t="shared" si="10"/>
        <v/>
      </c>
      <c r="O44" s="403" t="str">
        <f t="shared" si="11"/>
        <v/>
      </c>
      <c r="P44" s="403" t="str">
        <f t="shared" si="12"/>
        <v/>
      </c>
      <c r="Q44" s="403" t="str">
        <f t="shared" si="13"/>
        <v/>
      </c>
      <c r="R44" s="403" t="str">
        <f t="shared" si="14"/>
        <v/>
      </c>
      <c r="S44" s="403" t="str">
        <f t="shared" si="15"/>
        <v/>
      </c>
      <c r="T44" s="403" t="str">
        <f t="shared" si="16"/>
        <v/>
      </c>
      <c r="U44" s="403" t="str">
        <f t="shared" si="17"/>
        <v/>
      </c>
      <c r="V44" s="403" t="str">
        <f t="shared" si="18"/>
        <v/>
      </c>
      <c r="W44" s="403" t="str">
        <f t="shared" si="19"/>
        <v/>
      </c>
      <c r="X44" s="403" t="str">
        <f t="shared" si="20"/>
        <v/>
      </c>
      <c r="Y44" s="403" t="str">
        <f t="shared" si="21"/>
        <v/>
      </c>
      <c r="Z44" s="403" t="str">
        <f t="shared" si="22"/>
        <v/>
      </c>
      <c r="AA44" s="403" t="str">
        <f t="shared" si="23"/>
        <v/>
      </c>
      <c r="AB44" s="403" t="str">
        <f t="shared" si="24"/>
        <v/>
      </c>
      <c r="AC44" s="403" t="str">
        <f t="shared" si="25"/>
        <v/>
      </c>
      <c r="AD44" s="403" t="str">
        <f t="shared" si="26"/>
        <v/>
      </c>
    </row>
    <row r="45" spans="1:30" ht="20.100000000000001" customHeight="1" x14ac:dyDescent="0.2">
      <c r="A45" s="175">
        <v>40</v>
      </c>
      <c r="B45" s="402">
        <v>30</v>
      </c>
      <c r="C45" s="403" t="str">
        <f t="shared" si="27"/>
        <v/>
      </c>
      <c r="D45" s="403" t="str">
        <f t="shared" si="0"/>
        <v/>
      </c>
      <c r="E45" s="403" t="str">
        <f t="shared" si="1"/>
        <v/>
      </c>
      <c r="F45" s="403" t="str">
        <f t="shared" si="2"/>
        <v/>
      </c>
      <c r="G45" s="403" t="str">
        <f t="shared" si="3"/>
        <v/>
      </c>
      <c r="H45" s="403" t="str">
        <f t="shared" si="4"/>
        <v/>
      </c>
      <c r="I45" s="403" t="str">
        <f t="shared" si="5"/>
        <v/>
      </c>
      <c r="J45" s="403" t="str">
        <f t="shared" si="6"/>
        <v/>
      </c>
      <c r="K45" s="403">
        <f>IF(K$11="","",IF($B45=1,K$11,IF($B45&lt;=K$13+1,K44+K$12,IF($B45&lt;=K$13+K$15+1,K44+K$14,IF($B45&gt;K$13+K$15+1,"")))))</f>
        <v>379250</v>
      </c>
      <c r="L45" s="403" t="str">
        <f t="shared" si="8"/>
        <v/>
      </c>
      <c r="M45" s="403" t="str">
        <f t="shared" si="9"/>
        <v/>
      </c>
      <c r="N45" s="403" t="str">
        <f t="shared" si="10"/>
        <v/>
      </c>
      <c r="O45" s="403" t="str">
        <f t="shared" si="11"/>
        <v/>
      </c>
      <c r="P45" s="403" t="str">
        <f t="shared" si="12"/>
        <v/>
      </c>
      <c r="Q45" s="403" t="str">
        <f t="shared" si="13"/>
        <v/>
      </c>
      <c r="R45" s="403" t="str">
        <f t="shared" si="14"/>
        <v/>
      </c>
      <c r="S45" s="403" t="str">
        <f t="shared" si="15"/>
        <v/>
      </c>
      <c r="T45" s="403" t="str">
        <f t="shared" si="16"/>
        <v/>
      </c>
      <c r="U45" s="403" t="str">
        <f t="shared" si="17"/>
        <v/>
      </c>
      <c r="V45" s="403" t="str">
        <f t="shared" si="18"/>
        <v/>
      </c>
      <c r="W45" s="403" t="str">
        <f t="shared" si="19"/>
        <v/>
      </c>
      <c r="X45" s="403" t="str">
        <f t="shared" si="20"/>
        <v/>
      </c>
      <c r="Y45" s="403" t="str">
        <f t="shared" si="21"/>
        <v/>
      </c>
      <c r="Z45" s="403" t="str">
        <f t="shared" si="22"/>
        <v/>
      </c>
      <c r="AA45" s="403" t="str">
        <f t="shared" si="23"/>
        <v/>
      </c>
      <c r="AB45" s="403" t="str">
        <f t="shared" si="24"/>
        <v/>
      </c>
      <c r="AC45" s="403" t="str">
        <f t="shared" si="25"/>
        <v/>
      </c>
      <c r="AD45" s="403" t="str">
        <f t="shared" si="26"/>
        <v/>
      </c>
    </row>
    <row r="46" spans="1:30" ht="20.100000000000001" customHeight="1" x14ac:dyDescent="0.2">
      <c r="A46" s="175">
        <v>41</v>
      </c>
      <c r="B46" s="402">
        <v>31</v>
      </c>
      <c r="C46" s="403" t="str">
        <f t="shared" si="27"/>
        <v/>
      </c>
      <c r="D46" s="403" t="str">
        <f t="shared" si="0"/>
        <v/>
      </c>
      <c r="E46" s="403" t="str">
        <f t="shared" si="1"/>
        <v/>
      </c>
      <c r="F46" s="403" t="str">
        <f t="shared" si="2"/>
        <v/>
      </c>
      <c r="G46" s="403" t="str">
        <f t="shared" si="3"/>
        <v/>
      </c>
      <c r="H46" s="403" t="str">
        <f t="shared" si="4"/>
        <v/>
      </c>
      <c r="I46" s="403" t="str">
        <f t="shared" si="5"/>
        <v/>
      </c>
      <c r="J46" s="403" t="str">
        <f t="shared" si="6"/>
        <v/>
      </c>
      <c r="K46" s="403" t="str">
        <f t="shared" si="7"/>
        <v/>
      </c>
      <c r="L46" s="403" t="str">
        <f t="shared" si="8"/>
        <v/>
      </c>
      <c r="M46" s="403" t="str">
        <f t="shared" si="9"/>
        <v/>
      </c>
      <c r="N46" s="403" t="str">
        <f t="shared" si="10"/>
        <v/>
      </c>
      <c r="O46" s="403" t="str">
        <f t="shared" si="11"/>
        <v/>
      </c>
      <c r="P46" s="403" t="str">
        <f t="shared" si="12"/>
        <v/>
      </c>
      <c r="Q46" s="403" t="str">
        <f t="shared" si="13"/>
        <v/>
      </c>
      <c r="R46" s="403" t="str">
        <f t="shared" si="14"/>
        <v/>
      </c>
      <c r="S46" s="403" t="str">
        <f t="shared" si="15"/>
        <v/>
      </c>
      <c r="T46" s="403" t="str">
        <f t="shared" si="16"/>
        <v/>
      </c>
      <c r="U46" s="403" t="str">
        <f t="shared" si="17"/>
        <v/>
      </c>
      <c r="V46" s="403" t="str">
        <f t="shared" si="18"/>
        <v/>
      </c>
      <c r="W46" s="403" t="str">
        <f t="shared" si="19"/>
        <v/>
      </c>
      <c r="X46" s="403" t="str">
        <f t="shared" si="20"/>
        <v/>
      </c>
      <c r="Y46" s="403" t="str">
        <f t="shared" si="21"/>
        <v/>
      </c>
      <c r="Z46" s="403" t="str">
        <f t="shared" si="22"/>
        <v/>
      </c>
      <c r="AA46" s="403" t="str">
        <f t="shared" si="23"/>
        <v/>
      </c>
      <c r="AB46" s="403" t="str">
        <f t="shared" si="24"/>
        <v/>
      </c>
      <c r="AC46" s="403" t="str">
        <f t="shared" si="25"/>
        <v/>
      </c>
      <c r="AD46" s="403" t="str">
        <f t="shared" si="26"/>
        <v/>
      </c>
    </row>
    <row r="47" spans="1:30" ht="20.100000000000001" customHeight="1" x14ac:dyDescent="0.2">
      <c r="A47" s="175">
        <v>42</v>
      </c>
      <c r="B47" s="402">
        <v>32</v>
      </c>
      <c r="C47" s="403" t="str">
        <f t="shared" si="27"/>
        <v/>
      </c>
      <c r="D47" s="403" t="str">
        <f t="shared" si="0"/>
        <v/>
      </c>
      <c r="E47" s="403" t="str">
        <f t="shared" si="1"/>
        <v/>
      </c>
      <c r="F47" s="403" t="str">
        <f t="shared" si="2"/>
        <v/>
      </c>
      <c r="G47" s="403" t="str">
        <f t="shared" si="3"/>
        <v/>
      </c>
      <c r="H47" s="403" t="str">
        <f t="shared" si="4"/>
        <v/>
      </c>
      <c r="I47" s="403" t="str">
        <f t="shared" si="5"/>
        <v/>
      </c>
      <c r="J47" s="403" t="str">
        <f t="shared" si="6"/>
        <v/>
      </c>
      <c r="K47" s="403" t="str">
        <f t="shared" si="7"/>
        <v/>
      </c>
      <c r="L47" s="403" t="str">
        <f t="shared" si="8"/>
        <v/>
      </c>
      <c r="M47" s="403" t="str">
        <f t="shared" si="9"/>
        <v/>
      </c>
      <c r="N47" s="403" t="str">
        <f t="shared" si="10"/>
        <v/>
      </c>
      <c r="O47" s="403" t="str">
        <f t="shared" si="11"/>
        <v/>
      </c>
      <c r="P47" s="403" t="str">
        <f t="shared" si="12"/>
        <v/>
      </c>
      <c r="Q47" s="403" t="str">
        <f t="shared" si="13"/>
        <v/>
      </c>
      <c r="R47" s="403" t="str">
        <f t="shared" si="14"/>
        <v/>
      </c>
      <c r="S47" s="403" t="str">
        <f t="shared" si="15"/>
        <v/>
      </c>
      <c r="T47" s="403" t="str">
        <f t="shared" si="16"/>
        <v/>
      </c>
      <c r="U47" s="403" t="str">
        <f t="shared" si="17"/>
        <v/>
      </c>
      <c r="V47" s="403" t="str">
        <f t="shared" si="18"/>
        <v/>
      </c>
      <c r="W47" s="403" t="str">
        <f t="shared" si="19"/>
        <v/>
      </c>
      <c r="X47" s="403" t="str">
        <f t="shared" si="20"/>
        <v/>
      </c>
      <c r="Y47" s="403" t="str">
        <f t="shared" si="21"/>
        <v/>
      </c>
      <c r="Z47" s="403" t="str">
        <f t="shared" si="22"/>
        <v/>
      </c>
      <c r="AA47" s="403" t="str">
        <f t="shared" si="23"/>
        <v/>
      </c>
      <c r="AB47" s="403" t="str">
        <f t="shared" si="24"/>
        <v/>
      </c>
      <c r="AC47" s="403" t="str">
        <f t="shared" si="25"/>
        <v/>
      </c>
      <c r="AD47" s="403" t="str">
        <f t="shared" si="26"/>
        <v/>
      </c>
    </row>
    <row r="48" spans="1:30" ht="20.100000000000001" customHeight="1" x14ac:dyDescent="0.2">
      <c r="A48" s="175">
        <v>43</v>
      </c>
      <c r="B48" s="402">
        <v>33</v>
      </c>
      <c r="C48" s="403" t="str">
        <f t="shared" si="27"/>
        <v/>
      </c>
      <c r="D48" s="403" t="str">
        <f t="shared" si="0"/>
        <v/>
      </c>
      <c r="E48" s="403" t="str">
        <f t="shared" si="1"/>
        <v/>
      </c>
      <c r="F48" s="403" t="str">
        <f t="shared" si="2"/>
        <v/>
      </c>
      <c r="G48" s="403" t="str">
        <f t="shared" si="3"/>
        <v/>
      </c>
      <c r="H48" s="403" t="str">
        <f t="shared" si="4"/>
        <v/>
      </c>
      <c r="I48" s="403" t="str">
        <f t="shared" si="5"/>
        <v/>
      </c>
      <c r="J48" s="403" t="str">
        <f t="shared" si="6"/>
        <v/>
      </c>
      <c r="K48" s="403" t="str">
        <f t="shared" si="7"/>
        <v/>
      </c>
      <c r="L48" s="403" t="str">
        <f t="shared" si="8"/>
        <v/>
      </c>
      <c r="M48" s="403" t="str">
        <f t="shared" si="9"/>
        <v/>
      </c>
      <c r="N48" s="403" t="str">
        <f t="shared" si="10"/>
        <v/>
      </c>
      <c r="O48" s="403" t="str">
        <f t="shared" si="11"/>
        <v/>
      </c>
      <c r="P48" s="403" t="str">
        <f t="shared" si="12"/>
        <v/>
      </c>
      <c r="Q48" s="403" t="str">
        <f t="shared" si="13"/>
        <v/>
      </c>
      <c r="R48" s="403" t="str">
        <f t="shared" si="14"/>
        <v/>
      </c>
      <c r="S48" s="403" t="str">
        <f t="shared" si="15"/>
        <v/>
      </c>
      <c r="T48" s="403" t="str">
        <f t="shared" si="16"/>
        <v/>
      </c>
      <c r="U48" s="403" t="str">
        <f t="shared" si="17"/>
        <v/>
      </c>
      <c r="V48" s="403" t="str">
        <f t="shared" si="18"/>
        <v/>
      </c>
      <c r="W48" s="403" t="str">
        <f t="shared" si="19"/>
        <v/>
      </c>
      <c r="X48" s="403" t="str">
        <f t="shared" si="20"/>
        <v/>
      </c>
      <c r="Y48" s="403" t="str">
        <f t="shared" si="21"/>
        <v/>
      </c>
      <c r="Z48" s="403" t="str">
        <f t="shared" si="22"/>
        <v/>
      </c>
      <c r="AA48" s="403" t="str">
        <f t="shared" si="23"/>
        <v/>
      </c>
      <c r="AB48" s="403" t="str">
        <f t="shared" si="24"/>
        <v/>
      </c>
      <c r="AC48" s="403" t="str">
        <f t="shared" si="25"/>
        <v/>
      </c>
      <c r="AD48" s="403" t="str">
        <f t="shared" si="26"/>
        <v/>
      </c>
    </row>
    <row r="49" spans="1:30" ht="20.100000000000001" customHeight="1" x14ac:dyDescent="0.2">
      <c r="A49" s="175">
        <v>44</v>
      </c>
      <c r="B49" s="402">
        <v>34</v>
      </c>
      <c r="C49" s="403" t="str">
        <f t="shared" si="27"/>
        <v/>
      </c>
      <c r="D49" s="403" t="str">
        <f t="shared" si="0"/>
        <v/>
      </c>
      <c r="E49" s="403" t="str">
        <f t="shared" si="1"/>
        <v/>
      </c>
      <c r="F49" s="403" t="str">
        <f t="shared" si="2"/>
        <v/>
      </c>
      <c r="G49" s="403" t="str">
        <f t="shared" si="3"/>
        <v/>
      </c>
      <c r="H49" s="403" t="str">
        <f t="shared" si="4"/>
        <v/>
      </c>
      <c r="I49" s="403" t="str">
        <f t="shared" si="5"/>
        <v/>
      </c>
      <c r="J49" s="403" t="str">
        <f t="shared" si="6"/>
        <v/>
      </c>
      <c r="K49" s="403" t="str">
        <f t="shared" si="7"/>
        <v/>
      </c>
      <c r="L49" s="403" t="str">
        <f t="shared" si="8"/>
        <v/>
      </c>
      <c r="M49" s="403" t="str">
        <f t="shared" si="9"/>
        <v/>
      </c>
      <c r="N49" s="403" t="str">
        <f t="shared" si="10"/>
        <v/>
      </c>
      <c r="O49" s="403" t="str">
        <f t="shared" si="11"/>
        <v/>
      </c>
      <c r="P49" s="403" t="str">
        <f t="shared" si="12"/>
        <v/>
      </c>
      <c r="Q49" s="403" t="str">
        <f t="shared" si="13"/>
        <v/>
      </c>
      <c r="R49" s="403" t="str">
        <f t="shared" si="14"/>
        <v/>
      </c>
      <c r="S49" s="403" t="str">
        <f t="shared" si="15"/>
        <v/>
      </c>
      <c r="T49" s="403" t="str">
        <f t="shared" si="16"/>
        <v/>
      </c>
      <c r="U49" s="403" t="str">
        <f t="shared" si="17"/>
        <v/>
      </c>
      <c r="V49" s="403" t="str">
        <f t="shared" si="18"/>
        <v/>
      </c>
      <c r="W49" s="403" t="str">
        <f t="shared" si="19"/>
        <v/>
      </c>
      <c r="X49" s="403" t="str">
        <f t="shared" si="20"/>
        <v/>
      </c>
      <c r="Y49" s="403" t="str">
        <f t="shared" si="21"/>
        <v/>
      </c>
      <c r="Z49" s="403" t="str">
        <f t="shared" si="22"/>
        <v/>
      </c>
      <c r="AA49" s="403" t="str">
        <f t="shared" si="23"/>
        <v/>
      </c>
      <c r="AB49" s="403" t="str">
        <f t="shared" si="24"/>
        <v/>
      </c>
      <c r="AC49" s="403" t="str">
        <f t="shared" si="25"/>
        <v/>
      </c>
      <c r="AD49" s="403" t="str">
        <f t="shared" si="26"/>
        <v/>
      </c>
    </row>
    <row r="50" spans="1:30" ht="20.100000000000001" customHeight="1" x14ac:dyDescent="0.2">
      <c r="A50" s="175">
        <v>45</v>
      </c>
      <c r="B50" s="402">
        <v>35</v>
      </c>
      <c r="C50" s="403" t="str">
        <f t="shared" si="27"/>
        <v/>
      </c>
      <c r="D50" s="403" t="str">
        <f t="shared" si="0"/>
        <v/>
      </c>
      <c r="E50" s="403" t="str">
        <f t="shared" si="1"/>
        <v/>
      </c>
      <c r="F50" s="403" t="str">
        <f t="shared" si="2"/>
        <v/>
      </c>
      <c r="G50" s="403" t="str">
        <f t="shared" si="3"/>
        <v/>
      </c>
      <c r="H50" s="403" t="str">
        <f t="shared" si="4"/>
        <v/>
      </c>
      <c r="I50" s="403" t="str">
        <f t="shared" si="5"/>
        <v/>
      </c>
      <c r="J50" s="403" t="str">
        <f t="shared" si="6"/>
        <v/>
      </c>
      <c r="K50" s="403" t="str">
        <f t="shared" si="7"/>
        <v/>
      </c>
      <c r="L50" s="403" t="str">
        <f t="shared" si="8"/>
        <v/>
      </c>
      <c r="M50" s="403" t="str">
        <f t="shared" si="9"/>
        <v/>
      </c>
      <c r="N50" s="403" t="str">
        <f t="shared" si="10"/>
        <v/>
      </c>
      <c r="O50" s="403" t="str">
        <f t="shared" si="11"/>
        <v/>
      </c>
      <c r="P50" s="403" t="str">
        <f t="shared" si="12"/>
        <v/>
      </c>
      <c r="Q50" s="403" t="str">
        <f t="shared" si="13"/>
        <v/>
      </c>
      <c r="R50" s="403" t="str">
        <f t="shared" si="14"/>
        <v/>
      </c>
      <c r="S50" s="403" t="str">
        <f t="shared" si="15"/>
        <v/>
      </c>
      <c r="T50" s="403" t="str">
        <f t="shared" si="16"/>
        <v/>
      </c>
      <c r="U50" s="403" t="str">
        <f t="shared" si="17"/>
        <v/>
      </c>
      <c r="V50" s="403" t="str">
        <f t="shared" si="18"/>
        <v/>
      </c>
      <c r="W50" s="403" t="str">
        <f t="shared" si="19"/>
        <v/>
      </c>
      <c r="X50" s="403" t="str">
        <f t="shared" si="20"/>
        <v/>
      </c>
      <c r="Y50" s="403" t="str">
        <f t="shared" si="21"/>
        <v/>
      </c>
      <c r="Z50" s="403" t="str">
        <f t="shared" si="22"/>
        <v/>
      </c>
      <c r="AA50" s="403" t="str">
        <f t="shared" si="23"/>
        <v/>
      </c>
      <c r="AB50" s="403" t="str">
        <f t="shared" si="24"/>
        <v/>
      </c>
      <c r="AC50" s="403" t="str">
        <f t="shared" si="25"/>
        <v/>
      </c>
      <c r="AD50" s="403" t="str">
        <f t="shared" si="26"/>
        <v/>
      </c>
    </row>
    <row r="51" spans="1:30" ht="20.100000000000001" customHeight="1" x14ac:dyDescent="0.2">
      <c r="A51" s="175">
        <v>46</v>
      </c>
      <c r="B51" s="402">
        <v>36</v>
      </c>
      <c r="C51" s="403" t="str">
        <f t="shared" si="27"/>
        <v/>
      </c>
      <c r="D51" s="403" t="str">
        <f t="shared" si="0"/>
        <v/>
      </c>
      <c r="E51" s="403" t="str">
        <f t="shared" si="1"/>
        <v/>
      </c>
      <c r="F51" s="403" t="str">
        <f t="shared" si="2"/>
        <v/>
      </c>
      <c r="G51" s="403" t="str">
        <f t="shared" si="3"/>
        <v/>
      </c>
      <c r="H51" s="403" t="str">
        <f t="shared" si="4"/>
        <v/>
      </c>
      <c r="I51" s="403" t="str">
        <f t="shared" si="5"/>
        <v/>
      </c>
      <c r="J51" s="403" t="str">
        <f t="shared" si="6"/>
        <v/>
      </c>
      <c r="K51" s="403" t="str">
        <f t="shared" si="7"/>
        <v/>
      </c>
      <c r="L51" s="403" t="str">
        <f t="shared" si="8"/>
        <v/>
      </c>
      <c r="M51" s="403" t="str">
        <f t="shared" si="9"/>
        <v/>
      </c>
      <c r="N51" s="403" t="str">
        <f t="shared" si="10"/>
        <v/>
      </c>
      <c r="O51" s="403" t="str">
        <f t="shared" si="11"/>
        <v/>
      </c>
      <c r="P51" s="403" t="str">
        <f t="shared" si="12"/>
        <v/>
      </c>
      <c r="Q51" s="403" t="str">
        <f t="shared" si="13"/>
        <v/>
      </c>
      <c r="R51" s="403" t="str">
        <f t="shared" si="14"/>
        <v/>
      </c>
      <c r="S51" s="403" t="str">
        <f t="shared" si="15"/>
        <v/>
      </c>
      <c r="T51" s="403" t="str">
        <f t="shared" si="16"/>
        <v/>
      </c>
      <c r="U51" s="403" t="str">
        <f t="shared" si="17"/>
        <v/>
      </c>
      <c r="V51" s="403" t="str">
        <f t="shared" si="18"/>
        <v/>
      </c>
      <c r="W51" s="403" t="str">
        <f t="shared" si="19"/>
        <v/>
      </c>
      <c r="X51" s="403" t="str">
        <f t="shared" si="20"/>
        <v/>
      </c>
      <c r="Y51" s="403" t="str">
        <f t="shared" si="21"/>
        <v/>
      </c>
      <c r="Z51" s="403" t="str">
        <f t="shared" si="22"/>
        <v/>
      </c>
      <c r="AA51" s="403" t="str">
        <f t="shared" si="23"/>
        <v/>
      </c>
      <c r="AB51" s="403" t="str">
        <f t="shared" si="24"/>
        <v/>
      </c>
      <c r="AC51" s="403" t="str">
        <f t="shared" si="25"/>
        <v/>
      </c>
      <c r="AD51" s="403" t="str">
        <f t="shared" si="26"/>
        <v/>
      </c>
    </row>
    <row r="52" spans="1:30" ht="20.100000000000001" customHeight="1" x14ac:dyDescent="0.2">
      <c r="A52" s="175">
        <v>47</v>
      </c>
      <c r="B52" s="402">
        <v>37</v>
      </c>
      <c r="C52" s="403" t="str">
        <f t="shared" si="27"/>
        <v/>
      </c>
      <c r="D52" s="403" t="str">
        <f t="shared" si="0"/>
        <v/>
      </c>
      <c r="E52" s="403" t="str">
        <f t="shared" si="1"/>
        <v/>
      </c>
      <c r="F52" s="403" t="str">
        <f t="shared" si="2"/>
        <v/>
      </c>
      <c r="G52" s="403" t="str">
        <f t="shared" si="3"/>
        <v/>
      </c>
      <c r="H52" s="403" t="str">
        <f t="shared" si="4"/>
        <v/>
      </c>
      <c r="I52" s="403" t="str">
        <f t="shared" si="5"/>
        <v/>
      </c>
      <c r="J52" s="403" t="str">
        <f t="shared" si="6"/>
        <v/>
      </c>
      <c r="K52" s="403" t="str">
        <f t="shared" si="7"/>
        <v/>
      </c>
      <c r="L52" s="403" t="str">
        <f t="shared" si="8"/>
        <v/>
      </c>
      <c r="M52" s="403" t="str">
        <f t="shared" si="9"/>
        <v/>
      </c>
      <c r="N52" s="403" t="str">
        <f t="shared" si="10"/>
        <v/>
      </c>
      <c r="O52" s="403" t="str">
        <f t="shared" si="11"/>
        <v/>
      </c>
      <c r="P52" s="403" t="str">
        <f t="shared" si="12"/>
        <v/>
      </c>
      <c r="Q52" s="403" t="str">
        <f t="shared" si="13"/>
        <v/>
      </c>
      <c r="R52" s="403" t="str">
        <f t="shared" si="14"/>
        <v/>
      </c>
      <c r="S52" s="403" t="str">
        <f t="shared" si="15"/>
        <v/>
      </c>
      <c r="T52" s="403" t="str">
        <f t="shared" si="16"/>
        <v/>
      </c>
      <c r="U52" s="403" t="str">
        <f t="shared" si="17"/>
        <v/>
      </c>
      <c r="V52" s="403" t="str">
        <f t="shared" si="18"/>
        <v/>
      </c>
      <c r="W52" s="403" t="str">
        <f t="shared" si="19"/>
        <v/>
      </c>
      <c r="X52" s="403" t="str">
        <f t="shared" si="20"/>
        <v/>
      </c>
      <c r="Y52" s="403" t="str">
        <f t="shared" si="21"/>
        <v/>
      </c>
      <c r="Z52" s="403" t="str">
        <f t="shared" si="22"/>
        <v/>
      </c>
      <c r="AA52" s="403" t="str">
        <f t="shared" si="23"/>
        <v/>
      </c>
      <c r="AB52" s="403" t="str">
        <f t="shared" si="24"/>
        <v/>
      </c>
      <c r="AC52" s="403" t="str">
        <f t="shared" si="25"/>
        <v/>
      </c>
      <c r="AD52" s="403" t="str">
        <f t="shared" si="26"/>
        <v/>
      </c>
    </row>
    <row r="53" spans="1:30" ht="20.100000000000001" customHeight="1" x14ac:dyDescent="0.2">
      <c r="A53" s="175">
        <v>48</v>
      </c>
      <c r="B53" s="402">
        <v>38</v>
      </c>
      <c r="C53" s="403" t="str">
        <f t="shared" si="27"/>
        <v/>
      </c>
      <c r="D53" s="403" t="str">
        <f t="shared" si="0"/>
        <v/>
      </c>
      <c r="E53" s="403" t="str">
        <f t="shared" si="1"/>
        <v/>
      </c>
      <c r="F53" s="403" t="str">
        <f t="shared" si="2"/>
        <v/>
      </c>
      <c r="G53" s="403" t="str">
        <f t="shared" si="3"/>
        <v/>
      </c>
      <c r="H53" s="403" t="str">
        <f t="shared" si="4"/>
        <v/>
      </c>
      <c r="I53" s="403" t="str">
        <f t="shared" si="5"/>
        <v/>
      </c>
      <c r="J53" s="403" t="str">
        <f t="shared" si="6"/>
        <v/>
      </c>
      <c r="K53" s="403" t="str">
        <f t="shared" si="7"/>
        <v/>
      </c>
      <c r="L53" s="403" t="str">
        <f t="shared" si="8"/>
        <v/>
      </c>
      <c r="M53" s="403" t="str">
        <f t="shared" si="9"/>
        <v/>
      </c>
      <c r="N53" s="403" t="str">
        <f t="shared" si="10"/>
        <v/>
      </c>
      <c r="O53" s="403" t="str">
        <f t="shared" si="11"/>
        <v/>
      </c>
      <c r="P53" s="403" t="str">
        <f t="shared" si="12"/>
        <v/>
      </c>
      <c r="Q53" s="403" t="str">
        <f t="shared" si="13"/>
        <v/>
      </c>
      <c r="R53" s="403" t="str">
        <f t="shared" si="14"/>
        <v/>
      </c>
      <c r="S53" s="403" t="str">
        <f t="shared" si="15"/>
        <v/>
      </c>
      <c r="T53" s="403" t="str">
        <f t="shared" si="16"/>
        <v/>
      </c>
      <c r="U53" s="403" t="str">
        <f t="shared" si="17"/>
        <v/>
      </c>
      <c r="V53" s="403" t="str">
        <f t="shared" si="18"/>
        <v/>
      </c>
      <c r="W53" s="403" t="str">
        <f t="shared" si="19"/>
        <v/>
      </c>
      <c r="X53" s="403" t="str">
        <f t="shared" si="20"/>
        <v/>
      </c>
      <c r="Y53" s="403" t="str">
        <f t="shared" si="21"/>
        <v/>
      </c>
      <c r="Z53" s="403" t="str">
        <f t="shared" si="22"/>
        <v/>
      </c>
      <c r="AA53" s="403" t="str">
        <f t="shared" si="23"/>
        <v/>
      </c>
      <c r="AB53" s="403" t="str">
        <f t="shared" si="24"/>
        <v/>
      </c>
      <c r="AC53" s="403" t="str">
        <f t="shared" si="25"/>
        <v/>
      </c>
      <c r="AD53" s="403" t="str">
        <f t="shared" si="26"/>
        <v/>
      </c>
    </row>
    <row r="54" spans="1:30" ht="20.100000000000001" customHeight="1" x14ac:dyDescent="0.2">
      <c r="A54" s="175">
        <v>49</v>
      </c>
      <c r="B54" s="402">
        <v>39</v>
      </c>
      <c r="C54" s="403" t="str">
        <f t="shared" si="27"/>
        <v/>
      </c>
      <c r="D54" s="403" t="str">
        <f t="shared" si="0"/>
        <v/>
      </c>
      <c r="E54" s="403" t="str">
        <f t="shared" si="1"/>
        <v/>
      </c>
      <c r="F54" s="403" t="str">
        <f t="shared" si="2"/>
        <v/>
      </c>
      <c r="G54" s="403" t="str">
        <f t="shared" si="3"/>
        <v/>
      </c>
      <c r="H54" s="403" t="str">
        <f t="shared" si="4"/>
        <v/>
      </c>
      <c r="I54" s="403" t="str">
        <f t="shared" si="5"/>
        <v/>
      </c>
      <c r="J54" s="403" t="str">
        <f t="shared" si="6"/>
        <v/>
      </c>
      <c r="K54" s="403" t="str">
        <f t="shared" si="7"/>
        <v/>
      </c>
      <c r="L54" s="403" t="str">
        <f t="shared" si="8"/>
        <v/>
      </c>
      <c r="M54" s="403" t="str">
        <f t="shared" si="9"/>
        <v/>
      </c>
      <c r="N54" s="403" t="str">
        <f t="shared" si="10"/>
        <v/>
      </c>
      <c r="O54" s="403" t="str">
        <f t="shared" si="11"/>
        <v/>
      </c>
      <c r="P54" s="403" t="str">
        <f t="shared" si="12"/>
        <v/>
      </c>
      <c r="Q54" s="403" t="str">
        <f t="shared" si="13"/>
        <v/>
      </c>
      <c r="R54" s="403" t="str">
        <f t="shared" si="14"/>
        <v/>
      </c>
      <c r="S54" s="403" t="str">
        <f t="shared" si="15"/>
        <v/>
      </c>
      <c r="T54" s="403" t="str">
        <f t="shared" si="16"/>
        <v/>
      </c>
      <c r="U54" s="403" t="str">
        <f t="shared" si="17"/>
        <v/>
      </c>
      <c r="V54" s="403" t="str">
        <f t="shared" si="18"/>
        <v/>
      </c>
      <c r="W54" s="403" t="str">
        <f t="shared" si="19"/>
        <v/>
      </c>
      <c r="X54" s="403" t="str">
        <f t="shared" si="20"/>
        <v/>
      </c>
      <c r="Y54" s="403" t="str">
        <f t="shared" si="21"/>
        <v/>
      </c>
      <c r="Z54" s="403" t="str">
        <f t="shared" si="22"/>
        <v/>
      </c>
      <c r="AA54" s="403" t="str">
        <f t="shared" si="23"/>
        <v/>
      </c>
      <c r="AB54" s="403" t="str">
        <f t="shared" si="24"/>
        <v/>
      </c>
      <c r="AC54" s="403" t="str">
        <f t="shared" si="25"/>
        <v/>
      </c>
      <c r="AD54" s="403" t="str">
        <f t="shared" si="26"/>
        <v/>
      </c>
    </row>
    <row r="55" spans="1:30" ht="20.100000000000001" customHeight="1" x14ac:dyDescent="0.2">
      <c r="A55" s="175">
        <v>50</v>
      </c>
      <c r="B55" s="402">
        <v>40</v>
      </c>
      <c r="C55" s="403" t="str">
        <f t="shared" si="27"/>
        <v/>
      </c>
      <c r="D55" s="403" t="str">
        <f t="shared" si="0"/>
        <v/>
      </c>
      <c r="E55" s="403" t="str">
        <f t="shared" si="1"/>
        <v/>
      </c>
      <c r="F55" s="403" t="str">
        <f t="shared" si="2"/>
        <v/>
      </c>
      <c r="G55" s="403" t="str">
        <f t="shared" si="3"/>
        <v/>
      </c>
      <c r="H55" s="403" t="str">
        <f t="shared" si="4"/>
        <v/>
      </c>
      <c r="I55" s="403" t="str">
        <f t="shared" si="5"/>
        <v/>
      </c>
      <c r="J55" s="403" t="str">
        <f t="shared" si="6"/>
        <v/>
      </c>
      <c r="K55" s="403" t="str">
        <f t="shared" si="7"/>
        <v/>
      </c>
      <c r="L55" s="403" t="str">
        <f t="shared" si="8"/>
        <v/>
      </c>
      <c r="M55" s="403" t="str">
        <f t="shared" si="9"/>
        <v/>
      </c>
      <c r="N55" s="403" t="str">
        <f t="shared" si="10"/>
        <v/>
      </c>
      <c r="O55" s="403" t="str">
        <f t="shared" si="11"/>
        <v/>
      </c>
      <c r="P55" s="403" t="str">
        <f t="shared" si="12"/>
        <v/>
      </c>
      <c r="Q55" s="403" t="str">
        <f t="shared" si="13"/>
        <v/>
      </c>
      <c r="R55" s="403" t="str">
        <f t="shared" si="14"/>
        <v/>
      </c>
      <c r="S55" s="403" t="str">
        <f t="shared" si="15"/>
        <v/>
      </c>
      <c r="T55" s="403" t="str">
        <f t="shared" si="16"/>
        <v/>
      </c>
      <c r="U55" s="403" t="str">
        <f t="shared" si="17"/>
        <v/>
      </c>
      <c r="V55" s="403" t="str">
        <f t="shared" si="18"/>
        <v/>
      </c>
      <c r="W55" s="403" t="str">
        <f t="shared" si="19"/>
        <v/>
      </c>
      <c r="X55" s="403" t="str">
        <f t="shared" si="20"/>
        <v/>
      </c>
      <c r="Y55" s="403" t="str">
        <f t="shared" si="21"/>
        <v/>
      </c>
      <c r="Z55" s="403" t="str">
        <f t="shared" si="22"/>
        <v/>
      </c>
      <c r="AA55" s="403" t="str">
        <f t="shared" si="23"/>
        <v/>
      </c>
      <c r="AB55" s="403" t="str">
        <f t="shared" si="24"/>
        <v/>
      </c>
      <c r="AC55" s="403" t="str">
        <f t="shared" si="25"/>
        <v/>
      </c>
      <c r="AD55" s="403" t="str">
        <f t="shared" si="26"/>
        <v/>
      </c>
    </row>
    <row r="56" spans="1:30" ht="20.100000000000001" customHeight="1" x14ac:dyDescent="0.2">
      <c r="A56" s="175">
        <v>51</v>
      </c>
      <c r="B56" s="402">
        <v>41</v>
      </c>
      <c r="C56" s="403" t="str">
        <f t="shared" si="27"/>
        <v/>
      </c>
      <c r="D56" s="403" t="str">
        <f t="shared" si="0"/>
        <v/>
      </c>
      <c r="E56" s="403" t="str">
        <f t="shared" si="1"/>
        <v/>
      </c>
      <c r="F56" s="403" t="str">
        <f t="shared" si="2"/>
        <v/>
      </c>
      <c r="G56" s="403" t="str">
        <f t="shared" si="3"/>
        <v/>
      </c>
      <c r="H56" s="403" t="str">
        <f t="shared" si="4"/>
        <v/>
      </c>
      <c r="I56" s="403" t="str">
        <f t="shared" si="5"/>
        <v/>
      </c>
      <c r="J56" s="403" t="str">
        <f t="shared" si="6"/>
        <v/>
      </c>
      <c r="K56" s="403" t="str">
        <f t="shared" si="7"/>
        <v/>
      </c>
      <c r="L56" s="403" t="str">
        <f t="shared" si="8"/>
        <v/>
      </c>
      <c r="M56" s="403" t="str">
        <f t="shared" si="9"/>
        <v/>
      </c>
      <c r="N56" s="403" t="str">
        <f t="shared" si="10"/>
        <v/>
      </c>
      <c r="O56" s="403" t="str">
        <f t="shared" si="11"/>
        <v/>
      </c>
      <c r="P56" s="403" t="str">
        <f t="shared" si="12"/>
        <v/>
      </c>
      <c r="Q56" s="403" t="str">
        <f t="shared" si="13"/>
        <v/>
      </c>
      <c r="R56" s="403" t="str">
        <f t="shared" si="14"/>
        <v/>
      </c>
      <c r="S56" s="403" t="str">
        <f t="shared" si="15"/>
        <v/>
      </c>
      <c r="T56" s="403" t="str">
        <f t="shared" si="16"/>
        <v/>
      </c>
      <c r="U56" s="403" t="str">
        <f t="shared" si="17"/>
        <v/>
      </c>
      <c r="V56" s="403" t="str">
        <f t="shared" si="18"/>
        <v/>
      </c>
      <c r="W56" s="403" t="str">
        <f t="shared" si="19"/>
        <v/>
      </c>
      <c r="X56" s="403" t="str">
        <f t="shared" si="20"/>
        <v/>
      </c>
      <c r="Y56" s="403" t="str">
        <f t="shared" si="21"/>
        <v/>
      </c>
      <c r="Z56" s="403" t="str">
        <f t="shared" si="22"/>
        <v/>
      </c>
      <c r="AA56" s="403" t="str">
        <f t="shared" si="23"/>
        <v/>
      </c>
      <c r="AB56" s="403" t="str">
        <f t="shared" si="24"/>
        <v/>
      </c>
      <c r="AC56" s="403" t="str">
        <f t="shared" si="25"/>
        <v/>
      </c>
      <c r="AD56" s="403" t="str">
        <f t="shared" si="26"/>
        <v/>
      </c>
    </row>
    <row r="57" spans="1:30" ht="20.100000000000001" customHeight="1" thickBot="1" x14ac:dyDescent="0.25">
      <c r="A57" s="175">
        <v>52</v>
      </c>
      <c r="B57" s="404">
        <v>42</v>
      </c>
      <c r="C57" s="405" t="str">
        <f t="shared" si="27"/>
        <v/>
      </c>
      <c r="D57" s="405" t="str">
        <f t="shared" si="0"/>
        <v/>
      </c>
      <c r="E57" s="405" t="str">
        <f t="shared" si="1"/>
        <v/>
      </c>
      <c r="F57" s="405" t="str">
        <f t="shared" si="2"/>
        <v/>
      </c>
      <c r="G57" s="405" t="str">
        <f t="shared" si="3"/>
        <v/>
      </c>
      <c r="H57" s="405" t="str">
        <f t="shared" si="4"/>
        <v/>
      </c>
      <c r="I57" s="405" t="str">
        <f t="shared" si="5"/>
        <v/>
      </c>
      <c r="J57" s="405" t="str">
        <f t="shared" si="6"/>
        <v/>
      </c>
      <c r="K57" s="405" t="str">
        <f t="shared" si="7"/>
        <v/>
      </c>
      <c r="L57" s="405" t="str">
        <f t="shared" si="8"/>
        <v/>
      </c>
      <c r="M57" s="405" t="str">
        <f t="shared" si="9"/>
        <v/>
      </c>
      <c r="N57" s="405" t="str">
        <f t="shared" si="10"/>
        <v/>
      </c>
      <c r="O57" s="405" t="str">
        <f t="shared" si="11"/>
        <v/>
      </c>
      <c r="P57" s="405" t="str">
        <f t="shared" si="12"/>
        <v/>
      </c>
      <c r="Q57" s="405" t="str">
        <f t="shared" si="13"/>
        <v/>
      </c>
      <c r="R57" s="405" t="str">
        <f t="shared" si="14"/>
        <v/>
      </c>
      <c r="S57" s="405" t="str">
        <f t="shared" si="15"/>
        <v/>
      </c>
      <c r="T57" s="405" t="str">
        <f t="shared" si="16"/>
        <v/>
      </c>
      <c r="U57" s="405" t="str">
        <f t="shared" si="17"/>
        <v/>
      </c>
      <c r="V57" s="405" t="str">
        <f t="shared" si="18"/>
        <v/>
      </c>
      <c r="W57" s="405" t="str">
        <f t="shared" si="19"/>
        <v/>
      </c>
      <c r="X57" s="405" t="str">
        <f t="shared" si="20"/>
        <v/>
      </c>
      <c r="Y57" s="405" t="str">
        <f t="shared" si="21"/>
        <v/>
      </c>
      <c r="Z57" s="405" t="str">
        <f t="shared" si="22"/>
        <v/>
      </c>
      <c r="AA57" s="405" t="str">
        <f t="shared" si="23"/>
        <v/>
      </c>
      <c r="AB57" s="405" t="str">
        <f t="shared" si="24"/>
        <v/>
      </c>
      <c r="AC57" s="405" t="str">
        <f t="shared" si="25"/>
        <v/>
      </c>
      <c r="AD57" s="405" t="str">
        <f t="shared" si="26"/>
        <v/>
      </c>
    </row>
  </sheetData>
  <sheetProtection algorithmName="SHA-512" hashValue="zBxptOkPbc9ySrgeAMQl0bg5hIDmyud9MYb2qGQ9zCI2GcX4Qrhte8sRBNeg3Rcm5aHD3WtIJQG2clKywUbmJA==" saltValue="5bNZJF+RoYV/BNBsCvOP5Q==" spinCount="100000" sheet="1" objects="1" scenarios="1"/>
  <mergeCells count="6">
    <mergeCell ref="Z5:AD5"/>
    <mergeCell ref="C5:F5"/>
    <mergeCell ref="G5:J5"/>
    <mergeCell ref="K5:O5"/>
    <mergeCell ref="P5:T5"/>
    <mergeCell ref="U5:Y5"/>
  </mergeCells>
  <phoneticPr fontId="3"/>
  <pageMargins left="0.70866141732283472" right="0.70866141732283472" top="0.74803149606299213" bottom="0.74803149606299213" header="0.31496062992125984" footer="0.31496062992125984"/>
  <pageSetup paperSize="9" scale="47" orientation="landscape"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B1:HV59"/>
  <sheetViews>
    <sheetView showGridLines="0" zoomScaleNormal="100" workbookViewId="0">
      <selection activeCell="K2" sqref="K2"/>
    </sheetView>
  </sheetViews>
  <sheetFormatPr defaultColWidth="9" defaultRowHeight="13.2" x14ac:dyDescent="0.2"/>
  <cols>
    <col min="1" max="1" width="2.6640625" style="263" customWidth="1"/>
    <col min="2" max="2" width="7" style="264" customWidth="1"/>
    <col min="3" max="9" width="9" style="263"/>
    <col min="10" max="10" width="7" style="264" customWidth="1"/>
    <col min="11" max="17" width="9" style="263"/>
    <col min="18" max="18" width="7" style="264" customWidth="1"/>
    <col min="19" max="25" width="9" style="263"/>
    <col min="26" max="26" width="7" style="264" customWidth="1"/>
    <col min="27" max="33" width="9" style="263"/>
    <col min="34" max="34" width="2" style="263" customWidth="1"/>
    <col min="35" max="35" width="7" style="264" customWidth="1"/>
    <col min="36" max="42" width="9" style="263"/>
    <col min="43" max="43" width="7" style="264" customWidth="1"/>
    <col min="44" max="50" width="9" style="263"/>
    <col min="51" max="51" width="7" style="264" customWidth="1"/>
    <col min="52" max="58" width="9" style="263"/>
    <col min="59" max="59" width="7" style="264" customWidth="1"/>
    <col min="60" max="66" width="9" style="263"/>
    <col min="67" max="67" width="2.88671875" style="263" customWidth="1"/>
    <col min="68" max="68" width="7" style="264" customWidth="1"/>
    <col min="69" max="75" width="9" style="263"/>
    <col min="76" max="76" width="7" style="264" customWidth="1"/>
    <col min="77" max="83" width="9" style="263"/>
    <col min="84" max="84" width="7" style="264" customWidth="1"/>
    <col min="85" max="91" width="9" style="263"/>
    <col min="92" max="92" width="7" style="264" customWidth="1"/>
    <col min="93" max="99" width="9" style="263"/>
    <col min="100" max="100" width="7" style="264" customWidth="1"/>
    <col min="101" max="107" width="9" style="263"/>
    <col min="108" max="108" width="3.33203125" style="263" customWidth="1"/>
    <col min="109" max="109" width="7" style="264" customWidth="1"/>
    <col min="110" max="116" width="9" style="263"/>
    <col min="117" max="117" width="7" style="264" customWidth="1"/>
    <col min="118" max="124" width="9" style="263"/>
    <col min="125" max="125" width="7" style="264" customWidth="1"/>
    <col min="126" max="132" width="9" style="263"/>
    <col min="133" max="133" width="7" style="264" customWidth="1"/>
    <col min="134" max="140" width="9" style="263"/>
    <col min="141" max="141" width="7" style="264" customWidth="1"/>
    <col min="142" max="148" width="9" style="263"/>
    <col min="149" max="149" width="4.21875" style="263" customWidth="1"/>
    <col min="150" max="150" width="7" style="264" customWidth="1"/>
    <col min="151" max="157" width="9" style="263"/>
    <col min="158" max="158" width="7" style="264" customWidth="1"/>
    <col min="159" max="165" width="9" style="263"/>
    <col min="166" max="166" width="7" style="264" customWidth="1"/>
    <col min="167" max="173" width="9" style="263"/>
    <col min="174" max="174" width="7" style="264" customWidth="1"/>
    <col min="175" max="181" width="9" style="263"/>
    <col min="182" max="182" width="7" style="264" customWidth="1"/>
    <col min="183" max="189" width="9" style="263"/>
    <col min="190" max="190" width="3.33203125" style="263" customWidth="1"/>
    <col min="191" max="191" width="7" style="264" customWidth="1"/>
    <col min="192" max="198" width="9" style="263"/>
    <col min="199" max="199" width="7" style="264" customWidth="1"/>
    <col min="200" max="206" width="9" style="263"/>
    <col min="207" max="207" width="7" style="264" customWidth="1"/>
    <col min="208" max="214" width="9" style="263"/>
    <col min="215" max="215" width="7" style="264" customWidth="1"/>
    <col min="216" max="222" width="9" style="263"/>
    <col min="223" max="223" width="7" style="264" customWidth="1"/>
    <col min="224" max="230" width="9" style="263"/>
    <col min="231" max="231" width="4.109375" style="263" customWidth="1"/>
    <col min="232" max="233" width="9" style="263"/>
    <col min="234" max="235" width="4.6640625" style="263" customWidth="1"/>
    <col min="236" max="236" width="9" style="263"/>
    <col min="237" max="238" width="7" style="263" customWidth="1"/>
    <col min="239" max="16384" width="9" style="263"/>
  </cols>
  <sheetData>
    <row r="1" spans="2:230" ht="27" customHeight="1" thickBot="1" x14ac:dyDescent="0.25">
      <c r="B1" s="267" t="s">
        <v>180</v>
      </c>
      <c r="E1" s="265"/>
      <c r="F1" s="1"/>
      <c r="I1" s="266" t="s">
        <v>187</v>
      </c>
      <c r="J1" s="267"/>
      <c r="R1" s="267"/>
      <c r="Z1" s="267"/>
      <c r="AI1" s="281"/>
      <c r="AJ1" s="281"/>
      <c r="AK1" s="281"/>
      <c r="AL1" s="281"/>
      <c r="AM1" s="281"/>
      <c r="AN1" s="281"/>
      <c r="AO1" s="281"/>
      <c r="AP1" s="281"/>
      <c r="AQ1" s="281"/>
      <c r="AR1" s="281"/>
      <c r="AS1" s="281"/>
      <c r="AT1" s="281"/>
      <c r="AU1" s="281"/>
      <c r="AV1" s="281"/>
      <c r="AW1" s="281"/>
      <c r="AX1" s="281"/>
      <c r="AY1" s="281"/>
      <c r="AZ1" s="281"/>
      <c r="BA1" s="281"/>
      <c r="BG1" s="267"/>
      <c r="BP1" s="263"/>
      <c r="BX1" s="263"/>
      <c r="CF1" s="263"/>
      <c r="CN1" s="263"/>
      <c r="CV1" s="263"/>
      <c r="DE1" s="263"/>
      <c r="DM1" s="263"/>
      <c r="DU1" s="263"/>
      <c r="EC1" s="263"/>
      <c r="EK1" s="263"/>
      <c r="ET1" s="263"/>
      <c r="FB1" s="263"/>
      <c r="FJ1" s="263"/>
      <c r="FR1" s="263"/>
      <c r="FZ1" s="263"/>
      <c r="GI1" s="263"/>
      <c r="GQ1" s="263"/>
      <c r="GY1" s="263"/>
      <c r="HG1" s="263"/>
      <c r="HO1" s="263"/>
    </row>
    <row r="2" spans="2:230" ht="25.5" customHeight="1" thickBot="1" x14ac:dyDescent="0.25">
      <c r="E2" s="546" t="s">
        <v>188</v>
      </c>
      <c r="F2" s="547"/>
      <c r="G2" s="547"/>
      <c r="H2" s="548"/>
      <c r="I2" s="450">
        <v>2</v>
      </c>
      <c r="L2" s="268" t="s">
        <v>169</v>
      </c>
      <c r="M2" s="269" t="str">
        <f>IF('1.メイン'!AE$5="","",'1.メイン'!AE$5)</f>
        <v>S</v>
      </c>
      <c r="N2" s="269" t="str">
        <f>IF('1.メイン'!AF$5="","",'1.メイン'!AF$5)</f>
        <v>A</v>
      </c>
      <c r="O2" s="269" t="str">
        <f>IF('1.メイン'!AG$5="","",'1.メイン'!AG$5)</f>
        <v>B</v>
      </c>
      <c r="P2" s="269" t="str">
        <f>IF('1.メイン'!AH$5="","",'1.メイン'!AH$5)</f>
        <v>C</v>
      </c>
      <c r="Q2" s="269" t="str">
        <f>IF('1.メイン'!AI$5="","",'1.メイン'!AI$5)</f>
        <v>D</v>
      </c>
      <c r="AI2" s="270"/>
      <c r="AJ2" s="270"/>
      <c r="AK2" s="270"/>
      <c r="AL2" s="270"/>
      <c r="AM2" s="270"/>
      <c r="AN2" s="270"/>
      <c r="AO2" s="270"/>
      <c r="AP2" s="270"/>
      <c r="AQ2" s="270"/>
      <c r="AR2" s="270"/>
      <c r="AS2" s="270"/>
      <c r="AT2" s="270"/>
      <c r="AU2" s="270"/>
      <c r="AV2" s="270"/>
      <c r="AW2" s="270"/>
      <c r="AX2" s="270"/>
      <c r="AY2" s="270"/>
      <c r="AZ2" s="270"/>
      <c r="BA2" s="270"/>
      <c r="BP2" s="263"/>
      <c r="BX2" s="263"/>
      <c r="CF2" s="263"/>
      <c r="CN2" s="263"/>
      <c r="CV2" s="263"/>
      <c r="DE2" s="263"/>
      <c r="DM2" s="263"/>
      <c r="DU2" s="263"/>
      <c r="EC2" s="263"/>
      <c r="EK2" s="263"/>
      <c r="ET2" s="263"/>
      <c r="FB2" s="263"/>
      <c r="FJ2" s="263"/>
      <c r="FR2" s="263"/>
      <c r="FZ2" s="263"/>
      <c r="GI2" s="263"/>
      <c r="GQ2" s="263"/>
      <c r="GY2" s="263"/>
      <c r="HG2" s="263"/>
      <c r="HO2" s="263"/>
    </row>
    <row r="3" spans="2:230" s="324" customFormat="1" ht="20.25" customHeight="1" x14ac:dyDescent="0.2">
      <c r="B3" s="323" t="str">
        <f>"【　"&amp;'2.職務給賃金表'!$C$5&amp;"　　"&amp;"層"&amp;"　】"</f>
        <v>【　J　　層　】</v>
      </c>
      <c r="J3" s="325"/>
      <c r="M3" s="326"/>
      <c r="R3" s="325"/>
      <c r="Z3" s="325"/>
      <c r="AI3" s="323" t="str">
        <f>"【　"&amp;'2.職務給賃金表'!$G$5&amp;"　　"&amp;"層"&amp;"　】"</f>
        <v>【　C　　層　】</v>
      </c>
      <c r="AQ3" s="325"/>
      <c r="AY3" s="325"/>
      <c r="BG3" s="325"/>
      <c r="BP3" s="323" t="str">
        <f>"【　"&amp;'2.職務給賃金表'!$K$5&amp;"　　"&amp;"層"&amp;"　】"</f>
        <v>【　L　　層　】</v>
      </c>
      <c r="BX3" s="325"/>
      <c r="CF3" s="325"/>
      <c r="CN3" s="325"/>
      <c r="CV3" s="325"/>
      <c r="DE3" s="323" t="str">
        <f>"【　"&amp;'2.職務給賃金表'!$P$5&amp;"　　"&amp;"層"&amp;"　】"</f>
        <v>【　S　　層　】</v>
      </c>
      <c r="DM3" s="325"/>
      <c r="DU3" s="325"/>
      <c r="EC3" s="325"/>
      <c r="EK3" s="325"/>
      <c r="ET3" s="323" t="str">
        <f>"【　"&amp;'2.職務給賃金表'!$U$5&amp;"　　"&amp;"層"&amp;"　】"</f>
        <v>【　M　　層　】</v>
      </c>
      <c r="FB3" s="325"/>
      <c r="FJ3" s="325"/>
      <c r="FR3" s="325"/>
      <c r="FZ3" s="325"/>
      <c r="GI3" s="323" t="str">
        <f>"【　"&amp;'2.職務給賃金表'!$Z$5&amp;"　　"&amp;"層"&amp;"　】"</f>
        <v>【　E　　層　】</v>
      </c>
      <c r="GQ3" s="325"/>
      <c r="GY3" s="325"/>
      <c r="HG3" s="325"/>
      <c r="HO3" s="325"/>
    </row>
    <row r="4" spans="2:230" ht="13.8" thickBot="1" x14ac:dyDescent="0.25">
      <c r="B4" s="549" t="str">
        <f>'2.職務給賃金表'!$C$5&amp;"　　"&amp;"層"</f>
        <v>J　　層</v>
      </c>
      <c r="C4" s="550"/>
      <c r="D4" s="550"/>
      <c r="E4" s="550"/>
      <c r="F4" s="550"/>
      <c r="G4" s="550"/>
      <c r="H4" s="550"/>
      <c r="I4" s="550"/>
      <c r="J4" s="550"/>
      <c r="K4" s="550"/>
      <c r="L4" s="550"/>
      <c r="M4" s="550"/>
      <c r="N4" s="550"/>
      <c r="O4" s="550"/>
      <c r="P4" s="550"/>
      <c r="Q4" s="550"/>
      <c r="R4" s="550"/>
      <c r="S4" s="550"/>
      <c r="T4" s="550"/>
      <c r="U4" s="550"/>
      <c r="V4" s="550"/>
      <c r="W4" s="550"/>
      <c r="X4" s="550"/>
      <c r="Y4" s="550"/>
      <c r="Z4" s="550"/>
      <c r="AA4" s="550"/>
      <c r="AB4" s="550"/>
      <c r="AC4" s="550"/>
      <c r="AD4" s="550"/>
      <c r="AE4" s="550"/>
      <c r="AF4" s="550"/>
      <c r="AG4" s="551"/>
      <c r="AI4" s="552" t="str">
        <f>'2.職務給賃金表'!$G$5&amp;"　　"&amp;"層"</f>
        <v>C　　層</v>
      </c>
      <c r="AJ4" s="553"/>
      <c r="AK4" s="553"/>
      <c r="AL4" s="553"/>
      <c r="AM4" s="553"/>
      <c r="AN4" s="553"/>
      <c r="AO4" s="553"/>
      <c r="AP4" s="553"/>
      <c r="AQ4" s="553"/>
      <c r="AR4" s="553"/>
      <c r="AS4" s="553"/>
      <c r="AT4" s="553"/>
      <c r="AU4" s="553"/>
      <c r="AV4" s="553"/>
      <c r="AW4" s="553"/>
      <c r="AX4" s="553"/>
      <c r="AY4" s="553"/>
      <c r="AZ4" s="553"/>
      <c r="BA4" s="553"/>
      <c r="BB4" s="553"/>
      <c r="BC4" s="553"/>
      <c r="BD4" s="553"/>
      <c r="BE4" s="553"/>
      <c r="BF4" s="553"/>
      <c r="BG4" s="553"/>
      <c r="BH4" s="553"/>
      <c r="BI4" s="553"/>
      <c r="BJ4" s="553"/>
      <c r="BK4" s="553"/>
      <c r="BL4" s="553"/>
      <c r="BM4" s="553"/>
      <c r="BN4" s="554"/>
      <c r="BP4" s="543" t="str">
        <f>'2.職務給賃金表'!$K$5&amp;"　　"&amp;"層"</f>
        <v>L　　層</v>
      </c>
      <c r="BQ4" s="544"/>
      <c r="BR4" s="544"/>
      <c r="BS4" s="544"/>
      <c r="BT4" s="544"/>
      <c r="BU4" s="544"/>
      <c r="BV4" s="544"/>
      <c r="BW4" s="544"/>
      <c r="BX4" s="544"/>
      <c r="BY4" s="544"/>
      <c r="BZ4" s="544"/>
      <c r="CA4" s="544"/>
      <c r="CB4" s="544"/>
      <c r="CC4" s="544"/>
      <c r="CD4" s="544"/>
      <c r="CE4" s="544"/>
      <c r="CF4" s="544"/>
      <c r="CG4" s="544"/>
      <c r="CH4" s="544"/>
      <c r="CI4" s="544"/>
      <c r="CJ4" s="544"/>
      <c r="CK4" s="544"/>
      <c r="CL4" s="544"/>
      <c r="CM4" s="544"/>
      <c r="CN4" s="544"/>
      <c r="CO4" s="544"/>
      <c r="CP4" s="544"/>
      <c r="CQ4" s="544"/>
      <c r="CR4" s="544"/>
      <c r="CS4" s="544"/>
      <c r="CT4" s="544"/>
      <c r="CU4" s="544"/>
      <c r="CV4" s="544"/>
      <c r="CW4" s="544"/>
      <c r="CX4" s="544"/>
      <c r="CY4" s="544"/>
      <c r="CZ4" s="544"/>
      <c r="DA4" s="544"/>
      <c r="DB4" s="544"/>
      <c r="DC4" s="545"/>
      <c r="DE4" s="555" t="str">
        <f>'2.職務給賃金表'!$P$5&amp;"　　"&amp;"層"</f>
        <v>S　　層</v>
      </c>
      <c r="DF4" s="556"/>
      <c r="DG4" s="556"/>
      <c r="DH4" s="556"/>
      <c r="DI4" s="556"/>
      <c r="DJ4" s="556"/>
      <c r="DK4" s="556"/>
      <c r="DL4" s="556"/>
      <c r="DM4" s="556"/>
      <c r="DN4" s="556"/>
      <c r="DO4" s="556"/>
      <c r="DP4" s="556"/>
      <c r="DQ4" s="556"/>
      <c r="DR4" s="556"/>
      <c r="DS4" s="556"/>
      <c r="DT4" s="556"/>
      <c r="DU4" s="556"/>
      <c r="DV4" s="556"/>
      <c r="DW4" s="556"/>
      <c r="DX4" s="556"/>
      <c r="DY4" s="556"/>
      <c r="DZ4" s="556"/>
      <c r="EA4" s="556"/>
      <c r="EB4" s="556"/>
      <c r="EC4" s="556"/>
      <c r="ED4" s="556"/>
      <c r="EE4" s="556"/>
      <c r="EF4" s="556"/>
      <c r="EG4" s="556"/>
      <c r="EH4" s="556"/>
      <c r="EI4" s="556"/>
      <c r="EJ4" s="556"/>
      <c r="EK4" s="556"/>
      <c r="EL4" s="556"/>
      <c r="EM4" s="556"/>
      <c r="EN4" s="556"/>
      <c r="EO4" s="556"/>
      <c r="EP4" s="556"/>
      <c r="EQ4" s="556"/>
      <c r="ER4" s="557"/>
      <c r="ET4" s="537" t="str">
        <f>'2.職務給賃金表'!$U$5&amp;"　　"&amp;"層"</f>
        <v>M　　層</v>
      </c>
      <c r="EU4" s="538"/>
      <c r="EV4" s="538"/>
      <c r="EW4" s="538"/>
      <c r="EX4" s="538"/>
      <c r="EY4" s="538"/>
      <c r="EZ4" s="538"/>
      <c r="FA4" s="538"/>
      <c r="FB4" s="538"/>
      <c r="FC4" s="538"/>
      <c r="FD4" s="538"/>
      <c r="FE4" s="538"/>
      <c r="FF4" s="538"/>
      <c r="FG4" s="538"/>
      <c r="FH4" s="538"/>
      <c r="FI4" s="538"/>
      <c r="FJ4" s="538"/>
      <c r="FK4" s="538"/>
      <c r="FL4" s="538"/>
      <c r="FM4" s="538"/>
      <c r="FN4" s="538"/>
      <c r="FO4" s="538"/>
      <c r="FP4" s="538"/>
      <c r="FQ4" s="538"/>
      <c r="FR4" s="538"/>
      <c r="FS4" s="538"/>
      <c r="FT4" s="538"/>
      <c r="FU4" s="538"/>
      <c r="FV4" s="538"/>
      <c r="FW4" s="538"/>
      <c r="FX4" s="538"/>
      <c r="FY4" s="538"/>
      <c r="FZ4" s="538"/>
      <c r="GA4" s="538"/>
      <c r="GB4" s="538"/>
      <c r="GC4" s="538"/>
      <c r="GD4" s="538"/>
      <c r="GE4" s="538"/>
      <c r="GF4" s="538"/>
      <c r="GG4" s="539"/>
      <c r="GI4" s="543" t="str">
        <f>'2.職務給賃金表'!$Z$5&amp;"　　"&amp;"層"</f>
        <v>E　　層</v>
      </c>
      <c r="GJ4" s="544"/>
      <c r="GK4" s="544"/>
      <c r="GL4" s="544"/>
      <c r="GM4" s="544"/>
      <c r="GN4" s="544"/>
      <c r="GO4" s="544"/>
      <c r="GP4" s="544"/>
      <c r="GQ4" s="544"/>
      <c r="GR4" s="544"/>
      <c r="GS4" s="544"/>
      <c r="GT4" s="544"/>
      <c r="GU4" s="544"/>
      <c r="GV4" s="544"/>
      <c r="GW4" s="544"/>
      <c r="GX4" s="544"/>
      <c r="GY4" s="544"/>
      <c r="GZ4" s="544"/>
      <c r="HA4" s="544"/>
      <c r="HB4" s="544"/>
      <c r="HC4" s="544"/>
      <c r="HD4" s="544"/>
      <c r="HE4" s="544"/>
      <c r="HF4" s="544"/>
      <c r="HG4" s="544"/>
      <c r="HH4" s="544"/>
      <c r="HI4" s="544"/>
      <c r="HJ4" s="544"/>
      <c r="HK4" s="544"/>
      <c r="HL4" s="544"/>
      <c r="HM4" s="544"/>
      <c r="HN4" s="544"/>
      <c r="HO4" s="544"/>
      <c r="HP4" s="544"/>
      <c r="HQ4" s="544"/>
      <c r="HR4" s="544"/>
      <c r="HS4" s="544"/>
      <c r="HT4" s="544"/>
      <c r="HU4" s="544"/>
      <c r="HV4" s="545"/>
    </row>
    <row r="5" spans="2:230" x14ac:dyDescent="0.2">
      <c r="B5" s="294"/>
      <c r="C5" s="540" t="str">
        <f>'2.職務給賃金表'!$C$6</f>
        <v>J-1</v>
      </c>
      <c r="D5" s="541"/>
      <c r="E5" s="541"/>
      <c r="F5" s="541"/>
      <c r="G5" s="541"/>
      <c r="H5" s="542"/>
      <c r="I5" s="295"/>
      <c r="J5" s="294"/>
      <c r="K5" s="540" t="str">
        <f>'2.職務給賃金表'!$D$6</f>
        <v>J-2</v>
      </c>
      <c r="L5" s="541"/>
      <c r="M5" s="541"/>
      <c r="N5" s="541"/>
      <c r="O5" s="541"/>
      <c r="P5" s="542"/>
      <c r="Q5" s="295"/>
      <c r="R5" s="294"/>
      <c r="S5" s="540" t="str">
        <f>'2.職務給賃金表'!$E$6</f>
        <v>J-3</v>
      </c>
      <c r="T5" s="541"/>
      <c r="U5" s="541"/>
      <c r="V5" s="541"/>
      <c r="W5" s="541"/>
      <c r="X5" s="542"/>
      <c r="Y5" s="295"/>
      <c r="Z5" s="294"/>
      <c r="AA5" s="540" t="str">
        <f>'2.職務給賃金表'!$F$6</f>
        <v>J-4</v>
      </c>
      <c r="AB5" s="541"/>
      <c r="AC5" s="541"/>
      <c r="AD5" s="541"/>
      <c r="AE5" s="541"/>
      <c r="AF5" s="542"/>
      <c r="AG5" s="295"/>
      <c r="AI5" s="294"/>
      <c r="AJ5" s="540" t="str">
        <f>'2.職務給賃金表'!$G$6</f>
        <v>C-1</v>
      </c>
      <c r="AK5" s="541"/>
      <c r="AL5" s="541"/>
      <c r="AM5" s="541"/>
      <c r="AN5" s="541"/>
      <c r="AO5" s="542"/>
      <c r="AP5" s="295"/>
      <c r="AQ5" s="294"/>
      <c r="AR5" s="540" t="str">
        <f>'2.職務給賃金表'!$H$6</f>
        <v>C-2</v>
      </c>
      <c r="AS5" s="541"/>
      <c r="AT5" s="541"/>
      <c r="AU5" s="541"/>
      <c r="AV5" s="541"/>
      <c r="AW5" s="542"/>
      <c r="AX5" s="295"/>
      <c r="AY5" s="294"/>
      <c r="AZ5" s="540" t="str">
        <f>'2.職務給賃金表'!$I$6</f>
        <v>C-3</v>
      </c>
      <c r="BA5" s="541"/>
      <c r="BB5" s="541"/>
      <c r="BC5" s="541"/>
      <c r="BD5" s="541"/>
      <c r="BE5" s="542"/>
      <c r="BF5" s="295"/>
      <c r="BG5" s="294"/>
      <c r="BH5" s="540" t="str">
        <f>'2.職務給賃金表'!$J$6</f>
        <v>C-4</v>
      </c>
      <c r="BI5" s="541"/>
      <c r="BJ5" s="541"/>
      <c r="BK5" s="541"/>
      <c r="BL5" s="541"/>
      <c r="BM5" s="542"/>
      <c r="BN5" s="295"/>
      <c r="BP5" s="294"/>
      <c r="BQ5" s="540" t="str">
        <f>'2.職務給賃金表'!$K$6</f>
        <v>L-1</v>
      </c>
      <c r="BR5" s="541"/>
      <c r="BS5" s="541"/>
      <c r="BT5" s="541"/>
      <c r="BU5" s="541"/>
      <c r="BV5" s="542"/>
      <c r="BW5" s="296"/>
      <c r="BX5" s="294"/>
      <c r="BY5" s="540" t="str">
        <f>'2.職務給賃金表'!$L$6</f>
        <v>L-2</v>
      </c>
      <c r="BZ5" s="541"/>
      <c r="CA5" s="541"/>
      <c r="CB5" s="541"/>
      <c r="CC5" s="541"/>
      <c r="CD5" s="542"/>
      <c r="CE5" s="296"/>
      <c r="CF5" s="294"/>
      <c r="CG5" s="540" t="str">
        <f>'2.職務給賃金表'!$M$6</f>
        <v>L-3</v>
      </c>
      <c r="CH5" s="541"/>
      <c r="CI5" s="541"/>
      <c r="CJ5" s="541"/>
      <c r="CK5" s="541"/>
      <c r="CL5" s="542"/>
      <c r="CM5" s="296"/>
      <c r="CN5" s="294"/>
      <c r="CO5" s="540" t="str">
        <f>'2.職務給賃金表'!$N$6</f>
        <v>L-4</v>
      </c>
      <c r="CP5" s="541"/>
      <c r="CQ5" s="541"/>
      <c r="CR5" s="541"/>
      <c r="CS5" s="541"/>
      <c r="CT5" s="542"/>
      <c r="CU5" s="296"/>
      <c r="CV5" s="294"/>
      <c r="CW5" s="540" t="str">
        <f>'2.職務給賃金表'!$O$6</f>
        <v/>
      </c>
      <c r="CX5" s="541"/>
      <c r="CY5" s="541"/>
      <c r="CZ5" s="541"/>
      <c r="DA5" s="541"/>
      <c r="DB5" s="542"/>
      <c r="DC5" s="296"/>
      <c r="DE5" s="294"/>
      <c r="DF5" s="540" t="str">
        <f>'2.職務給賃金表'!$P$6</f>
        <v>S-1</v>
      </c>
      <c r="DG5" s="541"/>
      <c r="DH5" s="541"/>
      <c r="DI5" s="541"/>
      <c r="DJ5" s="541"/>
      <c r="DK5" s="542"/>
      <c r="DL5" s="296"/>
      <c r="DM5" s="294"/>
      <c r="DN5" s="540" t="str">
        <f>'2.職務給賃金表'!$Q$6</f>
        <v>S-2</v>
      </c>
      <c r="DO5" s="541"/>
      <c r="DP5" s="541"/>
      <c r="DQ5" s="541"/>
      <c r="DR5" s="541"/>
      <c r="DS5" s="542"/>
      <c r="DT5" s="296"/>
      <c r="DU5" s="294"/>
      <c r="DV5" s="540" t="str">
        <f>'2.職務給賃金表'!$R$6</f>
        <v>S-3</v>
      </c>
      <c r="DW5" s="541"/>
      <c r="DX5" s="541"/>
      <c r="DY5" s="541"/>
      <c r="DZ5" s="541"/>
      <c r="EA5" s="542"/>
      <c r="EB5" s="296"/>
      <c r="EC5" s="294"/>
      <c r="ED5" s="540" t="str">
        <f>'2.職務給賃金表'!$S$6</f>
        <v>S-4</v>
      </c>
      <c r="EE5" s="541"/>
      <c r="EF5" s="541"/>
      <c r="EG5" s="541"/>
      <c r="EH5" s="541"/>
      <c r="EI5" s="542"/>
      <c r="EJ5" s="296"/>
      <c r="EK5" s="294"/>
      <c r="EL5" s="540" t="str">
        <f>'2.職務給賃金表'!$T$6</f>
        <v>S-5</v>
      </c>
      <c r="EM5" s="541"/>
      <c r="EN5" s="541"/>
      <c r="EO5" s="541"/>
      <c r="EP5" s="541"/>
      <c r="EQ5" s="542"/>
      <c r="ER5" s="296"/>
      <c r="ET5" s="294"/>
      <c r="EU5" s="540" t="str">
        <f>'2.職務給賃金表'!$U$6</f>
        <v>M-1</v>
      </c>
      <c r="EV5" s="541"/>
      <c r="EW5" s="541"/>
      <c r="EX5" s="541"/>
      <c r="EY5" s="541"/>
      <c r="EZ5" s="542"/>
      <c r="FA5" s="296"/>
      <c r="FB5" s="294"/>
      <c r="FC5" s="540" t="str">
        <f>'2.職務給賃金表'!$V$6</f>
        <v>M-2</v>
      </c>
      <c r="FD5" s="541"/>
      <c r="FE5" s="541"/>
      <c r="FF5" s="541"/>
      <c r="FG5" s="541"/>
      <c r="FH5" s="542"/>
      <c r="FI5" s="296"/>
      <c r="FJ5" s="294"/>
      <c r="FK5" s="540" t="str">
        <f>'2.職務給賃金表'!$W$6</f>
        <v>M-3</v>
      </c>
      <c r="FL5" s="541"/>
      <c r="FM5" s="541"/>
      <c r="FN5" s="541"/>
      <c r="FO5" s="541"/>
      <c r="FP5" s="542"/>
      <c r="FQ5" s="296"/>
      <c r="FR5" s="294"/>
      <c r="FS5" s="540" t="str">
        <f>'2.職務給賃金表'!$X$6</f>
        <v>M-4</v>
      </c>
      <c r="FT5" s="541"/>
      <c r="FU5" s="541"/>
      <c r="FV5" s="541"/>
      <c r="FW5" s="541"/>
      <c r="FX5" s="542"/>
      <c r="FY5" s="296"/>
      <c r="FZ5" s="294"/>
      <c r="GA5" s="540" t="str">
        <f>'2.職務給賃金表'!$Y$6</f>
        <v/>
      </c>
      <c r="GB5" s="541"/>
      <c r="GC5" s="541"/>
      <c r="GD5" s="541"/>
      <c r="GE5" s="541"/>
      <c r="GF5" s="542"/>
      <c r="GG5" s="296"/>
      <c r="GI5" s="294"/>
      <c r="GJ5" s="540" t="str">
        <f>'2.職務給賃金表'!$Z$6</f>
        <v>E-1</v>
      </c>
      <c r="GK5" s="541"/>
      <c r="GL5" s="541"/>
      <c r="GM5" s="541"/>
      <c r="GN5" s="541"/>
      <c r="GO5" s="542"/>
      <c r="GP5" s="296"/>
      <c r="GQ5" s="294"/>
      <c r="GR5" s="540" t="str">
        <f>'2.職務給賃金表'!$AA$6</f>
        <v>E-2</v>
      </c>
      <c r="GS5" s="541"/>
      <c r="GT5" s="541"/>
      <c r="GU5" s="541"/>
      <c r="GV5" s="541"/>
      <c r="GW5" s="542"/>
      <c r="GX5" s="296"/>
      <c r="GY5" s="294"/>
      <c r="GZ5" s="540" t="str">
        <f>'2.職務給賃金表'!$AB$6</f>
        <v>E-3</v>
      </c>
      <c r="HA5" s="541"/>
      <c r="HB5" s="541"/>
      <c r="HC5" s="541"/>
      <c r="HD5" s="541"/>
      <c r="HE5" s="542"/>
      <c r="HF5" s="296"/>
      <c r="HG5" s="294"/>
      <c r="HH5" s="540" t="str">
        <f>'2.職務給賃金表'!$AC$6</f>
        <v/>
      </c>
      <c r="HI5" s="541"/>
      <c r="HJ5" s="541"/>
      <c r="HK5" s="541"/>
      <c r="HL5" s="541"/>
      <c r="HM5" s="542"/>
      <c r="HN5" s="296"/>
      <c r="HO5" s="294"/>
      <c r="HP5" s="540" t="str">
        <f>'2.職務給賃金表'!$AD$6</f>
        <v/>
      </c>
      <c r="HQ5" s="541"/>
      <c r="HR5" s="541"/>
      <c r="HS5" s="541"/>
      <c r="HT5" s="541"/>
      <c r="HU5" s="542"/>
      <c r="HV5" s="296"/>
    </row>
    <row r="6" spans="2:230" ht="13.8" thickBot="1" x14ac:dyDescent="0.25">
      <c r="B6" s="297" t="s">
        <v>189</v>
      </c>
      <c r="C6" s="298" t="str">
        <f>$C$5&amp;M$2</f>
        <v>J-1S</v>
      </c>
      <c r="D6" s="298" t="str">
        <f>$C$5&amp;N$2</f>
        <v>J-1A</v>
      </c>
      <c r="E6" s="298" t="str">
        <f>$C$5&amp;O$2</f>
        <v>J-1B</v>
      </c>
      <c r="F6" s="298" t="str">
        <f>$C$5&amp;P$2</f>
        <v>J-1C</v>
      </c>
      <c r="G6" s="298" t="str">
        <f>$C$5&amp;Q$2</f>
        <v>J-1D</v>
      </c>
      <c r="H6" s="299" t="s">
        <v>190</v>
      </c>
      <c r="I6" s="300" t="s">
        <v>191</v>
      </c>
      <c r="J6" s="297" t="s">
        <v>189</v>
      </c>
      <c r="K6" s="298" t="str">
        <f>$K$5&amp;M$2</f>
        <v>J-2S</v>
      </c>
      <c r="L6" s="298" t="str">
        <f>$K$5&amp;N$2</f>
        <v>J-2A</v>
      </c>
      <c r="M6" s="298" t="str">
        <f>$K$5&amp;O$2</f>
        <v>J-2B</v>
      </c>
      <c r="N6" s="298" t="str">
        <f>$K$5&amp;P$2</f>
        <v>J-2C</v>
      </c>
      <c r="O6" s="298" t="str">
        <f>$K$5&amp;Q$2</f>
        <v>J-2D</v>
      </c>
      <c r="P6" s="299" t="s">
        <v>190</v>
      </c>
      <c r="Q6" s="300" t="s">
        <v>191</v>
      </c>
      <c r="R6" s="297" t="s">
        <v>189</v>
      </c>
      <c r="S6" s="298" t="str">
        <f>$S$5&amp;M$2</f>
        <v>J-3S</v>
      </c>
      <c r="T6" s="298" t="str">
        <f>$S$5&amp;N$2</f>
        <v>J-3A</v>
      </c>
      <c r="U6" s="298" t="str">
        <f>$S$5&amp;O$2</f>
        <v>J-3B</v>
      </c>
      <c r="V6" s="298" t="str">
        <f>$S$5&amp;P$2</f>
        <v>J-3C</v>
      </c>
      <c r="W6" s="298" t="str">
        <f>$S$5&amp;Q$2</f>
        <v>J-3D</v>
      </c>
      <c r="X6" s="299" t="s">
        <v>190</v>
      </c>
      <c r="Y6" s="300" t="s">
        <v>191</v>
      </c>
      <c r="Z6" s="297" t="s">
        <v>189</v>
      </c>
      <c r="AA6" s="298" t="str">
        <f>$AA$5&amp;M$2</f>
        <v>J-4S</v>
      </c>
      <c r="AB6" s="298" t="str">
        <f>$AA$5&amp;N$2</f>
        <v>J-4A</v>
      </c>
      <c r="AC6" s="298" t="str">
        <f>$AA$5&amp;O$2</f>
        <v>J-4B</v>
      </c>
      <c r="AD6" s="298" t="str">
        <f>$AA$5&amp;P$2</f>
        <v>J-4C</v>
      </c>
      <c r="AE6" s="298" t="str">
        <f>$AA$5&amp;Q$2</f>
        <v>J-4D</v>
      </c>
      <c r="AF6" s="299" t="s">
        <v>190</v>
      </c>
      <c r="AG6" s="300" t="s">
        <v>191</v>
      </c>
      <c r="AI6" s="297" t="s">
        <v>189</v>
      </c>
      <c r="AJ6" s="298" t="str">
        <f>$AJ$5&amp;M$2</f>
        <v>C-1S</v>
      </c>
      <c r="AK6" s="298" t="str">
        <f>$AJ$5&amp;N$2</f>
        <v>C-1A</v>
      </c>
      <c r="AL6" s="298" t="str">
        <f>$AJ$5&amp;O$2</f>
        <v>C-1B</v>
      </c>
      <c r="AM6" s="298" t="str">
        <f>$AJ$5&amp;P$2</f>
        <v>C-1C</v>
      </c>
      <c r="AN6" s="298" t="str">
        <f>$AJ$5&amp;Q$2</f>
        <v>C-1D</v>
      </c>
      <c r="AO6" s="299" t="s">
        <v>190</v>
      </c>
      <c r="AP6" s="300" t="s">
        <v>191</v>
      </c>
      <c r="AQ6" s="297" t="s">
        <v>189</v>
      </c>
      <c r="AR6" s="298" t="str">
        <f>$AR$5&amp;M$2</f>
        <v>C-2S</v>
      </c>
      <c r="AS6" s="298" t="str">
        <f>$AR$5&amp;N$2</f>
        <v>C-2A</v>
      </c>
      <c r="AT6" s="298" t="str">
        <f>$AR$5&amp;O$2</f>
        <v>C-2B</v>
      </c>
      <c r="AU6" s="298" t="str">
        <f>$AR$5&amp;P$2</f>
        <v>C-2C</v>
      </c>
      <c r="AV6" s="298" t="str">
        <f>$AR$5&amp;Q$2</f>
        <v>C-2D</v>
      </c>
      <c r="AW6" s="299" t="s">
        <v>190</v>
      </c>
      <c r="AX6" s="300" t="s">
        <v>191</v>
      </c>
      <c r="AY6" s="297" t="s">
        <v>189</v>
      </c>
      <c r="AZ6" s="298" t="str">
        <f>$AZ$5&amp;M$2</f>
        <v>C-3S</v>
      </c>
      <c r="BA6" s="298" t="str">
        <f>$AZ$5&amp;N$2</f>
        <v>C-3A</v>
      </c>
      <c r="BB6" s="298" t="str">
        <f>$AZ$5&amp;O$2</f>
        <v>C-3B</v>
      </c>
      <c r="BC6" s="298" t="str">
        <f>$AZ$5&amp;P$2</f>
        <v>C-3C</v>
      </c>
      <c r="BD6" s="298" t="str">
        <f>$AZ$5&amp;Q$2</f>
        <v>C-3D</v>
      </c>
      <c r="BE6" s="299" t="s">
        <v>190</v>
      </c>
      <c r="BF6" s="300" t="s">
        <v>191</v>
      </c>
      <c r="BG6" s="297" t="s">
        <v>189</v>
      </c>
      <c r="BH6" s="298" t="str">
        <f>$BH$5&amp;M$2</f>
        <v>C-4S</v>
      </c>
      <c r="BI6" s="298" t="str">
        <f>$BH$5&amp;N$2</f>
        <v>C-4A</v>
      </c>
      <c r="BJ6" s="298" t="str">
        <f>$BH$5&amp;O$2</f>
        <v>C-4B</v>
      </c>
      <c r="BK6" s="298" t="str">
        <f>$BH$5&amp;P$2</f>
        <v>C-4C</v>
      </c>
      <c r="BL6" s="298" t="str">
        <f>$BH$5&amp;Q$2</f>
        <v>C-4D</v>
      </c>
      <c r="BM6" s="299" t="s">
        <v>190</v>
      </c>
      <c r="BN6" s="300" t="s">
        <v>191</v>
      </c>
      <c r="BP6" s="297" t="s">
        <v>189</v>
      </c>
      <c r="BQ6" s="298" t="str">
        <f>$BQ$5&amp;M$2</f>
        <v>L-1S</v>
      </c>
      <c r="BR6" s="298" t="str">
        <f>$BQ$5&amp;N$2</f>
        <v>L-1A</v>
      </c>
      <c r="BS6" s="298" t="str">
        <f>$BQ$5&amp;O$2</f>
        <v>L-1B</v>
      </c>
      <c r="BT6" s="298" t="str">
        <f>$BQ$5&amp;P$2</f>
        <v>L-1C</v>
      </c>
      <c r="BU6" s="298" t="str">
        <f>$BQ$5&amp;Q$2</f>
        <v>L-1D</v>
      </c>
      <c r="BV6" s="299" t="s">
        <v>190</v>
      </c>
      <c r="BW6" s="300" t="s">
        <v>191</v>
      </c>
      <c r="BX6" s="297" t="s">
        <v>189</v>
      </c>
      <c r="BY6" s="298" t="str">
        <f>$BY$5&amp;M$2</f>
        <v>L-2S</v>
      </c>
      <c r="BZ6" s="298" t="str">
        <f>$BY$5&amp;N$2</f>
        <v>L-2A</v>
      </c>
      <c r="CA6" s="298" t="str">
        <f>$BY$5&amp;O$2</f>
        <v>L-2B</v>
      </c>
      <c r="CB6" s="298" t="str">
        <f>$BY$5&amp;P$2</f>
        <v>L-2C</v>
      </c>
      <c r="CC6" s="298" t="str">
        <f>$BY$5&amp;Q$2</f>
        <v>L-2D</v>
      </c>
      <c r="CD6" s="299" t="s">
        <v>190</v>
      </c>
      <c r="CE6" s="300" t="s">
        <v>191</v>
      </c>
      <c r="CF6" s="297" t="s">
        <v>189</v>
      </c>
      <c r="CG6" s="298" t="str">
        <f>$CG$5&amp;M$2</f>
        <v>L-3S</v>
      </c>
      <c r="CH6" s="298" t="str">
        <f>$CG$5&amp;N$2</f>
        <v>L-3A</v>
      </c>
      <c r="CI6" s="298" t="str">
        <f>$CG$5&amp;O$2</f>
        <v>L-3B</v>
      </c>
      <c r="CJ6" s="298" t="str">
        <f>$CG$5&amp;P$2</f>
        <v>L-3C</v>
      </c>
      <c r="CK6" s="298" t="str">
        <f>$CG$5&amp;Q$2</f>
        <v>L-3D</v>
      </c>
      <c r="CL6" s="299" t="s">
        <v>190</v>
      </c>
      <c r="CM6" s="300" t="s">
        <v>191</v>
      </c>
      <c r="CN6" s="297" t="s">
        <v>189</v>
      </c>
      <c r="CO6" s="298" t="str">
        <f>$CO$5&amp;M$2</f>
        <v>L-4S</v>
      </c>
      <c r="CP6" s="298" t="str">
        <f>$CO$5&amp;N$2</f>
        <v>L-4A</v>
      </c>
      <c r="CQ6" s="298" t="str">
        <f>$CO$5&amp;O$2</f>
        <v>L-4B</v>
      </c>
      <c r="CR6" s="298" t="str">
        <f>$CO$5&amp;P$2</f>
        <v>L-4C</v>
      </c>
      <c r="CS6" s="298" t="str">
        <f>$CO$5&amp;Q$2</f>
        <v>L-4D</v>
      </c>
      <c r="CT6" s="299" t="s">
        <v>190</v>
      </c>
      <c r="CU6" s="300" t="s">
        <v>191</v>
      </c>
      <c r="CV6" s="297" t="s">
        <v>189</v>
      </c>
      <c r="CW6" s="298" t="str">
        <f>$CW$5&amp;M$2</f>
        <v>S</v>
      </c>
      <c r="CX6" s="298" t="str">
        <f>$CW$5&amp;N$2</f>
        <v>A</v>
      </c>
      <c r="CY6" s="298" t="str">
        <f>$CW$5&amp;O$2</f>
        <v>B</v>
      </c>
      <c r="CZ6" s="298" t="str">
        <f>$CW$5&amp;P$2</f>
        <v>C</v>
      </c>
      <c r="DA6" s="298" t="str">
        <f>$CW$5&amp;Q$2</f>
        <v>D</v>
      </c>
      <c r="DB6" s="299" t="s">
        <v>190</v>
      </c>
      <c r="DC6" s="300" t="s">
        <v>191</v>
      </c>
      <c r="DE6" s="297" t="s">
        <v>189</v>
      </c>
      <c r="DF6" s="298" t="str">
        <f>$DF$5&amp;M$2</f>
        <v>S-1S</v>
      </c>
      <c r="DG6" s="298" t="str">
        <f>$DF$5&amp;N$2</f>
        <v>S-1A</v>
      </c>
      <c r="DH6" s="298" t="str">
        <f>$DF$5&amp;O$2</f>
        <v>S-1B</v>
      </c>
      <c r="DI6" s="298" t="str">
        <f>$DF$5&amp;P$2</f>
        <v>S-1C</v>
      </c>
      <c r="DJ6" s="298" t="str">
        <f>$DF$5&amp;Q$2</f>
        <v>S-1D</v>
      </c>
      <c r="DK6" s="299" t="s">
        <v>190</v>
      </c>
      <c r="DL6" s="300" t="s">
        <v>191</v>
      </c>
      <c r="DM6" s="297" t="s">
        <v>189</v>
      </c>
      <c r="DN6" s="298" t="str">
        <f>$DN$5&amp;M$2</f>
        <v>S-2S</v>
      </c>
      <c r="DO6" s="298" t="str">
        <f>$DN$5&amp;N$2</f>
        <v>S-2A</v>
      </c>
      <c r="DP6" s="298" t="str">
        <f>$DN$5&amp;O$2</f>
        <v>S-2B</v>
      </c>
      <c r="DQ6" s="298" t="str">
        <f>$DN$5&amp;P$2</f>
        <v>S-2C</v>
      </c>
      <c r="DR6" s="298" t="str">
        <f>$DN$5&amp;Q$2</f>
        <v>S-2D</v>
      </c>
      <c r="DS6" s="299" t="s">
        <v>190</v>
      </c>
      <c r="DT6" s="300" t="s">
        <v>191</v>
      </c>
      <c r="DU6" s="297" t="s">
        <v>189</v>
      </c>
      <c r="DV6" s="298" t="str">
        <f>$DV$5&amp;M$2</f>
        <v>S-3S</v>
      </c>
      <c r="DW6" s="298" t="str">
        <f>$DV$5&amp;N$2</f>
        <v>S-3A</v>
      </c>
      <c r="DX6" s="298" t="str">
        <f>$DV$5&amp;O$2</f>
        <v>S-3B</v>
      </c>
      <c r="DY6" s="298" t="str">
        <f>$DV$5&amp;P$2</f>
        <v>S-3C</v>
      </c>
      <c r="DZ6" s="298" t="str">
        <f>$DV$5&amp;Q$2</f>
        <v>S-3D</v>
      </c>
      <c r="EA6" s="299" t="s">
        <v>190</v>
      </c>
      <c r="EB6" s="300" t="s">
        <v>191</v>
      </c>
      <c r="EC6" s="297" t="s">
        <v>189</v>
      </c>
      <c r="ED6" s="298" t="str">
        <f>$ED$5&amp;M$2</f>
        <v>S-4S</v>
      </c>
      <c r="EE6" s="298" t="str">
        <f>$ED$5&amp;N$2</f>
        <v>S-4A</v>
      </c>
      <c r="EF6" s="298" t="str">
        <f>$ED$5&amp;O$2</f>
        <v>S-4B</v>
      </c>
      <c r="EG6" s="298" t="str">
        <f>$ED$5&amp;P$2</f>
        <v>S-4C</v>
      </c>
      <c r="EH6" s="298" t="str">
        <f>$ED$5&amp;Q$2</f>
        <v>S-4D</v>
      </c>
      <c r="EI6" s="299" t="s">
        <v>190</v>
      </c>
      <c r="EJ6" s="300" t="s">
        <v>191</v>
      </c>
      <c r="EK6" s="297" t="s">
        <v>189</v>
      </c>
      <c r="EL6" s="298" t="str">
        <f>$EL$5&amp;M$2</f>
        <v>S-5S</v>
      </c>
      <c r="EM6" s="298" t="str">
        <f>$EL$5&amp;N$2</f>
        <v>S-5A</v>
      </c>
      <c r="EN6" s="298" t="str">
        <f>$EL$5&amp;O$2</f>
        <v>S-5B</v>
      </c>
      <c r="EO6" s="298" t="str">
        <f>$EL$5&amp;P$2</f>
        <v>S-5C</v>
      </c>
      <c r="EP6" s="298" t="str">
        <f>$EL$5&amp;Q$2</f>
        <v>S-5D</v>
      </c>
      <c r="EQ6" s="299" t="s">
        <v>190</v>
      </c>
      <c r="ER6" s="300" t="s">
        <v>191</v>
      </c>
      <c r="ET6" s="297" t="s">
        <v>189</v>
      </c>
      <c r="EU6" s="298" t="str">
        <f>$EU$5&amp;M$2</f>
        <v>M-1S</v>
      </c>
      <c r="EV6" s="298" t="str">
        <f>$EU$5&amp;N$2</f>
        <v>M-1A</v>
      </c>
      <c r="EW6" s="298" t="str">
        <f>$EU$5&amp;O$2</f>
        <v>M-1B</v>
      </c>
      <c r="EX6" s="298" t="str">
        <f>$EU$5&amp;P$2</f>
        <v>M-1C</v>
      </c>
      <c r="EY6" s="298" t="str">
        <f>$EU$5&amp;Q$2</f>
        <v>M-1D</v>
      </c>
      <c r="EZ6" s="299" t="s">
        <v>190</v>
      </c>
      <c r="FA6" s="300" t="s">
        <v>191</v>
      </c>
      <c r="FB6" s="297" t="s">
        <v>189</v>
      </c>
      <c r="FC6" s="298" t="str">
        <f>$FC$5&amp;M$2</f>
        <v>M-2S</v>
      </c>
      <c r="FD6" s="298" t="str">
        <f>$FC$5&amp;N$2</f>
        <v>M-2A</v>
      </c>
      <c r="FE6" s="298" t="str">
        <f>$FC$5&amp;O$2</f>
        <v>M-2B</v>
      </c>
      <c r="FF6" s="298" t="str">
        <f>$FC$5&amp;P$2</f>
        <v>M-2C</v>
      </c>
      <c r="FG6" s="298" t="str">
        <f>$FC$5&amp;Q$2</f>
        <v>M-2D</v>
      </c>
      <c r="FH6" s="299" t="s">
        <v>190</v>
      </c>
      <c r="FI6" s="300" t="s">
        <v>191</v>
      </c>
      <c r="FJ6" s="297" t="s">
        <v>189</v>
      </c>
      <c r="FK6" s="298" t="str">
        <f>$FK$5&amp;M$2</f>
        <v>M-3S</v>
      </c>
      <c r="FL6" s="298" t="str">
        <f>$FK$5&amp;N$2</f>
        <v>M-3A</v>
      </c>
      <c r="FM6" s="298" t="str">
        <f>$FK$5&amp;O$2</f>
        <v>M-3B</v>
      </c>
      <c r="FN6" s="298" t="str">
        <f>$FK$5&amp;P$2</f>
        <v>M-3C</v>
      </c>
      <c r="FO6" s="298" t="str">
        <f>$FK$5&amp;Q$2</f>
        <v>M-3D</v>
      </c>
      <c r="FP6" s="299" t="s">
        <v>190</v>
      </c>
      <c r="FQ6" s="300" t="s">
        <v>191</v>
      </c>
      <c r="FR6" s="297" t="s">
        <v>189</v>
      </c>
      <c r="FS6" s="298" t="str">
        <f>$FS$5&amp;M$2</f>
        <v>M-4S</v>
      </c>
      <c r="FT6" s="298" t="str">
        <f>$FS$5&amp;N$2</f>
        <v>M-4A</v>
      </c>
      <c r="FU6" s="298" t="str">
        <f>$FS$5&amp;O$2</f>
        <v>M-4B</v>
      </c>
      <c r="FV6" s="298" t="str">
        <f>$FS$5&amp;P$2</f>
        <v>M-4C</v>
      </c>
      <c r="FW6" s="298" t="str">
        <f>$FS$5&amp;Q$2</f>
        <v>M-4D</v>
      </c>
      <c r="FX6" s="299" t="s">
        <v>190</v>
      </c>
      <c r="FY6" s="300" t="s">
        <v>191</v>
      </c>
      <c r="FZ6" s="297" t="s">
        <v>189</v>
      </c>
      <c r="GA6" s="298" t="str">
        <f>$GA$5&amp;M$2</f>
        <v>S</v>
      </c>
      <c r="GB6" s="298" t="str">
        <f>$GA$5&amp;N$2</f>
        <v>A</v>
      </c>
      <c r="GC6" s="298" t="str">
        <f>$GA$5&amp;O$2</f>
        <v>B</v>
      </c>
      <c r="GD6" s="298" t="str">
        <f>$GA$5&amp;P$2</f>
        <v>C</v>
      </c>
      <c r="GE6" s="298" t="str">
        <f>$GA$5&amp;Q$2</f>
        <v>D</v>
      </c>
      <c r="GF6" s="299" t="s">
        <v>190</v>
      </c>
      <c r="GG6" s="300" t="s">
        <v>191</v>
      </c>
      <c r="GI6" s="297" t="s">
        <v>189</v>
      </c>
      <c r="GJ6" s="298" t="str">
        <f>$GJ$5&amp;M$2</f>
        <v>E-1S</v>
      </c>
      <c r="GK6" s="298" t="str">
        <f>$GJ$5&amp;N$2</f>
        <v>E-1A</v>
      </c>
      <c r="GL6" s="298" t="str">
        <f>$GJ$5&amp;O$2</f>
        <v>E-1B</v>
      </c>
      <c r="GM6" s="298" t="str">
        <f>$GJ$5&amp;P$2</f>
        <v>E-1C</v>
      </c>
      <c r="GN6" s="298" t="str">
        <f>$GJ$5&amp;Q$2</f>
        <v>E-1D</v>
      </c>
      <c r="GO6" s="299" t="s">
        <v>190</v>
      </c>
      <c r="GP6" s="300" t="s">
        <v>191</v>
      </c>
      <c r="GQ6" s="297" t="s">
        <v>189</v>
      </c>
      <c r="GR6" s="298" t="str">
        <f>$GR$5&amp;M$2</f>
        <v>E-2S</v>
      </c>
      <c r="GS6" s="298" t="str">
        <f>$GR$5&amp;N$2</f>
        <v>E-2A</v>
      </c>
      <c r="GT6" s="298" t="str">
        <f>$GR$5&amp;O$2</f>
        <v>E-2B</v>
      </c>
      <c r="GU6" s="298" t="str">
        <f>$GR$5&amp;P$2</f>
        <v>E-2C</v>
      </c>
      <c r="GV6" s="298" t="str">
        <f>$GR$5&amp;Q$2</f>
        <v>E-2D</v>
      </c>
      <c r="GW6" s="299" t="s">
        <v>190</v>
      </c>
      <c r="GX6" s="300" t="s">
        <v>191</v>
      </c>
      <c r="GY6" s="297" t="s">
        <v>189</v>
      </c>
      <c r="GZ6" s="298" t="str">
        <f>$GZ$5&amp;M$2</f>
        <v>E-3S</v>
      </c>
      <c r="HA6" s="298" t="str">
        <f>$GZ$5&amp;N$2</f>
        <v>E-3A</v>
      </c>
      <c r="HB6" s="298" t="str">
        <f>$GZ$5&amp;O$2</f>
        <v>E-3B</v>
      </c>
      <c r="HC6" s="298" t="str">
        <f>$GZ$5&amp;P$2</f>
        <v>E-3C</v>
      </c>
      <c r="HD6" s="298" t="str">
        <f>$GZ$5&amp;Q$2</f>
        <v>E-3D</v>
      </c>
      <c r="HE6" s="299" t="s">
        <v>190</v>
      </c>
      <c r="HF6" s="300" t="s">
        <v>191</v>
      </c>
      <c r="HG6" s="297" t="s">
        <v>189</v>
      </c>
      <c r="HH6" s="298" t="str">
        <f>$HH$5&amp;M$2</f>
        <v>S</v>
      </c>
      <c r="HI6" s="298" t="str">
        <f>$HH$5&amp;N$2</f>
        <v>A</v>
      </c>
      <c r="HJ6" s="298" t="str">
        <f>$HH$5&amp;O$2</f>
        <v>B</v>
      </c>
      <c r="HK6" s="298" t="str">
        <f>$HH$5&amp;P$2</f>
        <v>C</v>
      </c>
      <c r="HL6" s="298" t="str">
        <f>$HH$5&amp;Q$2</f>
        <v>D</v>
      </c>
      <c r="HM6" s="299" t="s">
        <v>190</v>
      </c>
      <c r="HN6" s="300" t="s">
        <v>191</v>
      </c>
      <c r="HO6" s="297" t="s">
        <v>189</v>
      </c>
      <c r="HP6" s="298" t="str">
        <f>$HP$5&amp;M$2</f>
        <v>S</v>
      </c>
      <c r="HQ6" s="298" t="str">
        <f>$HP$5&amp;N$2</f>
        <v>A</v>
      </c>
      <c r="HR6" s="298" t="str">
        <f>$HP$5&amp;O$2</f>
        <v>B</v>
      </c>
      <c r="HS6" s="298" t="str">
        <f>$HP$5&amp;P$2</f>
        <v>C</v>
      </c>
      <c r="HT6" s="298" t="str">
        <f>$HP$5&amp;Q$2</f>
        <v>D</v>
      </c>
      <c r="HU6" s="299" t="s">
        <v>190</v>
      </c>
      <c r="HV6" s="300" t="s">
        <v>191</v>
      </c>
    </row>
    <row r="7" spans="2:230" x14ac:dyDescent="0.2">
      <c r="B7" s="301">
        <v>1</v>
      </c>
      <c r="C7" s="302"/>
      <c r="D7" s="302"/>
      <c r="E7" s="303">
        <f>IF('2.職務給賃金表'!$C16="","",'2.職務給賃金表'!$C16)</f>
        <v>188400</v>
      </c>
      <c r="F7" s="302"/>
      <c r="G7" s="302"/>
      <c r="H7" s="304"/>
      <c r="I7" s="305"/>
      <c r="J7" s="301">
        <v>1</v>
      </c>
      <c r="K7" s="302"/>
      <c r="L7" s="302"/>
      <c r="M7" s="303">
        <f>IF('2.職務給賃金表'!$D16="","",'2.職務給賃金表'!$D16)</f>
        <v>199300</v>
      </c>
      <c r="N7" s="302"/>
      <c r="O7" s="302"/>
      <c r="P7" s="304"/>
      <c r="Q7" s="305"/>
      <c r="R7" s="301">
        <v>1</v>
      </c>
      <c r="S7" s="302"/>
      <c r="T7" s="302"/>
      <c r="U7" s="303">
        <f>IF('2.職務給賃金表'!$E16="","",'2.職務給賃金表'!$E16)</f>
        <v>210200</v>
      </c>
      <c r="V7" s="302"/>
      <c r="W7" s="302"/>
      <c r="X7" s="304"/>
      <c r="Y7" s="305"/>
      <c r="Z7" s="301">
        <v>1</v>
      </c>
      <c r="AA7" s="302"/>
      <c r="AB7" s="302"/>
      <c r="AC7" s="303">
        <f>IF('2.職務給賃金表'!$F16="","",'2.職務給賃金表'!$F16)</f>
        <v>221100</v>
      </c>
      <c r="AD7" s="302"/>
      <c r="AE7" s="302"/>
      <c r="AF7" s="304"/>
      <c r="AG7" s="305"/>
      <c r="AI7" s="301">
        <v>1</v>
      </c>
      <c r="AJ7" s="302"/>
      <c r="AK7" s="302"/>
      <c r="AL7" s="303">
        <f>IF('2.職務給賃金表'!$G16="","",'2.職務給賃金表'!$G16)</f>
        <v>234100</v>
      </c>
      <c r="AM7" s="302"/>
      <c r="AN7" s="302"/>
      <c r="AO7" s="304"/>
      <c r="AP7" s="305"/>
      <c r="AQ7" s="301">
        <v>1</v>
      </c>
      <c r="AR7" s="302"/>
      <c r="AS7" s="302"/>
      <c r="AT7" s="303">
        <f>IF('2.職務給賃金表'!$H16="","",'2.職務給賃金表'!$H16)</f>
        <v>242000</v>
      </c>
      <c r="AU7" s="302"/>
      <c r="AV7" s="302"/>
      <c r="AW7" s="304"/>
      <c r="AX7" s="305"/>
      <c r="AY7" s="301">
        <v>1</v>
      </c>
      <c r="AZ7" s="302"/>
      <c r="BA7" s="302"/>
      <c r="BB7" s="303">
        <f>IF('2.職務給賃金表'!$I16="","",'2.職務給賃金表'!$I16)</f>
        <v>249900</v>
      </c>
      <c r="BC7" s="302"/>
      <c r="BD7" s="302"/>
      <c r="BE7" s="304"/>
      <c r="BF7" s="305"/>
      <c r="BG7" s="301">
        <v>1</v>
      </c>
      <c r="BH7" s="302"/>
      <c r="BI7" s="302"/>
      <c r="BJ7" s="303">
        <f>IF('2.職務給賃金表'!$J16="","",'2.職務給賃金表'!$J16)</f>
        <v>257800</v>
      </c>
      <c r="BK7" s="302"/>
      <c r="BL7" s="302"/>
      <c r="BM7" s="304"/>
      <c r="BN7" s="305"/>
      <c r="BP7" s="301">
        <v>1</v>
      </c>
      <c r="BQ7" s="302"/>
      <c r="BR7" s="302"/>
      <c r="BS7" s="303">
        <f>IF('2.職務給賃金表'!$K16="","",'2.職務給賃金表'!$K16)</f>
        <v>269000</v>
      </c>
      <c r="BT7" s="302"/>
      <c r="BU7" s="302"/>
      <c r="BV7" s="304"/>
      <c r="BW7" s="305"/>
      <c r="BX7" s="301">
        <v>1</v>
      </c>
      <c r="BY7" s="302"/>
      <c r="BZ7" s="302"/>
      <c r="CA7" s="303">
        <f>IF('2.職務給賃金表'!$L16="","",'2.職務給賃金表'!$L16)</f>
        <v>277100</v>
      </c>
      <c r="CB7" s="302"/>
      <c r="CC7" s="302"/>
      <c r="CD7" s="304"/>
      <c r="CE7" s="305"/>
      <c r="CF7" s="301">
        <v>1</v>
      </c>
      <c r="CG7" s="302"/>
      <c r="CH7" s="302"/>
      <c r="CI7" s="303">
        <f>IF('2.職務給賃金表'!$M16="","",'2.職務給賃金表'!$M16)</f>
        <v>285200</v>
      </c>
      <c r="CJ7" s="302"/>
      <c r="CK7" s="302"/>
      <c r="CL7" s="304"/>
      <c r="CM7" s="305"/>
      <c r="CN7" s="301">
        <v>1</v>
      </c>
      <c r="CO7" s="302"/>
      <c r="CP7" s="302"/>
      <c r="CQ7" s="303">
        <f>IF('2.職務給賃金表'!$N16="","",'2.職務給賃金表'!$N16)</f>
        <v>293300</v>
      </c>
      <c r="CR7" s="302"/>
      <c r="CS7" s="302"/>
      <c r="CT7" s="304"/>
      <c r="CU7" s="305"/>
      <c r="CV7" s="301">
        <v>1</v>
      </c>
      <c r="CW7" s="302"/>
      <c r="CX7" s="302"/>
      <c r="CY7" s="303" t="str">
        <f>IF('2.職務給賃金表'!$O16="","",'2.職務給賃金表'!$O16)</f>
        <v/>
      </c>
      <c r="CZ7" s="302"/>
      <c r="DA7" s="302"/>
      <c r="DB7" s="304"/>
      <c r="DC7" s="305"/>
      <c r="DE7" s="301">
        <v>1</v>
      </c>
      <c r="DF7" s="302"/>
      <c r="DG7" s="302"/>
      <c r="DH7" s="303">
        <f>IF('2.職務給賃金表'!$P16="","",'2.職務給賃金表'!$P16)</f>
        <v>305000</v>
      </c>
      <c r="DI7" s="302"/>
      <c r="DJ7" s="302"/>
      <c r="DK7" s="304"/>
      <c r="DL7" s="305"/>
      <c r="DM7" s="301">
        <v>1</v>
      </c>
      <c r="DN7" s="302"/>
      <c r="DO7" s="302"/>
      <c r="DP7" s="303">
        <f>IF('2.職務給賃金表'!$Q16="","",'2.職務給賃金表'!$Q16)</f>
        <v>321200</v>
      </c>
      <c r="DQ7" s="302"/>
      <c r="DR7" s="302"/>
      <c r="DS7" s="304"/>
      <c r="DT7" s="305"/>
      <c r="DU7" s="301">
        <v>1</v>
      </c>
      <c r="DV7" s="302"/>
      <c r="DW7" s="302"/>
      <c r="DX7" s="303">
        <f>IF('2.職務給賃金表'!$R16="","",'2.職務給賃金表'!$R16)</f>
        <v>337400</v>
      </c>
      <c r="DY7" s="302"/>
      <c r="DZ7" s="302"/>
      <c r="EA7" s="304"/>
      <c r="EB7" s="305"/>
      <c r="EC7" s="301">
        <v>1</v>
      </c>
      <c r="ED7" s="302"/>
      <c r="EE7" s="302"/>
      <c r="EF7" s="303">
        <f>IF('2.職務給賃金表'!$S16="","",'2.職務給賃金表'!$S16)</f>
        <v>353600</v>
      </c>
      <c r="EG7" s="302"/>
      <c r="EH7" s="302"/>
      <c r="EI7" s="304"/>
      <c r="EJ7" s="305"/>
      <c r="EK7" s="301">
        <v>1</v>
      </c>
      <c r="EL7" s="302"/>
      <c r="EM7" s="302"/>
      <c r="EN7" s="303" t="str">
        <f>IF('2.職務給賃金表'!$T16="","",'2.職務給賃金表'!$T16)</f>
        <v/>
      </c>
      <c r="EO7" s="302"/>
      <c r="EP7" s="302"/>
      <c r="EQ7" s="304"/>
      <c r="ER7" s="305"/>
      <c r="ET7" s="301">
        <v>1</v>
      </c>
      <c r="EU7" s="302"/>
      <c r="EV7" s="302"/>
      <c r="EW7" s="303">
        <f>IF('2.職務給賃金表'!$U16="","",'2.職務給賃金表'!$U16)</f>
        <v>407000</v>
      </c>
      <c r="EX7" s="302"/>
      <c r="EY7" s="302"/>
      <c r="EZ7" s="304"/>
      <c r="FA7" s="305"/>
      <c r="FB7" s="301">
        <v>1</v>
      </c>
      <c r="FC7" s="302"/>
      <c r="FD7" s="302"/>
      <c r="FE7" s="303">
        <f>IF('2.職務給賃金表'!$V16="","",'2.職務給賃金表'!$V16)</f>
        <v>424100</v>
      </c>
      <c r="FF7" s="302"/>
      <c r="FG7" s="302"/>
      <c r="FH7" s="304"/>
      <c r="FI7" s="305"/>
      <c r="FJ7" s="301">
        <v>1</v>
      </c>
      <c r="FK7" s="302"/>
      <c r="FL7" s="302"/>
      <c r="FM7" s="303">
        <f>IF('2.職務給賃金表'!$W16="","",'2.職務給賃金表'!$W16)</f>
        <v>440500</v>
      </c>
      <c r="FN7" s="302"/>
      <c r="FO7" s="302"/>
      <c r="FP7" s="304"/>
      <c r="FQ7" s="305"/>
      <c r="FR7" s="301">
        <v>1</v>
      </c>
      <c r="FS7" s="302"/>
      <c r="FT7" s="302"/>
      <c r="FU7" s="303">
        <f>IF('2.職務給賃金表'!$X16="","",'2.職務給賃金表'!$X16)</f>
        <v>456900</v>
      </c>
      <c r="FV7" s="302"/>
      <c r="FW7" s="302"/>
      <c r="FX7" s="304"/>
      <c r="FY7" s="305"/>
      <c r="FZ7" s="301">
        <v>1</v>
      </c>
      <c r="GA7" s="302"/>
      <c r="GB7" s="302"/>
      <c r="GC7" s="303" t="str">
        <f>IF('2.職務給賃金表'!$Y16="","",'2.職務給賃金表'!$Y16)</f>
        <v/>
      </c>
      <c r="GD7" s="302"/>
      <c r="GE7" s="302"/>
      <c r="GF7" s="304"/>
      <c r="GG7" s="305"/>
      <c r="GI7" s="301">
        <v>1</v>
      </c>
      <c r="GJ7" s="302"/>
      <c r="GK7" s="302"/>
      <c r="GL7" s="303">
        <f>IF('2.職務給賃金表'!$Z16="","",'2.職務給賃金表'!$Z16)</f>
        <v>520000</v>
      </c>
      <c r="GM7" s="302"/>
      <c r="GN7" s="302"/>
      <c r="GO7" s="304"/>
      <c r="GP7" s="305"/>
      <c r="GQ7" s="301">
        <v>1</v>
      </c>
      <c r="GR7" s="302"/>
      <c r="GS7" s="302"/>
      <c r="GT7" s="303">
        <f>IF('2.職務給賃金表'!$AA16="","",'2.職務給賃金表'!$AA16)</f>
        <v>538000</v>
      </c>
      <c r="GU7" s="302"/>
      <c r="GV7" s="302"/>
      <c r="GW7" s="304"/>
      <c r="GX7" s="305"/>
      <c r="GY7" s="301">
        <v>1</v>
      </c>
      <c r="GZ7" s="302"/>
      <c r="HA7" s="302"/>
      <c r="HB7" s="303">
        <f>IF('2.職務給賃金表'!$AB16="","",'2.職務給賃金表'!$AB16)</f>
        <v>556000</v>
      </c>
      <c r="HC7" s="302"/>
      <c r="HD7" s="302"/>
      <c r="HE7" s="304"/>
      <c r="HF7" s="305"/>
      <c r="HG7" s="301">
        <v>1</v>
      </c>
      <c r="HH7" s="302"/>
      <c r="HI7" s="302"/>
      <c r="HJ7" s="303" t="str">
        <f>IF('2.職務給賃金表'!$AC16="","",'2.職務給賃金表'!$AC16)</f>
        <v/>
      </c>
      <c r="HK7" s="302"/>
      <c r="HL7" s="302"/>
      <c r="HM7" s="304"/>
      <c r="HN7" s="305"/>
      <c r="HO7" s="301">
        <v>1</v>
      </c>
      <c r="HP7" s="302"/>
      <c r="HQ7" s="302"/>
      <c r="HR7" s="303" t="str">
        <f>IF('2.職務給賃金表'!$AD16="","",'2.職務給賃金表'!$AD16)</f>
        <v/>
      </c>
      <c r="HS7" s="302"/>
      <c r="HT7" s="302"/>
      <c r="HU7" s="304"/>
      <c r="HV7" s="305"/>
    </row>
    <row r="8" spans="2:230" x14ac:dyDescent="0.2">
      <c r="B8" s="306">
        <v>2</v>
      </c>
      <c r="C8" s="307">
        <f>IF(E8="","",D8+I8)</f>
        <v>201000</v>
      </c>
      <c r="D8" s="307">
        <f>IF(E8="","",E8+I8)</f>
        <v>197850</v>
      </c>
      <c r="E8" s="307">
        <f>IF('2.職務給賃金表'!$C17="","",'2.職務給賃金表'!$C17)</f>
        <v>194700</v>
      </c>
      <c r="F8" s="307">
        <f>IF(E8="","",E8-I8)</f>
        <v>191550</v>
      </c>
      <c r="G8" s="307">
        <f>IF(E8="","",F8-I8)</f>
        <v>188400</v>
      </c>
      <c r="H8" s="308">
        <f>IF(E8="","",E8-E7)</f>
        <v>6300</v>
      </c>
      <c r="I8" s="309">
        <f>IF(E8="","",IF(H8=0,I7,ROUNDUP(H8/$I$2,-1)))</f>
        <v>3150</v>
      </c>
      <c r="J8" s="306">
        <v>2</v>
      </c>
      <c r="K8" s="307">
        <f>IF(M8="","",L8+Q8)</f>
        <v>211900</v>
      </c>
      <c r="L8" s="307">
        <f>IF(M8="","",M8+Q8)</f>
        <v>208750</v>
      </c>
      <c r="M8" s="307">
        <f>IF('2.職務給賃金表'!$D17="","",'2.職務給賃金表'!$D17)</f>
        <v>205600</v>
      </c>
      <c r="N8" s="307">
        <f>IF(M8="","",M8-Q8)</f>
        <v>202450</v>
      </c>
      <c r="O8" s="307">
        <f>IF(M8="","",N8-Q8)</f>
        <v>199300</v>
      </c>
      <c r="P8" s="307">
        <f>IF(M8="","",M8-M7)</f>
        <v>6300</v>
      </c>
      <c r="Q8" s="309">
        <f>IF(M8="","",IF(P8=0,Q7,ROUNDUP(P8/$I$2,-1)))</f>
        <v>3150</v>
      </c>
      <c r="R8" s="306">
        <v>2</v>
      </c>
      <c r="S8" s="307">
        <f>IF(U8="","",T8+Y8)</f>
        <v>222800</v>
      </c>
      <c r="T8" s="307">
        <f>IF(U8="","",U8+Y8)</f>
        <v>219650</v>
      </c>
      <c r="U8" s="307">
        <f>IF('2.職務給賃金表'!$E17="","",'2.職務給賃金表'!$E17)</f>
        <v>216500</v>
      </c>
      <c r="V8" s="307">
        <f>IF(U8="","",U8-Y8)</f>
        <v>213350</v>
      </c>
      <c r="W8" s="307">
        <f>IF(U8="","",V8-Y8)</f>
        <v>210200</v>
      </c>
      <c r="X8" s="307">
        <f>IF(U8="","",U8-U7)</f>
        <v>6300</v>
      </c>
      <c r="Y8" s="309">
        <f>IF(U8="","",IF(X8=0,Y7,ROUNDUP(X8/$I$2,-1)))</f>
        <v>3150</v>
      </c>
      <c r="Z8" s="306">
        <v>2</v>
      </c>
      <c r="AA8" s="307">
        <f>IF(AC8="","",AB8+AG8)</f>
        <v>233700</v>
      </c>
      <c r="AB8" s="307">
        <f>IF(AC8="","",AC8+AG8)</f>
        <v>230550</v>
      </c>
      <c r="AC8" s="307">
        <f>IF('2.職務給賃金表'!$F17="","",'2.職務給賃金表'!$F17)</f>
        <v>227400</v>
      </c>
      <c r="AD8" s="307">
        <f>IF(AC8="","",AC8-AG8)</f>
        <v>224250</v>
      </c>
      <c r="AE8" s="307">
        <f>IF(AC8="","",AD8-AG8)</f>
        <v>221100</v>
      </c>
      <c r="AF8" s="307">
        <f>IF(AC8="","",AC8-AC7)</f>
        <v>6300</v>
      </c>
      <c r="AG8" s="309">
        <f>IF(AC8="","",IF(AF8=0,AG7,ROUNDUP(AF8/$I$2,-1)))</f>
        <v>3150</v>
      </c>
      <c r="AI8" s="306">
        <v>2</v>
      </c>
      <c r="AJ8" s="307">
        <f>IF(AL8="","",AK8+AP8)</f>
        <v>242900</v>
      </c>
      <c r="AK8" s="307">
        <f>IF(AL8="","",AL8+AP8)</f>
        <v>240700</v>
      </c>
      <c r="AL8" s="307">
        <f>IF('2.職務給賃金表'!$G17="","",'2.職務給賃金表'!$G17)</f>
        <v>238500</v>
      </c>
      <c r="AM8" s="307">
        <f>IF(AL8="","",AL8-AP8)</f>
        <v>236300</v>
      </c>
      <c r="AN8" s="307">
        <f>IF(AL8="","",AM8-AP8)</f>
        <v>234100</v>
      </c>
      <c r="AO8" s="308">
        <f>IF(AL8="","",AL8-AL7)</f>
        <v>4400</v>
      </c>
      <c r="AP8" s="309">
        <f>IF(AL8="","",IF(AO8=0,AP7,ROUNDUP(AO8/$I$2,-1)))</f>
        <v>2200</v>
      </c>
      <c r="AQ8" s="306">
        <v>2</v>
      </c>
      <c r="AR8" s="307">
        <f>IF(AT8="","",AS8+AX8)</f>
        <v>250800</v>
      </c>
      <c r="AS8" s="307">
        <f>IF(AT8="","",AT8+AX8)</f>
        <v>248600</v>
      </c>
      <c r="AT8" s="307">
        <f>IF('2.職務給賃金表'!$H17="","",'2.職務給賃金表'!$H17)</f>
        <v>246400</v>
      </c>
      <c r="AU8" s="307">
        <f>IF(AT8="","",AT8-AX8)</f>
        <v>244200</v>
      </c>
      <c r="AV8" s="307">
        <f>IF(AT8="","",AU8-AX8)</f>
        <v>242000</v>
      </c>
      <c r="AW8" s="307">
        <f>IF(AT8="","",AT8-AT7)</f>
        <v>4400</v>
      </c>
      <c r="AX8" s="309">
        <f>IF(AT8="","",IF(AW8=0,AX7,ROUNDUP(AW8/$I$2,-1)))</f>
        <v>2200</v>
      </c>
      <c r="AY8" s="306">
        <v>2</v>
      </c>
      <c r="AZ8" s="307">
        <f>IF(BB8="","",BA8+BF8)</f>
        <v>258700</v>
      </c>
      <c r="BA8" s="307">
        <f>IF(BB8="","",BB8+BF8)</f>
        <v>256500</v>
      </c>
      <c r="BB8" s="307">
        <f>IF('2.職務給賃金表'!$I17="","",'2.職務給賃金表'!$I17)</f>
        <v>254300</v>
      </c>
      <c r="BC8" s="307">
        <f>IF(BB8="","",BB8-BF8)</f>
        <v>252100</v>
      </c>
      <c r="BD8" s="307">
        <f>IF(BB8="","",BC8-BF8)</f>
        <v>249900</v>
      </c>
      <c r="BE8" s="307">
        <f>IF(BB8="","",BB8-BB7)</f>
        <v>4400</v>
      </c>
      <c r="BF8" s="309">
        <f>IF(BB8="","",IF(BE8=0,BF7,ROUNDUP(BE8/$I$2,-1)))</f>
        <v>2200</v>
      </c>
      <c r="BG8" s="306">
        <v>2</v>
      </c>
      <c r="BH8" s="307">
        <f>IF(BJ8="","",BI8+BN8)</f>
        <v>266600</v>
      </c>
      <c r="BI8" s="307">
        <f>IF(BJ8="","",BJ8+BN8)</f>
        <v>264400</v>
      </c>
      <c r="BJ8" s="307">
        <f>IF('2.職務給賃金表'!$J17="","",'2.職務給賃金表'!$J17)</f>
        <v>262200</v>
      </c>
      <c r="BK8" s="307">
        <f>IF(BJ8="","",BJ8-BN8)</f>
        <v>260000</v>
      </c>
      <c r="BL8" s="307">
        <f>IF(BJ8="","",BK8-BN8)</f>
        <v>257800</v>
      </c>
      <c r="BM8" s="307">
        <f>IF(BJ8="","",BJ8-BJ7)</f>
        <v>4400</v>
      </c>
      <c r="BN8" s="309">
        <f>IF(BJ8="","",IF(BM8=0,BN7,ROUNDUP(BM8/$I$2,-1)))</f>
        <v>2200</v>
      </c>
      <c r="BP8" s="306">
        <v>2</v>
      </c>
      <c r="BQ8" s="307">
        <f>IF(BS8="","",BR8+BW8)</f>
        <v>278000</v>
      </c>
      <c r="BR8" s="307">
        <f>IF(BS8="","",BS8+BW8)</f>
        <v>275750</v>
      </c>
      <c r="BS8" s="307">
        <f>IF('2.職務給賃金表'!$K17="","",'2.職務給賃金表'!$K17)</f>
        <v>273500</v>
      </c>
      <c r="BT8" s="307">
        <f>IF(BS8="","",BS8-BW8)</f>
        <v>271250</v>
      </c>
      <c r="BU8" s="307">
        <f>IF(BS8="","",BT8-BW8)</f>
        <v>269000</v>
      </c>
      <c r="BV8" s="308">
        <f>IF(BS8="","",BS8-BS7)</f>
        <v>4500</v>
      </c>
      <c r="BW8" s="309">
        <f>IF(BS8="","",IF(BV8=0,BW7,ROUNDUP(BV8/$I$2,-1)))</f>
        <v>2250</v>
      </c>
      <c r="BX8" s="306">
        <v>2</v>
      </c>
      <c r="BY8" s="307">
        <f>IF(CA8="","",BZ8+CE8)</f>
        <v>286100</v>
      </c>
      <c r="BZ8" s="307">
        <f>IF(CA8="","",CA8+CE8)</f>
        <v>283850</v>
      </c>
      <c r="CA8" s="307">
        <f>IF('2.職務給賃金表'!$L17="","",'2.職務給賃金表'!$L17)</f>
        <v>281600</v>
      </c>
      <c r="CB8" s="307">
        <f>IF(CA8="","",CA8-CE8)</f>
        <v>279350</v>
      </c>
      <c r="CC8" s="307">
        <f>IF(CA8="","",CB8-CE8)</f>
        <v>277100</v>
      </c>
      <c r="CD8" s="307">
        <f>IF(CA8="","",CA8-CA7)</f>
        <v>4500</v>
      </c>
      <c r="CE8" s="309">
        <f>IF(CA8="","",IF(CD8=0,CE7,ROUNDUP(CD8/$I$2,-1)))</f>
        <v>2250</v>
      </c>
      <c r="CF8" s="306">
        <v>2</v>
      </c>
      <c r="CG8" s="307">
        <f>IF(CI8="","",CH8+CM8)</f>
        <v>294200</v>
      </c>
      <c r="CH8" s="307">
        <f>IF(CI8="","",CI8+CM8)</f>
        <v>291950</v>
      </c>
      <c r="CI8" s="307">
        <f>IF('2.職務給賃金表'!$M17="","",'2.職務給賃金表'!$M17)</f>
        <v>289700</v>
      </c>
      <c r="CJ8" s="307">
        <f>IF(CI8="","",CI8-CM8)</f>
        <v>287450</v>
      </c>
      <c r="CK8" s="307">
        <f>IF(CI8="","",CJ8-CM8)</f>
        <v>285200</v>
      </c>
      <c r="CL8" s="307">
        <f>IF(CI8="","",CI8-CI7)</f>
        <v>4500</v>
      </c>
      <c r="CM8" s="309">
        <f>IF(CI8="","",IF(CL8=0,CM7,ROUNDUP(CL8/$I$2,-1)))</f>
        <v>2250</v>
      </c>
      <c r="CN8" s="306">
        <v>2</v>
      </c>
      <c r="CO8" s="307">
        <f>IF(CQ8="","",CP8+CU8)</f>
        <v>302300</v>
      </c>
      <c r="CP8" s="307">
        <f>IF(CQ8="","",CQ8+CU8)</f>
        <v>300050</v>
      </c>
      <c r="CQ8" s="307">
        <f>IF('2.職務給賃金表'!$N17="","",'2.職務給賃金表'!$N17)</f>
        <v>297800</v>
      </c>
      <c r="CR8" s="307">
        <f>IF(CQ8="","",CQ8-CU8)</f>
        <v>295550</v>
      </c>
      <c r="CS8" s="307">
        <f>IF(CQ8="","",CR8-CU8)</f>
        <v>293300</v>
      </c>
      <c r="CT8" s="307">
        <f>IF(CQ8="","",CQ8-CQ7)</f>
        <v>4500</v>
      </c>
      <c r="CU8" s="309">
        <f>IF(CQ8="","",IF(CT8=0,CU7,ROUNDUP(CT8/$I$2,-1)))</f>
        <v>2250</v>
      </c>
      <c r="CV8" s="306">
        <v>2</v>
      </c>
      <c r="CW8" s="307" t="str">
        <f>IF(CY8="","",CX8+DC8)</f>
        <v/>
      </c>
      <c r="CX8" s="307" t="str">
        <f>IF(CY8="","",CY8+DC8)</f>
        <v/>
      </c>
      <c r="CY8" s="307" t="str">
        <f>IF('2.職務給賃金表'!$O17="","",'2.職務給賃金表'!$O17)</f>
        <v/>
      </c>
      <c r="CZ8" s="307" t="str">
        <f>IF(CY8="","",CY8-DC8)</f>
        <v/>
      </c>
      <c r="DA8" s="307" t="str">
        <f>IF(CY8="","",CZ8-DC8)</f>
        <v/>
      </c>
      <c r="DB8" s="307" t="str">
        <f>IF(CY8="","",CY8-CY7)</f>
        <v/>
      </c>
      <c r="DC8" s="309" t="str">
        <f>IF(CY8="","",IF(DB8=0,DC7,ROUNDUP(DB8/$I$2,-1)))</f>
        <v/>
      </c>
      <c r="DE8" s="306">
        <v>2</v>
      </c>
      <c r="DF8" s="307">
        <f>IF(DH8="","",DG8+DL8)</f>
        <v>316400</v>
      </c>
      <c r="DG8" s="307">
        <f>IF(DH8="","",DH8+DL8)</f>
        <v>313550</v>
      </c>
      <c r="DH8" s="307">
        <f>IF('2.職務給賃金表'!$P17="","",'2.職務給賃金表'!$P17)</f>
        <v>310700</v>
      </c>
      <c r="DI8" s="307">
        <f>IF(DH8="","",DH8-DL8)</f>
        <v>307850</v>
      </c>
      <c r="DJ8" s="307">
        <f>IF(DH8="","",DI8-DL8)</f>
        <v>305000</v>
      </c>
      <c r="DK8" s="308">
        <f>IF(DH8="","",DH8-DH7)</f>
        <v>5700</v>
      </c>
      <c r="DL8" s="309">
        <f>IF(DH8="","",IF(DK8=0,DL7,ROUNDUP(DK8/$I$2,-1)))</f>
        <v>2850</v>
      </c>
      <c r="DM8" s="306">
        <v>2</v>
      </c>
      <c r="DN8" s="307">
        <f>IF(DP8="","",DO8+DT8)</f>
        <v>332600</v>
      </c>
      <c r="DO8" s="307">
        <f>IF(DP8="","",DP8+DT8)</f>
        <v>329750</v>
      </c>
      <c r="DP8" s="307">
        <f>IF('2.職務給賃金表'!$Q17="","",'2.職務給賃金表'!$Q17)</f>
        <v>326900</v>
      </c>
      <c r="DQ8" s="307">
        <f>IF(DP8="","",DP8-DT8)</f>
        <v>324050</v>
      </c>
      <c r="DR8" s="307">
        <f>IF(DP8="","",DQ8-DT8)</f>
        <v>321200</v>
      </c>
      <c r="DS8" s="307">
        <f>IF(DP8="","",DP8-DP7)</f>
        <v>5700</v>
      </c>
      <c r="DT8" s="309">
        <f>IF(DP8="","",IF(DS8=0,DT7,ROUNDUP(DS8/$I$2,-1)))</f>
        <v>2850</v>
      </c>
      <c r="DU8" s="306">
        <v>2</v>
      </c>
      <c r="DV8" s="307">
        <f>IF(DX8="","",DW8+EB8)</f>
        <v>348800</v>
      </c>
      <c r="DW8" s="307">
        <f>IF(DX8="","",DX8+EB8)</f>
        <v>345950</v>
      </c>
      <c r="DX8" s="307">
        <f>IF('2.職務給賃金表'!$R17="","",'2.職務給賃金表'!$R17)</f>
        <v>343100</v>
      </c>
      <c r="DY8" s="307">
        <f>IF(DX8="","",DX8-EB8)</f>
        <v>340250</v>
      </c>
      <c r="DZ8" s="307">
        <f>IF(DX8="","",DY8-EB8)</f>
        <v>337400</v>
      </c>
      <c r="EA8" s="307">
        <f>IF(DX8="","",DX8-DX7)</f>
        <v>5700</v>
      </c>
      <c r="EB8" s="309">
        <f>IF(DX8="","",IF(EA8=0,EB7,ROUNDUP(EA8/$I$2,-1)))</f>
        <v>2850</v>
      </c>
      <c r="EC8" s="306">
        <v>2</v>
      </c>
      <c r="ED8" s="307">
        <f>IF(EF8="","",EE8+EJ8)</f>
        <v>365000</v>
      </c>
      <c r="EE8" s="307">
        <f>IF(EF8="","",EF8+EJ8)</f>
        <v>362150</v>
      </c>
      <c r="EF8" s="307">
        <f>IF('2.職務給賃金表'!$S17="","",'2.職務給賃金表'!$S17)</f>
        <v>359300</v>
      </c>
      <c r="EG8" s="307">
        <f>IF(EF8="","",EF8-EJ8)</f>
        <v>356450</v>
      </c>
      <c r="EH8" s="307">
        <f>IF(EF8="","",EG8-EJ8)</f>
        <v>353600</v>
      </c>
      <c r="EI8" s="307">
        <f>IF(EF8="","",EF8-EF7)</f>
        <v>5700</v>
      </c>
      <c r="EJ8" s="309">
        <f>IF(EF8="","",IF(EI8=0,EJ7,ROUNDUP(EI8/$I$2,-1)))</f>
        <v>2850</v>
      </c>
      <c r="EK8" s="306">
        <v>2</v>
      </c>
      <c r="EL8" s="307" t="str">
        <f>IF(EN8="","",EM8+ER8)</f>
        <v/>
      </c>
      <c r="EM8" s="307" t="str">
        <f>IF(EN8="","",EN8+ER8)</f>
        <v/>
      </c>
      <c r="EN8" s="307" t="str">
        <f>IF('2.職務給賃金表'!$T17="","",'2.職務給賃金表'!$T17)</f>
        <v/>
      </c>
      <c r="EO8" s="307" t="str">
        <f>IF(EN8="","",EN8-ER8)</f>
        <v/>
      </c>
      <c r="EP8" s="307" t="str">
        <f>IF(EN8="","",EO8-ER8)</f>
        <v/>
      </c>
      <c r="EQ8" s="307" t="str">
        <f>IF(EN8="","",EN8-EN7)</f>
        <v/>
      </c>
      <c r="ER8" s="309" t="str">
        <f>IF(EN8="","",IF(EQ8=0,ER7,ROUNDUP(EQ8/$I$2,-1)))</f>
        <v/>
      </c>
      <c r="ET8" s="306">
        <v>2</v>
      </c>
      <c r="EU8" s="307">
        <f>IF(EW8="","",EV8+FA8)</f>
        <v>418600</v>
      </c>
      <c r="EV8" s="307">
        <f>IF(EW8="","",EW8+FA8)</f>
        <v>415700</v>
      </c>
      <c r="EW8" s="307">
        <f>IF('2.職務給賃金表'!$U17="","",'2.職務給賃金表'!$U17)</f>
        <v>412800</v>
      </c>
      <c r="EX8" s="307">
        <f>IF(EW8="","",EW8-FA8)</f>
        <v>409900</v>
      </c>
      <c r="EY8" s="307">
        <f>IF(EW8="","",EX8-FA8)</f>
        <v>407000</v>
      </c>
      <c r="EZ8" s="308">
        <f>IF(EW8="","",EW8-EW7)</f>
        <v>5800</v>
      </c>
      <c r="FA8" s="309">
        <f>IF(EW8="","",IF(EZ8=0,FA7,ROUNDUP(EZ8/$I$2,-1)))</f>
        <v>2900</v>
      </c>
      <c r="FB8" s="306">
        <v>2</v>
      </c>
      <c r="FC8" s="307">
        <f>IF(FE8="","",FD8+FI8)</f>
        <v>435700</v>
      </c>
      <c r="FD8" s="307">
        <f>IF(FE8="","",FE8+FI8)</f>
        <v>432800</v>
      </c>
      <c r="FE8" s="307">
        <f>IF('2.職務給賃金表'!$V17="","",'2.職務給賃金表'!$V17)</f>
        <v>429900</v>
      </c>
      <c r="FF8" s="307">
        <f>IF(FE8="","",FE8-FI8)</f>
        <v>427000</v>
      </c>
      <c r="FG8" s="307">
        <f>IF(FE8="","",FF8-FI8)</f>
        <v>424100</v>
      </c>
      <c r="FH8" s="307">
        <f>IF(FE8="","",FE8-FE7)</f>
        <v>5800</v>
      </c>
      <c r="FI8" s="309">
        <f>IF(FE8="","",IF(FH8=0,FI7,ROUNDUP(FH8/$I$2,-1)))</f>
        <v>2900</v>
      </c>
      <c r="FJ8" s="306">
        <v>2</v>
      </c>
      <c r="FK8" s="307">
        <f>IF(FM8="","",FL8+FQ8)</f>
        <v>452100</v>
      </c>
      <c r="FL8" s="307">
        <f>IF(FM8="","",FM8+FQ8)</f>
        <v>449200</v>
      </c>
      <c r="FM8" s="307">
        <f>IF('2.職務給賃金表'!$W17="","",'2.職務給賃金表'!$W17)</f>
        <v>446300</v>
      </c>
      <c r="FN8" s="307">
        <f>IF(FM8="","",FM8-FQ8)</f>
        <v>443400</v>
      </c>
      <c r="FO8" s="307">
        <f>IF(FM8="","",FN8-FQ8)</f>
        <v>440500</v>
      </c>
      <c r="FP8" s="307">
        <f>IF(FM8="","",FM8-FM7)</f>
        <v>5800</v>
      </c>
      <c r="FQ8" s="309">
        <f>IF(FM8="","",IF(FP8=0,FQ7,ROUNDUP(FP8/$I$2,-1)))</f>
        <v>2900</v>
      </c>
      <c r="FR8" s="306">
        <v>2</v>
      </c>
      <c r="FS8" s="307">
        <f>IF(FU8="","",FT8+FY8)</f>
        <v>468500</v>
      </c>
      <c r="FT8" s="307">
        <f>IF(FU8="","",FU8+FY8)</f>
        <v>465600</v>
      </c>
      <c r="FU8" s="307">
        <f>IF('2.職務給賃金表'!$X17="","",'2.職務給賃金表'!$X17)</f>
        <v>462700</v>
      </c>
      <c r="FV8" s="307">
        <f>IF(FU8="","",FU8-FY8)</f>
        <v>459800</v>
      </c>
      <c r="FW8" s="307">
        <f>IF(FU8="","",FV8-FY8)</f>
        <v>456900</v>
      </c>
      <c r="FX8" s="307">
        <f>IF(FU8="","",FU8-FU7)</f>
        <v>5800</v>
      </c>
      <c r="FY8" s="309">
        <f>IF(FU8="","",IF(FX8=0,FY7,ROUNDUP(FX8/$I$2,-1)))</f>
        <v>2900</v>
      </c>
      <c r="FZ8" s="306">
        <v>2</v>
      </c>
      <c r="GA8" s="307" t="str">
        <f>IF(GC8="","",GB8+GG8)</f>
        <v/>
      </c>
      <c r="GB8" s="307" t="str">
        <f>IF(GC8="","",GC8+GG8)</f>
        <v/>
      </c>
      <c r="GC8" s="307" t="str">
        <f>IF('2.職務給賃金表'!$Y17="","",'2.職務給賃金表'!$Y17)</f>
        <v/>
      </c>
      <c r="GD8" s="307" t="str">
        <f>IF(GC8="","",GC8-GG8)</f>
        <v/>
      </c>
      <c r="GE8" s="307" t="str">
        <f>IF(GC8="","",GD8-GG8)</f>
        <v/>
      </c>
      <c r="GF8" s="307" t="str">
        <f>IF(GC8="","",GC8-GC7)</f>
        <v/>
      </c>
      <c r="GG8" s="309" t="str">
        <f>IF(GC8="","",IF(GF8=0,GG7,ROUNDUP(GF8/$I$2,-1)))</f>
        <v/>
      </c>
      <c r="GI8" s="306">
        <v>2</v>
      </c>
      <c r="GJ8" s="307">
        <f>IF(GL8="","",GK8+GP8)</f>
        <v>532200</v>
      </c>
      <c r="GK8" s="307">
        <f>IF(GL8="","",GL8+GP8)</f>
        <v>529150</v>
      </c>
      <c r="GL8" s="307">
        <f>IF('2.職務給賃金表'!$Z17="","",'2.職務給賃金表'!$Z17)</f>
        <v>526100</v>
      </c>
      <c r="GM8" s="307">
        <f>IF(GL8="","",GL8-GP8)</f>
        <v>523050</v>
      </c>
      <c r="GN8" s="307">
        <f>IF(GL8="","",GM8-GP8)</f>
        <v>520000</v>
      </c>
      <c r="GO8" s="308">
        <f>IF(GL8="","",GL8-GL7)</f>
        <v>6100</v>
      </c>
      <c r="GP8" s="309">
        <f>IF(GL8="","",IF(GO8=0,GP7,ROUNDUP(GO8/$I$2,-1)))</f>
        <v>3050</v>
      </c>
      <c r="GQ8" s="306">
        <v>2</v>
      </c>
      <c r="GR8" s="307">
        <f>IF(GT8="","",GS8+GX8)</f>
        <v>550200</v>
      </c>
      <c r="GS8" s="307">
        <f>IF(GT8="","",GT8+GX8)</f>
        <v>547150</v>
      </c>
      <c r="GT8" s="307">
        <f>IF('2.職務給賃金表'!$AA17="","",'2.職務給賃金表'!$AA17)</f>
        <v>544100</v>
      </c>
      <c r="GU8" s="307">
        <f>IF(GT8="","",GT8-GX8)</f>
        <v>541050</v>
      </c>
      <c r="GV8" s="307">
        <f>IF(GT8="","",GU8-GX8)</f>
        <v>538000</v>
      </c>
      <c r="GW8" s="307">
        <f>IF(GT8="","",GT8-GT7)</f>
        <v>6100</v>
      </c>
      <c r="GX8" s="309">
        <f>IF(GT8="","",IF(GW8=0,GX7,ROUNDUP(GW8/$I$2,-1)))</f>
        <v>3050</v>
      </c>
      <c r="GY8" s="306">
        <v>2</v>
      </c>
      <c r="GZ8" s="307">
        <f>IF(HB8="","",HA8+HF8)</f>
        <v>568200</v>
      </c>
      <c r="HA8" s="307">
        <f>IF(HB8="","",HB8+HF8)</f>
        <v>565150</v>
      </c>
      <c r="HB8" s="307">
        <f>IF('2.職務給賃金表'!$AB17="","",'2.職務給賃金表'!$AB17)</f>
        <v>562100</v>
      </c>
      <c r="HC8" s="307">
        <f>IF(HB8="","",HB8-HF8)</f>
        <v>559050</v>
      </c>
      <c r="HD8" s="307">
        <f>IF(HB8="","",HC8-HF8)</f>
        <v>556000</v>
      </c>
      <c r="HE8" s="307">
        <f>IF(HB8="","",HB8-HB7)</f>
        <v>6100</v>
      </c>
      <c r="HF8" s="309">
        <f>IF(HB8="","",IF(HE8=0,HF7,ROUNDUP(HE8/$I$2,-1)))</f>
        <v>3050</v>
      </c>
      <c r="HG8" s="306">
        <v>2</v>
      </c>
      <c r="HH8" s="307" t="str">
        <f>IF(HJ8="","",HI8+HN8)</f>
        <v/>
      </c>
      <c r="HI8" s="307" t="str">
        <f>IF(HJ8="","",HJ8+HN8)</f>
        <v/>
      </c>
      <c r="HJ8" s="307" t="str">
        <f>IF('2.職務給賃金表'!$AC17="","",'2.職務給賃金表'!$AC17)</f>
        <v/>
      </c>
      <c r="HK8" s="307" t="str">
        <f>IF(HJ8="","",HJ8-HN8)</f>
        <v/>
      </c>
      <c r="HL8" s="307" t="str">
        <f>IF(HJ8="","",HK8-HN8)</f>
        <v/>
      </c>
      <c r="HM8" s="307" t="str">
        <f>IF(HJ8="","",HJ8-HJ7)</f>
        <v/>
      </c>
      <c r="HN8" s="309" t="str">
        <f>IF(HJ8="","",IF(HM8=0,HN7,ROUNDUP(HM8/$I$2,-1)))</f>
        <v/>
      </c>
      <c r="HO8" s="306">
        <v>2</v>
      </c>
      <c r="HP8" s="307" t="str">
        <f>IF(HR8="","",HQ8+HV8)</f>
        <v/>
      </c>
      <c r="HQ8" s="307" t="str">
        <f>IF(HR8="","",HR8+HV8)</f>
        <v/>
      </c>
      <c r="HR8" s="307" t="str">
        <f>IF('2.職務給賃金表'!$AD17="","",'2.職務給賃金表'!$AD17)</f>
        <v/>
      </c>
      <c r="HS8" s="307" t="str">
        <f>IF(HR8="","",HR8-HV8)</f>
        <v/>
      </c>
      <c r="HT8" s="307" t="str">
        <f>IF(HR8="","",HS8-HV8)</f>
        <v/>
      </c>
      <c r="HU8" s="307" t="str">
        <f>IF(HR8="","",HR8-HR7)</f>
        <v/>
      </c>
      <c r="HV8" s="309" t="str">
        <f>IF(HR8="","",IF(HU8=0,HV7,ROUNDUP(HU8/$I$2,-1)))</f>
        <v/>
      </c>
    </row>
    <row r="9" spans="2:230" x14ac:dyDescent="0.2">
      <c r="B9" s="306">
        <v>3</v>
      </c>
      <c r="C9" s="307">
        <f t="shared" ref="C9:C56" si="0">IF(E9="","",D9+I9)</f>
        <v>207300</v>
      </c>
      <c r="D9" s="307">
        <f t="shared" ref="D9:D56" si="1">IF(E9="","",E9+I9)</f>
        <v>204150</v>
      </c>
      <c r="E9" s="307">
        <f>IF('2.職務給賃金表'!$C18="","",'2.職務給賃金表'!$C18)</f>
        <v>201000</v>
      </c>
      <c r="F9" s="307">
        <f t="shared" ref="F9:F56" si="2">IF(E9="","",E9-I9)</f>
        <v>197850</v>
      </c>
      <c r="G9" s="307">
        <f t="shared" ref="G9:G56" si="3">IF(E9="","",F9-I9)</f>
        <v>194700</v>
      </c>
      <c r="H9" s="308">
        <f t="shared" ref="H9:H56" si="4">IF(E9="","",E9-E8)</f>
        <v>6300</v>
      </c>
      <c r="I9" s="309">
        <f t="shared" ref="I9:I56" si="5">IF(E9="","",IF(H9=0,I8,ROUNDUP(H9/$I$2,-1)))</f>
        <v>3150</v>
      </c>
      <c r="J9" s="306">
        <v>3</v>
      </c>
      <c r="K9" s="307">
        <f t="shared" ref="K9:K56" si="6">IF(M9="","",L9+Q9)</f>
        <v>218200</v>
      </c>
      <c r="L9" s="307">
        <f t="shared" ref="L9:L56" si="7">IF(M9="","",M9+Q9)</f>
        <v>215050</v>
      </c>
      <c r="M9" s="307">
        <f>IF('2.職務給賃金表'!$D18="","",'2.職務給賃金表'!$D18)</f>
        <v>211900</v>
      </c>
      <c r="N9" s="307">
        <f t="shared" ref="N9:N56" si="8">IF(M9="","",M9-Q9)</f>
        <v>208750</v>
      </c>
      <c r="O9" s="307">
        <f t="shared" ref="O9:O56" si="9">IF(M9="","",N9-Q9)</f>
        <v>205600</v>
      </c>
      <c r="P9" s="308">
        <f t="shared" ref="P9:P56" si="10">IF(M9="","",M9-M8)</f>
        <v>6300</v>
      </c>
      <c r="Q9" s="309">
        <f t="shared" ref="Q9:Q56" si="11">IF(M9="","",IF(P9=0,Q8,ROUNDUP(P9/$I$2,-1)))</f>
        <v>3150</v>
      </c>
      <c r="R9" s="306">
        <v>3</v>
      </c>
      <c r="S9" s="307">
        <f t="shared" ref="S9:S56" si="12">IF(U9="","",T9+Y9)</f>
        <v>229100</v>
      </c>
      <c r="T9" s="307">
        <f t="shared" ref="T9:T56" si="13">IF(U9="","",U9+Y9)</f>
        <v>225950</v>
      </c>
      <c r="U9" s="307">
        <f>IF('2.職務給賃金表'!$E18="","",'2.職務給賃金表'!$E18)</f>
        <v>222800</v>
      </c>
      <c r="V9" s="307">
        <f t="shared" ref="V9:V56" si="14">IF(U9="","",U9-Y9)</f>
        <v>219650</v>
      </c>
      <c r="W9" s="307">
        <f t="shared" ref="W9:W56" si="15">IF(U9="","",V9-Y9)</f>
        <v>216500</v>
      </c>
      <c r="X9" s="308">
        <f t="shared" ref="X9:X56" si="16">IF(U9="","",U9-U8)</f>
        <v>6300</v>
      </c>
      <c r="Y9" s="309">
        <f t="shared" ref="Y9:Y56" si="17">IF(U9="","",IF(X9=0,Y8,ROUNDUP(X9/$I$2,-1)))</f>
        <v>3150</v>
      </c>
      <c r="Z9" s="306">
        <v>3</v>
      </c>
      <c r="AA9" s="307">
        <f t="shared" ref="AA9:AA56" si="18">IF(AC9="","",AB9+AG9)</f>
        <v>240000</v>
      </c>
      <c r="AB9" s="307">
        <f t="shared" ref="AB9:AB56" si="19">IF(AC9="","",AC9+AG9)</f>
        <v>236850</v>
      </c>
      <c r="AC9" s="307">
        <f>IF('2.職務給賃金表'!$F18="","",'2.職務給賃金表'!$F18)</f>
        <v>233700</v>
      </c>
      <c r="AD9" s="307">
        <f t="shared" ref="AD9:AD56" si="20">IF(AC9="","",AC9-AG9)</f>
        <v>230550</v>
      </c>
      <c r="AE9" s="307">
        <f t="shared" ref="AE9:AE56" si="21">IF(AC9="","",AD9-AG9)</f>
        <v>227400</v>
      </c>
      <c r="AF9" s="308">
        <f t="shared" ref="AF9:AF56" si="22">IF(AC9="","",AC9-AC8)</f>
        <v>6300</v>
      </c>
      <c r="AG9" s="309">
        <f t="shared" ref="AG9:AG56" si="23">IF(AC9="","",IF(AF9=0,AG8,ROUNDUP(AF9/$I$2,-1)))</f>
        <v>3150</v>
      </c>
      <c r="AI9" s="306">
        <v>3</v>
      </c>
      <c r="AJ9" s="307">
        <f t="shared" ref="AJ9:AJ56" si="24">IF(AL9="","",AK9+AP9)</f>
        <v>247300</v>
      </c>
      <c r="AK9" s="307">
        <f t="shared" ref="AK9:AK56" si="25">IF(AL9="","",AL9+AP9)</f>
        <v>245100</v>
      </c>
      <c r="AL9" s="307">
        <f>IF('2.職務給賃金表'!$G18="","",'2.職務給賃金表'!$G18)</f>
        <v>242900</v>
      </c>
      <c r="AM9" s="307">
        <f t="shared" ref="AM9:AM56" si="26">IF(AL9="","",AL9-AP9)</f>
        <v>240700</v>
      </c>
      <c r="AN9" s="307">
        <f t="shared" ref="AN9:AN56" si="27">IF(AL9="","",AM9-AP9)</f>
        <v>238500</v>
      </c>
      <c r="AO9" s="308">
        <f t="shared" ref="AO9:AO56" si="28">IF(AL9="","",AL9-AL8)</f>
        <v>4400</v>
      </c>
      <c r="AP9" s="309">
        <f t="shared" ref="AP9:AP56" si="29">IF(AL9="","",IF(AO9=0,AP8,ROUNDUP(AO9/$I$2,-1)))</f>
        <v>2200</v>
      </c>
      <c r="AQ9" s="306">
        <v>3</v>
      </c>
      <c r="AR9" s="307">
        <f t="shared" ref="AR9:AR56" si="30">IF(AT9="","",AS9+AX9)</f>
        <v>255200</v>
      </c>
      <c r="AS9" s="307">
        <f t="shared" ref="AS9:AS56" si="31">IF(AT9="","",AT9+AX9)</f>
        <v>253000</v>
      </c>
      <c r="AT9" s="307">
        <f>IF('2.職務給賃金表'!$H18="","",'2.職務給賃金表'!$H18)</f>
        <v>250800</v>
      </c>
      <c r="AU9" s="307">
        <f t="shared" ref="AU9:AU56" si="32">IF(AT9="","",AT9-AX9)</f>
        <v>248600</v>
      </c>
      <c r="AV9" s="307">
        <f t="shared" ref="AV9:AV56" si="33">IF(AT9="","",AU9-AX9)</f>
        <v>246400</v>
      </c>
      <c r="AW9" s="308">
        <f t="shared" ref="AW9:AW56" si="34">IF(AT9="","",AT9-AT8)</f>
        <v>4400</v>
      </c>
      <c r="AX9" s="309">
        <f t="shared" ref="AX9:AX56" si="35">IF(AT9="","",IF(AW9=0,AX8,ROUNDUP(AW9/$I$2,-1)))</f>
        <v>2200</v>
      </c>
      <c r="AY9" s="306">
        <v>3</v>
      </c>
      <c r="AZ9" s="307">
        <f t="shared" ref="AZ9:AZ56" si="36">IF(BB9="","",BA9+BF9)</f>
        <v>263100</v>
      </c>
      <c r="BA9" s="307">
        <f t="shared" ref="BA9:BA56" si="37">IF(BB9="","",BB9+BF9)</f>
        <v>260900</v>
      </c>
      <c r="BB9" s="307">
        <f>IF('2.職務給賃金表'!$I18="","",'2.職務給賃金表'!$I18)</f>
        <v>258700</v>
      </c>
      <c r="BC9" s="307">
        <f t="shared" ref="BC9:BC56" si="38">IF(BB9="","",BB9-BF9)</f>
        <v>256500</v>
      </c>
      <c r="BD9" s="307">
        <f t="shared" ref="BD9:BD56" si="39">IF(BB9="","",BC9-BF9)</f>
        <v>254300</v>
      </c>
      <c r="BE9" s="308">
        <f t="shared" ref="BE9:BE56" si="40">IF(BB9="","",BB9-BB8)</f>
        <v>4400</v>
      </c>
      <c r="BF9" s="309">
        <f t="shared" ref="BF9:BF56" si="41">IF(BB9="","",IF(BE9=0,BF8,ROUNDUP(BE9/$I$2,-1)))</f>
        <v>2200</v>
      </c>
      <c r="BG9" s="306">
        <v>3</v>
      </c>
      <c r="BH9" s="307">
        <f t="shared" ref="BH9:BH56" si="42">IF(BJ9="","",BI9+BN9)</f>
        <v>271000</v>
      </c>
      <c r="BI9" s="307">
        <f t="shared" ref="BI9:BI56" si="43">IF(BJ9="","",BJ9+BN9)</f>
        <v>268800</v>
      </c>
      <c r="BJ9" s="307">
        <f>IF('2.職務給賃金表'!$J18="","",'2.職務給賃金表'!$J18)</f>
        <v>266600</v>
      </c>
      <c r="BK9" s="307">
        <f t="shared" ref="BK9:BK56" si="44">IF(BJ9="","",BJ9-BN9)</f>
        <v>264400</v>
      </c>
      <c r="BL9" s="307">
        <f t="shared" ref="BL9:BL56" si="45">IF(BJ9="","",BK9-BN9)</f>
        <v>262200</v>
      </c>
      <c r="BM9" s="308">
        <f t="shared" ref="BM9:BM56" si="46">IF(BJ9="","",BJ9-BJ8)</f>
        <v>4400</v>
      </c>
      <c r="BN9" s="309">
        <f t="shared" ref="BN9:BN56" si="47">IF(BJ9="","",IF(BM9=0,BN8,ROUNDUP(BM9/$I$2,-1)))</f>
        <v>2200</v>
      </c>
      <c r="BP9" s="306">
        <v>3</v>
      </c>
      <c r="BQ9" s="307">
        <f t="shared" ref="BQ9:BQ56" si="48">IF(BS9="","",BR9+BW9)</f>
        <v>282500</v>
      </c>
      <c r="BR9" s="307">
        <f t="shared" ref="BR9:BR56" si="49">IF(BS9="","",BS9+BW9)</f>
        <v>280250</v>
      </c>
      <c r="BS9" s="307">
        <f>IF('2.職務給賃金表'!$K18="","",'2.職務給賃金表'!$K18)</f>
        <v>278000</v>
      </c>
      <c r="BT9" s="307">
        <f t="shared" ref="BT9:BT56" si="50">IF(BS9="","",BS9-BW9)</f>
        <v>275750</v>
      </c>
      <c r="BU9" s="307">
        <f t="shared" ref="BU9:BU56" si="51">IF(BS9="","",BT9-BW9)</f>
        <v>273500</v>
      </c>
      <c r="BV9" s="308">
        <f t="shared" ref="BV9:BV56" si="52">IF(BS9="","",BS9-BS8)</f>
        <v>4500</v>
      </c>
      <c r="BW9" s="309">
        <f t="shared" ref="BW9:BW56" si="53">IF(BS9="","",IF(BV9=0,BW8,ROUNDUP(BV9/$I$2,-1)))</f>
        <v>2250</v>
      </c>
      <c r="BX9" s="306">
        <v>3</v>
      </c>
      <c r="BY9" s="307">
        <f t="shared" ref="BY9:BY56" si="54">IF(CA9="","",BZ9+CE9)</f>
        <v>290600</v>
      </c>
      <c r="BZ9" s="307">
        <f t="shared" ref="BZ9:BZ56" si="55">IF(CA9="","",CA9+CE9)</f>
        <v>288350</v>
      </c>
      <c r="CA9" s="307">
        <f>IF('2.職務給賃金表'!$L18="","",'2.職務給賃金表'!$L18)</f>
        <v>286100</v>
      </c>
      <c r="CB9" s="307">
        <f t="shared" ref="CB9:CB56" si="56">IF(CA9="","",CA9-CE9)</f>
        <v>283850</v>
      </c>
      <c r="CC9" s="307">
        <f t="shared" ref="CC9:CC56" si="57">IF(CA9="","",CB9-CE9)</f>
        <v>281600</v>
      </c>
      <c r="CD9" s="308">
        <f t="shared" ref="CD9:CD56" si="58">IF(CA9="","",CA9-CA8)</f>
        <v>4500</v>
      </c>
      <c r="CE9" s="309">
        <f t="shared" ref="CE9:CE56" si="59">IF(CA9="","",IF(CD9=0,CE8,ROUNDUP(CD9/$I$2,-1)))</f>
        <v>2250</v>
      </c>
      <c r="CF9" s="306">
        <v>3</v>
      </c>
      <c r="CG9" s="307">
        <f t="shared" ref="CG9:CG56" si="60">IF(CI9="","",CH9+CM9)</f>
        <v>298700</v>
      </c>
      <c r="CH9" s="307">
        <f t="shared" ref="CH9:CH56" si="61">IF(CI9="","",CI9+CM9)</f>
        <v>296450</v>
      </c>
      <c r="CI9" s="307">
        <f>IF('2.職務給賃金表'!$M18="","",'2.職務給賃金表'!$M18)</f>
        <v>294200</v>
      </c>
      <c r="CJ9" s="307">
        <f t="shared" ref="CJ9:CJ56" si="62">IF(CI9="","",CI9-CM9)</f>
        <v>291950</v>
      </c>
      <c r="CK9" s="307">
        <f t="shared" ref="CK9:CK56" si="63">IF(CI9="","",CJ9-CM9)</f>
        <v>289700</v>
      </c>
      <c r="CL9" s="308">
        <f t="shared" ref="CL9:CL56" si="64">IF(CI9="","",CI9-CI8)</f>
        <v>4500</v>
      </c>
      <c r="CM9" s="309">
        <f t="shared" ref="CM9:CM56" si="65">IF(CI9="","",IF(CL9=0,CM8,ROUNDUP(CL9/$I$2,-1)))</f>
        <v>2250</v>
      </c>
      <c r="CN9" s="306">
        <v>3</v>
      </c>
      <c r="CO9" s="307">
        <f t="shared" ref="CO9:CO56" si="66">IF(CQ9="","",CP9+CU9)</f>
        <v>306800</v>
      </c>
      <c r="CP9" s="307">
        <f t="shared" ref="CP9:CP56" si="67">IF(CQ9="","",CQ9+CU9)</f>
        <v>304550</v>
      </c>
      <c r="CQ9" s="307">
        <f>IF('2.職務給賃金表'!$N18="","",'2.職務給賃金表'!$N18)</f>
        <v>302300</v>
      </c>
      <c r="CR9" s="307">
        <f t="shared" ref="CR9:CR56" si="68">IF(CQ9="","",CQ9-CU9)</f>
        <v>300050</v>
      </c>
      <c r="CS9" s="307">
        <f t="shared" ref="CS9:CS56" si="69">IF(CQ9="","",CR9-CU9)</f>
        <v>297800</v>
      </c>
      <c r="CT9" s="308">
        <f t="shared" ref="CT9:CT56" si="70">IF(CQ9="","",CQ9-CQ8)</f>
        <v>4500</v>
      </c>
      <c r="CU9" s="309">
        <f t="shared" ref="CU9:CU56" si="71">IF(CQ9="","",IF(CT9=0,CU8,ROUNDUP(CT9/$I$2,-1)))</f>
        <v>2250</v>
      </c>
      <c r="CV9" s="306">
        <v>3</v>
      </c>
      <c r="CW9" s="307" t="str">
        <f t="shared" ref="CW9:CW56" si="72">IF(CY9="","",CX9+DC9)</f>
        <v/>
      </c>
      <c r="CX9" s="307" t="str">
        <f t="shared" ref="CX9:CX56" si="73">IF(CY9="","",CY9+DC9)</f>
        <v/>
      </c>
      <c r="CY9" s="307" t="str">
        <f>IF('2.職務給賃金表'!$O18="","",'2.職務給賃金表'!$O18)</f>
        <v/>
      </c>
      <c r="CZ9" s="307" t="str">
        <f t="shared" ref="CZ9:CZ56" si="74">IF(CY9="","",CY9-DC9)</f>
        <v/>
      </c>
      <c r="DA9" s="307" t="str">
        <f t="shared" ref="DA9:DA56" si="75">IF(CY9="","",CZ9-DC9)</f>
        <v/>
      </c>
      <c r="DB9" s="308" t="str">
        <f t="shared" ref="DB9:DB56" si="76">IF(CY9="","",CY9-CY8)</f>
        <v/>
      </c>
      <c r="DC9" s="309" t="str">
        <f t="shared" ref="DC9:DC56" si="77">IF(CY9="","",IF(DB9=0,DC8,ROUNDUP(DB9/$I$2,-1)))</f>
        <v/>
      </c>
      <c r="DE9" s="306">
        <v>3</v>
      </c>
      <c r="DF9" s="307">
        <f t="shared" ref="DF9:DF56" si="78">IF(DH9="","",DG9+DL9)</f>
        <v>322100</v>
      </c>
      <c r="DG9" s="307">
        <f t="shared" ref="DG9:DG56" si="79">IF(DH9="","",DH9+DL9)</f>
        <v>319250</v>
      </c>
      <c r="DH9" s="307">
        <f>IF('2.職務給賃金表'!$P18="","",'2.職務給賃金表'!$P18)</f>
        <v>316400</v>
      </c>
      <c r="DI9" s="307">
        <f t="shared" ref="DI9:DI56" si="80">IF(DH9="","",DH9-DL9)</f>
        <v>313550</v>
      </c>
      <c r="DJ9" s="307">
        <f t="shared" ref="DJ9:DJ56" si="81">IF(DH9="","",DI9-DL9)</f>
        <v>310700</v>
      </c>
      <c r="DK9" s="308">
        <f t="shared" ref="DK9:DK56" si="82">IF(DH9="","",DH9-DH8)</f>
        <v>5700</v>
      </c>
      <c r="DL9" s="309">
        <f t="shared" ref="DL9:DL56" si="83">IF(DH9="","",IF(DK9=0,DL8,ROUNDUP(DK9/$I$2,-1)))</f>
        <v>2850</v>
      </c>
      <c r="DM9" s="306">
        <v>3</v>
      </c>
      <c r="DN9" s="307">
        <f t="shared" ref="DN9:DN56" si="84">IF(DP9="","",DO9+DT9)</f>
        <v>338300</v>
      </c>
      <c r="DO9" s="307">
        <f t="shared" ref="DO9:DO56" si="85">IF(DP9="","",DP9+DT9)</f>
        <v>335450</v>
      </c>
      <c r="DP9" s="307">
        <f>IF('2.職務給賃金表'!$Q18="","",'2.職務給賃金表'!$Q18)</f>
        <v>332600</v>
      </c>
      <c r="DQ9" s="307">
        <f t="shared" ref="DQ9:DQ56" si="86">IF(DP9="","",DP9-DT9)</f>
        <v>329750</v>
      </c>
      <c r="DR9" s="307">
        <f t="shared" ref="DR9:DR56" si="87">IF(DP9="","",DQ9-DT9)</f>
        <v>326900</v>
      </c>
      <c r="DS9" s="308">
        <f t="shared" ref="DS9:DS55" si="88">IF(DP9="","",DP9-DP8)</f>
        <v>5700</v>
      </c>
      <c r="DT9" s="309">
        <f t="shared" ref="DT9:DT56" si="89">IF(DP9="","",IF(DS9=0,DT8,ROUNDUP(DS9/$I$2,-1)))</f>
        <v>2850</v>
      </c>
      <c r="DU9" s="306">
        <v>3</v>
      </c>
      <c r="DV9" s="307">
        <f t="shared" ref="DV9:DV56" si="90">IF(DX9="","",DW9+EB9)</f>
        <v>354500</v>
      </c>
      <c r="DW9" s="307">
        <f t="shared" ref="DW9:DW56" si="91">IF(DX9="","",DX9+EB9)</f>
        <v>351650</v>
      </c>
      <c r="DX9" s="307">
        <f>IF('2.職務給賃金表'!$R18="","",'2.職務給賃金表'!$R18)</f>
        <v>348800</v>
      </c>
      <c r="DY9" s="307">
        <f t="shared" ref="DY9:DY56" si="92">IF(DX9="","",DX9-EB9)</f>
        <v>345950</v>
      </c>
      <c r="DZ9" s="307">
        <f t="shared" ref="DZ9:DZ56" si="93">IF(DX9="","",DY9-EB9)</f>
        <v>343100</v>
      </c>
      <c r="EA9" s="308">
        <f t="shared" ref="EA9:EA56" si="94">IF(DX9="","",DX9-DX8)</f>
        <v>5700</v>
      </c>
      <c r="EB9" s="309">
        <f t="shared" ref="EB9:EB56" si="95">IF(DX9="","",IF(EA9=0,EB8,ROUNDUP(EA9/$I$2,-1)))</f>
        <v>2850</v>
      </c>
      <c r="EC9" s="306">
        <v>3</v>
      </c>
      <c r="ED9" s="307">
        <f t="shared" ref="ED9:ED56" si="96">IF(EF9="","",EE9+EJ9)</f>
        <v>370700</v>
      </c>
      <c r="EE9" s="307">
        <f t="shared" ref="EE9:EE56" si="97">IF(EF9="","",EF9+EJ9)</f>
        <v>367850</v>
      </c>
      <c r="EF9" s="307">
        <f>IF('2.職務給賃金表'!$S18="","",'2.職務給賃金表'!$S18)</f>
        <v>365000</v>
      </c>
      <c r="EG9" s="307">
        <f t="shared" ref="EG9:EG56" si="98">IF(EF9="","",EF9-EJ9)</f>
        <v>362150</v>
      </c>
      <c r="EH9" s="307">
        <f t="shared" ref="EH9:EH56" si="99">IF(EF9="","",EG9-EJ9)</f>
        <v>359300</v>
      </c>
      <c r="EI9" s="308">
        <f t="shared" ref="EI9:EI56" si="100">IF(EF9="","",EF9-EF8)</f>
        <v>5700</v>
      </c>
      <c r="EJ9" s="309">
        <f t="shared" ref="EJ9:EJ56" si="101">IF(EF9="","",IF(EI9=0,EJ8,ROUNDUP(EI9/$I$2,-1)))</f>
        <v>2850</v>
      </c>
      <c r="EK9" s="306">
        <v>3</v>
      </c>
      <c r="EL9" s="307" t="str">
        <f t="shared" ref="EL9:EL56" si="102">IF(EN9="","",EM9+ER9)</f>
        <v/>
      </c>
      <c r="EM9" s="307" t="str">
        <f t="shared" ref="EM9:EM56" si="103">IF(EN9="","",EN9+ER9)</f>
        <v/>
      </c>
      <c r="EN9" s="307" t="str">
        <f>IF('2.職務給賃金表'!$T18="","",'2.職務給賃金表'!$T18)</f>
        <v/>
      </c>
      <c r="EO9" s="307" t="str">
        <f t="shared" ref="EO9:EO56" si="104">IF(EN9="","",EN9-ER9)</f>
        <v/>
      </c>
      <c r="EP9" s="307" t="str">
        <f t="shared" ref="EP9:EP56" si="105">IF(EN9="","",EO9-ER9)</f>
        <v/>
      </c>
      <c r="EQ9" s="308" t="str">
        <f t="shared" ref="EQ9:EQ56" si="106">IF(EN9="","",EN9-EN8)</f>
        <v/>
      </c>
      <c r="ER9" s="309" t="str">
        <f t="shared" ref="ER9:ER56" si="107">IF(EN9="","",IF(EQ9=0,ER8,ROUNDUP(EQ9/$I$2,-1)))</f>
        <v/>
      </c>
      <c r="ET9" s="306">
        <v>3</v>
      </c>
      <c r="EU9" s="307">
        <f t="shared" ref="EU9:EU56" si="108">IF(EW9="","",EV9+FA9)</f>
        <v>424400</v>
      </c>
      <c r="EV9" s="307">
        <f t="shared" ref="EV9:EV56" si="109">IF(EW9="","",EW9+FA9)</f>
        <v>421500</v>
      </c>
      <c r="EW9" s="307">
        <f>IF('2.職務給賃金表'!$U18="","",'2.職務給賃金表'!$U18)</f>
        <v>418600</v>
      </c>
      <c r="EX9" s="307">
        <f t="shared" ref="EX9:EX56" si="110">IF(EW9="","",EW9-FA9)</f>
        <v>415700</v>
      </c>
      <c r="EY9" s="307">
        <f t="shared" ref="EY9:EY56" si="111">IF(EW9="","",EX9-FA9)</f>
        <v>412800</v>
      </c>
      <c r="EZ9" s="308">
        <f t="shared" ref="EZ9:EZ56" si="112">IF(EW9="","",EW9-EW8)</f>
        <v>5800</v>
      </c>
      <c r="FA9" s="309">
        <f t="shared" ref="FA9:FA56" si="113">IF(EW9="","",IF(EZ9=0,FA8,ROUNDUP(EZ9/$I$2,-1)))</f>
        <v>2900</v>
      </c>
      <c r="FB9" s="306">
        <v>3</v>
      </c>
      <c r="FC9" s="307">
        <f t="shared" ref="FC9:FC56" si="114">IF(FE9="","",FD9+FI9)</f>
        <v>441500</v>
      </c>
      <c r="FD9" s="307">
        <f t="shared" ref="FD9:FD56" si="115">IF(FE9="","",FE9+FI9)</f>
        <v>438600</v>
      </c>
      <c r="FE9" s="307">
        <f>IF('2.職務給賃金表'!$V18="","",'2.職務給賃金表'!$V18)</f>
        <v>435700</v>
      </c>
      <c r="FF9" s="307">
        <f t="shared" ref="FF9:FF56" si="116">IF(FE9="","",FE9-FI9)</f>
        <v>432800</v>
      </c>
      <c r="FG9" s="307">
        <f t="shared" ref="FG9:FG56" si="117">IF(FE9="","",FF9-FI9)</f>
        <v>429900</v>
      </c>
      <c r="FH9" s="308">
        <f t="shared" ref="FH9:FH56" si="118">IF(FE9="","",FE9-FE8)</f>
        <v>5800</v>
      </c>
      <c r="FI9" s="309">
        <f t="shared" ref="FI9:FI56" si="119">IF(FE9="","",IF(FH9=0,FI8,ROUNDUP(FH9/$I$2,-1)))</f>
        <v>2900</v>
      </c>
      <c r="FJ9" s="306">
        <v>3</v>
      </c>
      <c r="FK9" s="307">
        <f t="shared" ref="FK9:FK56" si="120">IF(FM9="","",FL9+FQ9)</f>
        <v>457900</v>
      </c>
      <c r="FL9" s="307">
        <f t="shared" ref="FL9:FL56" si="121">IF(FM9="","",FM9+FQ9)</f>
        <v>455000</v>
      </c>
      <c r="FM9" s="307">
        <f>IF('2.職務給賃金表'!$W18="","",'2.職務給賃金表'!$W18)</f>
        <v>452100</v>
      </c>
      <c r="FN9" s="307">
        <f t="shared" ref="FN9:FN56" si="122">IF(FM9="","",FM9-FQ9)</f>
        <v>449200</v>
      </c>
      <c r="FO9" s="307">
        <f t="shared" ref="FO9:FO56" si="123">IF(FM9="","",FN9-FQ9)</f>
        <v>446300</v>
      </c>
      <c r="FP9" s="308">
        <f t="shared" ref="FP9:FP56" si="124">IF(FM9="","",FM9-FM8)</f>
        <v>5800</v>
      </c>
      <c r="FQ9" s="309">
        <f t="shared" ref="FQ9:FQ56" si="125">IF(FM9="","",IF(FP9=0,FQ8,ROUNDUP(FP9/$I$2,-1)))</f>
        <v>2900</v>
      </c>
      <c r="FR9" s="306">
        <v>3</v>
      </c>
      <c r="FS9" s="307">
        <f t="shared" ref="FS9:FS56" si="126">IF(FU9="","",FT9+FY9)</f>
        <v>474300</v>
      </c>
      <c r="FT9" s="307">
        <f t="shared" ref="FT9:FT56" si="127">IF(FU9="","",FU9+FY9)</f>
        <v>471400</v>
      </c>
      <c r="FU9" s="307">
        <f>IF('2.職務給賃金表'!$X18="","",'2.職務給賃金表'!$X18)</f>
        <v>468500</v>
      </c>
      <c r="FV9" s="307">
        <f t="shared" ref="FV9:FV56" si="128">IF(FU9="","",FU9-FY9)</f>
        <v>465600</v>
      </c>
      <c r="FW9" s="307">
        <f t="shared" ref="FW9:FW56" si="129">IF(FU9="","",FV9-FY9)</f>
        <v>462700</v>
      </c>
      <c r="FX9" s="308">
        <f t="shared" ref="FX9:FX56" si="130">IF(FU9="","",FU9-FU8)</f>
        <v>5800</v>
      </c>
      <c r="FY9" s="309">
        <f t="shared" ref="FY9:FY56" si="131">IF(FU9="","",IF(FX9=0,FY8,ROUNDUP(FX9/$I$2,-1)))</f>
        <v>2900</v>
      </c>
      <c r="FZ9" s="306">
        <v>3</v>
      </c>
      <c r="GA9" s="307" t="str">
        <f t="shared" ref="GA9:GA56" si="132">IF(GC9="","",GB9+GG9)</f>
        <v/>
      </c>
      <c r="GB9" s="307" t="str">
        <f t="shared" ref="GB9:GB56" si="133">IF(GC9="","",GC9+GG9)</f>
        <v/>
      </c>
      <c r="GC9" s="307" t="str">
        <f>IF('2.職務給賃金表'!$Y18="","",'2.職務給賃金表'!$Y18)</f>
        <v/>
      </c>
      <c r="GD9" s="307" t="str">
        <f t="shared" ref="GD9:GD56" si="134">IF(GC9="","",GC9-GG9)</f>
        <v/>
      </c>
      <c r="GE9" s="307" t="str">
        <f t="shared" ref="GE9:GE56" si="135">IF(GC9="","",GD9-GG9)</f>
        <v/>
      </c>
      <c r="GF9" s="308" t="str">
        <f t="shared" ref="GF9:GF56" si="136">IF(GC9="","",GC9-GC8)</f>
        <v/>
      </c>
      <c r="GG9" s="309" t="str">
        <f t="shared" ref="GG9:GG56" si="137">IF(GC9="","",IF(GF9=0,GG8,ROUNDUP(GF9/$I$2,-1)))</f>
        <v/>
      </c>
      <c r="GI9" s="306">
        <v>3</v>
      </c>
      <c r="GJ9" s="307">
        <f t="shared" ref="GJ9:GJ56" si="138">IF(GL9="","",GK9+GP9)</f>
        <v>538300</v>
      </c>
      <c r="GK9" s="307">
        <f t="shared" ref="GK9:GK56" si="139">IF(GL9="","",GL9+GP9)</f>
        <v>535250</v>
      </c>
      <c r="GL9" s="307">
        <f>IF('2.職務給賃金表'!$Z18="","",'2.職務給賃金表'!$Z18)</f>
        <v>532200</v>
      </c>
      <c r="GM9" s="307">
        <f t="shared" ref="GM9:GM56" si="140">IF(GL9="","",GL9-GP9)</f>
        <v>529150</v>
      </c>
      <c r="GN9" s="307">
        <f t="shared" ref="GN9:GN56" si="141">IF(GL9="","",GM9-GP9)</f>
        <v>526100</v>
      </c>
      <c r="GO9" s="308">
        <f t="shared" ref="GO9:GO56" si="142">IF(GL9="","",GL9-GL8)</f>
        <v>6100</v>
      </c>
      <c r="GP9" s="309">
        <f t="shared" ref="GP9:GP56" si="143">IF(GL9="","",IF(GO9=0,GP8,ROUNDUP(GO9/$I$2,-1)))</f>
        <v>3050</v>
      </c>
      <c r="GQ9" s="306">
        <v>3</v>
      </c>
      <c r="GR9" s="307">
        <f t="shared" ref="GR9:GR56" si="144">IF(GT9="","",GS9+GX9)</f>
        <v>556300</v>
      </c>
      <c r="GS9" s="307">
        <f t="shared" ref="GS9:GS56" si="145">IF(GT9="","",GT9+GX9)</f>
        <v>553250</v>
      </c>
      <c r="GT9" s="307">
        <f>IF('2.職務給賃金表'!$AA18="","",'2.職務給賃金表'!$AA18)</f>
        <v>550200</v>
      </c>
      <c r="GU9" s="307">
        <f t="shared" ref="GU9:GU56" si="146">IF(GT9="","",GT9-GX9)</f>
        <v>547150</v>
      </c>
      <c r="GV9" s="307">
        <f t="shared" ref="GV9:GV56" si="147">IF(GT9="","",GU9-GX9)</f>
        <v>544100</v>
      </c>
      <c r="GW9" s="308">
        <f t="shared" ref="GW9:GW56" si="148">IF(GT9="","",GT9-GT8)</f>
        <v>6100</v>
      </c>
      <c r="GX9" s="309">
        <f t="shared" ref="GX9:GX56" si="149">IF(GT9="","",IF(GW9=0,GX8,ROUNDUP(GW9/$I$2,-1)))</f>
        <v>3050</v>
      </c>
      <c r="GY9" s="306">
        <v>3</v>
      </c>
      <c r="GZ9" s="307">
        <f t="shared" ref="GZ9:GZ56" si="150">IF(HB9="","",HA9+HF9)</f>
        <v>574300</v>
      </c>
      <c r="HA9" s="307">
        <f t="shared" ref="HA9:HA56" si="151">IF(HB9="","",HB9+HF9)</f>
        <v>571250</v>
      </c>
      <c r="HB9" s="307">
        <f>IF('2.職務給賃金表'!$AB18="","",'2.職務給賃金表'!$AB18)</f>
        <v>568200</v>
      </c>
      <c r="HC9" s="307">
        <f t="shared" ref="HC9:HC56" si="152">IF(HB9="","",HB9-HF9)</f>
        <v>565150</v>
      </c>
      <c r="HD9" s="307">
        <f t="shared" ref="HD9:HD56" si="153">IF(HB9="","",HC9-HF9)</f>
        <v>562100</v>
      </c>
      <c r="HE9" s="308">
        <f t="shared" ref="HE9:HE56" si="154">IF(HB9="","",HB9-HB8)</f>
        <v>6100</v>
      </c>
      <c r="HF9" s="309">
        <f t="shared" ref="HF9:HF56" si="155">IF(HB9="","",IF(HE9=0,HF8,ROUNDUP(HE9/$I$2,-1)))</f>
        <v>3050</v>
      </c>
      <c r="HG9" s="306">
        <v>3</v>
      </c>
      <c r="HH9" s="307" t="str">
        <f t="shared" ref="HH9:HH56" si="156">IF(HJ9="","",HI9+HN9)</f>
        <v/>
      </c>
      <c r="HI9" s="307" t="str">
        <f t="shared" ref="HI9:HI56" si="157">IF(HJ9="","",HJ9+HN9)</f>
        <v/>
      </c>
      <c r="HJ9" s="307" t="str">
        <f>IF('2.職務給賃金表'!$AC18="","",'2.職務給賃金表'!$AC18)</f>
        <v/>
      </c>
      <c r="HK9" s="307" t="str">
        <f t="shared" ref="HK9:HK56" si="158">IF(HJ9="","",HJ9-HN9)</f>
        <v/>
      </c>
      <c r="HL9" s="307" t="str">
        <f t="shared" ref="HL9:HL56" si="159">IF(HJ9="","",HK9-HN9)</f>
        <v/>
      </c>
      <c r="HM9" s="308" t="str">
        <f t="shared" ref="HM9:HM56" si="160">IF(HJ9="","",HJ9-HJ8)</f>
        <v/>
      </c>
      <c r="HN9" s="309" t="str">
        <f t="shared" ref="HN9:HN56" si="161">IF(HJ9="","",IF(HM9=0,HN8,ROUNDUP(HM9/$I$2,-1)))</f>
        <v/>
      </c>
      <c r="HO9" s="306">
        <v>3</v>
      </c>
      <c r="HP9" s="307" t="str">
        <f t="shared" ref="HP9:HP56" si="162">IF(HR9="","",HQ9+HV9)</f>
        <v/>
      </c>
      <c r="HQ9" s="307" t="str">
        <f t="shared" ref="HQ9:HQ56" si="163">IF(HR9="","",HR9+HV9)</f>
        <v/>
      </c>
      <c r="HR9" s="307" t="str">
        <f>IF('2.職務給賃金表'!$AD18="","",'2.職務給賃金表'!$AD18)</f>
        <v/>
      </c>
      <c r="HS9" s="307" t="str">
        <f t="shared" ref="HS9:HS56" si="164">IF(HR9="","",HR9-HV9)</f>
        <v/>
      </c>
      <c r="HT9" s="307" t="str">
        <f t="shared" ref="HT9:HT56" si="165">IF(HR9="","",HS9-HV9)</f>
        <v/>
      </c>
      <c r="HU9" s="308" t="str">
        <f t="shared" ref="HU9:HU56" si="166">IF(HR9="","",HR9-HR8)</f>
        <v/>
      </c>
      <c r="HV9" s="309" t="str">
        <f t="shared" ref="HV9:HV56" si="167">IF(HR9="","",IF(HU9=0,HV8,ROUNDUP(HU9/$I$2,-1)))</f>
        <v/>
      </c>
    </row>
    <row r="10" spans="2:230" x14ac:dyDescent="0.2">
      <c r="B10" s="306">
        <v>4</v>
      </c>
      <c r="C10" s="307">
        <f t="shared" si="0"/>
        <v>213600</v>
      </c>
      <c r="D10" s="307">
        <f t="shared" si="1"/>
        <v>210450</v>
      </c>
      <c r="E10" s="307">
        <f>IF('2.職務給賃金表'!$C19="","",'2.職務給賃金表'!$C19)</f>
        <v>207300</v>
      </c>
      <c r="F10" s="307">
        <f t="shared" si="2"/>
        <v>204150</v>
      </c>
      <c r="G10" s="307">
        <f t="shared" si="3"/>
        <v>201000</v>
      </c>
      <c r="H10" s="308">
        <f t="shared" si="4"/>
        <v>6300</v>
      </c>
      <c r="I10" s="309">
        <f t="shared" si="5"/>
        <v>3150</v>
      </c>
      <c r="J10" s="306">
        <v>4</v>
      </c>
      <c r="K10" s="307">
        <f t="shared" si="6"/>
        <v>224500</v>
      </c>
      <c r="L10" s="307">
        <f t="shared" si="7"/>
        <v>221350</v>
      </c>
      <c r="M10" s="307">
        <f>IF('2.職務給賃金表'!$D19="","",'2.職務給賃金表'!$D19)</f>
        <v>218200</v>
      </c>
      <c r="N10" s="307">
        <f t="shared" si="8"/>
        <v>215050</v>
      </c>
      <c r="O10" s="307">
        <f t="shared" si="9"/>
        <v>211900</v>
      </c>
      <c r="P10" s="308">
        <f t="shared" si="10"/>
        <v>6300</v>
      </c>
      <c r="Q10" s="309">
        <f t="shared" si="11"/>
        <v>3150</v>
      </c>
      <c r="R10" s="306">
        <v>4</v>
      </c>
      <c r="S10" s="307">
        <f t="shared" si="12"/>
        <v>235400</v>
      </c>
      <c r="T10" s="307">
        <f t="shared" si="13"/>
        <v>232250</v>
      </c>
      <c r="U10" s="307">
        <f>IF('2.職務給賃金表'!$E19="","",'2.職務給賃金表'!$E19)</f>
        <v>229100</v>
      </c>
      <c r="V10" s="307">
        <f t="shared" si="14"/>
        <v>225950</v>
      </c>
      <c r="W10" s="307">
        <f t="shared" si="15"/>
        <v>222800</v>
      </c>
      <c r="X10" s="308">
        <f t="shared" si="16"/>
        <v>6300</v>
      </c>
      <c r="Y10" s="309">
        <f t="shared" si="17"/>
        <v>3150</v>
      </c>
      <c r="Z10" s="306">
        <v>4</v>
      </c>
      <c r="AA10" s="307">
        <f t="shared" si="18"/>
        <v>246300</v>
      </c>
      <c r="AB10" s="307">
        <f t="shared" si="19"/>
        <v>243150</v>
      </c>
      <c r="AC10" s="307">
        <f>IF('2.職務給賃金表'!$F19="","",'2.職務給賃金表'!$F19)</f>
        <v>240000</v>
      </c>
      <c r="AD10" s="307">
        <f t="shared" si="20"/>
        <v>236850</v>
      </c>
      <c r="AE10" s="307">
        <f t="shared" si="21"/>
        <v>233700</v>
      </c>
      <c r="AF10" s="308">
        <f t="shared" si="22"/>
        <v>6300</v>
      </c>
      <c r="AG10" s="309">
        <f t="shared" si="23"/>
        <v>3150</v>
      </c>
      <c r="AI10" s="306">
        <v>4</v>
      </c>
      <c r="AJ10" s="307">
        <f t="shared" si="24"/>
        <v>251700</v>
      </c>
      <c r="AK10" s="307">
        <f t="shared" si="25"/>
        <v>249500</v>
      </c>
      <c r="AL10" s="307">
        <f>IF('2.職務給賃金表'!$G19="","",'2.職務給賃金表'!$G19)</f>
        <v>247300</v>
      </c>
      <c r="AM10" s="307">
        <f t="shared" si="26"/>
        <v>245100</v>
      </c>
      <c r="AN10" s="307">
        <f t="shared" si="27"/>
        <v>242900</v>
      </c>
      <c r="AO10" s="308">
        <f t="shared" si="28"/>
        <v>4400</v>
      </c>
      <c r="AP10" s="309">
        <f t="shared" si="29"/>
        <v>2200</v>
      </c>
      <c r="AQ10" s="306">
        <v>4</v>
      </c>
      <c r="AR10" s="307">
        <f t="shared" si="30"/>
        <v>259600</v>
      </c>
      <c r="AS10" s="307">
        <f t="shared" si="31"/>
        <v>257400</v>
      </c>
      <c r="AT10" s="307">
        <f>IF('2.職務給賃金表'!$H19="","",'2.職務給賃金表'!$H19)</f>
        <v>255200</v>
      </c>
      <c r="AU10" s="307">
        <f t="shared" si="32"/>
        <v>253000</v>
      </c>
      <c r="AV10" s="307">
        <f t="shared" si="33"/>
        <v>250800</v>
      </c>
      <c r="AW10" s="308">
        <f t="shared" si="34"/>
        <v>4400</v>
      </c>
      <c r="AX10" s="309">
        <f t="shared" si="35"/>
        <v>2200</v>
      </c>
      <c r="AY10" s="306">
        <v>4</v>
      </c>
      <c r="AZ10" s="307">
        <f t="shared" si="36"/>
        <v>267500</v>
      </c>
      <c r="BA10" s="307">
        <f t="shared" si="37"/>
        <v>265300</v>
      </c>
      <c r="BB10" s="307">
        <f>IF('2.職務給賃金表'!$I19="","",'2.職務給賃金表'!$I19)</f>
        <v>263100</v>
      </c>
      <c r="BC10" s="307">
        <f t="shared" si="38"/>
        <v>260900</v>
      </c>
      <c r="BD10" s="307">
        <f t="shared" si="39"/>
        <v>258700</v>
      </c>
      <c r="BE10" s="308">
        <f t="shared" si="40"/>
        <v>4400</v>
      </c>
      <c r="BF10" s="309">
        <f t="shared" si="41"/>
        <v>2200</v>
      </c>
      <c r="BG10" s="306">
        <v>4</v>
      </c>
      <c r="BH10" s="307">
        <f t="shared" si="42"/>
        <v>275400</v>
      </c>
      <c r="BI10" s="307">
        <f t="shared" si="43"/>
        <v>273200</v>
      </c>
      <c r="BJ10" s="307">
        <f>IF('2.職務給賃金表'!$J19="","",'2.職務給賃金表'!$J19)</f>
        <v>271000</v>
      </c>
      <c r="BK10" s="307">
        <f t="shared" si="44"/>
        <v>268800</v>
      </c>
      <c r="BL10" s="307">
        <f t="shared" si="45"/>
        <v>266600</v>
      </c>
      <c r="BM10" s="308">
        <f t="shared" si="46"/>
        <v>4400</v>
      </c>
      <c r="BN10" s="309">
        <f t="shared" si="47"/>
        <v>2200</v>
      </c>
      <c r="BP10" s="306">
        <v>4</v>
      </c>
      <c r="BQ10" s="307">
        <f t="shared" si="48"/>
        <v>287000</v>
      </c>
      <c r="BR10" s="307">
        <f t="shared" si="49"/>
        <v>284750</v>
      </c>
      <c r="BS10" s="307">
        <f>IF('2.職務給賃金表'!$K19="","",'2.職務給賃金表'!$K19)</f>
        <v>282500</v>
      </c>
      <c r="BT10" s="307">
        <f t="shared" si="50"/>
        <v>280250</v>
      </c>
      <c r="BU10" s="307">
        <f t="shared" si="51"/>
        <v>278000</v>
      </c>
      <c r="BV10" s="308">
        <f t="shared" si="52"/>
        <v>4500</v>
      </c>
      <c r="BW10" s="309">
        <f t="shared" si="53"/>
        <v>2250</v>
      </c>
      <c r="BX10" s="306">
        <v>4</v>
      </c>
      <c r="BY10" s="307">
        <f t="shared" si="54"/>
        <v>295100</v>
      </c>
      <c r="BZ10" s="307">
        <f t="shared" si="55"/>
        <v>292850</v>
      </c>
      <c r="CA10" s="307">
        <f>IF('2.職務給賃金表'!$L19="","",'2.職務給賃金表'!$L19)</f>
        <v>290600</v>
      </c>
      <c r="CB10" s="307">
        <f t="shared" si="56"/>
        <v>288350</v>
      </c>
      <c r="CC10" s="307">
        <f t="shared" si="57"/>
        <v>286100</v>
      </c>
      <c r="CD10" s="308">
        <f t="shared" si="58"/>
        <v>4500</v>
      </c>
      <c r="CE10" s="309">
        <f t="shared" si="59"/>
        <v>2250</v>
      </c>
      <c r="CF10" s="306">
        <v>4</v>
      </c>
      <c r="CG10" s="307">
        <f t="shared" si="60"/>
        <v>303200</v>
      </c>
      <c r="CH10" s="307">
        <f t="shared" si="61"/>
        <v>300950</v>
      </c>
      <c r="CI10" s="307">
        <f>IF('2.職務給賃金表'!$M19="","",'2.職務給賃金表'!$M19)</f>
        <v>298700</v>
      </c>
      <c r="CJ10" s="307">
        <f t="shared" si="62"/>
        <v>296450</v>
      </c>
      <c r="CK10" s="307">
        <f t="shared" si="63"/>
        <v>294200</v>
      </c>
      <c r="CL10" s="308">
        <f t="shared" si="64"/>
        <v>4500</v>
      </c>
      <c r="CM10" s="309">
        <f t="shared" si="65"/>
        <v>2250</v>
      </c>
      <c r="CN10" s="306">
        <v>4</v>
      </c>
      <c r="CO10" s="307">
        <f t="shared" si="66"/>
        <v>311300</v>
      </c>
      <c r="CP10" s="307">
        <f t="shared" si="67"/>
        <v>309050</v>
      </c>
      <c r="CQ10" s="307">
        <f>IF('2.職務給賃金表'!$N19="","",'2.職務給賃金表'!$N19)</f>
        <v>306800</v>
      </c>
      <c r="CR10" s="307">
        <f t="shared" si="68"/>
        <v>304550</v>
      </c>
      <c r="CS10" s="307">
        <f t="shared" si="69"/>
        <v>302300</v>
      </c>
      <c r="CT10" s="308">
        <f t="shared" si="70"/>
        <v>4500</v>
      </c>
      <c r="CU10" s="309">
        <f t="shared" si="71"/>
        <v>2250</v>
      </c>
      <c r="CV10" s="306">
        <v>4</v>
      </c>
      <c r="CW10" s="307" t="str">
        <f t="shared" si="72"/>
        <v/>
      </c>
      <c r="CX10" s="307" t="str">
        <f t="shared" si="73"/>
        <v/>
      </c>
      <c r="CY10" s="307" t="str">
        <f>IF('2.職務給賃金表'!$O19="","",'2.職務給賃金表'!$O19)</f>
        <v/>
      </c>
      <c r="CZ10" s="307" t="str">
        <f t="shared" si="74"/>
        <v/>
      </c>
      <c r="DA10" s="307" t="str">
        <f t="shared" si="75"/>
        <v/>
      </c>
      <c r="DB10" s="308" t="str">
        <f t="shared" si="76"/>
        <v/>
      </c>
      <c r="DC10" s="309" t="str">
        <f t="shared" si="77"/>
        <v/>
      </c>
      <c r="DE10" s="306">
        <v>4</v>
      </c>
      <c r="DF10" s="307">
        <f t="shared" si="78"/>
        <v>327800</v>
      </c>
      <c r="DG10" s="307">
        <f t="shared" si="79"/>
        <v>324950</v>
      </c>
      <c r="DH10" s="307">
        <f>IF('2.職務給賃金表'!$P19="","",'2.職務給賃金表'!$P19)</f>
        <v>322100</v>
      </c>
      <c r="DI10" s="307">
        <f t="shared" si="80"/>
        <v>319250</v>
      </c>
      <c r="DJ10" s="307">
        <f t="shared" si="81"/>
        <v>316400</v>
      </c>
      <c r="DK10" s="308">
        <f t="shared" si="82"/>
        <v>5700</v>
      </c>
      <c r="DL10" s="309">
        <f t="shared" si="83"/>
        <v>2850</v>
      </c>
      <c r="DM10" s="306">
        <v>4</v>
      </c>
      <c r="DN10" s="307">
        <f t="shared" si="84"/>
        <v>344000</v>
      </c>
      <c r="DO10" s="307">
        <f t="shared" si="85"/>
        <v>341150</v>
      </c>
      <c r="DP10" s="307">
        <f>IF('2.職務給賃金表'!$Q19="","",'2.職務給賃金表'!$Q19)</f>
        <v>338300</v>
      </c>
      <c r="DQ10" s="307">
        <f t="shared" si="86"/>
        <v>335450</v>
      </c>
      <c r="DR10" s="307">
        <f t="shared" si="87"/>
        <v>332600</v>
      </c>
      <c r="DS10" s="308">
        <f t="shared" si="88"/>
        <v>5700</v>
      </c>
      <c r="DT10" s="309">
        <f t="shared" si="89"/>
        <v>2850</v>
      </c>
      <c r="DU10" s="306">
        <v>4</v>
      </c>
      <c r="DV10" s="307">
        <f t="shared" si="90"/>
        <v>360200</v>
      </c>
      <c r="DW10" s="307">
        <f t="shared" si="91"/>
        <v>357350</v>
      </c>
      <c r="DX10" s="307">
        <f>IF('2.職務給賃金表'!$R19="","",'2.職務給賃金表'!$R19)</f>
        <v>354500</v>
      </c>
      <c r="DY10" s="307">
        <f t="shared" si="92"/>
        <v>351650</v>
      </c>
      <c r="DZ10" s="307">
        <f t="shared" si="93"/>
        <v>348800</v>
      </c>
      <c r="EA10" s="308">
        <f t="shared" si="94"/>
        <v>5700</v>
      </c>
      <c r="EB10" s="309">
        <f t="shared" si="95"/>
        <v>2850</v>
      </c>
      <c r="EC10" s="306">
        <v>4</v>
      </c>
      <c r="ED10" s="307">
        <f t="shared" si="96"/>
        <v>376400</v>
      </c>
      <c r="EE10" s="307">
        <f t="shared" si="97"/>
        <v>373550</v>
      </c>
      <c r="EF10" s="307">
        <f>IF('2.職務給賃金表'!$S19="","",'2.職務給賃金表'!$S19)</f>
        <v>370700</v>
      </c>
      <c r="EG10" s="307">
        <f t="shared" si="98"/>
        <v>367850</v>
      </c>
      <c r="EH10" s="307">
        <f t="shared" si="99"/>
        <v>365000</v>
      </c>
      <c r="EI10" s="308">
        <f t="shared" si="100"/>
        <v>5700</v>
      </c>
      <c r="EJ10" s="309">
        <f t="shared" si="101"/>
        <v>2850</v>
      </c>
      <c r="EK10" s="306">
        <v>4</v>
      </c>
      <c r="EL10" s="307" t="str">
        <f t="shared" si="102"/>
        <v/>
      </c>
      <c r="EM10" s="307" t="str">
        <f t="shared" si="103"/>
        <v/>
      </c>
      <c r="EN10" s="307" t="str">
        <f>IF('2.職務給賃金表'!$T19="","",'2.職務給賃金表'!$T19)</f>
        <v/>
      </c>
      <c r="EO10" s="307" t="str">
        <f t="shared" si="104"/>
        <v/>
      </c>
      <c r="EP10" s="307" t="str">
        <f t="shared" si="105"/>
        <v/>
      </c>
      <c r="EQ10" s="308" t="str">
        <f t="shared" si="106"/>
        <v/>
      </c>
      <c r="ER10" s="309" t="str">
        <f t="shared" si="107"/>
        <v/>
      </c>
      <c r="ET10" s="306">
        <v>4</v>
      </c>
      <c r="EU10" s="307">
        <f t="shared" si="108"/>
        <v>430200</v>
      </c>
      <c r="EV10" s="307">
        <f t="shared" si="109"/>
        <v>427300</v>
      </c>
      <c r="EW10" s="307">
        <f>IF('2.職務給賃金表'!$U19="","",'2.職務給賃金表'!$U19)</f>
        <v>424400</v>
      </c>
      <c r="EX10" s="307">
        <f t="shared" si="110"/>
        <v>421500</v>
      </c>
      <c r="EY10" s="307">
        <f t="shared" si="111"/>
        <v>418600</v>
      </c>
      <c r="EZ10" s="308">
        <f t="shared" si="112"/>
        <v>5800</v>
      </c>
      <c r="FA10" s="309">
        <f t="shared" si="113"/>
        <v>2900</v>
      </c>
      <c r="FB10" s="306">
        <v>4</v>
      </c>
      <c r="FC10" s="307">
        <f t="shared" si="114"/>
        <v>447300</v>
      </c>
      <c r="FD10" s="307">
        <f t="shared" si="115"/>
        <v>444400</v>
      </c>
      <c r="FE10" s="307">
        <f>IF('2.職務給賃金表'!$V19="","",'2.職務給賃金表'!$V19)</f>
        <v>441500</v>
      </c>
      <c r="FF10" s="307">
        <f t="shared" si="116"/>
        <v>438600</v>
      </c>
      <c r="FG10" s="307">
        <f t="shared" si="117"/>
        <v>435700</v>
      </c>
      <c r="FH10" s="308">
        <f t="shared" si="118"/>
        <v>5800</v>
      </c>
      <c r="FI10" s="309">
        <f t="shared" si="119"/>
        <v>2900</v>
      </c>
      <c r="FJ10" s="306">
        <v>4</v>
      </c>
      <c r="FK10" s="307">
        <f t="shared" si="120"/>
        <v>463700</v>
      </c>
      <c r="FL10" s="307">
        <f t="shared" si="121"/>
        <v>460800</v>
      </c>
      <c r="FM10" s="307">
        <f>IF('2.職務給賃金表'!$W19="","",'2.職務給賃金表'!$W19)</f>
        <v>457900</v>
      </c>
      <c r="FN10" s="307">
        <f t="shared" si="122"/>
        <v>455000</v>
      </c>
      <c r="FO10" s="307">
        <f t="shared" si="123"/>
        <v>452100</v>
      </c>
      <c r="FP10" s="308">
        <f t="shared" si="124"/>
        <v>5800</v>
      </c>
      <c r="FQ10" s="309">
        <f t="shared" si="125"/>
        <v>2900</v>
      </c>
      <c r="FR10" s="306">
        <v>4</v>
      </c>
      <c r="FS10" s="307">
        <f t="shared" si="126"/>
        <v>480100</v>
      </c>
      <c r="FT10" s="307">
        <f t="shared" si="127"/>
        <v>477200</v>
      </c>
      <c r="FU10" s="307">
        <f>IF('2.職務給賃金表'!$X19="","",'2.職務給賃金表'!$X19)</f>
        <v>474300</v>
      </c>
      <c r="FV10" s="307">
        <f t="shared" si="128"/>
        <v>471400</v>
      </c>
      <c r="FW10" s="307">
        <f t="shared" si="129"/>
        <v>468500</v>
      </c>
      <c r="FX10" s="308">
        <f t="shared" si="130"/>
        <v>5800</v>
      </c>
      <c r="FY10" s="309">
        <f t="shared" si="131"/>
        <v>2900</v>
      </c>
      <c r="FZ10" s="306">
        <v>4</v>
      </c>
      <c r="GA10" s="307" t="str">
        <f t="shared" si="132"/>
        <v/>
      </c>
      <c r="GB10" s="307" t="str">
        <f t="shared" si="133"/>
        <v/>
      </c>
      <c r="GC10" s="307" t="str">
        <f>IF('2.職務給賃金表'!$Y19="","",'2.職務給賃金表'!$Y19)</f>
        <v/>
      </c>
      <c r="GD10" s="307" t="str">
        <f t="shared" si="134"/>
        <v/>
      </c>
      <c r="GE10" s="307" t="str">
        <f t="shared" si="135"/>
        <v/>
      </c>
      <c r="GF10" s="308" t="str">
        <f t="shared" si="136"/>
        <v/>
      </c>
      <c r="GG10" s="309" t="str">
        <f t="shared" si="137"/>
        <v/>
      </c>
      <c r="GI10" s="306">
        <v>4</v>
      </c>
      <c r="GJ10" s="307">
        <f t="shared" si="138"/>
        <v>544400</v>
      </c>
      <c r="GK10" s="307">
        <f t="shared" si="139"/>
        <v>541350</v>
      </c>
      <c r="GL10" s="307">
        <f>IF('2.職務給賃金表'!$Z19="","",'2.職務給賃金表'!$Z19)</f>
        <v>538300</v>
      </c>
      <c r="GM10" s="307">
        <f t="shared" si="140"/>
        <v>535250</v>
      </c>
      <c r="GN10" s="307">
        <f t="shared" si="141"/>
        <v>532200</v>
      </c>
      <c r="GO10" s="308">
        <f t="shared" si="142"/>
        <v>6100</v>
      </c>
      <c r="GP10" s="309">
        <f t="shared" si="143"/>
        <v>3050</v>
      </c>
      <c r="GQ10" s="306">
        <v>4</v>
      </c>
      <c r="GR10" s="307">
        <f t="shared" si="144"/>
        <v>562400</v>
      </c>
      <c r="GS10" s="307">
        <f t="shared" si="145"/>
        <v>559350</v>
      </c>
      <c r="GT10" s="307">
        <f>IF('2.職務給賃金表'!$AA19="","",'2.職務給賃金表'!$AA19)</f>
        <v>556300</v>
      </c>
      <c r="GU10" s="307">
        <f t="shared" si="146"/>
        <v>553250</v>
      </c>
      <c r="GV10" s="307">
        <f t="shared" si="147"/>
        <v>550200</v>
      </c>
      <c r="GW10" s="308">
        <f t="shared" si="148"/>
        <v>6100</v>
      </c>
      <c r="GX10" s="309">
        <f t="shared" si="149"/>
        <v>3050</v>
      </c>
      <c r="GY10" s="306">
        <v>4</v>
      </c>
      <c r="GZ10" s="307">
        <f t="shared" si="150"/>
        <v>580400</v>
      </c>
      <c r="HA10" s="307">
        <f t="shared" si="151"/>
        <v>577350</v>
      </c>
      <c r="HB10" s="307">
        <f>IF('2.職務給賃金表'!$AB19="","",'2.職務給賃金表'!$AB19)</f>
        <v>574300</v>
      </c>
      <c r="HC10" s="307">
        <f t="shared" si="152"/>
        <v>571250</v>
      </c>
      <c r="HD10" s="307">
        <f t="shared" si="153"/>
        <v>568200</v>
      </c>
      <c r="HE10" s="308">
        <f t="shared" si="154"/>
        <v>6100</v>
      </c>
      <c r="HF10" s="309">
        <f t="shared" si="155"/>
        <v>3050</v>
      </c>
      <c r="HG10" s="306">
        <v>4</v>
      </c>
      <c r="HH10" s="307" t="str">
        <f t="shared" si="156"/>
        <v/>
      </c>
      <c r="HI10" s="307" t="str">
        <f t="shared" si="157"/>
        <v/>
      </c>
      <c r="HJ10" s="307" t="str">
        <f>IF('2.職務給賃金表'!$AC19="","",'2.職務給賃金表'!$AC19)</f>
        <v/>
      </c>
      <c r="HK10" s="307" t="str">
        <f t="shared" si="158"/>
        <v/>
      </c>
      <c r="HL10" s="307" t="str">
        <f t="shared" si="159"/>
        <v/>
      </c>
      <c r="HM10" s="308" t="str">
        <f t="shared" si="160"/>
        <v/>
      </c>
      <c r="HN10" s="309" t="str">
        <f t="shared" si="161"/>
        <v/>
      </c>
      <c r="HO10" s="306">
        <v>4</v>
      </c>
      <c r="HP10" s="307" t="str">
        <f t="shared" si="162"/>
        <v/>
      </c>
      <c r="HQ10" s="307" t="str">
        <f t="shared" si="163"/>
        <v/>
      </c>
      <c r="HR10" s="307" t="str">
        <f>IF('2.職務給賃金表'!$AD19="","",'2.職務給賃金表'!$AD19)</f>
        <v/>
      </c>
      <c r="HS10" s="307" t="str">
        <f t="shared" si="164"/>
        <v/>
      </c>
      <c r="HT10" s="307" t="str">
        <f t="shared" si="165"/>
        <v/>
      </c>
      <c r="HU10" s="308" t="str">
        <f t="shared" si="166"/>
        <v/>
      </c>
      <c r="HV10" s="309" t="str">
        <f t="shared" si="167"/>
        <v/>
      </c>
    </row>
    <row r="11" spans="2:230" x14ac:dyDescent="0.2">
      <c r="B11" s="306">
        <v>5</v>
      </c>
      <c r="C11" s="307">
        <f t="shared" si="0"/>
        <v>219900</v>
      </c>
      <c r="D11" s="307">
        <f t="shared" si="1"/>
        <v>216750</v>
      </c>
      <c r="E11" s="307">
        <f>IF('2.職務給賃金表'!$C20="","",'2.職務給賃金表'!$C20)</f>
        <v>213600</v>
      </c>
      <c r="F11" s="307">
        <f t="shared" si="2"/>
        <v>210450</v>
      </c>
      <c r="G11" s="307">
        <f t="shared" si="3"/>
        <v>207300</v>
      </c>
      <c r="H11" s="308">
        <f t="shared" si="4"/>
        <v>6300</v>
      </c>
      <c r="I11" s="309">
        <f t="shared" si="5"/>
        <v>3150</v>
      </c>
      <c r="J11" s="306">
        <v>5</v>
      </c>
      <c r="K11" s="307">
        <f t="shared" si="6"/>
        <v>230800</v>
      </c>
      <c r="L11" s="307">
        <f t="shared" si="7"/>
        <v>227650</v>
      </c>
      <c r="M11" s="307">
        <f>IF('2.職務給賃金表'!$D20="","",'2.職務給賃金表'!$D20)</f>
        <v>224500</v>
      </c>
      <c r="N11" s="307">
        <f t="shared" si="8"/>
        <v>221350</v>
      </c>
      <c r="O11" s="307">
        <f t="shared" si="9"/>
        <v>218200</v>
      </c>
      <c r="P11" s="308">
        <f t="shared" si="10"/>
        <v>6300</v>
      </c>
      <c r="Q11" s="309">
        <f t="shared" si="11"/>
        <v>3150</v>
      </c>
      <c r="R11" s="306">
        <v>5</v>
      </c>
      <c r="S11" s="307">
        <f t="shared" si="12"/>
        <v>241700</v>
      </c>
      <c r="T11" s="307">
        <f t="shared" si="13"/>
        <v>238550</v>
      </c>
      <c r="U11" s="307">
        <f>IF('2.職務給賃金表'!$E20="","",'2.職務給賃金表'!$E20)</f>
        <v>235400</v>
      </c>
      <c r="V11" s="307">
        <f t="shared" si="14"/>
        <v>232250</v>
      </c>
      <c r="W11" s="307">
        <f t="shared" si="15"/>
        <v>229100</v>
      </c>
      <c r="X11" s="308">
        <f t="shared" si="16"/>
        <v>6300</v>
      </c>
      <c r="Y11" s="309">
        <f t="shared" si="17"/>
        <v>3150</v>
      </c>
      <c r="Z11" s="306">
        <v>5</v>
      </c>
      <c r="AA11" s="307">
        <f t="shared" si="18"/>
        <v>252600</v>
      </c>
      <c r="AB11" s="307">
        <f t="shared" si="19"/>
        <v>249450</v>
      </c>
      <c r="AC11" s="307">
        <f>IF('2.職務給賃金表'!$F20="","",'2.職務給賃金表'!$F20)</f>
        <v>246300</v>
      </c>
      <c r="AD11" s="307">
        <f t="shared" si="20"/>
        <v>243150</v>
      </c>
      <c r="AE11" s="307">
        <f t="shared" si="21"/>
        <v>240000</v>
      </c>
      <c r="AF11" s="308">
        <f t="shared" si="22"/>
        <v>6300</v>
      </c>
      <c r="AG11" s="309">
        <f t="shared" si="23"/>
        <v>3150</v>
      </c>
      <c r="AI11" s="306">
        <v>5</v>
      </c>
      <c r="AJ11" s="307">
        <f t="shared" si="24"/>
        <v>256100</v>
      </c>
      <c r="AK11" s="307">
        <f t="shared" si="25"/>
        <v>253900</v>
      </c>
      <c r="AL11" s="307">
        <f>IF('2.職務給賃金表'!$G20="","",'2.職務給賃金表'!$G20)</f>
        <v>251700</v>
      </c>
      <c r="AM11" s="307">
        <f t="shared" si="26"/>
        <v>249500</v>
      </c>
      <c r="AN11" s="307">
        <f t="shared" si="27"/>
        <v>247300</v>
      </c>
      <c r="AO11" s="308">
        <f t="shared" si="28"/>
        <v>4400</v>
      </c>
      <c r="AP11" s="309">
        <f t="shared" si="29"/>
        <v>2200</v>
      </c>
      <c r="AQ11" s="306">
        <v>5</v>
      </c>
      <c r="AR11" s="307">
        <f t="shared" si="30"/>
        <v>264000</v>
      </c>
      <c r="AS11" s="307">
        <f t="shared" si="31"/>
        <v>261800</v>
      </c>
      <c r="AT11" s="307">
        <f>IF('2.職務給賃金表'!$H20="","",'2.職務給賃金表'!$H20)</f>
        <v>259600</v>
      </c>
      <c r="AU11" s="307">
        <f t="shared" si="32"/>
        <v>257400</v>
      </c>
      <c r="AV11" s="307">
        <f t="shared" si="33"/>
        <v>255200</v>
      </c>
      <c r="AW11" s="308">
        <f t="shared" si="34"/>
        <v>4400</v>
      </c>
      <c r="AX11" s="309">
        <f t="shared" si="35"/>
        <v>2200</v>
      </c>
      <c r="AY11" s="306">
        <v>5</v>
      </c>
      <c r="AZ11" s="307">
        <f t="shared" si="36"/>
        <v>271900</v>
      </c>
      <c r="BA11" s="307">
        <f t="shared" si="37"/>
        <v>269700</v>
      </c>
      <c r="BB11" s="307">
        <f>IF('2.職務給賃金表'!$I20="","",'2.職務給賃金表'!$I20)</f>
        <v>267500</v>
      </c>
      <c r="BC11" s="307">
        <f t="shared" si="38"/>
        <v>265300</v>
      </c>
      <c r="BD11" s="307">
        <f t="shared" si="39"/>
        <v>263100</v>
      </c>
      <c r="BE11" s="308">
        <f t="shared" si="40"/>
        <v>4400</v>
      </c>
      <c r="BF11" s="309">
        <f t="shared" si="41"/>
        <v>2200</v>
      </c>
      <c r="BG11" s="306">
        <v>5</v>
      </c>
      <c r="BH11" s="307">
        <f t="shared" si="42"/>
        <v>279800</v>
      </c>
      <c r="BI11" s="307">
        <f t="shared" si="43"/>
        <v>277600</v>
      </c>
      <c r="BJ11" s="307">
        <f>IF('2.職務給賃金表'!$J20="","",'2.職務給賃金表'!$J20)</f>
        <v>275400</v>
      </c>
      <c r="BK11" s="307">
        <f t="shared" si="44"/>
        <v>273200</v>
      </c>
      <c r="BL11" s="307">
        <f t="shared" si="45"/>
        <v>271000</v>
      </c>
      <c r="BM11" s="308">
        <f t="shared" si="46"/>
        <v>4400</v>
      </c>
      <c r="BN11" s="309">
        <f t="shared" si="47"/>
        <v>2200</v>
      </c>
      <c r="BP11" s="306">
        <v>5</v>
      </c>
      <c r="BQ11" s="307">
        <f t="shared" si="48"/>
        <v>291500</v>
      </c>
      <c r="BR11" s="307">
        <f t="shared" si="49"/>
        <v>289250</v>
      </c>
      <c r="BS11" s="307">
        <f>IF('2.職務給賃金表'!$K20="","",'2.職務給賃金表'!$K20)</f>
        <v>287000</v>
      </c>
      <c r="BT11" s="307">
        <f t="shared" si="50"/>
        <v>284750</v>
      </c>
      <c r="BU11" s="307">
        <f t="shared" si="51"/>
        <v>282500</v>
      </c>
      <c r="BV11" s="308">
        <f t="shared" si="52"/>
        <v>4500</v>
      </c>
      <c r="BW11" s="309">
        <f t="shared" si="53"/>
        <v>2250</v>
      </c>
      <c r="BX11" s="306">
        <v>5</v>
      </c>
      <c r="BY11" s="307">
        <f t="shared" si="54"/>
        <v>299600</v>
      </c>
      <c r="BZ11" s="307">
        <f t="shared" si="55"/>
        <v>297350</v>
      </c>
      <c r="CA11" s="307">
        <f>IF('2.職務給賃金表'!$L20="","",'2.職務給賃金表'!$L20)</f>
        <v>295100</v>
      </c>
      <c r="CB11" s="307">
        <f t="shared" si="56"/>
        <v>292850</v>
      </c>
      <c r="CC11" s="307">
        <f t="shared" si="57"/>
        <v>290600</v>
      </c>
      <c r="CD11" s="308">
        <f>IF(CA11="","",CA11-CA10)</f>
        <v>4500</v>
      </c>
      <c r="CE11" s="309">
        <f t="shared" si="59"/>
        <v>2250</v>
      </c>
      <c r="CF11" s="306">
        <v>5</v>
      </c>
      <c r="CG11" s="307">
        <f t="shared" si="60"/>
        <v>307700</v>
      </c>
      <c r="CH11" s="307">
        <f t="shared" si="61"/>
        <v>305450</v>
      </c>
      <c r="CI11" s="307">
        <f>IF('2.職務給賃金表'!$M20="","",'2.職務給賃金表'!$M20)</f>
        <v>303200</v>
      </c>
      <c r="CJ11" s="307">
        <f t="shared" si="62"/>
        <v>300950</v>
      </c>
      <c r="CK11" s="307">
        <f t="shared" si="63"/>
        <v>298700</v>
      </c>
      <c r="CL11" s="308">
        <f t="shared" si="64"/>
        <v>4500</v>
      </c>
      <c r="CM11" s="309">
        <f t="shared" si="65"/>
        <v>2250</v>
      </c>
      <c r="CN11" s="306">
        <v>5</v>
      </c>
      <c r="CO11" s="307">
        <f t="shared" si="66"/>
        <v>315800</v>
      </c>
      <c r="CP11" s="307">
        <f t="shared" si="67"/>
        <v>313550</v>
      </c>
      <c r="CQ11" s="307">
        <f>IF('2.職務給賃金表'!$N20="","",'2.職務給賃金表'!$N20)</f>
        <v>311300</v>
      </c>
      <c r="CR11" s="307">
        <f t="shared" si="68"/>
        <v>309050</v>
      </c>
      <c r="CS11" s="307">
        <f t="shared" si="69"/>
        <v>306800</v>
      </c>
      <c r="CT11" s="308">
        <f t="shared" si="70"/>
        <v>4500</v>
      </c>
      <c r="CU11" s="309">
        <f t="shared" si="71"/>
        <v>2250</v>
      </c>
      <c r="CV11" s="306">
        <v>5</v>
      </c>
      <c r="CW11" s="307" t="str">
        <f t="shared" si="72"/>
        <v/>
      </c>
      <c r="CX11" s="307" t="str">
        <f t="shared" si="73"/>
        <v/>
      </c>
      <c r="CY11" s="307" t="str">
        <f>IF('2.職務給賃金表'!$O20="","",'2.職務給賃金表'!$O20)</f>
        <v/>
      </c>
      <c r="CZ11" s="307" t="str">
        <f t="shared" si="74"/>
        <v/>
      </c>
      <c r="DA11" s="307" t="str">
        <f t="shared" si="75"/>
        <v/>
      </c>
      <c r="DB11" s="308" t="str">
        <f t="shared" si="76"/>
        <v/>
      </c>
      <c r="DC11" s="309" t="str">
        <f t="shared" si="77"/>
        <v/>
      </c>
      <c r="DE11" s="306">
        <v>5</v>
      </c>
      <c r="DF11" s="307">
        <f t="shared" si="78"/>
        <v>333500</v>
      </c>
      <c r="DG11" s="307">
        <f t="shared" si="79"/>
        <v>330650</v>
      </c>
      <c r="DH11" s="307">
        <f>IF('2.職務給賃金表'!$P20="","",'2.職務給賃金表'!$P20)</f>
        <v>327800</v>
      </c>
      <c r="DI11" s="307">
        <f t="shared" si="80"/>
        <v>324950</v>
      </c>
      <c r="DJ11" s="307">
        <f t="shared" si="81"/>
        <v>322100</v>
      </c>
      <c r="DK11" s="308">
        <f t="shared" si="82"/>
        <v>5700</v>
      </c>
      <c r="DL11" s="309">
        <f t="shared" si="83"/>
        <v>2850</v>
      </c>
      <c r="DM11" s="306">
        <v>5</v>
      </c>
      <c r="DN11" s="307">
        <f t="shared" si="84"/>
        <v>349700</v>
      </c>
      <c r="DO11" s="307">
        <f t="shared" si="85"/>
        <v>346850</v>
      </c>
      <c r="DP11" s="307">
        <f>IF('2.職務給賃金表'!$Q20="","",'2.職務給賃金表'!$Q20)</f>
        <v>344000</v>
      </c>
      <c r="DQ11" s="307">
        <f t="shared" si="86"/>
        <v>341150</v>
      </c>
      <c r="DR11" s="307">
        <f t="shared" si="87"/>
        <v>338300</v>
      </c>
      <c r="DS11" s="308">
        <f t="shared" si="88"/>
        <v>5700</v>
      </c>
      <c r="DT11" s="309">
        <f t="shared" si="89"/>
        <v>2850</v>
      </c>
      <c r="DU11" s="306">
        <v>5</v>
      </c>
      <c r="DV11" s="307">
        <f t="shared" si="90"/>
        <v>365900</v>
      </c>
      <c r="DW11" s="307">
        <f t="shared" si="91"/>
        <v>363050</v>
      </c>
      <c r="DX11" s="307">
        <f>IF('2.職務給賃金表'!$R20="","",'2.職務給賃金表'!$R20)</f>
        <v>360200</v>
      </c>
      <c r="DY11" s="307">
        <f t="shared" si="92"/>
        <v>357350</v>
      </c>
      <c r="DZ11" s="307">
        <f t="shared" si="93"/>
        <v>354500</v>
      </c>
      <c r="EA11" s="308">
        <f t="shared" si="94"/>
        <v>5700</v>
      </c>
      <c r="EB11" s="309">
        <f t="shared" si="95"/>
        <v>2850</v>
      </c>
      <c r="EC11" s="306">
        <v>5</v>
      </c>
      <c r="ED11" s="307">
        <f t="shared" si="96"/>
        <v>382100</v>
      </c>
      <c r="EE11" s="307">
        <f t="shared" si="97"/>
        <v>379250</v>
      </c>
      <c r="EF11" s="307">
        <f>IF('2.職務給賃金表'!$S20="","",'2.職務給賃金表'!$S20)</f>
        <v>376400</v>
      </c>
      <c r="EG11" s="307">
        <f t="shared" si="98"/>
        <v>373550</v>
      </c>
      <c r="EH11" s="307">
        <f t="shared" si="99"/>
        <v>370700</v>
      </c>
      <c r="EI11" s="308">
        <f t="shared" si="100"/>
        <v>5700</v>
      </c>
      <c r="EJ11" s="309">
        <f t="shared" si="101"/>
        <v>2850</v>
      </c>
      <c r="EK11" s="306">
        <v>5</v>
      </c>
      <c r="EL11" s="307" t="str">
        <f t="shared" si="102"/>
        <v/>
      </c>
      <c r="EM11" s="307" t="str">
        <f t="shared" si="103"/>
        <v/>
      </c>
      <c r="EN11" s="307" t="str">
        <f>IF('2.職務給賃金表'!$T20="","",'2.職務給賃金表'!$T20)</f>
        <v/>
      </c>
      <c r="EO11" s="307" t="str">
        <f t="shared" si="104"/>
        <v/>
      </c>
      <c r="EP11" s="307" t="str">
        <f t="shared" si="105"/>
        <v/>
      </c>
      <c r="EQ11" s="308" t="str">
        <f t="shared" si="106"/>
        <v/>
      </c>
      <c r="ER11" s="309" t="str">
        <f t="shared" si="107"/>
        <v/>
      </c>
      <c r="ET11" s="306">
        <v>5</v>
      </c>
      <c r="EU11" s="307">
        <f t="shared" si="108"/>
        <v>436000</v>
      </c>
      <c r="EV11" s="307">
        <f t="shared" si="109"/>
        <v>433100</v>
      </c>
      <c r="EW11" s="307">
        <f>IF('2.職務給賃金表'!$U20="","",'2.職務給賃金表'!$U20)</f>
        <v>430200</v>
      </c>
      <c r="EX11" s="307">
        <f t="shared" si="110"/>
        <v>427300</v>
      </c>
      <c r="EY11" s="307">
        <f t="shared" si="111"/>
        <v>424400</v>
      </c>
      <c r="EZ11" s="308">
        <f t="shared" si="112"/>
        <v>5800</v>
      </c>
      <c r="FA11" s="309">
        <f t="shared" si="113"/>
        <v>2900</v>
      </c>
      <c r="FB11" s="306">
        <v>5</v>
      </c>
      <c r="FC11" s="307">
        <f t="shared" si="114"/>
        <v>453100</v>
      </c>
      <c r="FD11" s="307">
        <f t="shared" si="115"/>
        <v>450200</v>
      </c>
      <c r="FE11" s="307">
        <f>IF('2.職務給賃金表'!$V20="","",'2.職務給賃金表'!$V20)</f>
        <v>447300</v>
      </c>
      <c r="FF11" s="307">
        <f t="shared" si="116"/>
        <v>444400</v>
      </c>
      <c r="FG11" s="307">
        <f t="shared" si="117"/>
        <v>441500</v>
      </c>
      <c r="FH11" s="308">
        <f t="shared" si="118"/>
        <v>5800</v>
      </c>
      <c r="FI11" s="309">
        <f t="shared" si="119"/>
        <v>2900</v>
      </c>
      <c r="FJ11" s="306">
        <v>5</v>
      </c>
      <c r="FK11" s="307">
        <f t="shared" si="120"/>
        <v>469500</v>
      </c>
      <c r="FL11" s="307">
        <f t="shared" si="121"/>
        <v>466600</v>
      </c>
      <c r="FM11" s="307">
        <f>IF('2.職務給賃金表'!$W20="","",'2.職務給賃金表'!$W20)</f>
        <v>463700</v>
      </c>
      <c r="FN11" s="307">
        <f t="shared" si="122"/>
        <v>460800</v>
      </c>
      <c r="FO11" s="307">
        <f t="shared" si="123"/>
        <v>457900</v>
      </c>
      <c r="FP11" s="308">
        <f t="shared" si="124"/>
        <v>5800</v>
      </c>
      <c r="FQ11" s="309">
        <f t="shared" si="125"/>
        <v>2900</v>
      </c>
      <c r="FR11" s="306">
        <v>5</v>
      </c>
      <c r="FS11" s="307">
        <f t="shared" si="126"/>
        <v>485900</v>
      </c>
      <c r="FT11" s="307">
        <f t="shared" si="127"/>
        <v>483000</v>
      </c>
      <c r="FU11" s="307">
        <f>IF('2.職務給賃金表'!$X20="","",'2.職務給賃金表'!$X20)</f>
        <v>480100</v>
      </c>
      <c r="FV11" s="307">
        <f t="shared" si="128"/>
        <v>477200</v>
      </c>
      <c r="FW11" s="307">
        <f t="shared" si="129"/>
        <v>474300</v>
      </c>
      <c r="FX11" s="308">
        <f t="shared" si="130"/>
        <v>5800</v>
      </c>
      <c r="FY11" s="309">
        <f t="shared" si="131"/>
        <v>2900</v>
      </c>
      <c r="FZ11" s="306">
        <v>5</v>
      </c>
      <c r="GA11" s="307" t="str">
        <f t="shared" si="132"/>
        <v/>
      </c>
      <c r="GB11" s="307" t="str">
        <f t="shared" si="133"/>
        <v/>
      </c>
      <c r="GC11" s="307" t="str">
        <f>IF('2.職務給賃金表'!$Y20="","",'2.職務給賃金表'!$Y20)</f>
        <v/>
      </c>
      <c r="GD11" s="307" t="str">
        <f t="shared" si="134"/>
        <v/>
      </c>
      <c r="GE11" s="307" t="str">
        <f t="shared" si="135"/>
        <v/>
      </c>
      <c r="GF11" s="308" t="str">
        <f t="shared" si="136"/>
        <v/>
      </c>
      <c r="GG11" s="309" t="str">
        <f t="shared" si="137"/>
        <v/>
      </c>
      <c r="GI11" s="306">
        <v>5</v>
      </c>
      <c r="GJ11" s="307">
        <f t="shared" si="138"/>
        <v>550500</v>
      </c>
      <c r="GK11" s="307">
        <f t="shared" si="139"/>
        <v>547450</v>
      </c>
      <c r="GL11" s="307">
        <f>IF('2.職務給賃金表'!$Z20="","",'2.職務給賃金表'!$Z20)</f>
        <v>544400</v>
      </c>
      <c r="GM11" s="307">
        <f t="shared" si="140"/>
        <v>541350</v>
      </c>
      <c r="GN11" s="307">
        <f t="shared" si="141"/>
        <v>538300</v>
      </c>
      <c r="GO11" s="308">
        <f t="shared" si="142"/>
        <v>6100</v>
      </c>
      <c r="GP11" s="309">
        <f t="shared" si="143"/>
        <v>3050</v>
      </c>
      <c r="GQ11" s="306">
        <v>5</v>
      </c>
      <c r="GR11" s="307">
        <f t="shared" si="144"/>
        <v>568500</v>
      </c>
      <c r="GS11" s="307">
        <f t="shared" si="145"/>
        <v>565450</v>
      </c>
      <c r="GT11" s="307">
        <f>IF('2.職務給賃金表'!$AA20="","",'2.職務給賃金表'!$AA20)</f>
        <v>562400</v>
      </c>
      <c r="GU11" s="307">
        <f t="shared" si="146"/>
        <v>559350</v>
      </c>
      <c r="GV11" s="307">
        <f t="shared" si="147"/>
        <v>556300</v>
      </c>
      <c r="GW11" s="308">
        <f t="shared" si="148"/>
        <v>6100</v>
      </c>
      <c r="GX11" s="309">
        <f t="shared" si="149"/>
        <v>3050</v>
      </c>
      <c r="GY11" s="306">
        <v>5</v>
      </c>
      <c r="GZ11" s="307">
        <f t="shared" si="150"/>
        <v>586500</v>
      </c>
      <c r="HA11" s="307">
        <f t="shared" si="151"/>
        <v>583450</v>
      </c>
      <c r="HB11" s="307">
        <f>IF('2.職務給賃金表'!$AB20="","",'2.職務給賃金表'!$AB20)</f>
        <v>580400</v>
      </c>
      <c r="HC11" s="307">
        <f t="shared" si="152"/>
        <v>577350</v>
      </c>
      <c r="HD11" s="307">
        <f t="shared" si="153"/>
        <v>574300</v>
      </c>
      <c r="HE11" s="308">
        <f t="shared" si="154"/>
        <v>6100</v>
      </c>
      <c r="HF11" s="309">
        <f t="shared" si="155"/>
        <v>3050</v>
      </c>
      <c r="HG11" s="306">
        <v>5</v>
      </c>
      <c r="HH11" s="307" t="str">
        <f t="shared" si="156"/>
        <v/>
      </c>
      <c r="HI11" s="307" t="str">
        <f t="shared" si="157"/>
        <v/>
      </c>
      <c r="HJ11" s="307" t="str">
        <f>IF('2.職務給賃金表'!$AC20="","",'2.職務給賃金表'!$AC20)</f>
        <v/>
      </c>
      <c r="HK11" s="307" t="str">
        <f t="shared" si="158"/>
        <v/>
      </c>
      <c r="HL11" s="307" t="str">
        <f t="shared" si="159"/>
        <v/>
      </c>
      <c r="HM11" s="308" t="str">
        <f t="shared" si="160"/>
        <v/>
      </c>
      <c r="HN11" s="309" t="str">
        <f t="shared" si="161"/>
        <v/>
      </c>
      <c r="HO11" s="306">
        <v>5</v>
      </c>
      <c r="HP11" s="307" t="str">
        <f t="shared" si="162"/>
        <v/>
      </c>
      <c r="HQ11" s="307" t="str">
        <f t="shared" si="163"/>
        <v/>
      </c>
      <c r="HR11" s="307" t="str">
        <f>IF('2.職務給賃金表'!$AD20="","",'2.職務給賃金表'!$AD20)</f>
        <v/>
      </c>
      <c r="HS11" s="307" t="str">
        <f t="shared" si="164"/>
        <v/>
      </c>
      <c r="HT11" s="307" t="str">
        <f t="shared" si="165"/>
        <v/>
      </c>
      <c r="HU11" s="308" t="str">
        <f t="shared" si="166"/>
        <v/>
      </c>
      <c r="HV11" s="309" t="str">
        <f t="shared" si="167"/>
        <v/>
      </c>
    </row>
    <row r="12" spans="2:230" x14ac:dyDescent="0.2">
      <c r="B12" s="306">
        <v>6</v>
      </c>
      <c r="C12" s="307">
        <f t="shared" si="0"/>
        <v>226200</v>
      </c>
      <c r="D12" s="307">
        <f t="shared" si="1"/>
        <v>223050</v>
      </c>
      <c r="E12" s="307">
        <f>IF('2.職務給賃金表'!$C21="","",'2.職務給賃金表'!$C21)</f>
        <v>219900</v>
      </c>
      <c r="F12" s="307">
        <f t="shared" si="2"/>
        <v>216750</v>
      </c>
      <c r="G12" s="307">
        <f t="shared" si="3"/>
        <v>213600</v>
      </c>
      <c r="H12" s="308">
        <f t="shared" si="4"/>
        <v>6300</v>
      </c>
      <c r="I12" s="309">
        <f t="shared" si="5"/>
        <v>3150</v>
      </c>
      <c r="J12" s="306">
        <v>6</v>
      </c>
      <c r="K12" s="307">
        <f t="shared" si="6"/>
        <v>237100</v>
      </c>
      <c r="L12" s="307">
        <f t="shared" si="7"/>
        <v>233950</v>
      </c>
      <c r="M12" s="307">
        <f>IF('2.職務給賃金表'!$D21="","",'2.職務給賃金表'!$D21)</f>
        <v>230800</v>
      </c>
      <c r="N12" s="307">
        <f t="shared" si="8"/>
        <v>227650</v>
      </c>
      <c r="O12" s="307">
        <f t="shared" si="9"/>
        <v>224500</v>
      </c>
      <c r="P12" s="308">
        <f t="shared" si="10"/>
        <v>6300</v>
      </c>
      <c r="Q12" s="309">
        <f t="shared" si="11"/>
        <v>3150</v>
      </c>
      <c r="R12" s="306">
        <v>6</v>
      </c>
      <c r="S12" s="307">
        <f t="shared" si="12"/>
        <v>248000</v>
      </c>
      <c r="T12" s="307">
        <f t="shared" si="13"/>
        <v>244850</v>
      </c>
      <c r="U12" s="307">
        <f>IF('2.職務給賃金表'!$E21="","",'2.職務給賃金表'!$E21)</f>
        <v>241700</v>
      </c>
      <c r="V12" s="307">
        <f t="shared" si="14"/>
        <v>238550</v>
      </c>
      <c r="W12" s="307">
        <f t="shared" si="15"/>
        <v>235400</v>
      </c>
      <c r="X12" s="308">
        <f t="shared" si="16"/>
        <v>6300</v>
      </c>
      <c r="Y12" s="309">
        <f t="shared" si="17"/>
        <v>3150</v>
      </c>
      <c r="Z12" s="306">
        <v>6</v>
      </c>
      <c r="AA12" s="307">
        <f t="shared" si="18"/>
        <v>258900</v>
      </c>
      <c r="AB12" s="307">
        <f t="shared" si="19"/>
        <v>255750</v>
      </c>
      <c r="AC12" s="307">
        <f>IF('2.職務給賃金表'!$F21="","",'2.職務給賃金表'!$F21)</f>
        <v>252600</v>
      </c>
      <c r="AD12" s="307">
        <f t="shared" si="20"/>
        <v>249450</v>
      </c>
      <c r="AE12" s="307">
        <f t="shared" si="21"/>
        <v>246300</v>
      </c>
      <c r="AF12" s="308">
        <f t="shared" si="22"/>
        <v>6300</v>
      </c>
      <c r="AG12" s="309">
        <f t="shared" si="23"/>
        <v>3150</v>
      </c>
      <c r="AI12" s="306">
        <v>6</v>
      </c>
      <c r="AJ12" s="307">
        <f t="shared" si="24"/>
        <v>260500</v>
      </c>
      <c r="AK12" s="307">
        <f t="shared" si="25"/>
        <v>258300</v>
      </c>
      <c r="AL12" s="307">
        <f>IF('2.職務給賃金表'!$G21="","",'2.職務給賃金表'!$G21)</f>
        <v>256100</v>
      </c>
      <c r="AM12" s="307">
        <f t="shared" si="26"/>
        <v>253900</v>
      </c>
      <c r="AN12" s="307">
        <f t="shared" si="27"/>
        <v>251700</v>
      </c>
      <c r="AO12" s="308">
        <f t="shared" si="28"/>
        <v>4400</v>
      </c>
      <c r="AP12" s="309">
        <f t="shared" si="29"/>
        <v>2200</v>
      </c>
      <c r="AQ12" s="306">
        <v>6</v>
      </c>
      <c r="AR12" s="307">
        <f t="shared" si="30"/>
        <v>268400</v>
      </c>
      <c r="AS12" s="307">
        <f t="shared" si="31"/>
        <v>266200</v>
      </c>
      <c r="AT12" s="307">
        <f>IF('2.職務給賃金表'!$H21="","",'2.職務給賃金表'!$H21)</f>
        <v>264000</v>
      </c>
      <c r="AU12" s="307">
        <f t="shared" si="32"/>
        <v>261800</v>
      </c>
      <c r="AV12" s="307">
        <f t="shared" si="33"/>
        <v>259600</v>
      </c>
      <c r="AW12" s="308">
        <f t="shared" si="34"/>
        <v>4400</v>
      </c>
      <c r="AX12" s="309">
        <f t="shared" si="35"/>
        <v>2200</v>
      </c>
      <c r="AY12" s="306">
        <v>6</v>
      </c>
      <c r="AZ12" s="307">
        <f t="shared" si="36"/>
        <v>276300</v>
      </c>
      <c r="BA12" s="307">
        <f t="shared" si="37"/>
        <v>274100</v>
      </c>
      <c r="BB12" s="307">
        <f>IF('2.職務給賃金表'!$I21="","",'2.職務給賃金表'!$I21)</f>
        <v>271900</v>
      </c>
      <c r="BC12" s="307">
        <f t="shared" si="38"/>
        <v>269700</v>
      </c>
      <c r="BD12" s="307">
        <f t="shared" si="39"/>
        <v>267500</v>
      </c>
      <c r="BE12" s="308">
        <f t="shared" si="40"/>
        <v>4400</v>
      </c>
      <c r="BF12" s="309">
        <f t="shared" si="41"/>
        <v>2200</v>
      </c>
      <c r="BG12" s="306">
        <v>6</v>
      </c>
      <c r="BH12" s="307">
        <f t="shared" si="42"/>
        <v>284200</v>
      </c>
      <c r="BI12" s="307">
        <f t="shared" si="43"/>
        <v>282000</v>
      </c>
      <c r="BJ12" s="307">
        <f>IF('2.職務給賃金表'!$J21="","",'2.職務給賃金表'!$J21)</f>
        <v>279800</v>
      </c>
      <c r="BK12" s="307">
        <f t="shared" si="44"/>
        <v>277600</v>
      </c>
      <c r="BL12" s="307">
        <f t="shared" si="45"/>
        <v>275400</v>
      </c>
      <c r="BM12" s="308">
        <f t="shared" si="46"/>
        <v>4400</v>
      </c>
      <c r="BN12" s="309">
        <f t="shared" si="47"/>
        <v>2200</v>
      </c>
      <c r="BP12" s="306">
        <v>6</v>
      </c>
      <c r="BQ12" s="307">
        <f t="shared" si="48"/>
        <v>296000</v>
      </c>
      <c r="BR12" s="307">
        <f t="shared" si="49"/>
        <v>293750</v>
      </c>
      <c r="BS12" s="307">
        <f>IF('2.職務給賃金表'!$K21="","",'2.職務給賃金表'!$K21)</f>
        <v>291500</v>
      </c>
      <c r="BT12" s="307">
        <f t="shared" si="50"/>
        <v>289250</v>
      </c>
      <c r="BU12" s="307">
        <f t="shared" si="51"/>
        <v>287000</v>
      </c>
      <c r="BV12" s="308">
        <f t="shared" si="52"/>
        <v>4500</v>
      </c>
      <c r="BW12" s="309">
        <f t="shared" si="53"/>
        <v>2250</v>
      </c>
      <c r="BX12" s="306">
        <v>6</v>
      </c>
      <c r="BY12" s="307">
        <f t="shared" si="54"/>
        <v>304100</v>
      </c>
      <c r="BZ12" s="307">
        <f t="shared" si="55"/>
        <v>301850</v>
      </c>
      <c r="CA12" s="307">
        <f>IF('2.職務給賃金表'!$L21="","",'2.職務給賃金表'!$L21)</f>
        <v>299600</v>
      </c>
      <c r="CB12" s="307">
        <f t="shared" si="56"/>
        <v>297350</v>
      </c>
      <c r="CC12" s="307">
        <f t="shared" si="57"/>
        <v>295100</v>
      </c>
      <c r="CD12" s="308">
        <f t="shared" si="58"/>
        <v>4500</v>
      </c>
      <c r="CE12" s="309">
        <f t="shared" si="59"/>
        <v>2250</v>
      </c>
      <c r="CF12" s="306">
        <v>6</v>
      </c>
      <c r="CG12" s="307">
        <f t="shared" si="60"/>
        <v>312200</v>
      </c>
      <c r="CH12" s="307">
        <f t="shared" si="61"/>
        <v>309950</v>
      </c>
      <c r="CI12" s="307">
        <f>IF('2.職務給賃金表'!$M21="","",'2.職務給賃金表'!$M21)</f>
        <v>307700</v>
      </c>
      <c r="CJ12" s="307">
        <f t="shared" si="62"/>
        <v>305450</v>
      </c>
      <c r="CK12" s="307">
        <f t="shared" si="63"/>
        <v>303200</v>
      </c>
      <c r="CL12" s="308">
        <f t="shared" si="64"/>
        <v>4500</v>
      </c>
      <c r="CM12" s="309">
        <f t="shared" si="65"/>
        <v>2250</v>
      </c>
      <c r="CN12" s="306">
        <v>6</v>
      </c>
      <c r="CO12" s="307">
        <f t="shared" si="66"/>
        <v>320300</v>
      </c>
      <c r="CP12" s="307">
        <f t="shared" si="67"/>
        <v>318050</v>
      </c>
      <c r="CQ12" s="307">
        <f>IF('2.職務給賃金表'!$N21="","",'2.職務給賃金表'!$N21)</f>
        <v>315800</v>
      </c>
      <c r="CR12" s="307">
        <f t="shared" si="68"/>
        <v>313550</v>
      </c>
      <c r="CS12" s="307">
        <f t="shared" si="69"/>
        <v>311300</v>
      </c>
      <c r="CT12" s="308">
        <f t="shared" si="70"/>
        <v>4500</v>
      </c>
      <c r="CU12" s="309">
        <f t="shared" si="71"/>
        <v>2250</v>
      </c>
      <c r="CV12" s="306">
        <v>6</v>
      </c>
      <c r="CW12" s="307" t="str">
        <f t="shared" si="72"/>
        <v/>
      </c>
      <c r="CX12" s="307" t="str">
        <f t="shared" si="73"/>
        <v/>
      </c>
      <c r="CY12" s="307" t="str">
        <f>IF('2.職務給賃金表'!$O21="","",'2.職務給賃金表'!$O21)</f>
        <v/>
      </c>
      <c r="CZ12" s="307" t="str">
        <f t="shared" si="74"/>
        <v/>
      </c>
      <c r="DA12" s="307" t="str">
        <f t="shared" si="75"/>
        <v/>
      </c>
      <c r="DB12" s="308" t="str">
        <f t="shared" si="76"/>
        <v/>
      </c>
      <c r="DC12" s="309" t="str">
        <f t="shared" si="77"/>
        <v/>
      </c>
      <c r="DE12" s="306">
        <v>6</v>
      </c>
      <c r="DF12" s="307">
        <f t="shared" si="78"/>
        <v>339200</v>
      </c>
      <c r="DG12" s="307">
        <f t="shared" si="79"/>
        <v>336350</v>
      </c>
      <c r="DH12" s="307">
        <f>IF('2.職務給賃金表'!$P21="","",'2.職務給賃金表'!$P21)</f>
        <v>333500</v>
      </c>
      <c r="DI12" s="307">
        <f t="shared" si="80"/>
        <v>330650</v>
      </c>
      <c r="DJ12" s="307">
        <f t="shared" si="81"/>
        <v>327800</v>
      </c>
      <c r="DK12" s="308">
        <f t="shared" si="82"/>
        <v>5700</v>
      </c>
      <c r="DL12" s="309">
        <f t="shared" si="83"/>
        <v>2850</v>
      </c>
      <c r="DM12" s="306">
        <v>6</v>
      </c>
      <c r="DN12" s="307">
        <f t="shared" si="84"/>
        <v>355400</v>
      </c>
      <c r="DO12" s="307">
        <f t="shared" si="85"/>
        <v>352550</v>
      </c>
      <c r="DP12" s="307">
        <f>IF('2.職務給賃金表'!$Q21="","",'2.職務給賃金表'!$Q21)</f>
        <v>349700</v>
      </c>
      <c r="DQ12" s="307">
        <f t="shared" si="86"/>
        <v>346850</v>
      </c>
      <c r="DR12" s="307">
        <f t="shared" si="87"/>
        <v>344000</v>
      </c>
      <c r="DS12" s="308">
        <f t="shared" si="88"/>
        <v>5700</v>
      </c>
      <c r="DT12" s="309">
        <f t="shared" si="89"/>
        <v>2850</v>
      </c>
      <c r="DU12" s="306">
        <v>6</v>
      </c>
      <c r="DV12" s="307">
        <f t="shared" si="90"/>
        <v>371600</v>
      </c>
      <c r="DW12" s="307">
        <f t="shared" si="91"/>
        <v>368750</v>
      </c>
      <c r="DX12" s="307">
        <f>IF('2.職務給賃金表'!$R21="","",'2.職務給賃金表'!$R21)</f>
        <v>365900</v>
      </c>
      <c r="DY12" s="307">
        <f t="shared" si="92"/>
        <v>363050</v>
      </c>
      <c r="DZ12" s="307">
        <f t="shared" si="93"/>
        <v>360200</v>
      </c>
      <c r="EA12" s="308">
        <f t="shared" si="94"/>
        <v>5700</v>
      </c>
      <c r="EB12" s="309">
        <f t="shared" si="95"/>
        <v>2850</v>
      </c>
      <c r="EC12" s="306">
        <v>6</v>
      </c>
      <c r="ED12" s="307">
        <f t="shared" si="96"/>
        <v>387800</v>
      </c>
      <c r="EE12" s="307">
        <f t="shared" si="97"/>
        <v>384950</v>
      </c>
      <c r="EF12" s="307">
        <f>IF('2.職務給賃金表'!$S21="","",'2.職務給賃金表'!$S21)</f>
        <v>382100</v>
      </c>
      <c r="EG12" s="307">
        <f t="shared" si="98"/>
        <v>379250</v>
      </c>
      <c r="EH12" s="307">
        <f t="shared" si="99"/>
        <v>376400</v>
      </c>
      <c r="EI12" s="308">
        <f t="shared" si="100"/>
        <v>5700</v>
      </c>
      <c r="EJ12" s="309">
        <f t="shared" si="101"/>
        <v>2850</v>
      </c>
      <c r="EK12" s="306">
        <v>6</v>
      </c>
      <c r="EL12" s="307" t="str">
        <f t="shared" si="102"/>
        <v/>
      </c>
      <c r="EM12" s="307" t="str">
        <f t="shared" si="103"/>
        <v/>
      </c>
      <c r="EN12" s="307" t="str">
        <f>IF('2.職務給賃金表'!$T21="","",'2.職務給賃金表'!$T21)</f>
        <v/>
      </c>
      <c r="EO12" s="307" t="str">
        <f t="shared" si="104"/>
        <v/>
      </c>
      <c r="EP12" s="307" t="str">
        <f t="shared" si="105"/>
        <v/>
      </c>
      <c r="EQ12" s="308" t="str">
        <f t="shared" si="106"/>
        <v/>
      </c>
      <c r="ER12" s="309" t="str">
        <f t="shared" si="107"/>
        <v/>
      </c>
      <c r="ET12" s="306">
        <v>6</v>
      </c>
      <c r="EU12" s="307">
        <f t="shared" si="108"/>
        <v>441800</v>
      </c>
      <c r="EV12" s="307">
        <f t="shared" si="109"/>
        <v>438900</v>
      </c>
      <c r="EW12" s="307">
        <f>IF('2.職務給賃金表'!$U21="","",'2.職務給賃金表'!$U21)</f>
        <v>436000</v>
      </c>
      <c r="EX12" s="307">
        <f t="shared" si="110"/>
        <v>433100</v>
      </c>
      <c r="EY12" s="307">
        <f t="shared" si="111"/>
        <v>430200</v>
      </c>
      <c r="EZ12" s="308">
        <f t="shared" si="112"/>
        <v>5800</v>
      </c>
      <c r="FA12" s="309">
        <f t="shared" si="113"/>
        <v>2900</v>
      </c>
      <c r="FB12" s="306">
        <v>6</v>
      </c>
      <c r="FC12" s="307">
        <f t="shared" si="114"/>
        <v>458900</v>
      </c>
      <c r="FD12" s="307">
        <f t="shared" si="115"/>
        <v>456000</v>
      </c>
      <c r="FE12" s="307">
        <f>IF('2.職務給賃金表'!$V21="","",'2.職務給賃金表'!$V21)</f>
        <v>453100</v>
      </c>
      <c r="FF12" s="307">
        <f t="shared" si="116"/>
        <v>450200</v>
      </c>
      <c r="FG12" s="307">
        <f t="shared" si="117"/>
        <v>447300</v>
      </c>
      <c r="FH12" s="308">
        <f t="shared" si="118"/>
        <v>5800</v>
      </c>
      <c r="FI12" s="309">
        <f t="shared" si="119"/>
        <v>2900</v>
      </c>
      <c r="FJ12" s="306">
        <v>6</v>
      </c>
      <c r="FK12" s="307">
        <f t="shared" si="120"/>
        <v>475300</v>
      </c>
      <c r="FL12" s="307">
        <f t="shared" si="121"/>
        <v>472400</v>
      </c>
      <c r="FM12" s="307">
        <f>IF('2.職務給賃金表'!$W21="","",'2.職務給賃金表'!$W21)</f>
        <v>469500</v>
      </c>
      <c r="FN12" s="307">
        <f t="shared" si="122"/>
        <v>466600</v>
      </c>
      <c r="FO12" s="307">
        <f t="shared" si="123"/>
        <v>463700</v>
      </c>
      <c r="FP12" s="308">
        <f t="shared" si="124"/>
        <v>5800</v>
      </c>
      <c r="FQ12" s="309">
        <f t="shared" si="125"/>
        <v>2900</v>
      </c>
      <c r="FR12" s="306">
        <v>6</v>
      </c>
      <c r="FS12" s="307">
        <f t="shared" si="126"/>
        <v>491700</v>
      </c>
      <c r="FT12" s="307">
        <f t="shared" si="127"/>
        <v>488800</v>
      </c>
      <c r="FU12" s="307">
        <f>IF('2.職務給賃金表'!$X21="","",'2.職務給賃金表'!$X21)</f>
        <v>485900</v>
      </c>
      <c r="FV12" s="307">
        <f t="shared" si="128"/>
        <v>483000</v>
      </c>
      <c r="FW12" s="307">
        <f t="shared" si="129"/>
        <v>480100</v>
      </c>
      <c r="FX12" s="308">
        <f t="shared" si="130"/>
        <v>5800</v>
      </c>
      <c r="FY12" s="309">
        <f t="shared" si="131"/>
        <v>2900</v>
      </c>
      <c r="FZ12" s="306">
        <v>6</v>
      </c>
      <c r="GA12" s="307" t="str">
        <f t="shared" si="132"/>
        <v/>
      </c>
      <c r="GB12" s="307" t="str">
        <f t="shared" si="133"/>
        <v/>
      </c>
      <c r="GC12" s="307" t="str">
        <f>IF('2.職務給賃金表'!$Y21="","",'2.職務給賃金表'!$Y21)</f>
        <v/>
      </c>
      <c r="GD12" s="307" t="str">
        <f t="shared" si="134"/>
        <v/>
      </c>
      <c r="GE12" s="307" t="str">
        <f t="shared" si="135"/>
        <v/>
      </c>
      <c r="GF12" s="308" t="str">
        <f t="shared" si="136"/>
        <v/>
      </c>
      <c r="GG12" s="309" t="str">
        <f t="shared" si="137"/>
        <v/>
      </c>
      <c r="GI12" s="306">
        <v>6</v>
      </c>
      <c r="GJ12" s="307">
        <f t="shared" si="138"/>
        <v>556600</v>
      </c>
      <c r="GK12" s="307">
        <f t="shared" si="139"/>
        <v>553550</v>
      </c>
      <c r="GL12" s="307">
        <f>IF('2.職務給賃金表'!$Z21="","",'2.職務給賃金表'!$Z21)</f>
        <v>550500</v>
      </c>
      <c r="GM12" s="307">
        <f t="shared" si="140"/>
        <v>547450</v>
      </c>
      <c r="GN12" s="307">
        <f t="shared" si="141"/>
        <v>544400</v>
      </c>
      <c r="GO12" s="308">
        <f t="shared" si="142"/>
        <v>6100</v>
      </c>
      <c r="GP12" s="309">
        <f t="shared" si="143"/>
        <v>3050</v>
      </c>
      <c r="GQ12" s="306">
        <v>6</v>
      </c>
      <c r="GR12" s="307">
        <f t="shared" si="144"/>
        <v>574600</v>
      </c>
      <c r="GS12" s="307">
        <f t="shared" si="145"/>
        <v>571550</v>
      </c>
      <c r="GT12" s="307">
        <f>IF('2.職務給賃金表'!$AA21="","",'2.職務給賃金表'!$AA21)</f>
        <v>568500</v>
      </c>
      <c r="GU12" s="307">
        <f t="shared" si="146"/>
        <v>565450</v>
      </c>
      <c r="GV12" s="307">
        <f t="shared" si="147"/>
        <v>562400</v>
      </c>
      <c r="GW12" s="308">
        <f t="shared" si="148"/>
        <v>6100</v>
      </c>
      <c r="GX12" s="309">
        <f t="shared" si="149"/>
        <v>3050</v>
      </c>
      <c r="GY12" s="306">
        <v>6</v>
      </c>
      <c r="GZ12" s="307">
        <f t="shared" si="150"/>
        <v>592600</v>
      </c>
      <c r="HA12" s="307">
        <f t="shared" si="151"/>
        <v>589550</v>
      </c>
      <c r="HB12" s="307">
        <f>IF('2.職務給賃金表'!$AB21="","",'2.職務給賃金表'!$AB21)</f>
        <v>586500</v>
      </c>
      <c r="HC12" s="307">
        <f t="shared" si="152"/>
        <v>583450</v>
      </c>
      <c r="HD12" s="307">
        <f t="shared" si="153"/>
        <v>580400</v>
      </c>
      <c r="HE12" s="308">
        <f t="shared" si="154"/>
        <v>6100</v>
      </c>
      <c r="HF12" s="309">
        <f t="shared" si="155"/>
        <v>3050</v>
      </c>
      <c r="HG12" s="306">
        <v>6</v>
      </c>
      <c r="HH12" s="307" t="str">
        <f t="shared" si="156"/>
        <v/>
      </c>
      <c r="HI12" s="307" t="str">
        <f t="shared" si="157"/>
        <v/>
      </c>
      <c r="HJ12" s="307" t="str">
        <f>IF('2.職務給賃金表'!$AC21="","",'2.職務給賃金表'!$AC21)</f>
        <v/>
      </c>
      <c r="HK12" s="307" t="str">
        <f t="shared" si="158"/>
        <v/>
      </c>
      <c r="HL12" s="307" t="str">
        <f t="shared" si="159"/>
        <v/>
      </c>
      <c r="HM12" s="308" t="str">
        <f t="shared" si="160"/>
        <v/>
      </c>
      <c r="HN12" s="309" t="str">
        <f t="shared" si="161"/>
        <v/>
      </c>
      <c r="HO12" s="306">
        <v>6</v>
      </c>
      <c r="HP12" s="307" t="str">
        <f t="shared" si="162"/>
        <v/>
      </c>
      <c r="HQ12" s="307" t="str">
        <f t="shared" si="163"/>
        <v/>
      </c>
      <c r="HR12" s="307" t="str">
        <f>IF('2.職務給賃金表'!$AD21="","",'2.職務給賃金表'!$AD21)</f>
        <v/>
      </c>
      <c r="HS12" s="307" t="str">
        <f t="shared" si="164"/>
        <v/>
      </c>
      <c r="HT12" s="307" t="str">
        <f t="shared" si="165"/>
        <v/>
      </c>
      <c r="HU12" s="308" t="str">
        <f t="shared" si="166"/>
        <v/>
      </c>
      <c r="HV12" s="309" t="str">
        <f t="shared" si="167"/>
        <v/>
      </c>
    </row>
    <row r="13" spans="2:230" x14ac:dyDescent="0.2">
      <c r="B13" s="306">
        <v>7</v>
      </c>
      <c r="C13" s="307">
        <f t="shared" si="0"/>
        <v>232500</v>
      </c>
      <c r="D13" s="307">
        <f t="shared" si="1"/>
        <v>229350</v>
      </c>
      <c r="E13" s="307">
        <f>IF('2.職務給賃金表'!$C22="","",'2.職務給賃金表'!$C22)</f>
        <v>226200</v>
      </c>
      <c r="F13" s="307">
        <f t="shared" si="2"/>
        <v>223050</v>
      </c>
      <c r="G13" s="307">
        <f t="shared" si="3"/>
        <v>219900</v>
      </c>
      <c r="H13" s="308">
        <f t="shared" si="4"/>
        <v>6300</v>
      </c>
      <c r="I13" s="309">
        <f t="shared" si="5"/>
        <v>3150</v>
      </c>
      <c r="J13" s="306">
        <v>7</v>
      </c>
      <c r="K13" s="307">
        <f t="shared" si="6"/>
        <v>243400</v>
      </c>
      <c r="L13" s="307">
        <f t="shared" si="7"/>
        <v>240250</v>
      </c>
      <c r="M13" s="307">
        <f>IF('2.職務給賃金表'!$D22="","",'2.職務給賃金表'!$D22)</f>
        <v>237100</v>
      </c>
      <c r="N13" s="307">
        <f t="shared" si="8"/>
        <v>233950</v>
      </c>
      <c r="O13" s="307">
        <f t="shared" si="9"/>
        <v>230800</v>
      </c>
      <c r="P13" s="308">
        <f t="shared" si="10"/>
        <v>6300</v>
      </c>
      <c r="Q13" s="309">
        <f t="shared" si="11"/>
        <v>3150</v>
      </c>
      <c r="R13" s="306">
        <v>7</v>
      </c>
      <c r="S13" s="307">
        <f t="shared" si="12"/>
        <v>254300</v>
      </c>
      <c r="T13" s="307">
        <f t="shared" si="13"/>
        <v>251150</v>
      </c>
      <c r="U13" s="307">
        <f>IF('2.職務給賃金表'!$E22="","",'2.職務給賃金表'!$E22)</f>
        <v>248000</v>
      </c>
      <c r="V13" s="307">
        <f t="shared" si="14"/>
        <v>244850</v>
      </c>
      <c r="W13" s="307">
        <f t="shared" si="15"/>
        <v>241700</v>
      </c>
      <c r="X13" s="308">
        <f t="shared" si="16"/>
        <v>6300</v>
      </c>
      <c r="Y13" s="309">
        <f t="shared" si="17"/>
        <v>3150</v>
      </c>
      <c r="Z13" s="306">
        <v>7</v>
      </c>
      <c r="AA13" s="307">
        <f t="shared" si="18"/>
        <v>265200</v>
      </c>
      <c r="AB13" s="307">
        <f t="shared" si="19"/>
        <v>262050</v>
      </c>
      <c r="AC13" s="307">
        <f>IF('2.職務給賃金表'!$F22="","",'2.職務給賃金表'!$F22)</f>
        <v>258900</v>
      </c>
      <c r="AD13" s="307">
        <f t="shared" si="20"/>
        <v>255750</v>
      </c>
      <c r="AE13" s="307">
        <f t="shared" si="21"/>
        <v>252600</v>
      </c>
      <c r="AF13" s="308">
        <f t="shared" si="22"/>
        <v>6300</v>
      </c>
      <c r="AG13" s="309">
        <f t="shared" si="23"/>
        <v>3150</v>
      </c>
      <c r="AI13" s="306">
        <v>7</v>
      </c>
      <c r="AJ13" s="307">
        <f t="shared" si="24"/>
        <v>264900</v>
      </c>
      <c r="AK13" s="307">
        <f t="shared" si="25"/>
        <v>262700</v>
      </c>
      <c r="AL13" s="307">
        <f>IF('2.職務給賃金表'!$G22="","",'2.職務給賃金表'!$G22)</f>
        <v>260500</v>
      </c>
      <c r="AM13" s="307">
        <f t="shared" si="26"/>
        <v>258300</v>
      </c>
      <c r="AN13" s="307">
        <f t="shared" si="27"/>
        <v>256100</v>
      </c>
      <c r="AO13" s="308">
        <f t="shared" si="28"/>
        <v>4400</v>
      </c>
      <c r="AP13" s="309">
        <f t="shared" si="29"/>
        <v>2200</v>
      </c>
      <c r="AQ13" s="306">
        <v>7</v>
      </c>
      <c r="AR13" s="307">
        <f t="shared" si="30"/>
        <v>272800</v>
      </c>
      <c r="AS13" s="307">
        <f t="shared" si="31"/>
        <v>270600</v>
      </c>
      <c r="AT13" s="307">
        <f>IF('2.職務給賃金表'!$H22="","",'2.職務給賃金表'!$H22)</f>
        <v>268400</v>
      </c>
      <c r="AU13" s="307">
        <f t="shared" si="32"/>
        <v>266200</v>
      </c>
      <c r="AV13" s="307">
        <f t="shared" si="33"/>
        <v>264000</v>
      </c>
      <c r="AW13" s="308">
        <f t="shared" si="34"/>
        <v>4400</v>
      </c>
      <c r="AX13" s="309">
        <f t="shared" si="35"/>
        <v>2200</v>
      </c>
      <c r="AY13" s="306">
        <v>7</v>
      </c>
      <c r="AZ13" s="307">
        <f t="shared" si="36"/>
        <v>280700</v>
      </c>
      <c r="BA13" s="307">
        <f t="shared" si="37"/>
        <v>278500</v>
      </c>
      <c r="BB13" s="307">
        <f>IF('2.職務給賃金表'!$I22="","",'2.職務給賃金表'!$I22)</f>
        <v>276300</v>
      </c>
      <c r="BC13" s="307">
        <f t="shared" si="38"/>
        <v>274100</v>
      </c>
      <c r="BD13" s="307">
        <f t="shared" si="39"/>
        <v>271900</v>
      </c>
      <c r="BE13" s="308">
        <f t="shared" si="40"/>
        <v>4400</v>
      </c>
      <c r="BF13" s="309">
        <f t="shared" si="41"/>
        <v>2200</v>
      </c>
      <c r="BG13" s="306">
        <v>7</v>
      </c>
      <c r="BH13" s="307">
        <f t="shared" si="42"/>
        <v>288600</v>
      </c>
      <c r="BI13" s="307">
        <f t="shared" si="43"/>
        <v>286400</v>
      </c>
      <c r="BJ13" s="307">
        <f>IF('2.職務給賃金表'!$J22="","",'2.職務給賃金表'!$J22)</f>
        <v>284200</v>
      </c>
      <c r="BK13" s="307">
        <f t="shared" si="44"/>
        <v>282000</v>
      </c>
      <c r="BL13" s="307">
        <f t="shared" si="45"/>
        <v>279800</v>
      </c>
      <c r="BM13" s="308">
        <f t="shared" si="46"/>
        <v>4400</v>
      </c>
      <c r="BN13" s="309">
        <f t="shared" si="47"/>
        <v>2200</v>
      </c>
      <c r="BP13" s="306">
        <v>7</v>
      </c>
      <c r="BQ13" s="307">
        <f t="shared" si="48"/>
        <v>300500</v>
      </c>
      <c r="BR13" s="307">
        <f t="shared" si="49"/>
        <v>298250</v>
      </c>
      <c r="BS13" s="307">
        <f>IF('2.職務給賃金表'!$K22="","",'2.職務給賃金表'!$K22)</f>
        <v>296000</v>
      </c>
      <c r="BT13" s="307">
        <f t="shared" si="50"/>
        <v>293750</v>
      </c>
      <c r="BU13" s="307">
        <f t="shared" si="51"/>
        <v>291500</v>
      </c>
      <c r="BV13" s="308">
        <f t="shared" si="52"/>
        <v>4500</v>
      </c>
      <c r="BW13" s="309">
        <f t="shared" si="53"/>
        <v>2250</v>
      </c>
      <c r="BX13" s="306">
        <v>7</v>
      </c>
      <c r="BY13" s="307">
        <f t="shared" si="54"/>
        <v>308600</v>
      </c>
      <c r="BZ13" s="307">
        <f t="shared" si="55"/>
        <v>306350</v>
      </c>
      <c r="CA13" s="307">
        <f>IF('2.職務給賃金表'!$L22="","",'2.職務給賃金表'!$L22)</f>
        <v>304100</v>
      </c>
      <c r="CB13" s="307">
        <f t="shared" si="56"/>
        <v>301850</v>
      </c>
      <c r="CC13" s="307">
        <f t="shared" si="57"/>
        <v>299600</v>
      </c>
      <c r="CD13" s="308">
        <f t="shared" si="58"/>
        <v>4500</v>
      </c>
      <c r="CE13" s="309">
        <f t="shared" si="59"/>
        <v>2250</v>
      </c>
      <c r="CF13" s="306">
        <v>7</v>
      </c>
      <c r="CG13" s="307">
        <f t="shared" si="60"/>
        <v>316700</v>
      </c>
      <c r="CH13" s="307">
        <f t="shared" si="61"/>
        <v>314450</v>
      </c>
      <c r="CI13" s="307">
        <f>IF('2.職務給賃金表'!$M22="","",'2.職務給賃金表'!$M22)</f>
        <v>312200</v>
      </c>
      <c r="CJ13" s="307">
        <f t="shared" si="62"/>
        <v>309950</v>
      </c>
      <c r="CK13" s="307">
        <f t="shared" si="63"/>
        <v>307700</v>
      </c>
      <c r="CL13" s="308">
        <f t="shared" si="64"/>
        <v>4500</v>
      </c>
      <c r="CM13" s="309">
        <f t="shared" si="65"/>
        <v>2250</v>
      </c>
      <c r="CN13" s="306">
        <v>7</v>
      </c>
      <c r="CO13" s="307">
        <f t="shared" si="66"/>
        <v>324800</v>
      </c>
      <c r="CP13" s="307">
        <f t="shared" si="67"/>
        <v>322550</v>
      </c>
      <c r="CQ13" s="307">
        <f>IF('2.職務給賃金表'!$N22="","",'2.職務給賃金表'!$N22)</f>
        <v>320300</v>
      </c>
      <c r="CR13" s="307">
        <f t="shared" si="68"/>
        <v>318050</v>
      </c>
      <c r="CS13" s="307">
        <f t="shared" si="69"/>
        <v>315800</v>
      </c>
      <c r="CT13" s="308">
        <f t="shared" si="70"/>
        <v>4500</v>
      </c>
      <c r="CU13" s="309">
        <f t="shared" si="71"/>
        <v>2250</v>
      </c>
      <c r="CV13" s="306">
        <v>7</v>
      </c>
      <c r="CW13" s="307" t="str">
        <f t="shared" si="72"/>
        <v/>
      </c>
      <c r="CX13" s="307" t="str">
        <f t="shared" si="73"/>
        <v/>
      </c>
      <c r="CY13" s="307" t="str">
        <f>IF('2.職務給賃金表'!$O22="","",'2.職務給賃金表'!$O22)</f>
        <v/>
      </c>
      <c r="CZ13" s="307" t="str">
        <f t="shared" si="74"/>
        <v/>
      </c>
      <c r="DA13" s="307" t="str">
        <f t="shared" si="75"/>
        <v/>
      </c>
      <c r="DB13" s="308" t="str">
        <f t="shared" si="76"/>
        <v/>
      </c>
      <c r="DC13" s="309" t="str">
        <f t="shared" si="77"/>
        <v/>
      </c>
      <c r="DE13" s="306">
        <v>7</v>
      </c>
      <c r="DF13" s="307">
        <f t="shared" si="78"/>
        <v>344900</v>
      </c>
      <c r="DG13" s="307">
        <f t="shared" si="79"/>
        <v>342050</v>
      </c>
      <c r="DH13" s="307">
        <f>IF('2.職務給賃金表'!$P22="","",'2.職務給賃金表'!$P22)</f>
        <v>339200</v>
      </c>
      <c r="DI13" s="307">
        <f t="shared" si="80"/>
        <v>336350</v>
      </c>
      <c r="DJ13" s="307">
        <f t="shared" si="81"/>
        <v>333500</v>
      </c>
      <c r="DK13" s="308">
        <f t="shared" si="82"/>
        <v>5700</v>
      </c>
      <c r="DL13" s="309">
        <f t="shared" si="83"/>
        <v>2850</v>
      </c>
      <c r="DM13" s="306">
        <v>7</v>
      </c>
      <c r="DN13" s="307">
        <f t="shared" si="84"/>
        <v>361100</v>
      </c>
      <c r="DO13" s="307">
        <f t="shared" si="85"/>
        <v>358250</v>
      </c>
      <c r="DP13" s="307">
        <f>IF('2.職務給賃金表'!$Q22="","",'2.職務給賃金表'!$Q22)</f>
        <v>355400</v>
      </c>
      <c r="DQ13" s="307">
        <f t="shared" si="86"/>
        <v>352550</v>
      </c>
      <c r="DR13" s="307">
        <f t="shared" si="87"/>
        <v>349700</v>
      </c>
      <c r="DS13" s="308">
        <f t="shared" si="88"/>
        <v>5700</v>
      </c>
      <c r="DT13" s="309">
        <f t="shared" si="89"/>
        <v>2850</v>
      </c>
      <c r="DU13" s="306">
        <v>7</v>
      </c>
      <c r="DV13" s="307">
        <f t="shared" si="90"/>
        <v>377300</v>
      </c>
      <c r="DW13" s="307">
        <f t="shared" si="91"/>
        <v>374450</v>
      </c>
      <c r="DX13" s="307">
        <f>IF('2.職務給賃金表'!$R22="","",'2.職務給賃金表'!$R22)</f>
        <v>371600</v>
      </c>
      <c r="DY13" s="307">
        <f t="shared" si="92"/>
        <v>368750</v>
      </c>
      <c r="DZ13" s="307">
        <f t="shared" si="93"/>
        <v>365900</v>
      </c>
      <c r="EA13" s="308">
        <f t="shared" si="94"/>
        <v>5700</v>
      </c>
      <c r="EB13" s="309">
        <f t="shared" si="95"/>
        <v>2850</v>
      </c>
      <c r="EC13" s="306">
        <v>7</v>
      </c>
      <c r="ED13" s="307">
        <f t="shared" si="96"/>
        <v>393500</v>
      </c>
      <c r="EE13" s="307">
        <f t="shared" si="97"/>
        <v>390650</v>
      </c>
      <c r="EF13" s="307">
        <f>IF('2.職務給賃金表'!$S22="","",'2.職務給賃金表'!$S22)</f>
        <v>387800</v>
      </c>
      <c r="EG13" s="307">
        <f t="shared" si="98"/>
        <v>384950</v>
      </c>
      <c r="EH13" s="307">
        <f t="shared" si="99"/>
        <v>382100</v>
      </c>
      <c r="EI13" s="308">
        <f t="shared" si="100"/>
        <v>5700</v>
      </c>
      <c r="EJ13" s="309">
        <f t="shared" si="101"/>
        <v>2850</v>
      </c>
      <c r="EK13" s="306">
        <v>7</v>
      </c>
      <c r="EL13" s="307" t="str">
        <f t="shared" si="102"/>
        <v/>
      </c>
      <c r="EM13" s="307" t="str">
        <f t="shared" si="103"/>
        <v/>
      </c>
      <c r="EN13" s="307" t="str">
        <f>IF('2.職務給賃金表'!$T22="","",'2.職務給賃金表'!$T22)</f>
        <v/>
      </c>
      <c r="EO13" s="307" t="str">
        <f t="shared" si="104"/>
        <v/>
      </c>
      <c r="EP13" s="307" t="str">
        <f t="shared" si="105"/>
        <v/>
      </c>
      <c r="EQ13" s="308" t="str">
        <f t="shared" si="106"/>
        <v/>
      </c>
      <c r="ER13" s="309" t="str">
        <f t="shared" si="107"/>
        <v/>
      </c>
      <c r="ET13" s="306">
        <v>7</v>
      </c>
      <c r="EU13" s="307">
        <f t="shared" si="108"/>
        <v>447600</v>
      </c>
      <c r="EV13" s="307">
        <f t="shared" si="109"/>
        <v>444700</v>
      </c>
      <c r="EW13" s="307">
        <f>IF('2.職務給賃金表'!$U22="","",'2.職務給賃金表'!$U22)</f>
        <v>441800</v>
      </c>
      <c r="EX13" s="307">
        <f t="shared" si="110"/>
        <v>438900</v>
      </c>
      <c r="EY13" s="307">
        <f t="shared" si="111"/>
        <v>436000</v>
      </c>
      <c r="EZ13" s="308">
        <f t="shared" si="112"/>
        <v>5800</v>
      </c>
      <c r="FA13" s="309">
        <f t="shared" si="113"/>
        <v>2900</v>
      </c>
      <c r="FB13" s="306">
        <v>7</v>
      </c>
      <c r="FC13" s="307">
        <f t="shared" si="114"/>
        <v>464700</v>
      </c>
      <c r="FD13" s="307">
        <f t="shared" si="115"/>
        <v>461800</v>
      </c>
      <c r="FE13" s="307">
        <f>IF('2.職務給賃金表'!$V22="","",'2.職務給賃金表'!$V22)</f>
        <v>458900</v>
      </c>
      <c r="FF13" s="307">
        <f t="shared" si="116"/>
        <v>456000</v>
      </c>
      <c r="FG13" s="307">
        <f t="shared" si="117"/>
        <v>453100</v>
      </c>
      <c r="FH13" s="308">
        <f t="shared" si="118"/>
        <v>5800</v>
      </c>
      <c r="FI13" s="309">
        <f t="shared" si="119"/>
        <v>2900</v>
      </c>
      <c r="FJ13" s="306">
        <v>7</v>
      </c>
      <c r="FK13" s="307">
        <f t="shared" si="120"/>
        <v>481100</v>
      </c>
      <c r="FL13" s="307">
        <f t="shared" si="121"/>
        <v>478200</v>
      </c>
      <c r="FM13" s="307">
        <f>IF('2.職務給賃金表'!$W22="","",'2.職務給賃金表'!$W22)</f>
        <v>475300</v>
      </c>
      <c r="FN13" s="307">
        <f t="shared" si="122"/>
        <v>472400</v>
      </c>
      <c r="FO13" s="307">
        <f t="shared" si="123"/>
        <v>469500</v>
      </c>
      <c r="FP13" s="308">
        <f t="shared" si="124"/>
        <v>5800</v>
      </c>
      <c r="FQ13" s="309">
        <f t="shared" si="125"/>
        <v>2900</v>
      </c>
      <c r="FR13" s="306">
        <v>7</v>
      </c>
      <c r="FS13" s="307">
        <f t="shared" si="126"/>
        <v>497500</v>
      </c>
      <c r="FT13" s="307">
        <f t="shared" si="127"/>
        <v>494600</v>
      </c>
      <c r="FU13" s="307">
        <f>IF('2.職務給賃金表'!$X22="","",'2.職務給賃金表'!$X22)</f>
        <v>491700</v>
      </c>
      <c r="FV13" s="307">
        <f t="shared" si="128"/>
        <v>488800</v>
      </c>
      <c r="FW13" s="307">
        <f t="shared" si="129"/>
        <v>485900</v>
      </c>
      <c r="FX13" s="308">
        <f t="shared" si="130"/>
        <v>5800</v>
      </c>
      <c r="FY13" s="309">
        <f t="shared" si="131"/>
        <v>2900</v>
      </c>
      <c r="FZ13" s="306">
        <v>7</v>
      </c>
      <c r="GA13" s="307" t="str">
        <f t="shared" si="132"/>
        <v/>
      </c>
      <c r="GB13" s="307" t="str">
        <f t="shared" si="133"/>
        <v/>
      </c>
      <c r="GC13" s="307" t="str">
        <f>IF('2.職務給賃金表'!$Y22="","",'2.職務給賃金表'!$Y22)</f>
        <v/>
      </c>
      <c r="GD13" s="307" t="str">
        <f t="shared" si="134"/>
        <v/>
      </c>
      <c r="GE13" s="307" t="str">
        <f t="shared" si="135"/>
        <v/>
      </c>
      <c r="GF13" s="308" t="str">
        <f t="shared" si="136"/>
        <v/>
      </c>
      <c r="GG13" s="309" t="str">
        <f t="shared" si="137"/>
        <v/>
      </c>
      <c r="GI13" s="306">
        <v>7</v>
      </c>
      <c r="GJ13" s="307">
        <f t="shared" si="138"/>
        <v>562700</v>
      </c>
      <c r="GK13" s="307">
        <f t="shared" si="139"/>
        <v>559650</v>
      </c>
      <c r="GL13" s="307">
        <f>IF('2.職務給賃金表'!$Z22="","",'2.職務給賃金表'!$Z22)</f>
        <v>556600</v>
      </c>
      <c r="GM13" s="307">
        <f t="shared" si="140"/>
        <v>553550</v>
      </c>
      <c r="GN13" s="307">
        <f t="shared" si="141"/>
        <v>550500</v>
      </c>
      <c r="GO13" s="308">
        <f t="shared" si="142"/>
        <v>6100</v>
      </c>
      <c r="GP13" s="309">
        <f t="shared" si="143"/>
        <v>3050</v>
      </c>
      <c r="GQ13" s="306">
        <v>7</v>
      </c>
      <c r="GR13" s="307">
        <f t="shared" si="144"/>
        <v>580700</v>
      </c>
      <c r="GS13" s="307">
        <f t="shared" si="145"/>
        <v>577650</v>
      </c>
      <c r="GT13" s="307">
        <f>IF('2.職務給賃金表'!$AA22="","",'2.職務給賃金表'!$AA22)</f>
        <v>574600</v>
      </c>
      <c r="GU13" s="307">
        <f t="shared" si="146"/>
        <v>571550</v>
      </c>
      <c r="GV13" s="307">
        <f t="shared" si="147"/>
        <v>568500</v>
      </c>
      <c r="GW13" s="308">
        <f t="shared" si="148"/>
        <v>6100</v>
      </c>
      <c r="GX13" s="309">
        <f t="shared" si="149"/>
        <v>3050</v>
      </c>
      <c r="GY13" s="306">
        <v>7</v>
      </c>
      <c r="GZ13" s="307">
        <f t="shared" si="150"/>
        <v>598700</v>
      </c>
      <c r="HA13" s="307">
        <f t="shared" si="151"/>
        <v>595650</v>
      </c>
      <c r="HB13" s="307">
        <f>IF('2.職務給賃金表'!$AB22="","",'2.職務給賃金表'!$AB22)</f>
        <v>592600</v>
      </c>
      <c r="HC13" s="307">
        <f t="shared" si="152"/>
        <v>589550</v>
      </c>
      <c r="HD13" s="307">
        <f t="shared" si="153"/>
        <v>586500</v>
      </c>
      <c r="HE13" s="308">
        <f t="shared" si="154"/>
        <v>6100</v>
      </c>
      <c r="HF13" s="309">
        <f t="shared" si="155"/>
        <v>3050</v>
      </c>
      <c r="HG13" s="306">
        <v>7</v>
      </c>
      <c r="HH13" s="307" t="str">
        <f t="shared" si="156"/>
        <v/>
      </c>
      <c r="HI13" s="307" t="str">
        <f t="shared" si="157"/>
        <v/>
      </c>
      <c r="HJ13" s="307" t="str">
        <f>IF('2.職務給賃金表'!$AC22="","",'2.職務給賃金表'!$AC22)</f>
        <v/>
      </c>
      <c r="HK13" s="307" t="str">
        <f t="shared" si="158"/>
        <v/>
      </c>
      <c r="HL13" s="307" t="str">
        <f t="shared" si="159"/>
        <v/>
      </c>
      <c r="HM13" s="308" t="str">
        <f t="shared" si="160"/>
        <v/>
      </c>
      <c r="HN13" s="309" t="str">
        <f t="shared" si="161"/>
        <v/>
      </c>
      <c r="HO13" s="306">
        <v>7</v>
      </c>
      <c r="HP13" s="307" t="str">
        <f t="shared" si="162"/>
        <v/>
      </c>
      <c r="HQ13" s="307" t="str">
        <f t="shared" si="163"/>
        <v/>
      </c>
      <c r="HR13" s="307" t="str">
        <f>IF('2.職務給賃金表'!$AD22="","",'2.職務給賃金表'!$AD22)</f>
        <v/>
      </c>
      <c r="HS13" s="307" t="str">
        <f t="shared" si="164"/>
        <v/>
      </c>
      <c r="HT13" s="307" t="str">
        <f t="shared" si="165"/>
        <v/>
      </c>
      <c r="HU13" s="308" t="str">
        <f t="shared" si="166"/>
        <v/>
      </c>
      <c r="HV13" s="309" t="str">
        <f t="shared" si="167"/>
        <v/>
      </c>
    </row>
    <row r="14" spans="2:230" x14ac:dyDescent="0.2">
      <c r="B14" s="306">
        <v>8</v>
      </c>
      <c r="C14" s="307">
        <f t="shared" si="0"/>
        <v>238800</v>
      </c>
      <c r="D14" s="307">
        <f t="shared" si="1"/>
        <v>235650</v>
      </c>
      <c r="E14" s="307">
        <f>IF('2.職務給賃金表'!$C23="","",'2.職務給賃金表'!$C23)</f>
        <v>232500</v>
      </c>
      <c r="F14" s="307">
        <f t="shared" si="2"/>
        <v>229350</v>
      </c>
      <c r="G14" s="307">
        <f t="shared" si="3"/>
        <v>226200</v>
      </c>
      <c r="H14" s="308">
        <f t="shared" si="4"/>
        <v>6300</v>
      </c>
      <c r="I14" s="309">
        <f t="shared" si="5"/>
        <v>3150</v>
      </c>
      <c r="J14" s="306">
        <v>8</v>
      </c>
      <c r="K14" s="307">
        <f t="shared" si="6"/>
        <v>249700</v>
      </c>
      <c r="L14" s="307">
        <f t="shared" si="7"/>
        <v>246550</v>
      </c>
      <c r="M14" s="307">
        <f>IF('2.職務給賃金表'!$D23="","",'2.職務給賃金表'!$D23)</f>
        <v>243400</v>
      </c>
      <c r="N14" s="307">
        <f t="shared" si="8"/>
        <v>240250</v>
      </c>
      <c r="O14" s="307">
        <f t="shared" si="9"/>
        <v>237100</v>
      </c>
      <c r="P14" s="308">
        <f t="shared" si="10"/>
        <v>6300</v>
      </c>
      <c r="Q14" s="309">
        <f t="shared" si="11"/>
        <v>3150</v>
      </c>
      <c r="R14" s="306">
        <v>8</v>
      </c>
      <c r="S14" s="307">
        <f t="shared" si="12"/>
        <v>260600</v>
      </c>
      <c r="T14" s="307">
        <f t="shared" si="13"/>
        <v>257450</v>
      </c>
      <c r="U14" s="307">
        <f>IF('2.職務給賃金表'!$E23="","",'2.職務給賃金表'!$E23)</f>
        <v>254300</v>
      </c>
      <c r="V14" s="307">
        <f t="shared" si="14"/>
        <v>251150</v>
      </c>
      <c r="W14" s="307">
        <f t="shared" si="15"/>
        <v>248000</v>
      </c>
      <c r="X14" s="308">
        <f t="shared" si="16"/>
        <v>6300</v>
      </c>
      <c r="Y14" s="309">
        <f t="shared" si="17"/>
        <v>3150</v>
      </c>
      <c r="Z14" s="306">
        <v>8</v>
      </c>
      <c r="AA14" s="307">
        <f t="shared" si="18"/>
        <v>271500</v>
      </c>
      <c r="AB14" s="307">
        <f t="shared" si="19"/>
        <v>268350</v>
      </c>
      <c r="AC14" s="307">
        <f>IF('2.職務給賃金表'!$F23="","",'2.職務給賃金表'!$F23)</f>
        <v>265200</v>
      </c>
      <c r="AD14" s="307">
        <f t="shared" si="20"/>
        <v>262050</v>
      </c>
      <c r="AE14" s="307">
        <f t="shared" si="21"/>
        <v>258900</v>
      </c>
      <c r="AF14" s="308">
        <f t="shared" si="22"/>
        <v>6300</v>
      </c>
      <c r="AG14" s="309">
        <f t="shared" si="23"/>
        <v>3150</v>
      </c>
      <c r="AI14" s="306">
        <v>8</v>
      </c>
      <c r="AJ14" s="307">
        <f t="shared" si="24"/>
        <v>269300</v>
      </c>
      <c r="AK14" s="307">
        <f t="shared" si="25"/>
        <v>267100</v>
      </c>
      <c r="AL14" s="307">
        <f>IF('2.職務給賃金表'!$G23="","",'2.職務給賃金表'!$G23)</f>
        <v>264900</v>
      </c>
      <c r="AM14" s="307">
        <f t="shared" si="26"/>
        <v>262700</v>
      </c>
      <c r="AN14" s="307">
        <f t="shared" si="27"/>
        <v>260500</v>
      </c>
      <c r="AO14" s="308">
        <f t="shared" si="28"/>
        <v>4400</v>
      </c>
      <c r="AP14" s="309">
        <f t="shared" si="29"/>
        <v>2200</v>
      </c>
      <c r="AQ14" s="306">
        <v>8</v>
      </c>
      <c r="AR14" s="307">
        <f t="shared" si="30"/>
        <v>277200</v>
      </c>
      <c r="AS14" s="307">
        <f t="shared" si="31"/>
        <v>275000</v>
      </c>
      <c r="AT14" s="307">
        <f>IF('2.職務給賃金表'!$H23="","",'2.職務給賃金表'!$H23)</f>
        <v>272800</v>
      </c>
      <c r="AU14" s="307">
        <f t="shared" si="32"/>
        <v>270600</v>
      </c>
      <c r="AV14" s="307">
        <f t="shared" si="33"/>
        <v>268400</v>
      </c>
      <c r="AW14" s="308">
        <f t="shared" si="34"/>
        <v>4400</v>
      </c>
      <c r="AX14" s="309">
        <f t="shared" si="35"/>
        <v>2200</v>
      </c>
      <c r="AY14" s="306">
        <v>8</v>
      </c>
      <c r="AZ14" s="307">
        <f t="shared" si="36"/>
        <v>285100</v>
      </c>
      <c r="BA14" s="307">
        <f t="shared" si="37"/>
        <v>282900</v>
      </c>
      <c r="BB14" s="307">
        <f>IF('2.職務給賃金表'!$I23="","",'2.職務給賃金表'!$I23)</f>
        <v>280700</v>
      </c>
      <c r="BC14" s="307">
        <f t="shared" si="38"/>
        <v>278500</v>
      </c>
      <c r="BD14" s="307">
        <f t="shared" si="39"/>
        <v>276300</v>
      </c>
      <c r="BE14" s="308">
        <f t="shared" si="40"/>
        <v>4400</v>
      </c>
      <c r="BF14" s="309">
        <f t="shared" si="41"/>
        <v>2200</v>
      </c>
      <c r="BG14" s="306">
        <v>8</v>
      </c>
      <c r="BH14" s="307">
        <f t="shared" si="42"/>
        <v>293000</v>
      </c>
      <c r="BI14" s="307">
        <f t="shared" si="43"/>
        <v>290800</v>
      </c>
      <c r="BJ14" s="307">
        <f>IF('2.職務給賃金表'!$J23="","",'2.職務給賃金表'!$J23)</f>
        <v>288600</v>
      </c>
      <c r="BK14" s="307">
        <f t="shared" si="44"/>
        <v>286400</v>
      </c>
      <c r="BL14" s="307">
        <f t="shared" si="45"/>
        <v>284200</v>
      </c>
      <c r="BM14" s="308">
        <f t="shared" si="46"/>
        <v>4400</v>
      </c>
      <c r="BN14" s="309">
        <f t="shared" si="47"/>
        <v>2200</v>
      </c>
      <c r="BP14" s="306">
        <v>8</v>
      </c>
      <c r="BQ14" s="307">
        <f t="shared" si="48"/>
        <v>305000</v>
      </c>
      <c r="BR14" s="307">
        <f t="shared" si="49"/>
        <v>302750</v>
      </c>
      <c r="BS14" s="307">
        <f>IF('2.職務給賃金表'!$K23="","",'2.職務給賃金表'!$K23)</f>
        <v>300500</v>
      </c>
      <c r="BT14" s="307">
        <f t="shared" si="50"/>
        <v>298250</v>
      </c>
      <c r="BU14" s="307">
        <f t="shared" si="51"/>
        <v>296000</v>
      </c>
      <c r="BV14" s="308">
        <f t="shared" si="52"/>
        <v>4500</v>
      </c>
      <c r="BW14" s="309">
        <f t="shared" si="53"/>
        <v>2250</v>
      </c>
      <c r="BX14" s="306">
        <v>8</v>
      </c>
      <c r="BY14" s="307">
        <f t="shared" si="54"/>
        <v>313100</v>
      </c>
      <c r="BZ14" s="307">
        <f t="shared" si="55"/>
        <v>310850</v>
      </c>
      <c r="CA14" s="307">
        <f>IF('2.職務給賃金表'!$L23="","",'2.職務給賃金表'!$L23)</f>
        <v>308600</v>
      </c>
      <c r="CB14" s="307">
        <f t="shared" si="56"/>
        <v>306350</v>
      </c>
      <c r="CC14" s="307">
        <f t="shared" si="57"/>
        <v>304100</v>
      </c>
      <c r="CD14" s="308">
        <f t="shared" si="58"/>
        <v>4500</v>
      </c>
      <c r="CE14" s="309">
        <f t="shared" si="59"/>
        <v>2250</v>
      </c>
      <c r="CF14" s="306">
        <v>8</v>
      </c>
      <c r="CG14" s="307">
        <f t="shared" si="60"/>
        <v>321200</v>
      </c>
      <c r="CH14" s="307">
        <f t="shared" si="61"/>
        <v>318950</v>
      </c>
      <c r="CI14" s="307">
        <f>IF('2.職務給賃金表'!$M23="","",'2.職務給賃金表'!$M23)</f>
        <v>316700</v>
      </c>
      <c r="CJ14" s="307">
        <f t="shared" si="62"/>
        <v>314450</v>
      </c>
      <c r="CK14" s="307">
        <f t="shared" si="63"/>
        <v>312200</v>
      </c>
      <c r="CL14" s="308">
        <f t="shared" si="64"/>
        <v>4500</v>
      </c>
      <c r="CM14" s="309">
        <f t="shared" si="65"/>
        <v>2250</v>
      </c>
      <c r="CN14" s="306">
        <v>8</v>
      </c>
      <c r="CO14" s="307">
        <f t="shared" si="66"/>
        <v>329300</v>
      </c>
      <c r="CP14" s="307">
        <f t="shared" si="67"/>
        <v>327050</v>
      </c>
      <c r="CQ14" s="307">
        <f>IF('2.職務給賃金表'!$N23="","",'2.職務給賃金表'!$N23)</f>
        <v>324800</v>
      </c>
      <c r="CR14" s="307">
        <f t="shared" si="68"/>
        <v>322550</v>
      </c>
      <c r="CS14" s="307">
        <f t="shared" si="69"/>
        <v>320300</v>
      </c>
      <c r="CT14" s="308">
        <f t="shared" si="70"/>
        <v>4500</v>
      </c>
      <c r="CU14" s="309">
        <f t="shared" si="71"/>
        <v>2250</v>
      </c>
      <c r="CV14" s="306">
        <v>8</v>
      </c>
      <c r="CW14" s="307" t="str">
        <f t="shared" si="72"/>
        <v/>
      </c>
      <c r="CX14" s="307" t="str">
        <f t="shared" si="73"/>
        <v/>
      </c>
      <c r="CY14" s="307" t="str">
        <f>IF('2.職務給賃金表'!$O23="","",'2.職務給賃金表'!$O23)</f>
        <v/>
      </c>
      <c r="CZ14" s="307" t="str">
        <f t="shared" si="74"/>
        <v/>
      </c>
      <c r="DA14" s="307" t="str">
        <f t="shared" si="75"/>
        <v/>
      </c>
      <c r="DB14" s="308" t="str">
        <f t="shared" si="76"/>
        <v/>
      </c>
      <c r="DC14" s="309" t="str">
        <f t="shared" si="77"/>
        <v/>
      </c>
      <c r="DE14" s="306">
        <v>8</v>
      </c>
      <c r="DF14" s="307">
        <f t="shared" si="78"/>
        <v>350600</v>
      </c>
      <c r="DG14" s="307">
        <f t="shared" si="79"/>
        <v>347750</v>
      </c>
      <c r="DH14" s="307">
        <f>IF('2.職務給賃金表'!$P23="","",'2.職務給賃金表'!$P23)</f>
        <v>344900</v>
      </c>
      <c r="DI14" s="307">
        <f t="shared" si="80"/>
        <v>342050</v>
      </c>
      <c r="DJ14" s="307">
        <f t="shared" si="81"/>
        <v>339200</v>
      </c>
      <c r="DK14" s="308">
        <f t="shared" si="82"/>
        <v>5700</v>
      </c>
      <c r="DL14" s="309">
        <f t="shared" si="83"/>
        <v>2850</v>
      </c>
      <c r="DM14" s="306">
        <v>8</v>
      </c>
      <c r="DN14" s="307">
        <f t="shared" si="84"/>
        <v>366800</v>
      </c>
      <c r="DO14" s="307">
        <f t="shared" si="85"/>
        <v>363950</v>
      </c>
      <c r="DP14" s="307">
        <f>IF('2.職務給賃金表'!$Q23="","",'2.職務給賃金表'!$Q23)</f>
        <v>361100</v>
      </c>
      <c r="DQ14" s="307">
        <f t="shared" si="86"/>
        <v>358250</v>
      </c>
      <c r="DR14" s="307">
        <f t="shared" si="87"/>
        <v>355400</v>
      </c>
      <c r="DS14" s="308">
        <f t="shared" si="88"/>
        <v>5700</v>
      </c>
      <c r="DT14" s="309">
        <f t="shared" si="89"/>
        <v>2850</v>
      </c>
      <c r="DU14" s="306">
        <v>8</v>
      </c>
      <c r="DV14" s="307">
        <f t="shared" si="90"/>
        <v>383000</v>
      </c>
      <c r="DW14" s="307">
        <f t="shared" si="91"/>
        <v>380150</v>
      </c>
      <c r="DX14" s="307">
        <f>IF('2.職務給賃金表'!$R23="","",'2.職務給賃金表'!$R23)</f>
        <v>377300</v>
      </c>
      <c r="DY14" s="307">
        <f t="shared" si="92"/>
        <v>374450</v>
      </c>
      <c r="DZ14" s="307">
        <f t="shared" si="93"/>
        <v>371600</v>
      </c>
      <c r="EA14" s="308">
        <f t="shared" si="94"/>
        <v>5700</v>
      </c>
      <c r="EB14" s="309">
        <f t="shared" si="95"/>
        <v>2850</v>
      </c>
      <c r="EC14" s="306">
        <v>8</v>
      </c>
      <c r="ED14" s="307">
        <f t="shared" si="96"/>
        <v>399200</v>
      </c>
      <c r="EE14" s="307">
        <f t="shared" si="97"/>
        <v>396350</v>
      </c>
      <c r="EF14" s="307">
        <f>IF('2.職務給賃金表'!$S23="","",'2.職務給賃金表'!$S23)</f>
        <v>393500</v>
      </c>
      <c r="EG14" s="307">
        <f t="shared" si="98"/>
        <v>390650</v>
      </c>
      <c r="EH14" s="307">
        <f t="shared" si="99"/>
        <v>387800</v>
      </c>
      <c r="EI14" s="308">
        <f t="shared" si="100"/>
        <v>5700</v>
      </c>
      <c r="EJ14" s="309">
        <f t="shared" si="101"/>
        <v>2850</v>
      </c>
      <c r="EK14" s="306">
        <v>8</v>
      </c>
      <c r="EL14" s="307" t="str">
        <f t="shared" si="102"/>
        <v/>
      </c>
      <c r="EM14" s="307" t="str">
        <f t="shared" si="103"/>
        <v/>
      </c>
      <c r="EN14" s="307" t="str">
        <f>IF('2.職務給賃金表'!$T23="","",'2.職務給賃金表'!$T23)</f>
        <v/>
      </c>
      <c r="EO14" s="307" t="str">
        <f t="shared" si="104"/>
        <v/>
      </c>
      <c r="EP14" s="307" t="str">
        <f t="shared" si="105"/>
        <v/>
      </c>
      <c r="EQ14" s="308" t="str">
        <f t="shared" si="106"/>
        <v/>
      </c>
      <c r="ER14" s="309" t="str">
        <f t="shared" si="107"/>
        <v/>
      </c>
      <c r="ET14" s="306">
        <v>8</v>
      </c>
      <c r="EU14" s="307">
        <f t="shared" si="108"/>
        <v>453400</v>
      </c>
      <c r="EV14" s="307">
        <f t="shared" si="109"/>
        <v>450500</v>
      </c>
      <c r="EW14" s="307">
        <f>IF('2.職務給賃金表'!$U23="","",'2.職務給賃金表'!$U23)</f>
        <v>447600</v>
      </c>
      <c r="EX14" s="307">
        <f t="shared" si="110"/>
        <v>444700</v>
      </c>
      <c r="EY14" s="307">
        <f t="shared" si="111"/>
        <v>441800</v>
      </c>
      <c r="EZ14" s="308">
        <f t="shared" si="112"/>
        <v>5800</v>
      </c>
      <c r="FA14" s="309">
        <f t="shared" si="113"/>
        <v>2900</v>
      </c>
      <c r="FB14" s="306">
        <v>8</v>
      </c>
      <c r="FC14" s="307">
        <f t="shared" si="114"/>
        <v>470500</v>
      </c>
      <c r="FD14" s="307">
        <f t="shared" si="115"/>
        <v>467600</v>
      </c>
      <c r="FE14" s="307">
        <f>IF('2.職務給賃金表'!$V23="","",'2.職務給賃金表'!$V23)</f>
        <v>464700</v>
      </c>
      <c r="FF14" s="307">
        <f t="shared" si="116"/>
        <v>461800</v>
      </c>
      <c r="FG14" s="307">
        <f t="shared" si="117"/>
        <v>458900</v>
      </c>
      <c r="FH14" s="308">
        <f t="shared" si="118"/>
        <v>5800</v>
      </c>
      <c r="FI14" s="309">
        <f t="shared" si="119"/>
        <v>2900</v>
      </c>
      <c r="FJ14" s="306">
        <v>8</v>
      </c>
      <c r="FK14" s="307">
        <f t="shared" si="120"/>
        <v>486900</v>
      </c>
      <c r="FL14" s="307">
        <f t="shared" si="121"/>
        <v>484000</v>
      </c>
      <c r="FM14" s="307">
        <f>IF('2.職務給賃金表'!$W23="","",'2.職務給賃金表'!$W23)</f>
        <v>481100</v>
      </c>
      <c r="FN14" s="307">
        <f t="shared" si="122"/>
        <v>478200</v>
      </c>
      <c r="FO14" s="307">
        <f t="shared" si="123"/>
        <v>475300</v>
      </c>
      <c r="FP14" s="308">
        <f t="shared" si="124"/>
        <v>5800</v>
      </c>
      <c r="FQ14" s="309">
        <f t="shared" si="125"/>
        <v>2900</v>
      </c>
      <c r="FR14" s="306">
        <v>8</v>
      </c>
      <c r="FS14" s="307">
        <f t="shared" si="126"/>
        <v>503300</v>
      </c>
      <c r="FT14" s="307">
        <f t="shared" si="127"/>
        <v>500400</v>
      </c>
      <c r="FU14" s="307">
        <f>IF('2.職務給賃金表'!$X23="","",'2.職務給賃金表'!$X23)</f>
        <v>497500</v>
      </c>
      <c r="FV14" s="307">
        <f t="shared" si="128"/>
        <v>494600</v>
      </c>
      <c r="FW14" s="307">
        <f t="shared" si="129"/>
        <v>491700</v>
      </c>
      <c r="FX14" s="308">
        <f t="shared" si="130"/>
        <v>5800</v>
      </c>
      <c r="FY14" s="309">
        <f t="shared" si="131"/>
        <v>2900</v>
      </c>
      <c r="FZ14" s="306">
        <v>8</v>
      </c>
      <c r="GA14" s="307" t="str">
        <f t="shared" si="132"/>
        <v/>
      </c>
      <c r="GB14" s="307" t="str">
        <f t="shared" si="133"/>
        <v/>
      </c>
      <c r="GC14" s="307" t="str">
        <f>IF('2.職務給賃金表'!$Y23="","",'2.職務給賃金表'!$Y23)</f>
        <v/>
      </c>
      <c r="GD14" s="307" t="str">
        <f t="shared" si="134"/>
        <v/>
      </c>
      <c r="GE14" s="307" t="str">
        <f t="shared" si="135"/>
        <v/>
      </c>
      <c r="GF14" s="308" t="str">
        <f t="shared" si="136"/>
        <v/>
      </c>
      <c r="GG14" s="309" t="str">
        <f t="shared" si="137"/>
        <v/>
      </c>
      <c r="GI14" s="306">
        <v>8</v>
      </c>
      <c r="GJ14" s="307">
        <f t="shared" si="138"/>
        <v>568800</v>
      </c>
      <c r="GK14" s="307">
        <f t="shared" si="139"/>
        <v>565750</v>
      </c>
      <c r="GL14" s="307">
        <f>IF('2.職務給賃金表'!$Z23="","",'2.職務給賃金表'!$Z23)</f>
        <v>562700</v>
      </c>
      <c r="GM14" s="307">
        <f t="shared" si="140"/>
        <v>559650</v>
      </c>
      <c r="GN14" s="307">
        <f t="shared" si="141"/>
        <v>556600</v>
      </c>
      <c r="GO14" s="308">
        <f t="shared" si="142"/>
        <v>6100</v>
      </c>
      <c r="GP14" s="309">
        <f t="shared" si="143"/>
        <v>3050</v>
      </c>
      <c r="GQ14" s="306">
        <v>8</v>
      </c>
      <c r="GR14" s="307">
        <f t="shared" si="144"/>
        <v>586800</v>
      </c>
      <c r="GS14" s="307">
        <f t="shared" si="145"/>
        <v>583750</v>
      </c>
      <c r="GT14" s="307">
        <f>IF('2.職務給賃金表'!$AA23="","",'2.職務給賃金表'!$AA23)</f>
        <v>580700</v>
      </c>
      <c r="GU14" s="307">
        <f t="shared" si="146"/>
        <v>577650</v>
      </c>
      <c r="GV14" s="307">
        <f t="shared" si="147"/>
        <v>574600</v>
      </c>
      <c r="GW14" s="308">
        <f t="shared" si="148"/>
        <v>6100</v>
      </c>
      <c r="GX14" s="309">
        <f t="shared" si="149"/>
        <v>3050</v>
      </c>
      <c r="GY14" s="306">
        <v>8</v>
      </c>
      <c r="GZ14" s="307">
        <f t="shared" si="150"/>
        <v>604800</v>
      </c>
      <c r="HA14" s="307">
        <f t="shared" si="151"/>
        <v>601750</v>
      </c>
      <c r="HB14" s="307">
        <f>IF('2.職務給賃金表'!$AB23="","",'2.職務給賃金表'!$AB23)</f>
        <v>598700</v>
      </c>
      <c r="HC14" s="307">
        <f t="shared" si="152"/>
        <v>595650</v>
      </c>
      <c r="HD14" s="307">
        <f t="shared" si="153"/>
        <v>592600</v>
      </c>
      <c r="HE14" s="308">
        <f t="shared" si="154"/>
        <v>6100</v>
      </c>
      <c r="HF14" s="309">
        <f t="shared" si="155"/>
        <v>3050</v>
      </c>
      <c r="HG14" s="306">
        <v>8</v>
      </c>
      <c r="HH14" s="307" t="str">
        <f t="shared" si="156"/>
        <v/>
      </c>
      <c r="HI14" s="307" t="str">
        <f t="shared" si="157"/>
        <v/>
      </c>
      <c r="HJ14" s="307" t="str">
        <f>IF('2.職務給賃金表'!$AC23="","",'2.職務給賃金表'!$AC23)</f>
        <v/>
      </c>
      <c r="HK14" s="307" t="str">
        <f t="shared" si="158"/>
        <v/>
      </c>
      <c r="HL14" s="307" t="str">
        <f t="shared" si="159"/>
        <v/>
      </c>
      <c r="HM14" s="308" t="str">
        <f t="shared" si="160"/>
        <v/>
      </c>
      <c r="HN14" s="309" t="str">
        <f t="shared" si="161"/>
        <v/>
      </c>
      <c r="HO14" s="306">
        <v>8</v>
      </c>
      <c r="HP14" s="307" t="str">
        <f t="shared" si="162"/>
        <v/>
      </c>
      <c r="HQ14" s="307" t="str">
        <f t="shared" si="163"/>
        <v/>
      </c>
      <c r="HR14" s="307" t="str">
        <f>IF('2.職務給賃金表'!$AD23="","",'2.職務給賃金表'!$AD23)</f>
        <v/>
      </c>
      <c r="HS14" s="307" t="str">
        <f t="shared" si="164"/>
        <v/>
      </c>
      <c r="HT14" s="307" t="str">
        <f t="shared" si="165"/>
        <v/>
      </c>
      <c r="HU14" s="308" t="str">
        <f t="shared" si="166"/>
        <v/>
      </c>
      <c r="HV14" s="309" t="str">
        <f t="shared" si="167"/>
        <v/>
      </c>
    </row>
    <row r="15" spans="2:230" x14ac:dyDescent="0.2">
      <c r="B15" s="306">
        <v>9</v>
      </c>
      <c r="C15" s="307">
        <f t="shared" si="0"/>
        <v>245100</v>
      </c>
      <c r="D15" s="307">
        <f t="shared" si="1"/>
        <v>241950</v>
      </c>
      <c r="E15" s="307">
        <f>IF('2.職務給賃金表'!$C24="","",'2.職務給賃金表'!$C24)</f>
        <v>238800</v>
      </c>
      <c r="F15" s="307">
        <f t="shared" si="2"/>
        <v>235650</v>
      </c>
      <c r="G15" s="307">
        <f t="shared" si="3"/>
        <v>232500</v>
      </c>
      <c r="H15" s="308">
        <f t="shared" si="4"/>
        <v>6300</v>
      </c>
      <c r="I15" s="309">
        <f t="shared" si="5"/>
        <v>3150</v>
      </c>
      <c r="J15" s="306">
        <v>9</v>
      </c>
      <c r="K15" s="307">
        <f t="shared" si="6"/>
        <v>256000</v>
      </c>
      <c r="L15" s="307">
        <f t="shared" si="7"/>
        <v>252850</v>
      </c>
      <c r="M15" s="307">
        <f>IF('2.職務給賃金表'!$D24="","",'2.職務給賃金表'!$D24)</f>
        <v>249700</v>
      </c>
      <c r="N15" s="307">
        <f t="shared" si="8"/>
        <v>246550</v>
      </c>
      <c r="O15" s="307">
        <f t="shared" si="9"/>
        <v>243400</v>
      </c>
      <c r="P15" s="308">
        <f t="shared" si="10"/>
        <v>6300</v>
      </c>
      <c r="Q15" s="309">
        <f t="shared" si="11"/>
        <v>3150</v>
      </c>
      <c r="R15" s="306">
        <v>9</v>
      </c>
      <c r="S15" s="307">
        <f t="shared" si="12"/>
        <v>266900</v>
      </c>
      <c r="T15" s="307">
        <f t="shared" si="13"/>
        <v>263750</v>
      </c>
      <c r="U15" s="307">
        <f>IF('2.職務給賃金表'!$E24="","",'2.職務給賃金表'!$E24)</f>
        <v>260600</v>
      </c>
      <c r="V15" s="307">
        <f t="shared" si="14"/>
        <v>257450</v>
      </c>
      <c r="W15" s="307">
        <f t="shared" si="15"/>
        <v>254300</v>
      </c>
      <c r="X15" s="308">
        <f t="shared" si="16"/>
        <v>6300</v>
      </c>
      <c r="Y15" s="309">
        <f t="shared" si="17"/>
        <v>3150</v>
      </c>
      <c r="Z15" s="306">
        <v>9</v>
      </c>
      <c r="AA15" s="307">
        <f t="shared" si="18"/>
        <v>277800</v>
      </c>
      <c r="AB15" s="307">
        <f t="shared" si="19"/>
        <v>274650</v>
      </c>
      <c r="AC15" s="307">
        <f>IF('2.職務給賃金表'!$F24="","",'2.職務給賃金表'!$F24)</f>
        <v>271500</v>
      </c>
      <c r="AD15" s="307">
        <f t="shared" si="20"/>
        <v>268350</v>
      </c>
      <c r="AE15" s="307">
        <f t="shared" si="21"/>
        <v>265200</v>
      </c>
      <c r="AF15" s="308">
        <f t="shared" si="22"/>
        <v>6300</v>
      </c>
      <c r="AG15" s="309">
        <f t="shared" si="23"/>
        <v>3150</v>
      </c>
      <c r="AI15" s="306">
        <v>9</v>
      </c>
      <c r="AJ15" s="307">
        <f t="shared" si="24"/>
        <v>273700</v>
      </c>
      <c r="AK15" s="307">
        <f t="shared" si="25"/>
        <v>271500</v>
      </c>
      <c r="AL15" s="307">
        <f>IF('2.職務給賃金表'!$G24="","",'2.職務給賃金表'!$G24)</f>
        <v>269300</v>
      </c>
      <c r="AM15" s="307">
        <f t="shared" si="26"/>
        <v>267100</v>
      </c>
      <c r="AN15" s="307">
        <f t="shared" si="27"/>
        <v>264900</v>
      </c>
      <c r="AO15" s="308">
        <f t="shared" si="28"/>
        <v>4400</v>
      </c>
      <c r="AP15" s="309">
        <f t="shared" si="29"/>
        <v>2200</v>
      </c>
      <c r="AQ15" s="306">
        <v>9</v>
      </c>
      <c r="AR15" s="307">
        <f t="shared" si="30"/>
        <v>281600</v>
      </c>
      <c r="AS15" s="307">
        <f t="shared" si="31"/>
        <v>279400</v>
      </c>
      <c r="AT15" s="307">
        <f>IF('2.職務給賃金表'!$H24="","",'2.職務給賃金表'!$H24)</f>
        <v>277200</v>
      </c>
      <c r="AU15" s="307">
        <f t="shared" si="32"/>
        <v>275000</v>
      </c>
      <c r="AV15" s="307">
        <f t="shared" si="33"/>
        <v>272800</v>
      </c>
      <c r="AW15" s="308">
        <f t="shared" si="34"/>
        <v>4400</v>
      </c>
      <c r="AX15" s="309">
        <f t="shared" si="35"/>
        <v>2200</v>
      </c>
      <c r="AY15" s="306">
        <v>9</v>
      </c>
      <c r="AZ15" s="307">
        <f t="shared" si="36"/>
        <v>289500</v>
      </c>
      <c r="BA15" s="307">
        <f t="shared" si="37"/>
        <v>287300</v>
      </c>
      <c r="BB15" s="307">
        <f>IF('2.職務給賃金表'!$I24="","",'2.職務給賃金表'!$I24)</f>
        <v>285100</v>
      </c>
      <c r="BC15" s="307">
        <f t="shared" si="38"/>
        <v>282900</v>
      </c>
      <c r="BD15" s="307">
        <f t="shared" si="39"/>
        <v>280700</v>
      </c>
      <c r="BE15" s="308">
        <f t="shared" si="40"/>
        <v>4400</v>
      </c>
      <c r="BF15" s="309">
        <f t="shared" si="41"/>
        <v>2200</v>
      </c>
      <c r="BG15" s="306">
        <v>9</v>
      </c>
      <c r="BH15" s="307">
        <f t="shared" si="42"/>
        <v>297400</v>
      </c>
      <c r="BI15" s="307">
        <f t="shared" si="43"/>
        <v>295200</v>
      </c>
      <c r="BJ15" s="307">
        <f>IF('2.職務給賃金表'!$J24="","",'2.職務給賃金表'!$J24)</f>
        <v>293000</v>
      </c>
      <c r="BK15" s="307">
        <f t="shared" si="44"/>
        <v>290800</v>
      </c>
      <c r="BL15" s="307">
        <f t="shared" si="45"/>
        <v>288600</v>
      </c>
      <c r="BM15" s="308">
        <f t="shared" si="46"/>
        <v>4400</v>
      </c>
      <c r="BN15" s="309">
        <f t="shared" si="47"/>
        <v>2200</v>
      </c>
      <c r="BP15" s="306">
        <v>9</v>
      </c>
      <c r="BQ15" s="307">
        <f t="shared" si="48"/>
        <v>309500</v>
      </c>
      <c r="BR15" s="307">
        <f t="shared" si="49"/>
        <v>307250</v>
      </c>
      <c r="BS15" s="307">
        <f>IF('2.職務給賃金表'!$K24="","",'2.職務給賃金表'!$K24)</f>
        <v>305000</v>
      </c>
      <c r="BT15" s="307">
        <f t="shared" si="50"/>
        <v>302750</v>
      </c>
      <c r="BU15" s="307">
        <f t="shared" si="51"/>
        <v>300500</v>
      </c>
      <c r="BV15" s="308">
        <f t="shared" si="52"/>
        <v>4500</v>
      </c>
      <c r="BW15" s="309">
        <f t="shared" si="53"/>
        <v>2250</v>
      </c>
      <c r="BX15" s="306">
        <v>9</v>
      </c>
      <c r="BY15" s="307">
        <f t="shared" si="54"/>
        <v>317600</v>
      </c>
      <c r="BZ15" s="307">
        <f t="shared" si="55"/>
        <v>315350</v>
      </c>
      <c r="CA15" s="307">
        <f>IF('2.職務給賃金表'!$L24="","",'2.職務給賃金表'!$L24)</f>
        <v>313100</v>
      </c>
      <c r="CB15" s="307">
        <f t="shared" si="56"/>
        <v>310850</v>
      </c>
      <c r="CC15" s="307">
        <f t="shared" si="57"/>
        <v>308600</v>
      </c>
      <c r="CD15" s="308">
        <f t="shared" si="58"/>
        <v>4500</v>
      </c>
      <c r="CE15" s="309">
        <f t="shared" si="59"/>
        <v>2250</v>
      </c>
      <c r="CF15" s="306">
        <v>9</v>
      </c>
      <c r="CG15" s="307">
        <f t="shared" si="60"/>
        <v>325700</v>
      </c>
      <c r="CH15" s="307">
        <f t="shared" si="61"/>
        <v>323450</v>
      </c>
      <c r="CI15" s="307">
        <f>IF('2.職務給賃金表'!$M24="","",'2.職務給賃金表'!$M24)</f>
        <v>321200</v>
      </c>
      <c r="CJ15" s="307">
        <f t="shared" si="62"/>
        <v>318950</v>
      </c>
      <c r="CK15" s="307">
        <f t="shared" si="63"/>
        <v>316700</v>
      </c>
      <c r="CL15" s="308">
        <f t="shared" si="64"/>
        <v>4500</v>
      </c>
      <c r="CM15" s="309">
        <f t="shared" si="65"/>
        <v>2250</v>
      </c>
      <c r="CN15" s="306">
        <v>9</v>
      </c>
      <c r="CO15" s="307">
        <f t="shared" si="66"/>
        <v>333800</v>
      </c>
      <c r="CP15" s="307">
        <f t="shared" si="67"/>
        <v>331550</v>
      </c>
      <c r="CQ15" s="307">
        <f>IF('2.職務給賃金表'!$N24="","",'2.職務給賃金表'!$N24)</f>
        <v>329300</v>
      </c>
      <c r="CR15" s="307">
        <f t="shared" si="68"/>
        <v>327050</v>
      </c>
      <c r="CS15" s="307">
        <f t="shared" si="69"/>
        <v>324800</v>
      </c>
      <c r="CT15" s="308">
        <f t="shared" si="70"/>
        <v>4500</v>
      </c>
      <c r="CU15" s="309">
        <f t="shared" si="71"/>
        <v>2250</v>
      </c>
      <c r="CV15" s="306">
        <v>9</v>
      </c>
      <c r="CW15" s="307" t="str">
        <f t="shared" si="72"/>
        <v/>
      </c>
      <c r="CX15" s="307" t="str">
        <f t="shared" si="73"/>
        <v/>
      </c>
      <c r="CY15" s="307" t="str">
        <f>IF('2.職務給賃金表'!$O24="","",'2.職務給賃金表'!$O24)</f>
        <v/>
      </c>
      <c r="CZ15" s="307" t="str">
        <f t="shared" si="74"/>
        <v/>
      </c>
      <c r="DA15" s="307" t="str">
        <f t="shared" si="75"/>
        <v/>
      </c>
      <c r="DB15" s="308" t="str">
        <f t="shared" si="76"/>
        <v/>
      </c>
      <c r="DC15" s="309" t="str">
        <f t="shared" si="77"/>
        <v/>
      </c>
      <c r="DE15" s="306">
        <v>9</v>
      </c>
      <c r="DF15" s="307">
        <f t="shared" si="78"/>
        <v>356300</v>
      </c>
      <c r="DG15" s="307">
        <f t="shared" si="79"/>
        <v>353450</v>
      </c>
      <c r="DH15" s="307">
        <f>IF('2.職務給賃金表'!$P24="","",'2.職務給賃金表'!$P24)</f>
        <v>350600</v>
      </c>
      <c r="DI15" s="307">
        <f t="shared" si="80"/>
        <v>347750</v>
      </c>
      <c r="DJ15" s="307">
        <f t="shared" si="81"/>
        <v>344900</v>
      </c>
      <c r="DK15" s="308">
        <f t="shared" si="82"/>
        <v>5700</v>
      </c>
      <c r="DL15" s="309">
        <f t="shared" si="83"/>
        <v>2850</v>
      </c>
      <c r="DM15" s="306">
        <v>9</v>
      </c>
      <c r="DN15" s="307">
        <f t="shared" si="84"/>
        <v>372500</v>
      </c>
      <c r="DO15" s="307">
        <f t="shared" si="85"/>
        <v>369650</v>
      </c>
      <c r="DP15" s="307">
        <f>IF('2.職務給賃金表'!$Q24="","",'2.職務給賃金表'!$Q24)</f>
        <v>366800</v>
      </c>
      <c r="DQ15" s="307">
        <f t="shared" si="86"/>
        <v>363950</v>
      </c>
      <c r="DR15" s="307">
        <f t="shared" si="87"/>
        <v>361100</v>
      </c>
      <c r="DS15" s="308">
        <f t="shared" si="88"/>
        <v>5700</v>
      </c>
      <c r="DT15" s="309">
        <f t="shared" si="89"/>
        <v>2850</v>
      </c>
      <c r="DU15" s="306">
        <v>9</v>
      </c>
      <c r="DV15" s="307">
        <f t="shared" si="90"/>
        <v>388700</v>
      </c>
      <c r="DW15" s="307">
        <f t="shared" si="91"/>
        <v>385850</v>
      </c>
      <c r="DX15" s="307">
        <f>IF('2.職務給賃金表'!$R24="","",'2.職務給賃金表'!$R24)</f>
        <v>383000</v>
      </c>
      <c r="DY15" s="307">
        <f t="shared" si="92"/>
        <v>380150</v>
      </c>
      <c r="DZ15" s="307">
        <f t="shared" si="93"/>
        <v>377300</v>
      </c>
      <c r="EA15" s="308">
        <f t="shared" si="94"/>
        <v>5700</v>
      </c>
      <c r="EB15" s="309">
        <f t="shared" si="95"/>
        <v>2850</v>
      </c>
      <c r="EC15" s="306">
        <v>9</v>
      </c>
      <c r="ED15" s="307">
        <f t="shared" si="96"/>
        <v>404900</v>
      </c>
      <c r="EE15" s="307">
        <f t="shared" si="97"/>
        <v>402050</v>
      </c>
      <c r="EF15" s="307">
        <f>IF('2.職務給賃金表'!$S24="","",'2.職務給賃金表'!$S24)</f>
        <v>399200</v>
      </c>
      <c r="EG15" s="307">
        <f t="shared" si="98"/>
        <v>396350</v>
      </c>
      <c r="EH15" s="307">
        <f t="shared" si="99"/>
        <v>393500</v>
      </c>
      <c r="EI15" s="308">
        <f t="shared" si="100"/>
        <v>5700</v>
      </c>
      <c r="EJ15" s="309">
        <f t="shared" si="101"/>
        <v>2850</v>
      </c>
      <c r="EK15" s="306">
        <v>9</v>
      </c>
      <c r="EL15" s="307" t="str">
        <f t="shared" si="102"/>
        <v/>
      </c>
      <c r="EM15" s="307" t="str">
        <f t="shared" si="103"/>
        <v/>
      </c>
      <c r="EN15" s="307" t="str">
        <f>IF('2.職務給賃金表'!$T24="","",'2.職務給賃金表'!$T24)</f>
        <v/>
      </c>
      <c r="EO15" s="307" t="str">
        <f t="shared" si="104"/>
        <v/>
      </c>
      <c r="EP15" s="307" t="str">
        <f t="shared" si="105"/>
        <v/>
      </c>
      <c r="EQ15" s="308" t="str">
        <f t="shared" si="106"/>
        <v/>
      </c>
      <c r="ER15" s="309" t="str">
        <f t="shared" si="107"/>
        <v/>
      </c>
      <c r="ET15" s="306">
        <v>9</v>
      </c>
      <c r="EU15" s="307">
        <f t="shared" si="108"/>
        <v>459200</v>
      </c>
      <c r="EV15" s="307">
        <f t="shared" si="109"/>
        <v>456300</v>
      </c>
      <c r="EW15" s="307">
        <f>IF('2.職務給賃金表'!$U24="","",'2.職務給賃金表'!$U24)</f>
        <v>453400</v>
      </c>
      <c r="EX15" s="307">
        <f t="shared" si="110"/>
        <v>450500</v>
      </c>
      <c r="EY15" s="307">
        <f t="shared" si="111"/>
        <v>447600</v>
      </c>
      <c r="EZ15" s="308">
        <f t="shared" si="112"/>
        <v>5800</v>
      </c>
      <c r="FA15" s="309">
        <f t="shared" si="113"/>
        <v>2900</v>
      </c>
      <c r="FB15" s="306">
        <v>9</v>
      </c>
      <c r="FC15" s="307">
        <f t="shared" si="114"/>
        <v>476300</v>
      </c>
      <c r="FD15" s="307">
        <f t="shared" si="115"/>
        <v>473400</v>
      </c>
      <c r="FE15" s="307">
        <f>IF('2.職務給賃金表'!$V24="","",'2.職務給賃金表'!$V24)</f>
        <v>470500</v>
      </c>
      <c r="FF15" s="307">
        <f t="shared" si="116"/>
        <v>467600</v>
      </c>
      <c r="FG15" s="307">
        <f t="shared" si="117"/>
        <v>464700</v>
      </c>
      <c r="FH15" s="308">
        <f t="shared" si="118"/>
        <v>5800</v>
      </c>
      <c r="FI15" s="309">
        <f t="shared" si="119"/>
        <v>2900</v>
      </c>
      <c r="FJ15" s="306">
        <v>9</v>
      </c>
      <c r="FK15" s="307">
        <f t="shared" si="120"/>
        <v>492700</v>
      </c>
      <c r="FL15" s="307">
        <f t="shared" si="121"/>
        <v>489800</v>
      </c>
      <c r="FM15" s="307">
        <f>IF('2.職務給賃金表'!$W24="","",'2.職務給賃金表'!$W24)</f>
        <v>486900</v>
      </c>
      <c r="FN15" s="307">
        <f t="shared" si="122"/>
        <v>484000</v>
      </c>
      <c r="FO15" s="307">
        <f t="shared" si="123"/>
        <v>481100</v>
      </c>
      <c r="FP15" s="308">
        <f t="shared" si="124"/>
        <v>5800</v>
      </c>
      <c r="FQ15" s="309">
        <f t="shared" si="125"/>
        <v>2900</v>
      </c>
      <c r="FR15" s="306">
        <v>9</v>
      </c>
      <c r="FS15" s="307">
        <f t="shared" si="126"/>
        <v>509100</v>
      </c>
      <c r="FT15" s="307">
        <f t="shared" si="127"/>
        <v>506200</v>
      </c>
      <c r="FU15" s="307">
        <f>IF('2.職務給賃金表'!$X24="","",'2.職務給賃金表'!$X24)</f>
        <v>503300</v>
      </c>
      <c r="FV15" s="307">
        <f t="shared" si="128"/>
        <v>500400</v>
      </c>
      <c r="FW15" s="307">
        <f t="shared" si="129"/>
        <v>497500</v>
      </c>
      <c r="FX15" s="308">
        <f t="shared" si="130"/>
        <v>5800</v>
      </c>
      <c r="FY15" s="309">
        <f t="shared" si="131"/>
        <v>2900</v>
      </c>
      <c r="FZ15" s="306">
        <v>9</v>
      </c>
      <c r="GA15" s="307" t="str">
        <f t="shared" si="132"/>
        <v/>
      </c>
      <c r="GB15" s="307" t="str">
        <f t="shared" si="133"/>
        <v/>
      </c>
      <c r="GC15" s="307" t="str">
        <f>IF('2.職務給賃金表'!$Y24="","",'2.職務給賃金表'!$Y24)</f>
        <v/>
      </c>
      <c r="GD15" s="307" t="str">
        <f t="shared" si="134"/>
        <v/>
      </c>
      <c r="GE15" s="307" t="str">
        <f t="shared" si="135"/>
        <v/>
      </c>
      <c r="GF15" s="308" t="str">
        <f t="shared" si="136"/>
        <v/>
      </c>
      <c r="GG15" s="309" t="str">
        <f t="shared" si="137"/>
        <v/>
      </c>
      <c r="GI15" s="306">
        <v>9</v>
      </c>
      <c r="GJ15" s="307">
        <f t="shared" si="138"/>
        <v>574900</v>
      </c>
      <c r="GK15" s="307">
        <f t="shared" si="139"/>
        <v>571850</v>
      </c>
      <c r="GL15" s="307">
        <f>IF('2.職務給賃金表'!$Z24="","",'2.職務給賃金表'!$Z24)</f>
        <v>568800</v>
      </c>
      <c r="GM15" s="307">
        <f t="shared" si="140"/>
        <v>565750</v>
      </c>
      <c r="GN15" s="307">
        <f t="shared" si="141"/>
        <v>562700</v>
      </c>
      <c r="GO15" s="308">
        <f t="shared" si="142"/>
        <v>6100</v>
      </c>
      <c r="GP15" s="309">
        <f t="shared" si="143"/>
        <v>3050</v>
      </c>
      <c r="GQ15" s="306">
        <v>9</v>
      </c>
      <c r="GR15" s="307">
        <f t="shared" si="144"/>
        <v>592900</v>
      </c>
      <c r="GS15" s="307">
        <f t="shared" si="145"/>
        <v>589850</v>
      </c>
      <c r="GT15" s="307">
        <f>IF('2.職務給賃金表'!$AA24="","",'2.職務給賃金表'!$AA24)</f>
        <v>586800</v>
      </c>
      <c r="GU15" s="307">
        <f t="shared" si="146"/>
        <v>583750</v>
      </c>
      <c r="GV15" s="307">
        <f t="shared" si="147"/>
        <v>580700</v>
      </c>
      <c r="GW15" s="308">
        <f t="shared" si="148"/>
        <v>6100</v>
      </c>
      <c r="GX15" s="309">
        <f t="shared" si="149"/>
        <v>3050</v>
      </c>
      <c r="GY15" s="306">
        <v>9</v>
      </c>
      <c r="GZ15" s="307">
        <f t="shared" si="150"/>
        <v>610900</v>
      </c>
      <c r="HA15" s="307">
        <f t="shared" si="151"/>
        <v>607850</v>
      </c>
      <c r="HB15" s="307">
        <f>IF('2.職務給賃金表'!$AB24="","",'2.職務給賃金表'!$AB24)</f>
        <v>604800</v>
      </c>
      <c r="HC15" s="307">
        <f t="shared" si="152"/>
        <v>601750</v>
      </c>
      <c r="HD15" s="307">
        <f t="shared" si="153"/>
        <v>598700</v>
      </c>
      <c r="HE15" s="308">
        <f t="shared" si="154"/>
        <v>6100</v>
      </c>
      <c r="HF15" s="309">
        <f t="shared" si="155"/>
        <v>3050</v>
      </c>
      <c r="HG15" s="306">
        <v>9</v>
      </c>
      <c r="HH15" s="307" t="str">
        <f t="shared" si="156"/>
        <v/>
      </c>
      <c r="HI15" s="307" t="str">
        <f t="shared" si="157"/>
        <v/>
      </c>
      <c r="HJ15" s="307" t="str">
        <f>IF('2.職務給賃金表'!$AC24="","",'2.職務給賃金表'!$AC24)</f>
        <v/>
      </c>
      <c r="HK15" s="307" t="str">
        <f t="shared" si="158"/>
        <v/>
      </c>
      <c r="HL15" s="307" t="str">
        <f t="shared" si="159"/>
        <v/>
      </c>
      <c r="HM15" s="308" t="str">
        <f t="shared" si="160"/>
        <v/>
      </c>
      <c r="HN15" s="309" t="str">
        <f t="shared" si="161"/>
        <v/>
      </c>
      <c r="HO15" s="306">
        <v>9</v>
      </c>
      <c r="HP15" s="307" t="str">
        <f t="shared" si="162"/>
        <v/>
      </c>
      <c r="HQ15" s="307" t="str">
        <f t="shared" si="163"/>
        <v/>
      </c>
      <c r="HR15" s="307" t="str">
        <f>IF('2.職務給賃金表'!$AD24="","",'2.職務給賃金表'!$AD24)</f>
        <v/>
      </c>
      <c r="HS15" s="307" t="str">
        <f t="shared" si="164"/>
        <v/>
      </c>
      <c r="HT15" s="307" t="str">
        <f t="shared" si="165"/>
        <v/>
      </c>
      <c r="HU15" s="308" t="str">
        <f t="shared" si="166"/>
        <v/>
      </c>
      <c r="HV15" s="309" t="str">
        <f t="shared" si="167"/>
        <v/>
      </c>
    </row>
    <row r="16" spans="2:230" x14ac:dyDescent="0.2">
      <c r="B16" s="306">
        <v>10</v>
      </c>
      <c r="C16" s="307">
        <f t="shared" si="0"/>
        <v>251400</v>
      </c>
      <c r="D16" s="307">
        <f t="shared" si="1"/>
        <v>248250</v>
      </c>
      <c r="E16" s="307">
        <f>IF('2.職務給賃金表'!$C25="","",'2.職務給賃金表'!$C25)</f>
        <v>245100</v>
      </c>
      <c r="F16" s="307">
        <f t="shared" si="2"/>
        <v>241950</v>
      </c>
      <c r="G16" s="307">
        <f t="shared" si="3"/>
        <v>238800</v>
      </c>
      <c r="H16" s="308">
        <f t="shared" si="4"/>
        <v>6300</v>
      </c>
      <c r="I16" s="309">
        <f t="shared" si="5"/>
        <v>3150</v>
      </c>
      <c r="J16" s="306">
        <v>10</v>
      </c>
      <c r="K16" s="307">
        <f t="shared" si="6"/>
        <v>262300</v>
      </c>
      <c r="L16" s="307">
        <f t="shared" si="7"/>
        <v>259150</v>
      </c>
      <c r="M16" s="307">
        <f>IF('2.職務給賃金表'!$D25="","",'2.職務給賃金表'!$D25)</f>
        <v>256000</v>
      </c>
      <c r="N16" s="307">
        <f t="shared" si="8"/>
        <v>252850</v>
      </c>
      <c r="O16" s="307">
        <f t="shared" si="9"/>
        <v>249700</v>
      </c>
      <c r="P16" s="308">
        <f t="shared" si="10"/>
        <v>6300</v>
      </c>
      <c r="Q16" s="309">
        <f t="shared" si="11"/>
        <v>3150</v>
      </c>
      <c r="R16" s="306">
        <v>10</v>
      </c>
      <c r="S16" s="307">
        <f t="shared" si="12"/>
        <v>273200</v>
      </c>
      <c r="T16" s="307">
        <f t="shared" si="13"/>
        <v>270050</v>
      </c>
      <c r="U16" s="307">
        <f>IF('2.職務給賃金表'!$E25="","",'2.職務給賃金表'!$E25)</f>
        <v>266900</v>
      </c>
      <c r="V16" s="307">
        <f t="shared" si="14"/>
        <v>263750</v>
      </c>
      <c r="W16" s="307">
        <f t="shared" si="15"/>
        <v>260600</v>
      </c>
      <c r="X16" s="308">
        <f t="shared" si="16"/>
        <v>6300</v>
      </c>
      <c r="Y16" s="309">
        <f t="shared" si="17"/>
        <v>3150</v>
      </c>
      <c r="Z16" s="306">
        <v>10</v>
      </c>
      <c r="AA16" s="307">
        <f t="shared" si="18"/>
        <v>284100</v>
      </c>
      <c r="AB16" s="307">
        <f t="shared" si="19"/>
        <v>280950</v>
      </c>
      <c r="AC16" s="307">
        <f>IF('2.職務給賃金表'!$F25="","",'2.職務給賃金表'!$F25)</f>
        <v>277800</v>
      </c>
      <c r="AD16" s="307">
        <f t="shared" si="20"/>
        <v>274650</v>
      </c>
      <c r="AE16" s="307">
        <f t="shared" si="21"/>
        <v>271500</v>
      </c>
      <c r="AF16" s="308">
        <f t="shared" si="22"/>
        <v>6300</v>
      </c>
      <c r="AG16" s="309">
        <f t="shared" si="23"/>
        <v>3150</v>
      </c>
      <c r="AI16" s="306">
        <v>10</v>
      </c>
      <c r="AJ16" s="307">
        <f t="shared" si="24"/>
        <v>278100</v>
      </c>
      <c r="AK16" s="307">
        <f t="shared" si="25"/>
        <v>275900</v>
      </c>
      <c r="AL16" s="307">
        <f>IF('2.職務給賃金表'!$G25="","",'2.職務給賃金表'!$G25)</f>
        <v>273700</v>
      </c>
      <c r="AM16" s="307">
        <f t="shared" si="26"/>
        <v>271500</v>
      </c>
      <c r="AN16" s="307">
        <f t="shared" si="27"/>
        <v>269300</v>
      </c>
      <c r="AO16" s="308">
        <f t="shared" si="28"/>
        <v>4400</v>
      </c>
      <c r="AP16" s="309">
        <f t="shared" si="29"/>
        <v>2200</v>
      </c>
      <c r="AQ16" s="306">
        <v>10</v>
      </c>
      <c r="AR16" s="307">
        <f t="shared" si="30"/>
        <v>286000</v>
      </c>
      <c r="AS16" s="307">
        <f t="shared" si="31"/>
        <v>283800</v>
      </c>
      <c r="AT16" s="307">
        <f>IF('2.職務給賃金表'!$H25="","",'2.職務給賃金表'!$H25)</f>
        <v>281600</v>
      </c>
      <c r="AU16" s="307">
        <f t="shared" si="32"/>
        <v>279400</v>
      </c>
      <c r="AV16" s="307">
        <f t="shared" si="33"/>
        <v>277200</v>
      </c>
      <c r="AW16" s="308">
        <f t="shared" si="34"/>
        <v>4400</v>
      </c>
      <c r="AX16" s="309">
        <f t="shared" si="35"/>
        <v>2200</v>
      </c>
      <c r="AY16" s="306">
        <v>10</v>
      </c>
      <c r="AZ16" s="307">
        <f t="shared" si="36"/>
        <v>293900</v>
      </c>
      <c r="BA16" s="307">
        <f t="shared" si="37"/>
        <v>291700</v>
      </c>
      <c r="BB16" s="307">
        <f>IF('2.職務給賃金表'!$I25="","",'2.職務給賃金表'!$I25)</f>
        <v>289500</v>
      </c>
      <c r="BC16" s="307">
        <f t="shared" si="38"/>
        <v>287300</v>
      </c>
      <c r="BD16" s="307">
        <f t="shared" si="39"/>
        <v>285100</v>
      </c>
      <c r="BE16" s="308">
        <f t="shared" si="40"/>
        <v>4400</v>
      </c>
      <c r="BF16" s="309">
        <f t="shared" si="41"/>
        <v>2200</v>
      </c>
      <c r="BG16" s="306">
        <v>10</v>
      </c>
      <c r="BH16" s="307">
        <f t="shared" si="42"/>
        <v>301800</v>
      </c>
      <c r="BI16" s="307">
        <f t="shared" si="43"/>
        <v>299600</v>
      </c>
      <c r="BJ16" s="307">
        <f>IF('2.職務給賃金表'!$J25="","",'2.職務給賃金表'!$J25)</f>
        <v>297400</v>
      </c>
      <c r="BK16" s="307">
        <f t="shared" si="44"/>
        <v>295200</v>
      </c>
      <c r="BL16" s="307">
        <f t="shared" si="45"/>
        <v>293000</v>
      </c>
      <c r="BM16" s="308">
        <f t="shared" si="46"/>
        <v>4400</v>
      </c>
      <c r="BN16" s="309">
        <f t="shared" si="47"/>
        <v>2200</v>
      </c>
      <c r="BP16" s="306">
        <v>10</v>
      </c>
      <c r="BQ16" s="307">
        <f t="shared" si="48"/>
        <v>314000</v>
      </c>
      <c r="BR16" s="307">
        <f t="shared" si="49"/>
        <v>311750</v>
      </c>
      <c r="BS16" s="307">
        <f>IF('2.職務給賃金表'!$K25="","",'2.職務給賃金表'!$K25)</f>
        <v>309500</v>
      </c>
      <c r="BT16" s="307">
        <f t="shared" si="50"/>
        <v>307250</v>
      </c>
      <c r="BU16" s="307">
        <f t="shared" si="51"/>
        <v>305000</v>
      </c>
      <c r="BV16" s="308">
        <f t="shared" si="52"/>
        <v>4500</v>
      </c>
      <c r="BW16" s="309">
        <f t="shared" si="53"/>
        <v>2250</v>
      </c>
      <c r="BX16" s="306">
        <v>10</v>
      </c>
      <c r="BY16" s="307">
        <f t="shared" si="54"/>
        <v>322100</v>
      </c>
      <c r="BZ16" s="307">
        <f t="shared" si="55"/>
        <v>319850</v>
      </c>
      <c r="CA16" s="307">
        <f>IF('2.職務給賃金表'!$L25="","",'2.職務給賃金表'!$L25)</f>
        <v>317600</v>
      </c>
      <c r="CB16" s="307">
        <f t="shared" si="56"/>
        <v>315350</v>
      </c>
      <c r="CC16" s="307">
        <f t="shared" si="57"/>
        <v>313100</v>
      </c>
      <c r="CD16" s="308">
        <f t="shared" si="58"/>
        <v>4500</v>
      </c>
      <c r="CE16" s="309">
        <f t="shared" si="59"/>
        <v>2250</v>
      </c>
      <c r="CF16" s="306">
        <v>10</v>
      </c>
      <c r="CG16" s="307">
        <f t="shared" si="60"/>
        <v>330200</v>
      </c>
      <c r="CH16" s="307">
        <f t="shared" si="61"/>
        <v>327950</v>
      </c>
      <c r="CI16" s="307">
        <f>IF('2.職務給賃金表'!$M25="","",'2.職務給賃金表'!$M25)</f>
        <v>325700</v>
      </c>
      <c r="CJ16" s="307">
        <f t="shared" si="62"/>
        <v>323450</v>
      </c>
      <c r="CK16" s="307">
        <f t="shared" si="63"/>
        <v>321200</v>
      </c>
      <c r="CL16" s="308">
        <f t="shared" si="64"/>
        <v>4500</v>
      </c>
      <c r="CM16" s="309">
        <f t="shared" si="65"/>
        <v>2250</v>
      </c>
      <c r="CN16" s="306">
        <v>10</v>
      </c>
      <c r="CO16" s="307">
        <f t="shared" si="66"/>
        <v>338300</v>
      </c>
      <c r="CP16" s="307">
        <f t="shared" si="67"/>
        <v>336050</v>
      </c>
      <c r="CQ16" s="307">
        <f>IF('2.職務給賃金表'!$N25="","",'2.職務給賃金表'!$N25)</f>
        <v>333800</v>
      </c>
      <c r="CR16" s="307">
        <f t="shared" si="68"/>
        <v>331550</v>
      </c>
      <c r="CS16" s="307">
        <f t="shared" si="69"/>
        <v>329300</v>
      </c>
      <c r="CT16" s="308">
        <f t="shared" si="70"/>
        <v>4500</v>
      </c>
      <c r="CU16" s="309">
        <f t="shared" si="71"/>
        <v>2250</v>
      </c>
      <c r="CV16" s="306">
        <v>10</v>
      </c>
      <c r="CW16" s="307" t="str">
        <f t="shared" si="72"/>
        <v/>
      </c>
      <c r="CX16" s="307" t="str">
        <f t="shared" si="73"/>
        <v/>
      </c>
      <c r="CY16" s="307" t="str">
        <f>IF('2.職務給賃金表'!$O25="","",'2.職務給賃金表'!$O25)</f>
        <v/>
      </c>
      <c r="CZ16" s="307" t="str">
        <f t="shared" si="74"/>
        <v/>
      </c>
      <c r="DA16" s="307" t="str">
        <f t="shared" si="75"/>
        <v/>
      </c>
      <c r="DB16" s="308" t="str">
        <f t="shared" si="76"/>
        <v/>
      </c>
      <c r="DC16" s="309" t="str">
        <f t="shared" si="77"/>
        <v/>
      </c>
      <c r="DE16" s="306">
        <v>10</v>
      </c>
      <c r="DF16" s="307">
        <f t="shared" si="78"/>
        <v>362000</v>
      </c>
      <c r="DG16" s="307">
        <f t="shared" si="79"/>
        <v>359150</v>
      </c>
      <c r="DH16" s="307">
        <f>IF('2.職務給賃金表'!$P25="","",'2.職務給賃金表'!$P25)</f>
        <v>356300</v>
      </c>
      <c r="DI16" s="307">
        <f t="shared" si="80"/>
        <v>353450</v>
      </c>
      <c r="DJ16" s="307">
        <f t="shared" si="81"/>
        <v>350600</v>
      </c>
      <c r="DK16" s="308">
        <f t="shared" si="82"/>
        <v>5700</v>
      </c>
      <c r="DL16" s="309">
        <f t="shared" si="83"/>
        <v>2850</v>
      </c>
      <c r="DM16" s="306">
        <v>10</v>
      </c>
      <c r="DN16" s="307">
        <f t="shared" si="84"/>
        <v>378200</v>
      </c>
      <c r="DO16" s="307">
        <f t="shared" si="85"/>
        <v>375350</v>
      </c>
      <c r="DP16" s="307">
        <f>IF('2.職務給賃金表'!$Q25="","",'2.職務給賃金表'!$Q25)</f>
        <v>372500</v>
      </c>
      <c r="DQ16" s="307">
        <f t="shared" si="86"/>
        <v>369650</v>
      </c>
      <c r="DR16" s="307">
        <f t="shared" si="87"/>
        <v>366800</v>
      </c>
      <c r="DS16" s="308">
        <f t="shared" si="88"/>
        <v>5700</v>
      </c>
      <c r="DT16" s="309">
        <f t="shared" si="89"/>
        <v>2850</v>
      </c>
      <c r="DU16" s="306">
        <v>10</v>
      </c>
      <c r="DV16" s="307">
        <f t="shared" si="90"/>
        <v>394400</v>
      </c>
      <c r="DW16" s="307">
        <f t="shared" si="91"/>
        <v>391550</v>
      </c>
      <c r="DX16" s="307">
        <f>IF('2.職務給賃金表'!$R25="","",'2.職務給賃金表'!$R25)</f>
        <v>388700</v>
      </c>
      <c r="DY16" s="307">
        <f t="shared" si="92"/>
        <v>385850</v>
      </c>
      <c r="DZ16" s="307">
        <f t="shared" si="93"/>
        <v>383000</v>
      </c>
      <c r="EA16" s="308">
        <f t="shared" si="94"/>
        <v>5700</v>
      </c>
      <c r="EB16" s="309">
        <f t="shared" si="95"/>
        <v>2850</v>
      </c>
      <c r="EC16" s="306">
        <v>10</v>
      </c>
      <c r="ED16" s="307">
        <f t="shared" si="96"/>
        <v>410600</v>
      </c>
      <c r="EE16" s="307">
        <f t="shared" si="97"/>
        <v>407750</v>
      </c>
      <c r="EF16" s="307">
        <f>IF('2.職務給賃金表'!$S25="","",'2.職務給賃金表'!$S25)</f>
        <v>404900</v>
      </c>
      <c r="EG16" s="307">
        <f t="shared" si="98"/>
        <v>402050</v>
      </c>
      <c r="EH16" s="307">
        <f t="shared" si="99"/>
        <v>399200</v>
      </c>
      <c r="EI16" s="308">
        <f t="shared" si="100"/>
        <v>5700</v>
      </c>
      <c r="EJ16" s="309">
        <f t="shared" si="101"/>
        <v>2850</v>
      </c>
      <c r="EK16" s="306">
        <v>10</v>
      </c>
      <c r="EL16" s="307" t="str">
        <f t="shared" si="102"/>
        <v/>
      </c>
      <c r="EM16" s="307" t="str">
        <f t="shared" si="103"/>
        <v/>
      </c>
      <c r="EN16" s="307" t="str">
        <f>IF('2.職務給賃金表'!$T25="","",'2.職務給賃金表'!$T25)</f>
        <v/>
      </c>
      <c r="EO16" s="307" t="str">
        <f t="shared" si="104"/>
        <v/>
      </c>
      <c r="EP16" s="307" t="str">
        <f t="shared" si="105"/>
        <v/>
      </c>
      <c r="EQ16" s="308" t="str">
        <f t="shared" si="106"/>
        <v/>
      </c>
      <c r="ER16" s="309" t="str">
        <f t="shared" si="107"/>
        <v/>
      </c>
      <c r="ET16" s="306">
        <v>10</v>
      </c>
      <c r="EU16" s="307">
        <f t="shared" si="108"/>
        <v>465000</v>
      </c>
      <c r="EV16" s="307">
        <f t="shared" si="109"/>
        <v>462100</v>
      </c>
      <c r="EW16" s="307">
        <f>IF('2.職務給賃金表'!$U25="","",'2.職務給賃金表'!$U25)</f>
        <v>459200</v>
      </c>
      <c r="EX16" s="307">
        <f t="shared" si="110"/>
        <v>456300</v>
      </c>
      <c r="EY16" s="307">
        <f t="shared" si="111"/>
        <v>453400</v>
      </c>
      <c r="EZ16" s="308">
        <f t="shared" si="112"/>
        <v>5800</v>
      </c>
      <c r="FA16" s="309">
        <f t="shared" si="113"/>
        <v>2900</v>
      </c>
      <c r="FB16" s="306">
        <v>10</v>
      </c>
      <c r="FC16" s="307">
        <f t="shared" si="114"/>
        <v>482100</v>
      </c>
      <c r="FD16" s="307">
        <f t="shared" si="115"/>
        <v>479200</v>
      </c>
      <c r="FE16" s="307">
        <f>IF('2.職務給賃金表'!$V25="","",'2.職務給賃金表'!$V25)</f>
        <v>476300</v>
      </c>
      <c r="FF16" s="307">
        <f t="shared" si="116"/>
        <v>473400</v>
      </c>
      <c r="FG16" s="307">
        <f t="shared" si="117"/>
        <v>470500</v>
      </c>
      <c r="FH16" s="308">
        <f t="shared" si="118"/>
        <v>5800</v>
      </c>
      <c r="FI16" s="309">
        <f t="shared" si="119"/>
        <v>2900</v>
      </c>
      <c r="FJ16" s="306">
        <v>10</v>
      </c>
      <c r="FK16" s="307">
        <f t="shared" si="120"/>
        <v>498500</v>
      </c>
      <c r="FL16" s="307">
        <f t="shared" si="121"/>
        <v>495600</v>
      </c>
      <c r="FM16" s="307">
        <f>IF('2.職務給賃金表'!$W25="","",'2.職務給賃金表'!$W25)</f>
        <v>492700</v>
      </c>
      <c r="FN16" s="307">
        <f t="shared" si="122"/>
        <v>489800</v>
      </c>
      <c r="FO16" s="307">
        <f t="shared" si="123"/>
        <v>486900</v>
      </c>
      <c r="FP16" s="308">
        <f t="shared" si="124"/>
        <v>5800</v>
      </c>
      <c r="FQ16" s="309">
        <f t="shared" si="125"/>
        <v>2900</v>
      </c>
      <c r="FR16" s="306">
        <v>10</v>
      </c>
      <c r="FS16" s="307">
        <f t="shared" si="126"/>
        <v>514900</v>
      </c>
      <c r="FT16" s="307">
        <f t="shared" si="127"/>
        <v>512000</v>
      </c>
      <c r="FU16" s="307">
        <f>IF('2.職務給賃金表'!$X25="","",'2.職務給賃金表'!$X25)</f>
        <v>509100</v>
      </c>
      <c r="FV16" s="307">
        <f t="shared" si="128"/>
        <v>506200</v>
      </c>
      <c r="FW16" s="307">
        <f t="shared" si="129"/>
        <v>503300</v>
      </c>
      <c r="FX16" s="308">
        <f t="shared" si="130"/>
        <v>5800</v>
      </c>
      <c r="FY16" s="309">
        <f t="shared" si="131"/>
        <v>2900</v>
      </c>
      <c r="FZ16" s="306">
        <v>10</v>
      </c>
      <c r="GA16" s="307" t="str">
        <f t="shared" si="132"/>
        <v/>
      </c>
      <c r="GB16" s="307" t="str">
        <f t="shared" si="133"/>
        <v/>
      </c>
      <c r="GC16" s="307" t="str">
        <f>IF('2.職務給賃金表'!$Y25="","",'2.職務給賃金表'!$Y25)</f>
        <v/>
      </c>
      <c r="GD16" s="307" t="str">
        <f t="shared" si="134"/>
        <v/>
      </c>
      <c r="GE16" s="307" t="str">
        <f t="shared" si="135"/>
        <v/>
      </c>
      <c r="GF16" s="308" t="str">
        <f t="shared" si="136"/>
        <v/>
      </c>
      <c r="GG16" s="309" t="str">
        <f t="shared" si="137"/>
        <v/>
      </c>
      <c r="GI16" s="306">
        <v>10</v>
      </c>
      <c r="GJ16" s="307">
        <f t="shared" si="138"/>
        <v>581000</v>
      </c>
      <c r="GK16" s="307">
        <f t="shared" si="139"/>
        <v>577950</v>
      </c>
      <c r="GL16" s="307">
        <f>IF('2.職務給賃金表'!$Z25="","",'2.職務給賃金表'!$Z25)</f>
        <v>574900</v>
      </c>
      <c r="GM16" s="307">
        <f t="shared" si="140"/>
        <v>571850</v>
      </c>
      <c r="GN16" s="307">
        <f t="shared" si="141"/>
        <v>568800</v>
      </c>
      <c r="GO16" s="308">
        <f t="shared" si="142"/>
        <v>6100</v>
      </c>
      <c r="GP16" s="309">
        <f t="shared" si="143"/>
        <v>3050</v>
      </c>
      <c r="GQ16" s="306">
        <v>10</v>
      </c>
      <c r="GR16" s="307">
        <f t="shared" si="144"/>
        <v>599000</v>
      </c>
      <c r="GS16" s="307">
        <f t="shared" si="145"/>
        <v>595950</v>
      </c>
      <c r="GT16" s="307">
        <f>IF('2.職務給賃金表'!$AA25="","",'2.職務給賃金表'!$AA25)</f>
        <v>592900</v>
      </c>
      <c r="GU16" s="307">
        <f t="shared" si="146"/>
        <v>589850</v>
      </c>
      <c r="GV16" s="307">
        <f t="shared" si="147"/>
        <v>586800</v>
      </c>
      <c r="GW16" s="308">
        <f t="shared" si="148"/>
        <v>6100</v>
      </c>
      <c r="GX16" s="309">
        <f t="shared" si="149"/>
        <v>3050</v>
      </c>
      <c r="GY16" s="306">
        <v>10</v>
      </c>
      <c r="GZ16" s="307">
        <f t="shared" si="150"/>
        <v>617000</v>
      </c>
      <c r="HA16" s="307">
        <f t="shared" si="151"/>
        <v>613950</v>
      </c>
      <c r="HB16" s="307">
        <f>IF('2.職務給賃金表'!$AB25="","",'2.職務給賃金表'!$AB25)</f>
        <v>610900</v>
      </c>
      <c r="HC16" s="307">
        <f t="shared" si="152"/>
        <v>607850</v>
      </c>
      <c r="HD16" s="307">
        <f t="shared" si="153"/>
        <v>604800</v>
      </c>
      <c r="HE16" s="308">
        <f t="shared" si="154"/>
        <v>6100</v>
      </c>
      <c r="HF16" s="309">
        <f t="shared" si="155"/>
        <v>3050</v>
      </c>
      <c r="HG16" s="306">
        <v>10</v>
      </c>
      <c r="HH16" s="307" t="str">
        <f t="shared" si="156"/>
        <v/>
      </c>
      <c r="HI16" s="307" t="str">
        <f t="shared" si="157"/>
        <v/>
      </c>
      <c r="HJ16" s="307" t="str">
        <f>IF('2.職務給賃金表'!$AC25="","",'2.職務給賃金表'!$AC25)</f>
        <v/>
      </c>
      <c r="HK16" s="307" t="str">
        <f t="shared" si="158"/>
        <v/>
      </c>
      <c r="HL16" s="307" t="str">
        <f t="shared" si="159"/>
        <v/>
      </c>
      <c r="HM16" s="308" t="str">
        <f t="shared" si="160"/>
        <v/>
      </c>
      <c r="HN16" s="309" t="str">
        <f t="shared" si="161"/>
        <v/>
      </c>
      <c r="HO16" s="306">
        <v>10</v>
      </c>
      <c r="HP16" s="307" t="str">
        <f t="shared" si="162"/>
        <v/>
      </c>
      <c r="HQ16" s="307" t="str">
        <f t="shared" si="163"/>
        <v/>
      </c>
      <c r="HR16" s="307" t="str">
        <f>IF('2.職務給賃金表'!$AD25="","",'2.職務給賃金表'!$AD25)</f>
        <v/>
      </c>
      <c r="HS16" s="307" t="str">
        <f t="shared" si="164"/>
        <v/>
      </c>
      <c r="HT16" s="307" t="str">
        <f t="shared" si="165"/>
        <v/>
      </c>
      <c r="HU16" s="308" t="str">
        <f t="shared" si="166"/>
        <v/>
      </c>
      <c r="HV16" s="309" t="str">
        <f t="shared" si="167"/>
        <v/>
      </c>
    </row>
    <row r="17" spans="2:230" x14ac:dyDescent="0.2">
      <c r="B17" s="306">
        <v>11</v>
      </c>
      <c r="C17" s="307">
        <f t="shared" si="0"/>
        <v>257700</v>
      </c>
      <c r="D17" s="307">
        <f t="shared" si="1"/>
        <v>254550</v>
      </c>
      <c r="E17" s="307">
        <f>IF('2.職務給賃金表'!$C26="","",'2.職務給賃金表'!$C26)</f>
        <v>251400</v>
      </c>
      <c r="F17" s="307">
        <f t="shared" si="2"/>
        <v>248250</v>
      </c>
      <c r="G17" s="307">
        <f t="shared" si="3"/>
        <v>245100</v>
      </c>
      <c r="H17" s="308">
        <f t="shared" si="4"/>
        <v>6300</v>
      </c>
      <c r="I17" s="309">
        <f t="shared" si="5"/>
        <v>3150</v>
      </c>
      <c r="J17" s="306">
        <v>11</v>
      </c>
      <c r="K17" s="307">
        <f t="shared" si="6"/>
        <v>268600</v>
      </c>
      <c r="L17" s="307">
        <f t="shared" si="7"/>
        <v>265450</v>
      </c>
      <c r="M17" s="307">
        <f>IF('2.職務給賃金表'!$D26="","",'2.職務給賃金表'!$D26)</f>
        <v>262300</v>
      </c>
      <c r="N17" s="307">
        <f t="shared" si="8"/>
        <v>259150</v>
      </c>
      <c r="O17" s="307">
        <f t="shared" si="9"/>
        <v>256000</v>
      </c>
      <c r="P17" s="308">
        <f t="shared" si="10"/>
        <v>6300</v>
      </c>
      <c r="Q17" s="309">
        <f t="shared" si="11"/>
        <v>3150</v>
      </c>
      <c r="R17" s="306">
        <v>11</v>
      </c>
      <c r="S17" s="307">
        <f t="shared" si="12"/>
        <v>279500</v>
      </c>
      <c r="T17" s="307">
        <f t="shared" si="13"/>
        <v>276350</v>
      </c>
      <c r="U17" s="307">
        <f>IF('2.職務給賃金表'!$E26="","",'2.職務給賃金表'!$E26)</f>
        <v>273200</v>
      </c>
      <c r="V17" s="307">
        <f t="shared" si="14"/>
        <v>270050</v>
      </c>
      <c r="W17" s="307">
        <f t="shared" si="15"/>
        <v>266900</v>
      </c>
      <c r="X17" s="308">
        <f t="shared" si="16"/>
        <v>6300</v>
      </c>
      <c r="Y17" s="309">
        <f t="shared" si="17"/>
        <v>3150</v>
      </c>
      <c r="Z17" s="306">
        <v>11</v>
      </c>
      <c r="AA17" s="307">
        <f t="shared" si="18"/>
        <v>290400</v>
      </c>
      <c r="AB17" s="307">
        <f t="shared" si="19"/>
        <v>287250</v>
      </c>
      <c r="AC17" s="307">
        <f>IF('2.職務給賃金表'!$F26="","",'2.職務給賃金表'!$F26)</f>
        <v>284100</v>
      </c>
      <c r="AD17" s="307">
        <f t="shared" si="20"/>
        <v>280950</v>
      </c>
      <c r="AE17" s="307">
        <f t="shared" si="21"/>
        <v>277800</v>
      </c>
      <c r="AF17" s="308">
        <f t="shared" si="22"/>
        <v>6300</v>
      </c>
      <c r="AG17" s="309">
        <f t="shared" si="23"/>
        <v>3150</v>
      </c>
      <c r="AI17" s="306">
        <v>11</v>
      </c>
      <c r="AJ17" s="307">
        <f t="shared" si="24"/>
        <v>282500</v>
      </c>
      <c r="AK17" s="307">
        <f t="shared" si="25"/>
        <v>280300</v>
      </c>
      <c r="AL17" s="307">
        <f>IF('2.職務給賃金表'!$G26="","",'2.職務給賃金表'!$G26)</f>
        <v>278100</v>
      </c>
      <c r="AM17" s="307">
        <f t="shared" si="26"/>
        <v>275900</v>
      </c>
      <c r="AN17" s="307">
        <f t="shared" si="27"/>
        <v>273700</v>
      </c>
      <c r="AO17" s="308">
        <f t="shared" si="28"/>
        <v>4400</v>
      </c>
      <c r="AP17" s="309">
        <f t="shared" si="29"/>
        <v>2200</v>
      </c>
      <c r="AQ17" s="306">
        <v>11</v>
      </c>
      <c r="AR17" s="307">
        <f t="shared" si="30"/>
        <v>290400</v>
      </c>
      <c r="AS17" s="307">
        <f t="shared" si="31"/>
        <v>288200</v>
      </c>
      <c r="AT17" s="307">
        <f>IF('2.職務給賃金表'!$H26="","",'2.職務給賃金表'!$H26)</f>
        <v>286000</v>
      </c>
      <c r="AU17" s="307">
        <f t="shared" si="32"/>
        <v>283800</v>
      </c>
      <c r="AV17" s="307">
        <f t="shared" si="33"/>
        <v>281600</v>
      </c>
      <c r="AW17" s="308">
        <f t="shared" si="34"/>
        <v>4400</v>
      </c>
      <c r="AX17" s="309">
        <f t="shared" si="35"/>
        <v>2200</v>
      </c>
      <c r="AY17" s="306">
        <v>11</v>
      </c>
      <c r="AZ17" s="307">
        <f t="shared" si="36"/>
        <v>298300</v>
      </c>
      <c r="BA17" s="307">
        <f t="shared" si="37"/>
        <v>296100</v>
      </c>
      <c r="BB17" s="307">
        <f>IF('2.職務給賃金表'!$I26="","",'2.職務給賃金表'!$I26)</f>
        <v>293900</v>
      </c>
      <c r="BC17" s="307">
        <f t="shared" si="38"/>
        <v>291700</v>
      </c>
      <c r="BD17" s="307">
        <f t="shared" si="39"/>
        <v>289500</v>
      </c>
      <c r="BE17" s="308">
        <f t="shared" si="40"/>
        <v>4400</v>
      </c>
      <c r="BF17" s="309">
        <f t="shared" si="41"/>
        <v>2200</v>
      </c>
      <c r="BG17" s="306">
        <v>11</v>
      </c>
      <c r="BH17" s="307">
        <f t="shared" si="42"/>
        <v>306200</v>
      </c>
      <c r="BI17" s="307">
        <f t="shared" si="43"/>
        <v>304000</v>
      </c>
      <c r="BJ17" s="307">
        <f>IF('2.職務給賃金表'!$J26="","",'2.職務給賃金表'!$J26)</f>
        <v>301800</v>
      </c>
      <c r="BK17" s="307">
        <f t="shared" si="44"/>
        <v>299600</v>
      </c>
      <c r="BL17" s="307">
        <f t="shared" si="45"/>
        <v>297400</v>
      </c>
      <c r="BM17" s="308">
        <f t="shared" si="46"/>
        <v>4400</v>
      </c>
      <c r="BN17" s="309">
        <f t="shared" si="47"/>
        <v>2200</v>
      </c>
      <c r="BP17" s="306">
        <v>11</v>
      </c>
      <c r="BQ17" s="307">
        <f t="shared" si="48"/>
        <v>318500</v>
      </c>
      <c r="BR17" s="307">
        <f t="shared" si="49"/>
        <v>316250</v>
      </c>
      <c r="BS17" s="307">
        <f>IF('2.職務給賃金表'!$K26="","",'2.職務給賃金表'!$K26)</f>
        <v>314000</v>
      </c>
      <c r="BT17" s="307">
        <f t="shared" si="50"/>
        <v>311750</v>
      </c>
      <c r="BU17" s="307">
        <f t="shared" si="51"/>
        <v>309500</v>
      </c>
      <c r="BV17" s="308">
        <f t="shared" si="52"/>
        <v>4500</v>
      </c>
      <c r="BW17" s="309">
        <f t="shared" si="53"/>
        <v>2250</v>
      </c>
      <c r="BX17" s="306">
        <v>11</v>
      </c>
      <c r="BY17" s="307">
        <f t="shared" si="54"/>
        <v>326600</v>
      </c>
      <c r="BZ17" s="307">
        <f t="shared" si="55"/>
        <v>324350</v>
      </c>
      <c r="CA17" s="307">
        <f>IF('2.職務給賃金表'!$L26="","",'2.職務給賃金表'!$L26)</f>
        <v>322100</v>
      </c>
      <c r="CB17" s="307">
        <f t="shared" si="56"/>
        <v>319850</v>
      </c>
      <c r="CC17" s="307">
        <f t="shared" si="57"/>
        <v>317600</v>
      </c>
      <c r="CD17" s="308">
        <f t="shared" si="58"/>
        <v>4500</v>
      </c>
      <c r="CE17" s="309">
        <f t="shared" si="59"/>
        <v>2250</v>
      </c>
      <c r="CF17" s="306">
        <v>11</v>
      </c>
      <c r="CG17" s="307">
        <f t="shared" si="60"/>
        <v>334700</v>
      </c>
      <c r="CH17" s="307">
        <f t="shared" si="61"/>
        <v>332450</v>
      </c>
      <c r="CI17" s="307">
        <f>IF('2.職務給賃金表'!$M26="","",'2.職務給賃金表'!$M26)</f>
        <v>330200</v>
      </c>
      <c r="CJ17" s="307">
        <f t="shared" si="62"/>
        <v>327950</v>
      </c>
      <c r="CK17" s="307">
        <f t="shared" si="63"/>
        <v>325700</v>
      </c>
      <c r="CL17" s="308">
        <f t="shared" si="64"/>
        <v>4500</v>
      </c>
      <c r="CM17" s="309">
        <f t="shared" si="65"/>
        <v>2250</v>
      </c>
      <c r="CN17" s="306">
        <v>11</v>
      </c>
      <c r="CO17" s="307">
        <f t="shared" si="66"/>
        <v>342800</v>
      </c>
      <c r="CP17" s="307">
        <f t="shared" si="67"/>
        <v>340550</v>
      </c>
      <c r="CQ17" s="307">
        <f>IF('2.職務給賃金表'!$N26="","",'2.職務給賃金表'!$N26)</f>
        <v>338300</v>
      </c>
      <c r="CR17" s="307">
        <f t="shared" si="68"/>
        <v>336050</v>
      </c>
      <c r="CS17" s="307">
        <f t="shared" si="69"/>
        <v>333800</v>
      </c>
      <c r="CT17" s="308">
        <f t="shared" si="70"/>
        <v>4500</v>
      </c>
      <c r="CU17" s="309">
        <f t="shared" si="71"/>
        <v>2250</v>
      </c>
      <c r="CV17" s="306">
        <v>11</v>
      </c>
      <c r="CW17" s="307" t="str">
        <f t="shared" si="72"/>
        <v/>
      </c>
      <c r="CX17" s="307" t="str">
        <f t="shared" si="73"/>
        <v/>
      </c>
      <c r="CY17" s="307" t="str">
        <f>IF('2.職務給賃金表'!$O26="","",'2.職務給賃金表'!$O26)</f>
        <v/>
      </c>
      <c r="CZ17" s="307" t="str">
        <f t="shared" si="74"/>
        <v/>
      </c>
      <c r="DA17" s="307" t="str">
        <f t="shared" si="75"/>
        <v/>
      </c>
      <c r="DB17" s="308" t="str">
        <f t="shared" si="76"/>
        <v/>
      </c>
      <c r="DC17" s="309" t="str">
        <f t="shared" si="77"/>
        <v/>
      </c>
      <c r="DE17" s="306">
        <v>11</v>
      </c>
      <c r="DF17" s="307">
        <f t="shared" si="78"/>
        <v>367700</v>
      </c>
      <c r="DG17" s="307">
        <f t="shared" si="79"/>
        <v>364850</v>
      </c>
      <c r="DH17" s="307">
        <f>IF('2.職務給賃金表'!$P26="","",'2.職務給賃金表'!$P26)</f>
        <v>362000</v>
      </c>
      <c r="DI17" s="307">
        <f t="shared" si="80"/>
        <v>359150</v>
      </c>
      <c r="DJ17" s="307">
        <f t="shared" si="81"/>
        <v>356300</v>
      </c>
      <c r="DK17" s="308">
        <f t="shared" si="82"/>
        <v>5700</v>
      </c>
      <c r="DL17" s="309">
        <f t="shared" si="83"/>
        <v>2850</v>
      </c>
      <c r="DM17" s="306">
        <v>11</v>
      </c>
      <c r="DN17" s="307">
        <f t="shared" si="84"/>
        <v>383900</v>
      </c>
      <c r="DO17" s="307">
        <f t="shared" si="85"/>
        <v>381050</v>
      </c>
      <c r="DP17" s="307">
        <f>IF('2.職務給賃金表'!$Q26="","",'2.職務給賃金表'!$Q26)</f>
        <v>378200</v>
      </c>
      <c r="DQ17" s="307">
        <f t="shared" si="86"/>
        <v>375350</v>
      </c>
      <c r="DR17" s="307">
        <f t="shared" si="87"/>
        <v>372500</v>
      </c>
      <c r="DS17" s="308">
        <f t="shared" si="88"/>
        <v>5700</v>
      </c>
      <c r="DT17" s="309">
        <f t="shared" si="89"/>
        <v>2850</v>
      </c>
      <c r="DU17" s="306">
        <v>11</v>
      </c>
      <c r="DV17" s="307">
        <f t="shared" si="90"/>
        <v>400100</v>
      </c>
      <c r="DW17" s="307">
        <f t="shared" si="91"/>
        <v>397250</v>
      </c>
      <c r="DX17" s="307">
        <f>IF('2.職務給賃金表'!$R26="","",'2.職務給賃金表'!$R26)</f>
        <v>394400</v>
      </c>
      <c r="DY17" s="307">
        <f t="shared" si="92"/>
        <v>391550</v>
      </c>
      <c r="DZ17" s="307">
        <f t="shared" si="93"/>
        <v>388700</v>
      </c>
      <c r="EA17" s="308">
        <f t="shared" si="94"/>
        <v>5700</v>
      </c>
      <c r="EB17" s="309">
        <f t="shared" si="95"/>
        <v>2850</v>
      </c>
      <c r="EC17" s="306">
        <v>11</v>
      </c>
      <c r="ED17" s="307">
        <f t="shared" si="96"/>
        <v>416300</v>
      </c>
      <c r="EE17" s="307">
        <f t="shared" si="97"/>
        <v>413450</v>
      </c>
      <c r="EF17" s="307">
        <f>IF('2.職務給賃金表'!$S26="","",'2.職務給賃金表'!$S26)</f>
        <v>410600</v>
      </c>
      <c r="EG17" s="307">
        <f t="shared" si="98"/>
        <v>407750</v>
      </c>
      <c r="EH17" s="307">
        <f t="shared" si="99"/>
        <v>404900</v>
      </c>
      <c r="EI17" s="308">
        <f t="shared" si="100"/>
        <v>5700</v>
      </c>
      <c r="EJ17" s="309">
        <f t="shared" si="101"/>
        <v>2850</v>
      </c>
      <c r="EK17" s="306">
        <v>11</v>
      </c>
      <c r="EL17" s="307" t="str">
        <f t="shared" si="102"/>
        <v/>
      </c>
      <c r="EM17" s="307" t="str">
        <f t="shared" si="103"/>
        <v/>
      </c>
      <c r="EN17" s="307" t="str">
        <f>IF('2.職務給賃金表'!$T26="","",'2.職務給賃金表'!$T26)</f>
        <v/>
      </c>
      <c r="EO17" s="307" t="str">
        <f t="shared" si="104"/>
        <v/>
      </c>
      <c r="EP17" s="307" t="str">
        <f t="shared" si="105"/>
        <v/>
      </c>
      <c r="EQ17" s="308" t="str">
        <f t="shared" si="106"/>
        <v/>
      </c>
      <c r="ER17" s="309" t="str">
        <f t="shared" si="107"/>
        <v/>
      </c>
      <c r="ET17" s="306">
        <v>11</v>
      </c>
      <c r="EU17" s="307">
        <f t="shared" si="108"/>
        <v>470800</v>
      </c>
      <c r="EV17" s="307">
        <f t="shared" si="109"/>
        <v>467900</v>
      </c>
      <c r="EW17" s="307">
        <f>IF('2.職務給賃金表'!$U26="","",'2.職務給賃金表'!$U26)</f>
        <v>465000</v>
      </c>
      <c r="EX17" s="307">
        <f t="shared" si="110"/>
        <v>462100</v>
      </c>
      <c r="EY17" s="307">
        <f t="shared" si="111"/>
        <v>459200</v>
      </c>
      <c r="EZ17" s="308">
        <f t="shared" si="112"/>
        <v>5800</v>
      </c>
      <c r="FA17" s="309">
        <f t="shared" si="113"/>
        <v>2900</v>
      </c>
      <c r="FB17" s="306">
        <v>11</v>
      </c>
      <c r="FC17" s="307">
        <f t="shared" si="114"/>
        <v>487900</v>
      </c>
      <c r="FD17" s="307">
        <f t="shared" si="115"/>
        <v>485000</v>
      </c>
      <c r="FE17" s="307">
        <f>IF('2.職務給賃金表'!$V26="","",'2.職務給賃金表'!$V26)</f>
        <v>482100</v>
      </c>
      <c r="FF17" s="307">
        <f t="shared" si="116"/>
        <v>479200</v>
      </c>
      <c r="FG17" s="307">
        <f t="shared" si="117"/>
        <v>476300</v>
      </c>
      <c r="FH17" s="308">
        <f t="shared" si="118"/>
        <v>5800</v>
      </c>
      <c r="FI17" s="309">
        <f t="shared" si="119"/>
        <v>2900</v>
      </c>
      <c r="FJ17" s="306">
        <v>11</v>
      </c>
      <c r="FK17" s="307">
        <f t="shared" si="120"/>
        <v>504300</v>
      </c>
      <c r="FL17" s="307">
        <f t="shared" si="121"/>
        <v>501400</v>
      </c>
      <c r="FM17" s="307">
        <f>IF('2.職務給賃金表'!$W26="","",'2.職務給賃金表'!$W26)</f>
        <v>498500</v>
      </c>
      <c r="FN17" s="307">
        <f t="shared" si="122"/>
        <v>495600</v>
      </c>
      <c r="FO17" s="307">
        <f t="shared" si="123"/>
        <v>492700</v>
      </c>
      <c r="FP17" s="308">
        <f t="shared" si="124"/>
        <v>5800</v>
      </c>
      <c r="FQ17" s="309">
        <f t="shared" si="125"/>
        <v>2900</v>
      </c>
      <c r="FR17" s="306">
        <v>11</v>
      </c>
      <c r="FS17" s="307">
        <f t="shared" si="126"/>
        <v>520700</v>
      </c>
      <c r="FT17" s="307">
        <f t="shared" si="127"/>
        <v>517800</v>
      </c>
      <c r="FU17" s="307">
        <f>IF('2.職務給賃金表'!$X26="","",'2.職務給賃金表'!$X26)</f>
        <v>514900</v>
      </c>
      <c r="FV17" s="307">
        <f t="shared" si="128"/>
        <v>512000</v>
      </c>
      <c r="FW17" s="307">
        <f t="shared" si="129"/>
        <v>509100</v>
      </c>
      <c r="FX17" s="308">
        <f t="shared" si="130"/>
        <v>5800</v>
      </c>
      <c r="FY17" s="309">
        <f t="shared" si="131"/>
        <v>2900</v>
      </c>
      <c r="FZ17" s="306">
        <v>11</v>
      </c>
      <c r="GA17" s="307" t="str">
        <f t="shared" si="132"/>
        <v/>
      </c>
      <c r="GB17" s="307" t="str">
        <f t="shared" si="133"/>
        <v/>
      </c>
      <c r="GC17" s="307" t="str">
        <f>IF('2.職務給賃金表'!$Y26="","",'2.職務給賃金表'!$Y26)</f>
        <v/>
      </c>
      <c r="GD17" s="307" t="str">
        <f t="shared" si="134"/>
        <v/>
      </c>
      <c r="GE17" s="307" t="str">
        <f t="shared" si="135"/>
        <v/>
      </c>
      <c r="GF17" s="308" t="str">
        <f t="shared" si="136"/>
        <v/>
      </c>
      <c r="GG17" s="309" t="str">
        <f t="shared" si="137"/>
        <v/>
      </c>
      <c r="GI17" s="306">
        <v>11</v>
      </c>
      <c r="GJ17" s="307">
        <f t="shared" si="138"/>
        <v>587100</v>
      </c>
      <c r="GK17" s="307">
        <f t="shared" si="139"/>
        <v>584050</v>
      </c>
      <c r="GL17" s="307">
        <f>IF('2.職務給賃金表'!$Z26="","",'2.職務給賃金表'!$Z26)</f>
        <v>581000</v>
      </c>
      <c r="GM17" s="307">
        <f t="shared" si="140"/>
        <v>577950</v>
      </c>
      <c r="GN17" s="307">
        <f t="shared" si="141"/>
        <v>574900</v>
      </c>
      <c r="GO17" s="308">
        <f t="shared" si="142"/>
        <v>6100</v>
      </c>
      <c r="GP17" s="309">
        <f t="shared" si="143"/>
        <v>3050</v>
      </c>
      <c r="GQ17" s="306">
        <v>11</v>
      </c>
      <c r="GR17" s="307">
        <f t="shared" si="144"/>
        <v>605100</v>
      </c>
      <c r="GS17" s="307">
        <f t="shared" si="145"/>
        <v>602050</v>
      </c>
      <c r="GT17" s="307">
        <f>IF('2.職務給賃金表'!$AA26="","",'2.職務給賃金表'!$AA26)</f>
        <v>599000</v>
      </c>
      <c r="GU17" s="307">
        <f t="shared" si="146"/>
        <v>595950</v>
      </c>
      <c r="GV17" s="307">
        <f t="shared" si="147"/>
        <v>592900</v>
      </c>
      <c r="GW17" s="308">
        <f t="shared" si="148"/>
        <v>6100</v>
      </c>
      <c r="GX17" s="309">
        <f t="shared" si="149"/>
        <v>3050</v>
      </c>
      <c r="GY17" s="306">
        <v>11</v>
      </c>
      <c r="GZ17" s="307">
        <f t="shared" si="150"/>
        <v>623100</v>
      </c>
      <c r="HA17" s="307">
        <f t="shared" si="151"/>
        <v>620050</v>
      </c>
      <c r="HB17" s="307">
        <f>IF('2.職務給賃金表'!$AB26="","",'2.職務給賃金表'!$AB26)</f>
        <v>617000</v>
      </c>
      <c r="HC17" s="307">
        <f t="shared" si="152"/>
        <v>613950</v>
      </c>
      <c r="HD17" s="307">
        <f t="shared" si="153"/>
        <v>610900</v>
      </c>
      <c r="HE17" s="308">
        <f t="shared" si="154"/>
        <v>6100</v>
      </c>
      <c r="HF17" s="309">
        <f t="shared" si="155"/>
        <v>3050</v>
      </c>
      <c r="HG17" s="306">
        <v>11</v>
      </c>
      <c r="HH17" s="307" t="str">
        <f t="shared" si="156"/>
        <v/>
      </c>
      <c r="HI17" s="307" t="str">
        <f t="shared" si="157"/>
        <v/>
      </c>
      <c r="HJ17" s="307" t="str">
        <f>IF('2.職務給賃金表'!$AC26="","",'2.職務給賃金表'!$AC26)</f>
        <v/>
      </c>
      <c r="HK17" s="307" t="str">
        <f t="shared" si="158"/>
        <v/>
      </c>
      <c r="HL17" s="307" t="str">
        <f t="shared" si="159"/>
        <v/>
      </c>
      <c r="HM17" s="308" t="str">
        <f t="shared" si="160"/>
        <v/>
      </c>
      <c r="HN17" s="309" t="str">
        <f t="shared" si="161"/>
        <v/>
      </c>
      <c r="HO17" s="306">
        <v>11</v>
      </c>
      <c r="HP17" s="307" t="str">
        <f t="shared" si="162"/>
        <v/>
      </c>
      <c r="HQ17" s="307" t="str">
        <f t="shared" si="163"/>
        <v/>
      </c>
      <c r="HR17" s="307" t="str">
        <f>IF('2.職務給賃金表'!$AD26="","",'2.職務給賃金表'!$AD26)</f>
        <v/>
      </c>
      <c r="HS17" s="307" t="str">
        <f t="shared" si="164"/>
        <v/>
      </c>
      <c r="HT17" s="307" t="str">
        <f t="shared" si="165"/>
        <v/>
      </c>
      <c r="HU17" s="308" t="str">
        <f t="shared" si="166"/>
        <v/>
      </c>
      <c r="HV17" s="309" t="str">
        <f t="shared" si="167"/>
        <v/>
      </c>
    </row>
    <row r="18" spans="2:230" x14ac:dyDescent="0.2">
      <c r="B18" s="306">
        <v>12</v>
      </c>
      <c r="C18" s="307">
        <f t="shared" si="0"/>
        <v>264000</v>
      </c>
      <c r="D18" s="307">
        <f t="shared" si="1"/>
        <v>260850</v>
      </c>
      <c r="E18" s="307">
        <f>IF('2.職務給賃金表'!$C27="","",'2.職務給賃金表'!$C27)</f>
        <v>257700</v>
      </c>
      <c r="F18" s="307">
        <f t="shared" si="2"/>
        <v>254550</v>
      </c>
      <c r="G18" s="307">
        <f t="shared" si="3"/>
        <v>251400</v>
      </c>
      <c r="H18" s="308">
        <f t="shared" si="4"/>
        <v>6300</v>
      </c>
      <c r="I18" s="309">
        <f t="shared" si="5"/>
        <v>3150</v>
      </c>
      <c r="J18" s="306">
        <v>12</v>
      </c>
      <c r="K18" s="307">
        <f t="shared" si="6"/>
        <v>274900</v>
      </c>
      <c r="L18" s="307">
        <f t="shared" si="7"/>
        <v>271750</v>
      </c>
      <c r="M18" s="307">
        <f>IF('2.職務給賃金表'!$D27="","",'2.職務給賃金表'!$D27)</f>
        <v>268600</v>
      </c>
      <c r="N18" s="307">
        <f t="shared" si="8"/>
        <v>265450</v>
      </c>
      <c r="O18" s="307">
        <f t="shared" si="9"/>
        <v>262300</v>
      </c>
      <c r="P18" s="308">
        <f t="shared" si="10"/>
        <v>6300</v>
      </c>
      <c r="Q18" s="309">
        <f t="shared" si="11"/>
        <v>3150</v>
      </c>
      <c r="R18" s="306">
        <v>12</v>
      </c>
      <c r="S18" s="307">
        <f t="shared" si="12"/>
        <v>285800</v>
      </c>
      <c r="T18" s="307">
        <f t="shared" si="13"/>
        <v>282650</v>
      </c>
      <c r="U18" s="307">
        <f>IF('2.職務給賃金表'!$E27="","",'2.職務給賃金表'!$E27)</f>
        <v>279500</v>
      </c>
      <c r="V18" s="307">
        <f t="shared" si="14"/>
        <v>276350</v>
      </c>
      <c r="W18" s="307">
        <f t="shared" si="15"/>
        <v>273200</v>
      </c>
      <c r="X18" s="308">
        <f t="shared" si="16"/>
        <v>6300</v>
      </c>
      <c r="Y18" s="309">
        <f t="shared" si="17"/>
        <v>3150</v>
      </c>
      <c r="Z18" s="306">
        <v>12</v>
      </c>
      <c r="AA18" s="307">
        <f t="shared" si="18"/>
        <v>296700</v>
      </c>
      <c r="AB18" s="307">
        <f t="shared" si="19"/>
        <v>293550</v>
      </c>
      <c r="AC18" s="307">
        <f>IF('2.職務給賃金表'!$F27="","",'2.職務給賃金表'!$F27)</f>
        <v>290400</v>
      </c>
      <c r="AD18" s="307">
        <f t="shared" si="20"/>
        <v>287250</v>
      </c>
      <c r="AE18" s="307">
        <f t="shared" si="21"/>
        <v>284100</v>
      </c>
      <c r="AF18" s="308">
        <f t="shared" si="22"/>
        <v>6300</v>
      </c>
      <c r="AG18" s="309">
        <f t="shared" si="23"/>
        <v>3150</v>
      </c>
      <c r="AI18" s="306">
        <v>12</v>
      </c>
      <c r="AJ18" s="307">
        <f t="shared" si="24"/>
        <v>286900</v>
      </c>
      <c r="AK18" s="307">
        <f t="shared" si="25"/>
        <v>284700</v>
      </c>
      <c r="AL18" s="307">
        <f>IF('2.職務給賃金表'!$G27="","",'2.職務給賃金表'!$G27)</f>
        <v>282500</v>
      </c>
      <c r="AM18" s="307">
        <f t="shared" si="26"/>
        <v>280300</v>
      </c>
      <c r="AN18" s="307">
        <f t="shared" si="27"/>
        <v>278100</v>
      </c>
      <c r="AO18" s="308">
        <f t="shared" si="28"/>
        <v>4400</v>
      </c>
      <c r="AP18" s="309">
        <f t="shared" si="29"/>
        <v>2200</v>
      </c>
      <c r="AQ18" s="306">
        <v>12</v>
      </c>
      <c r="AR18" s="307">
        <f t="shared" si="30"/>
        <v>294800</v>
      </c>
      <c r="AS18" s="307">
        <f t="shared" si="31"/>
        <v>292600</v>
      </c>
      <c r="AT18" s="307">
        <f>IF('2.職務給賃金表'!$H27="","",'2.職務給賃金表'!$H27)</f>
        <v>290400</v>
      </c>
      <c r="AU18" s="307">
        <f t="shared" si="32"/>
        <v>288200</v>
      </c>
      <c r="AV18" s="307">
        <f t="shared" si="33"/>
        <v>286000</v>
      </c>
      <c r="AW18" s="308">
        <f t="shared" si="34"/>
        <v>4400</v>
      </c>
      <c r="AX18" s="309">
        <f t="shared" si="35"/>
        <v>2200</v>
      </c>
      <c r="AY18" s="306">
        <v>12</v>
      </c>
      <c r="AZ18" s="307">
        <f t="shared" si="36"/>
        <v>302700</v>
      </c>
      <c r="BA18" s="307">
        <f t="shared" si="37"/>
        <v>300500</v>
      </c>
      <c r="BB18" s="307">
        <f>IF('2.職務給賃金表'!$I27="","",'2.職務給賃金表'!$I27)</f>
        <v>298300</v>
      </c>
      <c r="BC18" s="307">
        <f t="shared" si="38"/>
        <v>296100</v>
      </c>
      <c r="BD18" s="307">
        <f t="shared" si="39"/>
        <v>293900</v>
      </c>
      <c r="BE18" s="308">
        <f t="shared" si="40"/>
        <v>4400</v>
      </c>
      <c r="BF18" s="309">
        <f t="shared" si="41"/>
        <v>2200</v>
      </c>
      <c r="BG18" s="306">
        <v>12</v>
      </c>
      <c r="BH18" s="307">
        <f t="shared" si="42"/>
        <v>310600</v>
      </c>
      <c r="BI18" s="307">
        <f t="shared" si="43"/>
        <v>308400</v>
      </c>
      <c r="BJ18" s="307">
        <f>IF('2.職務給賃金表'!$J27="","",'2.職務給賃金表'!$J27)</f>
        <v>306200</v>
      </c>
      <c r="BK18" s="307">
        <f t="shared" si="44"/>
        <v>304000</v>
      </c>
      <c r="BL18" s="307">
        <f t="shared" si="45"/>
        <v>301800</v>
      </c>
      <c r="BM18" s="308">
        <f t="shared" si="46"/>
        <v>4400</v>
      </c>
      <c r="BN18" s="309">
        <f t="shared" si="47"/>
        <v>2200</v>
      </c>
      <c r="BP18" s="306">
        <v>12</v>
      </c>
      <c r="BQ18" s="307">
        <f t="shared" si="48"/>
        <v>323000</v>
      </c>
      <c r="BR18" s="307">
        <f t="shared" si="49"/>
        <v>320750</v>
      </c>
      <c r="BS18" s="307">
        <f>IF('2.職務給賃金表'!$K27="","",'2.職務給賃金表'!$K27)</f>
        <v>318500</v>
      </c>
      <c r="BT18" s="307">
        <f t="shared" si="50"/>
        <v>316250</v>
      </c>
      <c r="BU18" s="307">
        <f t="shared" si="51"/>
        <v>314000</v>
      </c>
      <c r="BV18" s="308">
        <f t="shared" si="52"/>
        <v>4500</v>
      </c>
      <c r="BW18" s="309">
        <f t="shared" si="53"/>
        <v>2250</v>
      </c>
      <c r="BX18" s="306">
        <v>12</v>
      </c>
      <c r="BY18" s="307">
        <f t="shared" si="54"/>
        <v>331100</v>
      </c>
      <c r="BZ18" s="307">
        <f t="shared" si="55"/>
        <v>328850</v>
      </c>
      <c r="CA18" s="307">
        <f>IF('2.職務給賃金表'!$L27="","",'2.職務給賃金表'!$L27)</f>
        <v>326600</v>
      </c>
      <c r="CB18" s="307">
        <f t="shared" si="56"/>
        <v>324350</v>
      </c>
      <c r="CC18" s="307">
        <f t="shared" si="57"/>
        <v>322100</v>
      </c>
      <c r="CD18" s="308">
        <f t="shared" si="58"/>
        <v>4500</v>
      </c>
      <c r="CE18" s="309">
        <f t="shared" si="59"/>
        <v>2250</v>
      </c>
      <c r="CF18" s="306">
        <v>12</v>
      </c>
      <c r="CG18" s="307">
        <f t="shared" si="60"/>
        <v>339200</v>
      </c>
      <c r="CH18" s="307">
        <f t="shared" si="61"/>
        <v>336950</v>
      </c>
      <c r="CI18" s="307">
        <f>IF('2.職務給賃金表'!$M27="","",'2.職務給賃金表'!$M27)</f>
        <v>334700</v>
      </c>
      <c r="CJ18" s="307">
        <f t="shared" si="62"/>
        <v>332450</v>
      </c>
      <c r="CK18" s="307">
        <f t="shared" si="63"/>
        <v>330200</v>
      </c>
      <c r="CL18" s="308">
        <f t="shared" si="64"/>
        <v>4500</v>
      </c>
      <c r="CM18" s="309">
        <f t="shared" si="65"/>
        <v>2250</v>
      </c>
      <c r="CN18" s="306">
        <v>12</v>
      </c>
      <c r="CO18" s="307">
        <f t="shared" si="66"/>
        <v>347300</v>
      </c>
      <c r="CP18" s="307">
        <f t="shared" si="67"/>
        <v>345050</v>
      </c>
      <c r="CQ18" s="307">
        <f>IF('2.職務給賃金表'!$N27="","",'2.職務給賃金表'!$N27)</f>
        <v>342800</v>
      </c>
      <c r="CR18" s="307">
        <f t="shared" si="68"/>
        <v>340550</v>
      </c>
      <c r="CS18" s="307">
        <f t="shared" si="69"/>
        <v>338300</v>
      </c>
      <c r="CT18" s="308">
        <f t="shared" si="70"/>
        <v>4500</v>
      </c>
      <c r="CU18" s="309">
        <f t="shared" si="71"/>
        <v>2250</v>
      </c>
      <c r="CV18" s="306">
        <v>12</v>
      </c>
      <c r="CW18" s="307" t="str">
        <f t="shared" si="72"/>
        <v/>
      </c>
      <c r="CX18" s="307" t="str">
        <f t="shared" si="73"/>
        <v/>
      </c>
      <c r="CY18" s="307" t="str">
        <f>IF('2.職務給賃金表'!$O27="","",'2.職務給賃金表'!$O27)</f>
        <v/>
      </c>
      <c r="CZ18" s="307" t="str">
        <f t="shared" si="74"/>
        <v/>
      </c>
      <c r="DA18" s="307" t="str">
        <f t="shared" si="75"/>
        <v/>
      </c>
      <c r="DB18" s="308" t="str">
        <f t="shared" si="76"/>
        <v/>
      </c>
      <c r="DC18" s="309" t="str">
        <f t="shared" si="77"/>
        <v/>
      </c>
      <c r="DE18" s="306">
        <v>12</v>
      </c>
      <c r="DF18" s="307">
        <f t="shared" si="78"/>
        <v>373400</v>
      </c>
      <c r="DG18" s="307">
        <f t="shared" si="79"/>
        <v>370550</v>
      </c>
      <c r="DH18" s="307">
        <f>IF('2.職務給賃金表'!$P27="","",'2.職務給賃金表'!$P27)</f>
        <v>367700</v>
      </c>
      <c r="DI18" s="307">
        <f t="shared" si="80"/>
        <v>364850</v>
      </c>
      <c r="DJ18" s="307">
        <f t="shared" si="81"/>
        <v>362000</v>
      </c>
      <c r="DK18" s="308">
        <f t="shared" si="82"/>
        <v>5700</v>
      </c>
      <c r="DL18" s="309">
        <f t="shared" si="83"/>
        <v>2850</v>
      </c>
      <c r="DM18" s="306">
        <v>12</v>
      </c>
      <c r="DN18" s="307">
        <f t="shared" si="84"/>
        <v>389600</v>
      </c>
      <c r="DO18" s="307">
        <f t="shared" si="85"/>
        <v>386750</v>
      </c>
      <c r="DP18" s="307">
        <f>IF('2.職務給賃金表'!$Q27="","",'2.職務給賃金表'!$Q27)</f>
        <v>383900</v>
      </c>
      <c r="DQ18" s="307">
        <f t="shared" si="86"/>
        <v>381050</v>
      </c>
      <c r="DR18" s="307">
        <f t="shared" si="87"/>
        <v>378200</v>
      </c>
      <c r="DS18" s="308">
        <f t="shared" si="88"/>
        <v>5700</v>
      </c>
      <c r="DT18" s="309">
        <f t="shared" si="89"/>
        <v>2850</v>
      </c>
      <c r="DU18" s="306">
        <v>12</v>
      </c>
      <c r="DV18" s="307">
        <f t="shared" si="90"/>
        <v>405800</v>
      </c>
      <c r="DW18" s="307">
        <f t="shared" si="91"/>
        <v>402950</v>
      </c>
      <c r="DX18" s="307">
        <f>IF('2.職務給賃金表'!$R27="","",'2.職務給賃金表'!$R27)</f>
        <v>400100</v>
      </c>
      <c r="DY18" s="307">
        <f t="shared" si="92"/>
        <v>397250</v>
      </c>
      <c r="DZ18" s="307">
        <f t="shared" si="93"/>
        <v>394400</v>
      </c>
      <c r="EA18" s="308">
        <f t="shared" si="94"/>
        <v>5700</v>
      </c>
      <c r="EB18" s="309">
        <f t="shared" si="95"/>
        <v>2850</v>
      </c>
      <c r="EC18" s="306">
        <v>12</v>
      </c>
      <c r="ED18" s="307">
        <f t="shared" si="96"/>
        <v>422000</v>
      </c>
      <c r="EE18" s="307">
        <f t="shared" si="97"/>
        <v>419150</v>
      </c>
      <c r="EF18" s="307">
        <f>IF('2.職務給賃金表'!$S27="","",'2.職務給賃金表'!$S27)</f>
        <v>416300</v>
      </c>
      <c r="EG18" s="307">
        <f t="shared" si="98"/>
        <v>413450</v>
      </c>
      <c r="EH18" s="307">
        <f t="shared" si="99"/>
        <v>410600</v>
      </c>
      <c r="EI18" s="308">
        <f t="shared" si="100"/>
        <v>5700</v>
      </c>
      <c r="EJ18" s="309">
        <f t="shared" si="101"/>
        <v>2850</v>
      </c>
      <c r="EK18" s="306">
        <v>12</v>
      </c>
      <c r="EL18" s="307" t="str">
        <f t="shared" si="102"/>
        <v/>
      </c>
      <c r="EM18" s="307" t="str">
        <f t="shared" si="103"/>
        <v/>
      </c>
      <c r="EN18" s="307" t="str">
        <f>IF('2.職務給賃金表'!$T27="","",'2.職務給賃金表'!$T27)</f>
        <v/>
      </c>
      <c r="EO18" s="307" t="str">
        <f t="shared" si="104"/>
        <v/>
      </c>
      <c r="EP18" s="307" t="str">
        <f t="shared" si="105"/>
        <v/>
      </c>
      <c r="EQ18" s="308" t="str">
        <f t="shared" si="106"/>
        <v/>
      </c>
      <c r="ER18" s="309" t="str">
        <f t="shared" si="107"/>
        <v/>
      </c>
      <c r="ET18" s="306">
        <v>12</v>
      </c>
      <c r="EU18" s="307">
        <f t="shared" si="108"/>
        <v>476600</v>
      </c>
      <c r="EV18" s="307">
        <f t="shared" si="109"/>
        <v>473700</v>
      </c>
      <c r="EW18" s="307">
        <f>IF('2.職務給賃金表'!$U27="","",'2.職務給賃金表'!$U27)</f>
        <v>470800</v>
      </c>
      <c r="EX18" s="307">
        <f t="shared" si="110"/>
        <v>467900</v>
      </c>
      <c r="EY18" s="307">
        <f t="shared" si="111"/>
        <v>465000</v>
      </c>
      <c r="EZ18" s="308">
        <f t="shared" si="112"/>
        <v>5800</v>
      </c>
      <c r="FA18" s="309">
        <f t="shared" si="113"/>
        <v>2900</v>
      </c>
      <c r="FB18" s="306">
        <v>12</v>
      </c>
      <c r="FC18" s="307">
        <f t="shared" si="114"/>
        <v>493700</v>
      </c>
      <c r="FD18" s="307">
        <f t="shared" si="115"/>
        <v>490800</v>
      </c>
      <c r="FE18" s="307">
        <f>IF('2.職務給賃金表'!$V27="","",'2.職務給賃金表'!$V27)</f>
        <v>487900</v>
      </c>
      <c r="FF18" s="307">
        <f t="shared" si="116"/>
        <v>485000</v>
      </c>
      <c r="FG18" s="307">
        <f t="shared" si="117"/>
        <v>482100</v>
      </c>
      <c r="FH18" s="308">
        <f t="shared" si="118"/>
        <v>5800</v>
      </c>
      <c r="FI18" s="309">
        <f t="shared" si="119"/>
        <v>2900</v>
      </c>
      <c r="FJ18" s="306">
        <v>12</v>
      </c>
      <c r="FK18" s="307">
        <f t="shared" si="120"/>
        <v>510100</v>
      </c>
      <c r="FL18" s="307">
        <f t="shared" si="121"/>
        <v>507200</v>
      </c>
      <c r="FM18" s="307">
        <f>IF('2.職務給賃金表'!$W27="","",'2.職務給賃金表'!$W27)</f>
        <v>504300</v>
      </c>
      <c r="FN18" s="307">
        <f t="shared" si="122"/>
        <v>501400</v>
      </c>
      <c r="FO18" s="307">
        <f t="shared" si="123"/>
        <v>498500</v>
      </c>
      <c r="FP18" s="308">
        <f t="shared" si="124"/>
        <v>5800</v>
      </c>
      <c r="FQ18" s="309">
        <f t="shared" si="125"/>
        <v>2900</v>
      </c>
      <c r="FR18" s="306">
        <v>12</v>
      </c>
      <c r="FS18" s="307">
        <f t="shared" si="126"/>
        <v>526500</v>
      </c>
      <c r="FT18" s="307">
        <f t="shared" si="127"/>
        <v>523600</v>
      </c>
      <c r="FU18" s="307">
        <f>IF('2.職務給賃金表'!$X27="","",'2.職務給賃金表'!$X27)</f>
        <v>520700</v>
      </c>
      <c r="FV18" s="307">
        <f t="shared" si="128"/>
        <v>517800</v>
      </c>
      <c r="FW18" s="307">
        <f t="shared" si="129"/>
        <v>514900</v>
      </c>
      <c r="FX18" s="308">
        <f t="shared" si="130"/>
        <v>5800</v>
      </c>
      <c r="FY18" s="309">
        <f t="shared" si="131"/>
        <v>2900</v>
      </c>
      <c r="FZ18" s="306">
        <v>12</v>
      </c>
      <c r="GA18" s="307" t="str">
        <f t="shared" si="132"/>
        <v/>
      </c>
      <c r="GB18" s="307" t="str">
        <f t="shared" si="133"/>
        <v/>
      </c>
      <c r="GC18" s="307" t="str">
        <f>IF('2.職務給賃金表'!$Y27="","",'2.職務給賃金表'!$Y27)</f>
        <v/>
      </c>
      <c r="GD18" s="307" t="str">
        <f t="shared" si="134"/>
        <v/>
      </c>
      <c r="GE18" s="307" t="str">
        <f t="shared" si="135"/>
        <v/>
      </c>
      <c r="GF18" s="308" t="str">
        <f t="shared" si="136"/>
        <v/>
      </c>
      <c r="GG18" s="309" t="str">
        <f t="shared" si="137"/>
        <v/>
      </c>
      <c r="GI18" s="306">
        <v>12</v>
      </c>
      <c r="GJ18" s="307">
        <f t="shared" si="138"/>
        <v>593200</v>
      </c>
      <c r="GK18" s="307">
        <f t="shared" si="139"/>
        <v>590150</v>
      </c>
      <c r="GL18" s="307">
        <f>IF('2.職務給賃金表'!$Z27="","",'2.職務給賃金表'!$Z27)</f>
        <v>587100</v>
      </c>
      <c r="GM18" s="307">
        <f t="shared" si="140"/>
        <v>584050</v>
      </c>
      <c r="GN18" s="307">
        <f t="shared" si="141"/>
        <v>581000</v>
      </c>
      <c r="GO18" s="308">
        <f t="shared" si="142"/>
        <v>6100</v>
      </c>
      <c r="GP18" s="309">
        <f t="shared" si="143"/>
        <v>3050</v>
      </c>
      <c r="GQ18" s="306">
        <v>12</v>
      </c>
      <c r="GR18" s="307">
        <f t="shared" si="144"/>
        <v>611200</v>
      </c>
      <c r="GS18" s="307">
        <f t="shared" si="145"/>
        <v>608150</v>
      </c>
      <c r="GT18" s="307">
        <f>IF('2.職務給賃金表'!$AA27="","",'2.職務給賃金表'!$AA27)</f>
        <v>605100</v>
      </c>
      <c r="GU18" s="307">
        <f t="shared" si="146"/>
        <v>602050</v>
      </c>
      <c r="GV18" s="307">
        <f t="shared" si="147"/>
        <v>599000</v>
      </c>
      <c r="GW18" s="308">
        <f t="shared" si="148"/>
        <v>6100</v>
      </c>
      <c r="GX18" s="309">
        <f t="shared" si="149"/>
        <v>3050</v>
      </c>
      <c r="GY18" s="306">
        <v>12</v>
      </c>
      <c r="GZ18" s="307">
        <f t="shared" si="150"/>
        <v>629200</v>
      </c>
      <c r="HA18" s="307">
        <f t="shared" si="151"/>
        <v>626150</v>
      </c>
      <c r="HB18" s="307">
        <f>IF('2.職務給賃金表'!$AB27="","",'2.職務給賃金表'!$AB27)</f>
        <v>623100</v>
      </c>
      <c r="HC18" s="307">
        <f t="shared" si="152"/>
        <v>620050</v>
      </c>
      <c r="HD18" s="307">
        <f t="shared" si="153"/>
        <v>617000</v>
      </c>
      <c r="HE18" s="308">
        <f t="shared" si="154"/>
        <v>6100</v>
      </c>
      <c r="HF18" s="309">
        <f t="shared" si="155"/>
        <v>3050</v>
      </c>
      <c r="HG18" s="306">
        <v>12</v>
      </c>
      <c r="HH18" s="307" t="str">
        <f t="shared" si="156"/>
        <v/>
      </c>
      <c r="HI18" s="307" t="str">
        <f t="shared" si="157"/>
        <v/>
      </c>
      <c r="HJ18" s="307" t="str">
        <f>IF('2.職務給賃金表'!$AC27="","",'2.職務給賃金表'!$AC27)</f>
        <v/>
      </c>
      <c r="HK18" s="307" t="str">
        <f t="shared" si="158"/>
        <v/>
      </c>
      <c r="HL18" s="307" t="str">
        <f t="shared" si="159"/>
        <v/>
      </c>
      <c r="HM18" s="308" t="str">
        <f t="shared" si="160"/>
        <v/>
      </c>
      <c r="HN18" s="309" t="str">
        <f t="shared" si="161"/>
        <v/>
      </c>
      <c r="HO18" s="306">
        <v>12</v>
      </c>
      <c r="HP18" s="307" t="str">
        <f t="shared" si="162"/>
        <v/>
      </c>
      <c r="HQ18" s="307" t="str">
        <f t="shared" si="163"/>
        <v/>
      </c>
      <c r="HR18" s="307" t="str">
        <f>IF('2.職務給賃金表'!$AD27="","",'2.職務給賃金表'!$AD27)</f>
        <v/>
      </c>
      <c r="HS18" s="307" t="str">
        <f t="shared" si="164"/>
        <v/>
      </c>
      <c r="HT18" s="307" t="str">
        <f t="shared" si="165"/>
        <v/>
      </c>
      <c r="HU18" s="308" t="str">
        <f t="shared" si="166"/>
        <v/>
      </c>
      <c r="HV18" s="309" t="str">
        <f t="shared" si="167"/>
        <v/>
      </c>
    </row>
    <row r="19" spans="2:230" x14ac:dyDescent="0.2">
      <c r="B19" s="306">
        <v>13</v>
      </c>
      <c r="C19" s="307">
        <f t="shared" si="0"/>
        <v>270300</v>
      </c>
      <c r="D19" s="307">
        <f t="shared" si="1"/>
        <v>267150</v>
      </c>
      <c r="E19" s="307">
        <f>IF('2.職務給賃金表'!$C28="","",'2.職務給賃金表'!$C28)</f>
        <v>264000</v>
      </c>
      <c r="F19" s="307">
        <f t="shared" si="2"/>
        <v>260850</v>
      </c>
      <c r="G19" s="307">
        <f t="shared" si="3"/>
        <v>257700</v>
      </c>
      <c r="H19" s="308">
        <f t="shared" si="4"/>
        <v>6300</v>
      </c>
      <c r="I19" s="309">
        <f t="shared" si="5"/>
        <v>3150</v>
      </c>
      <c r="J19" s="306">
        <v>13</v>
      </c>
      <c r="K19" s="307">
        <f t="shared" si="6"/>
        <v>281200</v>
      </c>
      <c r="L19" s="307">
        <f t="shared" si="7"/>
        <v>278050</v>
      </c>
      <c r="M19" s="307">
        <f>IF('2.職務給賃金表'!$D28="","",'2.職務給賃金表'!$D28)</f>
        <v>274900</v>
      </c>
      <c r="N19" s="307">
        <f t="shared" si="8"/>
        <v>271750</v>
      </c>
      <c r="O19" s="307">
        <f t="shared" si="9"/>
        <v>268600</v>
      </c>
      <c r="P19" s="308">
        <f t="shared" si="10"/>
        <v>6300</v>
      </c>
      <c r="Q19" s="309">
        <f t="shared" si="11"/>
        <v>3150</v>
      </c>
      <c r="R19" s="306">
        <v>13</v>
      </c>
      <c r="S19" s="307">
        <f t="shared" si="12"/>
        <v>292100</v>
      </c>
      <c r="T19" s="307">
        <f t="shared" si="13"/>
        <v>288950</v>
      </c>
      <c r="U19" s="307">
        <f>IF('2.職務給賃金表'!$E28="","",'2.職務給賃金表'!$E28)</f>
        <v>285800</v>
      </c>
      <c r="V19" s="307">
        <f t="shared" si="14"/>
        <v>282650</v>
      </c>
      <c r="W19" s="307">
        <f t="shared" si="15"/>
        <v>279500</v>
      </c>
      <c r="X19" s="308">
        <f t="shared" si="16"/>
        <v>6300</v>
      </c>
      <c r="Y19" s="309">
        <f t="shared" si="17"/>
        <v>3150</v>
      </c>
      <c r="Z19" s="306">
        <v>13</v>
      </c>
      <c r="AA19" s="307">
        <f t="shared" si="18"/>
        <v>303000</v>
      </c>
      <c r="AB19" s="307">
        <f t="shared" si="19"/>
        <v>299850</v>
      </c>
      <c r="AC19" s="307">
        <f>IF('2.職務給賃金表'!$F28="","",'2.職務給賃金表'!$F28)</f>
        <v>296700</v>
      </c>
      <c r="AD19" s="307">
        <f t="shared" si="20"/>
        <v>293550</v>
      </c>
      <c r="AE19" s="307">
        <f t="shared" si="21"/>
        <v>290400</v>
      </c>
      <c r="AF19" s="308">
        <f t="shared" si="22"/>
        <v>6300</v>
      </c>
      <c r="AG19" s="309">
        <f t="shared" si="23"/>
        <v>3150</v>
      </c>
      <c r="AI19" s="306">
        <v>13</v>
      </c>
      <c r="AJ19" s="307">
        <f t="shared" si="24"/>
        <v>291300</v>
      </c>
      <c r="AK19" s="307">
        <f t="shared" si="25"/>
        <v>289100</v>
      </c>
      <c r="AL19" s="307">
        <f>IF('2.職務給賃金表'!$G28="","",'2.職務給賃金表'!$G28)</f>
        <v>286900</v>
      </c>
      <c r="AM19" s="307">
        <f t="shared" si="26"/>
        <v>284700</v>
      </c>
      <c r="AN19" s="307">
        <f t="shared" si="27"/>
        <v>282500</v>
      </c>
      <c r="AO19" s="308">
        <f t="shared" si="28"/>
        <v>4400</v>
      </c>
      <c r="AP19" s="309">
        <f t="shared" si="29"/>
        <v>2200</v>
      </c>
      <c r="AQ19" s="306">
        <v>13</v>
      </c>
      <c r="AR19" s="307">
        <f t="shared" si="30"/>
        <v>299200</v>
      </c>
      <c r="AS19" s="307">
        <f t="shared" si="31"/>
        <v>297000</v>
      </c>
      <c r="AT19" s="307">
        <f>IF('2.職務給賃金表'!$H28="","",'2.職務給賃金表'!$H28)</f>
        <v>294800</v>
      </c>
      <c r="AU19" s="307">
        <f t="shared" si="32"/>
        <v>292600</v>
      </c>
      <c r="AV19" s="307">
        <f t="shared" si="33"/>
        <v>290400</v>
      </c>
      <c r="AW19" s="308">
        <f t="shared" si="34"/>
        <v>4400</v>
      </c>
      <c r="AX19" s="309">
        <f t="shared" si="35"/>
        <v>2200</v>
      </c>
      <c r="AY19" s="306">
        <v>13</v>
      </c>
      <c r="AZ19" s="307">
        <f t="shared" si="36"/>
        <v>307100</v>
      </c>
      <c r="BA19" s="307">
        <f t="shared" si="37"/>
        <v>304900</v>
      </c>
      <c r="BB19" s="307">
        <f>IF('2.職務給賃金表'!$I28="","",'2.職務給賃金表'!$I28)</f>
        <v>302700</v>
      </c>
      <c r="BC19" s="307">
        <f t="shared" si="38"/>
        <v>300500</v>
      </c>
      <c r="BD19" s="307">
        <f t="shared" si="39"/>
        <v>298300</v>
      </c>
      <c r="BE19" s="308">
        <f t="shared" si="40"/>
        <v>4400</v>
      </c>
      <c r="BF19" s="309">
        <f t="shared" si="41"/>
        <v>2200</v>
      </c>
      <c r="BG19" s="306">
        <v>13</v>
      </c>
      <c r="BH19" s="307">
        <f t="shared" si="42"/>
        <v>315000</v>
      </c>
      <c r="BI19" s="307">
        <f t="shared" si="43"/>
        <v>312800</v>
      </c>
      <c r="BJ19" s="307">
        <f>IF('2.職務給賃金表'!$J28="","",'2.職務給賃金表'!$J28)</f>
        <v>310600</v>
      </c>
      <c r="BK19" s="307">
        <f t="shared" si="44"/>
        <v>308400</v>
      </c>
      <c r="BL19" s="307">
        <f t="shared" si="45"/>
        <v>306200</v>
      </c>
      <c r="BM19" s="308">
        <f t="shared" si="46"/>
        <v>4400</v>
      </c>
      <c r="BN19" s="309">
        <f t="shared" si="47"/>
        <v>2200</v>
      </c>
      <c r="BP19" s="306">
        <v>13</v>
      </c>
      <c r="BQ19" s="307">
        <f t="shared" si="48"/>
        <v>327500</v>
      </c>
      <c r="BR19" s="307">
        <f t="shared" si="49"/>
        <v>325250</v>
      </c>
      <c r="BS19" s="307">
        <f>IF('2.職務給賃金表'!$K28="","",'2.職務給賃金表'!$K28)</f>
        <v>323000</v>
      </c>
      <c r="BT19" s="307">
        <f t="shared" si="50"/>
        <v>320750</v>
      </c>
      <c r="BU19" s="307">
        <f t="shared" si="51"/>
        <v>318500</v>
      </c>
      <c r="BV19" s="308">
        <f t="shared" si="52"/>
        <v>4500</v>
      </c>
      <c r="BW19" s="309">
        <f t="shared" si="53"/>
        <v>2250</v>
      </c>
      <c r="BX19" s="306">
        <v>13</v>
      </c>
      <c r="BY19" s="307">
        <f t="shared" si="54"/>
        <v>335600</v>
      </c>
      <c r="BZ19" s="307">
        <f t="shared" si="55"/>
        <v>333350</v>
      </c>
      <c r="CA19" s="307">
        <f>IF('2.職務給賃金表'!$L28="","",'2.職務給賃金表'!$L28)</f>
        <v>331100</v>
      </c>
      <c r="CB19" s="307">
        <f t="shared" si="56"/>
        <v>328850</v>
      </c>
      <c r="CC19" s="307">
        <f t="shared" si="57"/>
        <v>326600</v>
      </c>
      <c r="CD19" s="308">
        <f t="shared" si="58"/>
        <v>4500</v>
      </c>
      <c r="CE19" s="309">
        <f t="shared" si="59"/>
        <v>2250</v>
      </c>
      <c r="CF19" s="306">
        <v>13</v>
      </c>
      <c r="CG19" s="307">
        <f t="shared" si="60"/>
        <v>343700</v>
      </c>
      <c r="CH19" s="307">
        <f t="shared" si="61"/>
        <v>341450</v>
      </c>
      <c r="CI19" s="307">
        <f>IF('2.職務給賃金表'!$M28="","",'2.職務給賃金表'!$M28)</f>
        <v>339200</v>
      </c>
      <c r="CJ19" s="307">
        <f t="shared" si="62"/>
        <v>336950</v>
      </c>
      <c r="CK19" s="307">
        <f t="shared" si="63"/>
        <v>334700</v>
      </c>
      <c r="CL19" s="308">
        <f t="shared" si="64"/>
        <v>4500</v>
      </c>
      <c r="CM19" s="309">
        <f t="shared" si="65"/>
        <v>2250</v>
      </c>
      <c r="CN19" s="306">
        <v>13</v>
      </c>
      <c r="CO19" s="307">
        <f t="shared" si="66"/>
        <v>351800</v>
      </c>
      <c r="CP19" s="307">
        <f t="shared" si="67"/>
        <v>349550</v>
      </c>
      <c r="CQ19" s="307">
        <f>IF('2.職務給賃金表'!$N28="","",'2.職務給賃金表'!$N28)</f>
        <v>347300</v>
      </c>
      <c r="CR19" s="307">
        <f t="shared" si="68"/>
        <v>345050</v>
      </c>
      <c r="CS19" s="307">
        <f t="shared" si="69"/>
        <v>342800</v>
      </c>
      <c r="CT19" s="308">
        <f t="shared" si="70"/>
        <v>4500</v>
      </c>
      <c r="CU19" s="309">
        <f t="shared" si="71"/>
        <v>2250</v>
      </c>
      <c r="CV19" s="306">
        <v>13</v>
      </c>
      <c r="CW19" s="307" t="str">
        <f t="shared" si="72"/>
        <v/>
      </c>
      <c r="CX19" s="307" t="str">
        <f t="shared" si="73"/>
        <v/>
      </c>
      <c r="CY19" s="307" t="str">
        <f>IF('2.職務給賃金表'!$O28="","",'2.職務給賃金表'!$O28)</f>
        <v/>
      </c>
      <c r="CZ19" s="307" t="str">
        <f t="shared" si="74"/>
        <v/>
      </c>
      <c r="DA19" s="307" t="str">
        <f t="shared" si="75"/>
        <v/>
      </c>
      <c r="DB19" s="308" t="str">
        <f t="shared" si="76"/>
        <v/>
      </c>
      <c r="DC19" s="309" t="str">
        <f t="shared" si="77"/>
        <v/>
      </c>
      <c r="DE19" s="306">
        <v>13</v>
      </c>
      <c r="DF19" s="307">
        <f t="shared" si="78"/>
        <v>379100</v>
      </c>
      <c r="DG19" s="307">
        <f t="shared" si="79"/>
        <v>376250</v>
      </c>
      <c r="DH19" s="307">
        <f>IF('2.職務給賃金表'!$P28="","",'2.職務給賃金表'!$P28)</f>
        <v>373400</v>
      </c>
      <c r="DI19" s="307">
        <f t="shared" si="80"/>
        <v>370550</v>
      </c>
      <c r="DJ19" s="307">
        <f t="shared" si="81"/>
        <v>367700</v>
      </c>
      <c r="DK19" s="308">
        <f t="shared" si="82"/>
        <v>5700</v>
      </c>
      <c r="DL19" s="309">
        <f t="shared" si="83"/>
        <v>2850</v>
      </c>
      <c r="DM19" s="306">
        <v>13</v>
      </c>
      <c r="DN19" s="307">
        <f t="shared" si="84"/>
        <v>395300</v>
      </c>
      <c r="DO19" s="307">
        <f t="shared" si="85"/>
        <v>392450</v>
      </c>
      <c r="DP19" s="307">
        <f>IF('2.職務給賃金表'!$Q28="","",'2.職務給賃金表'!$Q28)</f>
        <v>389600</v>
      </c>
      <c r="DQ19" s="307">
        <f t="shared" si="86"/>
        <v>386750</v>
      </c>
      <c r="DR19" s="307">
        <f t="shared" si="87"/>
        <v>383900</v>
      </c>
      <c r="DS19" s="308">
        <f t="shared" si="88"/>
        <v>5700</v>
      </c>
      <c r="DT19" s="309">
        <f t="shared" si="89"/>
        <v>2850</v>
      </c>
      <c r="DU19" s="306">
        <v>13</v>
      </c>
      <c r="DV19" s="307">
        <f t="shared" si="90"/>
        <v>411500</v>
      </c>
      <c r="DW19" s="307">
        <f t="shared" si="91"/>
        <v>408650</v>
      </c>
      <c r="DX19" s="307">
        <f>IF('2.職務給賃金表'!$R28="","",'2.職務給賃金表'!$R28)</f>
        <v>405800</v>
      </c>
      <c r="DY19" s="307">
        <f t="shared" si="92"/>
        <v>402950</v>
      </c>
      <c r="DZ19" s="307">
        <f t="shared" si="93"/>
        <v>400100</v>
      </c>
      <c r="EA19" s="308">
        <f t="shared" si="94"/>
        <v>5700</v>
      </c>
      <c r="EB19" s="309">
        <f t="shared" si="95"/>
        <v>2850</v>
      </c>
      <c r="EC19" s="306">
        <v>13</v>
      </c>
      <c r="ED19" s="307">
        <f t="shared" si="96"/>
        <v>427700</v>
      </c>
      <c r="EE19" s="307">
        <f t="shared" si="97"/>
        <v>424850</v>
      </c>
      <c r="EF19" s="307">
        <f>IF('2.職務給賃金表'!$S28="","",'2.職務給賃金表'!$S28)</f>
        <v>422000</v>
      </c>
      <c r="EG19" s="307">
        <f t="shared" si="98"/>
        <v>419150</v>
      </c>
      <c r="EH19" s="307">
        <f t="shared" si="99"/>
        <v>416300</v>
      </c>
      <c r="EI19" s="308">
        <f t="shared" si="100"/>
        <v>5700</v>
      </c>
      <c r="EJ19" s="309">
        <f t="shared" si="101"/>
        <v>2850</v>
      </c>
      <c r="EK19" s="306">
        <v>13</v>
      </c>
      <c r="EL19" s="307" t="str">
        <f t="shared" si="102"/>
        <v/>
      </c>
      <c r="EM19" s="307" t="str">
        <f t="shared" si="103"/>
        <v/>
      </c>
      <c r="EN19" s="307" t="str">
        <f>IF('2.職務給賃金表'!$T28="","",'2.職務給賃金表'!$T28)</f>
        <v/>
      </c>
      <c r="EO19" s="307" t="str">
        <f t="shared" si="104"/>
        <v/>
      </c>
      <c r="EP19" s="307" t="str">
        <f t="shared" si="105"/>
        <v/>
      </c>
      <c r="EQ19" s="308" t="str">
        <f t="shared" si="106"/>
        <v/>
      </c>
      <c r="ER19" s="309" t="str">
        <f t="shared" si="107"/>
        <v/>
      </c>
      <c r="ET19" s="306">
        <v>13</v>
      </c>
      <c r="EU19" s="307">
        <f t="shared" si="108"/>
        <v>482400</v>
      </c>
      <c r="EV19" s="307">
        <f t="shared" si="109"/>
        <v>479500</v>
      </c>
      <c r="EW19" s="307">
        <f>IF('2.職務給賃金表'!$U28="","",'2.職務給賃金表'!$U28)</f>
        <v>476600</v>
      </c>
      <c r="EX19" s="307">
        <f t="shared" si="110"/>
        <v>473700</v>
      </c>
      <c r="EY19" s="307">
        <f t="shared" si="111"/>
        <v>470800</v>
      </c>
      <c r="EZ19" s="308">
        <f t="shared" si="112"/>
        <v>5800</v>
      </c>
      <c r="FA19" s="309">
        <f t="shared" si="113"/>
        <v>2900</v>
      </c>
      <c r="FB19" s="306">
        <v>13</v>
      </c>
      <c r="FC19" s="307">
        <f t="shared" si="114"/>
        <v>499500</v>
      </c>
      <c r="FD19" s="307">
        <f t="shared" si="115"/>
        <v>496600</v>
      </c>
      <c r="FE19" s="307">
        <f>IF('2.職務給賃金表'!$V28="","",'2.職務給賃金表'!$V28)</f>
        <v>493700</v>
      </c>
      <c r="FF19" s="307">
        <f t="shared" si="116"/>
        <v>490800</v>
      </c>
      <c r="FG19" s="307">
        <f t="shared" si="117"/>
        <v>487900</v>
      </c>
      <c r="FH19" s="308">
        <f t="shared" si="118"/>
        <v>5800</v>
      </c>
      <c r="FI19" s="309">
        <f t="shared" si="119"/>
        <v>2900</v>
      </c>
      <c r="FJ19" s="306">
        <v>13</v>
      </c>
      <c r="FK19" s="307">
        <f t="shared" si="120"/>
        <v>515900</v>
      </c>
      <c r="FL19" s="307">
        <f t="shared" si="121"/>
        <v>513000</v>
      </c>
      <c r="FM19" s="307">
        <f>IF('2.職務給賃金表'!$W28="","",'2.職務給賃金表'!$W28)</f>
        <v>510100</v>
      </c>
      <c r="FN19" s="307">
        <f t="shared" si="122"/>
        <v>507200</v>
      </c>
      <c r="FO19" s="307">
        <f t="shared" si="123"/>
        <v>504300</v>
      </c>
      <c r="FP19" s="308">
        <f t="shared" si="124"/>
        <v>5800</v>
      </c>
      <c r="FQ19" s="309">
        <f t="shared" si="125"/>
        <v>2900</v>
      </c>
      <c r="FR19" s="306">
        <v>13</v>
      </c>
      <c r="FS19" s="307">
        <f t="shared" si="126"/>
        <v>532300</v>
      </c>
      <c r="FT19" s="307">
        <f t="shared" si="127"/>
        <v>529400</v>
      </c>
      <c r="FU19" s="307">
        <f>IF('2.職務給賃金表'!$X28="","",'2.職務給賃金表'!$X28)</f>
        <v>526500</v>
      </c>
      <c r="FV19" s="307">
        <f t="shared" si="128"/>
        <v>523600</v>
      </c>
      <c r="FW19" s="307">
        <f t="shared" si="129"/>
        <v>520700</v>
      </c>
      <c r="FX19" s="308">
        <f t="shared" si="130"/>
        <v>5800</v>
      </c>
      <c r="FY19" s="309">
        <f t="shared" si="131"/>
        <v>2900</v>
      </c>
      <c r="FZ19" s="306">
        <v>13</v>
      </c>
      <c r="GA19" s="307" t="str">
        <f t="shared" si="132"/>
        <v/>
      </c>
      <c r="GB19" s="307" t="str">
        <f t="shared" si="133"/>
        <v/>
      </c>
      <c r="GC19" s="307" t="str">
        <f>IF('2.職務給賃金表'!$Y28="","",'2.職務給賃金表'!$Y28)</f>
        <v/>
      </c>
      <c r="GD19" s="307" t="str">
        <f t="shared" si="134"/>
        <v/>
      </c>
      <c r="GE19" s="307" t="str">
        <f t="shared" si="135"/>
        <v/>
      </c>
      <c r="GF19" s="308" t="str">
        <f t="shared" si="136"/>
        <v/>
      </c>
      <c r="GG19" s="309" t="str">
        <f t="shared" si="137"/>
        <v/>
      </c>
      <c r="GI19" s="306">
        <v>13</v>
      </c>
      <c r="GJ19" s="307">
        <f t="shared" si="138"/>
        <v>599300</v>
      </c>
      <c r="GK19" s="307">
        <f t="shared" si="139"/>
        <v>596250</v>
      </c>
      <c r="GL19" s="307">
        <f>IF('2.職務給賃金表'!$Z28="","",'2.職務給賃金表'!$Z28)</f>
        <v>593200</v>
      </c>
      <c r="GM19" s="307">
        <f t="shared" si="140"/>
        <v>590150</v>
      </c>
      <c r="GN19" s="307">
        <f t="shared" si="141"/>
        <v>587100</v>
      </c>
      <c r="GO19" s="308">
        <f t="shared" si="142"/>
        <v>6100</v>
      </c>
      <c r="GP19" s="309">
        <f t="shared" si="143"/>
        <v>3050</v>
      </c>
      <c r="GQ19" s="306">
        <v>13</v>
      </c>
      <c r="GR19" s="307">
        <f t="shared" si="144"/>
        <v>617300</v>
      </c>
      <c r="GS19" s="307">
        <f t="shared" si="145"/>
        <v>614250</v>
      </c>
      <c r="GT19" s="307">
        <f>IF('2.職務給賃金表'!$AA28="","",'2.職務給賃金表'!$AA28)</f>
        <v>611200</v>
      </c>
      <c r="GU19" s="307">
        <f t="shared" si="146"/>
        <v>608150</v>
      </c>
      <c r="GV19" s="307">
        <f t="shared" si="147"/>
        <v>605100</v>
      </c>
      <c r="GW19" s="308">
        <f t="shared" si="148"/>
        <v>6100</v>
      </c>
      <c r="GX19" s="309">
        <f t="shared" si="149"/>
        <v>3050</v>
      </c>
      <c r="GY19" s="306">
        <v>13</v>
      </c>
      <c r="GZ19" s="307">
        <f t="shared" si="150"/>
        <v>635300</v>
      </c>
      <c r="HA19" s="307">
        <f t="shared" si="151"/>
        <v>632250</v>
      </c>
      <c r="HB19" s="307">
        <f>IF('2.職務給賃金表'!$AB28="","",'2.職務給賃金表'!$AB28)</f>
        <v>629200</v>
      </c>
      <c r="HC19" s="307">
        <f t="shared" si="152"/>
        <v>626150</v>
      </c>
      <c r="HD19" s="307">
        <f t="shared" si="153"/>
        <v>623100</v>
      </c>
      <c r="HE19" s="308">
        <f t="shared" si="154"/>
        <v>6100</v>
      </c>
      <c r="HF19" s="309">
        <f t="shared" si="155"/>
        <v>3050</v>
      </c>
      <c r="HG19" s="306">
        <v>13</v>
      </c>
      <c r="HH19" s="307" t="str">
        <f t="shared" si="156"/>
        <v/>
      </c>
      <c r="HI19" s="307" t="str">
        <f t="shared" si="157"/>
        <v/>
      </c>
      <c r="HJ19" s="307" t="str">
        <f>IF('2.職務給賃金表'!$AC28="","",'2.職務給賃金表'!$AC28)</f>
        <v/>
      </c>
      <c r="HK19" s="307" t="str">
        <f t="shared" si="158"/>
        <v/>
      </c>
      <c r="HL19" s="307" t="str">
        <f t="shared" si="159"/>
        <v/>
      </c>
      <c r="HM19" s="308" t="str">
        <f t="shared" si="160"/>
        <v/>
      </c>
      <c r="HN19" s="309" t="str">
        <f t="shared" si="161"/>
        <v/>
      </c>
      <c r="HO19" s="306">
        <v>13</v>
      </c>
      <c r="HP19" s="307" t="str">
        <f t="shared" si="162"/>
        <v/>
      </c>
      <c r="HQ19" s="307" t="str">
        <f t="shared" si="163"/>
        <v/>
      </c>
      <c r="HR19" s="307" t="str">
        <f>IF('2.職務給賃金表'!$AD28="","",'2.職務給賃金表'!$AD28)</f>
        <v/>
      </c>
      <c r="HS19" s="307" t="str">
        <f t="shared" si="164"/>
        <v/>
      </c>
      <c r="HT19" s="307" t="str">
        <f t="shared" si="165"/>
        <v/>
      </c>
      <c r="HU19" s="308" t="str">
        <f t="shared" si="166"/>
        <v/>
      </c>
      <c r="HV19" s="309" t="str">
        <f t="shared" si="167"/>
        <v/>
      </c>
    </row>
    <row r="20" spans="2:230" x14ac:dyDescent="0.2">
      <c r="B20" s="306">
        <v>14</v>
      </c>
      <c r="C20" s="307">
        <f t="shared" si="0"/>
        <v>276600</v>
      </c>
      <c r="D20" s="307">
        <f t="shared" si="1"/>
        <v>273450</v>
      </c>
      <c r="E20" s="307">
        <f>IF('2.職務給賃金表'!$C29="","",'2.職務給賃金表'!$C29)</f>
        <v>270300</v>
      </c>
      <c r="F20" s="307">
        <f t="shared" si="2"/>
        <v>267150</v>
      </c>
      <c r="G20" s="307">
        <f t="shared" si="3"/>
        <v>264000</v>
      </c>
      <c r="H20" s="308">
        <f t="shared" si="4"/>
        <v>6300</v>
      </c>
      <c r="I20" s="309">
        <f t="shared" si="5"/>
        <v>3150</v>
      </c>
      <c r="J20" s="306">
        <v>14</v>
      </c>
      <c r="K20" s="307">
        <f t="shared" si="6"/>
        <v>287500</v>
      </c>
      <c r="L20" s="307">
        <f t="shared" si="7"/>
        <v>284350</v>
      </c>
      <c r="M20" s="307">
        <f>IF('2.職務給賃金表'!$D29="","",'2.職務給賃金表'!$D29)</f>
        <v>281200</v>
      </c>
      <c r="N20" s="307">
        <f t="shared" si="8"/>
        <v>278050</v>
      </c>
      <c r="O20" s="307">
        <f t="shared" si="9"/>
        <v>274900</v>
      </c>
      <c r="P20" s="308">
        <f t="shared" si="10"/>
        <v>6300</v>
      </c>
      <c r="Q20" s="309">
        <f t="shared" si="11"/>
        <v>3150</v>
      </c>
      <c r="R20" s="306">
        <v>14</v>
      </c>
      <c r="S20" s="307">
        <f t="shared" si="12"/>
        <v>298400</v>
      </c>
      <c r="T20" s="307">
        <f t="shared" si="13"/>
        <v>295250</v>
      </c>
      <c r="U20" s="307">
        <f>IF('2.職務給賃金表'!$E29="","",'2.職務給賃金表'!$E29)</f>
        <v>292100</v>
      </c>
      <c r="V20" s="307">
        <f t="shared" si="14"/>
        <v>288950</v>
      </c>
      <c r="W20" s="307">
        <f t="shared" si="15"/>
        <v>285800</v>
      </c>
      <c r="X20" s="308">
        <f t="shared" si="16"/>
        <v>6300</v>
      </c>
      <c r="Y20" s="309">
        <f t="shared" si="17"/>
        <v>3150</v>
      </c>
      <c r="Z20" s="306">
        <v>14</v>
      </c>
      <c r="AA20" s="307">
        <f t="shared" si="18"/>
        <v>309300</v>
      </c>
      <c r="AB20" s="307">
        <f t="shared" si="19"/>
        <v>306150</v>
      </c>
      <c r="AC20" s="307">
        <f>IF('2.職務給賃金表'!$F29="","",'2.職務給賃金表'!$F29)</f>
        <v>303000</v>
      </c>
      <c r="AD20" s="307">
        <f t="shared" si="20"/>
        <v>299850</v>
      </c>
      <c r="AE20" s="307">
        <f t="shared" si="21"/>
        <v>296700</v>
      </c>
      <c r="AF20" s="308">
        <f t="shared" si="22"/>
        <v>6300</v>
      </c>
      <c r="AG20" s="309">
        <f t="shared" si="23"/>
        <v>3150</v>
      </c>
      <c r="AI20" s="306">
        <v>14</v>
      </c>
      <c r="AJ20" s="307">
        <f t="shared" si="24"/>
        <v>295700</v>
      </c>
      <c r="AK20" s="307">
        <f t="shared" si="25"/>
        <v>293500</v>
      </c>
      <c r="AL20" s="307">
        <f>IF('2.職務給賃金表'!$G29="","",'2.職務給賃金表'!$G29)</f>
        <v>291300</v>
      </c>
      <c r="AM20" s="307">
        <f t="shared" si="26"/>
        <v>289100</v>
      </c>
      <c r="AN20" s="307">
        <f t="shared" si="27"/>
        <v>286900</v>
      </c>
      <c r="AO20" s="308">
        <f t="shared" si="28"/>
        <v>4400</v>
      </c>
      <c r="AP20" s="309">
        <f t="shared" si="29"/>
        <v>2200</v>
      </c>
      <c r="AQ20" s="306">
        <v>14</v>
      </c>
      <c r="AR20" s="307">
        <f t="shared" si="30"/>
        <v>303600</v>
      </c>
      <c r="AS20" s="307">
        <f t="shared" si="31"/>
        <v>301400</v>
      </c>
      <c r="AT20" s="307">
        <f>IF('2.職務給賃金表'!$H29="","",'2.職務給賃金表'!$H29)</f>
        <v>299200</v>
      </c>
      <c r="AU20" s="307">
        <f t="shared" si="32"/>
        <v>297000</v>
      </c>
      <c r="AV20" s="307">
        <f t="shared" si="33"/>
        <v>294800</v>
      </c>
      <c r="AW20" s="308">
        <f t="shared" si="34"/>
        <v>4400</v>
      </c>
      <c r="AX20" s="309">
        <f t="shared" si="35"/>
        <v>2200</v>
      </c>
      <c r="AY20" s="306">
        <v>14</v>
      </c>
      <c r="AZ20" s="307">
        <f t="shared" si="36"/>
        <v>311500</v>
      </c>
      <c r="BA20" s="307">
        <f t="shared" si="37"/>
        <v>309300</v>
      </c>
      <c r="BB20" s="307">
        <f>IF('2.職務給賃金表'!$I29="","",'2.職務給賃金表'!$I29)</f>
        <v>307100</v>
      </c>
      <c r="BC20" s="307">
        <f t="shared" si="38"/>
        <v>304900</v>
      </c>
      <c r="BD20" s="307">
        <f t="shared" si="39"/>
        <v>302700</v>
      </c>
      <c r="BE20" s="308">
        <f t="shared" si="40"/>
        <v>4400</v>
      </c>
      <c r="BF20" s="309">
        <f t="shared" si="41"/>
        <v>2200</v>
      </c>
      <c r="BG20" s="306">
        <v>14</v>
      </c>
      <c r="BH20" s="307">
        <f t="shared" si="42"/>
        <v>319400</v>
      </c>
      <c r="BI20" s="307">
        <f t="shared" si="43"/>
        <v>317200</v>
      </c>
      <c r="BJ20" s="307">
        <f>IF('2.職務給賃金表'!$J29="","",'2.職務給賃金表'!$J29)</f>
        <v>315000</v>
      </c>
      <c r="BK20" s="307">
        <f t="shared" si="44"/>
        <v>312800</v>
      </c>
      <c r="BL20" s="307">
        <f t="shared" si="45"/>
        <v>310600</v>
      </c>
      <c r="BM20" s="308">
        <f t="shared" si="46"/>
        <v>4400</v>
      </c>
      <c r="BN20" s="309">
        <f t="shared" si="47"/>
        <v>2200</v>
      </c>
      <c r="BP20" s="306">
        <v>14</v>
      </c>
      <c r="BQ20" s="307">
        <f t="shared" si="48"/>
        <v>332000</v>
      </c>
      <c r="BR20" s="307">
        <f t="shared" si="49"/>
        <v>329750</v>
      </c>
      <c r="BS20" s="307">
        <f>IF('2.職務給賃金表'!$K29="","",'2.職務給賃金表'!$K29)</f>
        <v>327500</v>
      </c>
      <c r="BT20" s="307">
        <f t="shared" si="50"/>
        <v>325250</v>
      </c>
      <c r="BU20" s="307">
        <f t="shared" si="51"/>
        <v>323000</v>
      </c>
      <c r="BV20" s="308">
        <f t="shared" si="52"/>
        <v>4500</v>
      </c>
      <c r="BW20" s="309">
        <f t="shared" si="53"/>
        <v>2250</v>
      </c>
      <c r="BX20" s="306">
        <v>14</v>
      </c>
      <c r="BY20" s="307">
        <f t="shared" si="54"/>
        <v>340100</v>
      </c>
      <c r="BZ20" s="307">
        <f t="shared" si="55"/>
        <v>337850</v>
      </c>
      <c r="CA20" s="307">
        <f>IF('2.職務給賃金表'!$L29="","",'2.職務給賃金表'!$L29)</f>
        <v>335600</v>
      </c>
      <c r="CB20" s="307">
        <f t="shared" si="56"/>
        <v>333350</v>
      </c>
      <c r="CC20" s="307">
        <f t="shared" si="57"/>
        <v>331100</v>
      </c>
      <c r="CD20" s="308">
        <f t="shared" si="58"/>
        <v>4500</v>
      </c>
      <c r="CE20" s="309">
        <f t="shared" si="59"/>
        <v>2250</v>
      </c>
      <c r="CF20" s="306">
        <v>14</v>
      </c>
      <c r="CG20" s="307">
        <f t="shared" si="60"/>
        <v>348200</v>
      </c>
      <c r="CH20" s="307">
        <f t="shared" si="61"/>
        <v>345950</v>
      </c>
      <c r="CI20" s="307">
        <f>IF('2.職務給賃金表'!$M29="","",'2.職務給賃金表'!$M29)</f>
        <v>343700</v>
      </c>
      <c r="CJ20" s="307">
        <f t="shared" si="62"/>
        <v>341450</v>
      </c>
      <c r="CK20" s="307">
        <f t="shared" si="63"/>
        <v>339200</v>
      </c>
      <c r="CL20" s="308">
        <f t="shared" si="64"/>
        <v>4500</v>
      </c>
      <c r="CM20" s="309">
        <f t="shared" si="65"/>
        <v>2250</v>
      </c>
      <c r="CN20" s="306">
        <v>14</v>
      </c>
      <c r="CO20" s="307">
        <f t="shared" si="66"/>
        <v>356300</v>
      </c>
      <c r="CP20" s="307">
        <f t="shared" si="67"/>
        <v>354050</v>
      </c>
      <c r="CQ20" s="307">
        <f>IF('2.職務給賃金表'!$N29="","",'2.職務給賃金表'!$N29)</f>
        <v>351800</v>
      </c>
      <c r="CR20" s="307">
        <f t="shared" si="68"/>
        <v>349550</v>
      </c>
      <c r="CS20" s="307">
        <f t="shared" si="69"/>
        <v>347300</v>
      </c>
      <c r="CT20" s="308">
        <f t="shared" si="70"/>
        <v>4500</v>
      </c>
      <c r="CU20" s="309">
        <f t="shared" si="71"/>
        <v>2250</v>
      </c>
      <c r="CV20" s="306">
        <v>14</v>
      </c>
      <c r="CW20" s="307" t="str">
        <f t="shared" si="72"/>
        <v/>
      </c>
      <c r="CX20" s="307" t="str">
        <f t="shared" si="73"/>
        <v/>
      </c>
      <c r="CY20" s="307" t="str">
        <f>IF('2.職務給賃金表'!$O29="","",'2.職務給賃金表'!$O29)</f>
        <v/>
      </c>
      <c r="CZ20" s="307" t="str">
        <f t="shared" si="74"/>
        <v/>
      </c>
      <c r="DA20" s="307" t="str">
        <f t="shared" si="75"/>
        <v/>
      </c>
      <c r="DB20" s="308" t="str">
        <f t="shared" si="76"/>
        <v/>
      </c>
      <c r="DC20" s="309" t="str">
        <f t="shared" si="77"/>
        <v/>
      </c>
      <c r="DE20" s="306">
        <v>14</v>
      </c>
      <c r="DF20" s="307">
        <f t="shared" si="78"/>
        <v>384800</v>
      </c>
      <c r="DG20" s="307">
        <f t="shared" si="79"/>
        <v>381950</v>
      </c>
      <c r="DH20" s="307">
        <f>IF('2.職務給賃金表'!$P29="","",'2.職務給賃金表'!$P29)</f>
        <v>379100</v>
      </c>
      <c r="DI20" s="307">
        <f t="shared" si="80"/>
        <v>376250</v>
      </c>
      <c r="DJ20" s="307">
        <f t="shared" si="81"/>
        <v>373400</v>
      </c>
      <c r="DK20" s="308">
        <f t="shared" si="82"/>
        <v>5700</v>
      </c>
      <c r="DL20" s="309">
        <f t="shared" si="83"/>
        <v>2850</v>
      </c>
      <c r="DM20" s="306">
        <v>14</v>
      </c>
      <c r="DN20" s="307">
        <f t="shared" si="84"/>
        <v>401000</v>
      </c>
      <c r="DO20" s="307">
        <f t="shared" si="85"/>
        <v>398150</v>
      </c>
      <c r="DP20" s="307">
        <f>IF('2.職務給賃金表'!$Q29="","",'2.職務給賃金表'!$Q29)</f>
        <v>395300</v>
      </c>
      <c r="DQ20" s="307">
        <f t="shared" si="86"/>
        <v>392450</v>
      </c>
      <c r="DR20" s="307">
        <f t="shared" si="87"/>
        <v>389600</v>
      </c>
      <c r="DS20" s="308">
        <f t="shared" si="88"/>
        <v>5700</v>
      </c>
      <c r="DT20" s="309">
        <f t="shared" si="89"/>
        <v>2850</v>
      </c>
      <c r="DU20" s="306">
        <v>14</v>
      </c>
      <c r="DV20" s="307">
        <f t="shared" si="90"/>
        <v>417200</v>
      </c>
      <c r="DW20" s="307">
        <f t="shared" si="91"/>
        <v>414350</v>
      </c>
      <c r="DX20" s="307">
        <f>IF('2.職務給賃金表'!$R29="","",'2.職務給賃金表'!$R29)</f>
        <v>411500</v>
      </c>
      <c r="DY20" s="307">
        <f t="shared" si="92"/>
        <v>408650</v>
      </c>
      <c r="DZ20" s="307">
        <f t="shared" si="93"/>
        <v>405800</v>
      </c>
      <c r="EA20" s="308">
        <f t="shared" si="94"/>
        <v>5700</v>
      </c>
      <c r="EB20" s="309">
        <f t="shared" si="95"/>
        <v>2850</v>
      </c>
      <c r="EC20" s="306">
        <v>14</v>
      </c>
      <c r="ED20" s="307">
        <f t="shared" si="96"/>
        <v>433400</v>
      </c>
      <c r="EE20" s="307">
        <f t="shared" si="97"/>
        <v>430550</v>
      </c>
      <c r="EF20" s="307">
        <f>IF('2.職務給賃金表'!$S29="","",'2.職務給賃金表'!$S29)</f>
        <v>427700</v>
      </c>
      <c r="EG20" s="307">
        <f t="shared" si="98"/>
        <v>424850</v>
      </c>
      <c r="EH20" s="307">
        <f t="shared" si="99"/>
        <v>422000</v>
      </c>
      <c r="EI20" s="308">
        <f t="shared" si="100"/>
        <v>5700</v>
      </c>
      <c r="EJ20" s="309">
        <f t="shared" si="101"/>
        <v>2850</v>
      </c>
      <c r="EK20" s="306">
        <v>14</v>
      </c>
      <c r="EL20" s="307" t="str">
        <f t="shared" si="102"/>
        <v/>
      </c>
      <c r="EM20" s="307" t="str">
        <f t="shared" si="103"/>
        <v/>
      </c>
      <c r="EN20" s="307" t="str">
        <f>IF('2.職務給賃金表'!$T29="","",'2.職務給賃金表'!$T29)</f>
        <v/>
      </c>
      <c r="EO20" s="307" t="str">
        <f t="shared" si="104"/>
        <v/>
      </c>
      <c r="EP20" s="307" t="str">
        <f t="shared" si="105"/>
        <v/>
      </c>
      <c r="EQ20" s="308" t="str">
        <f t="shared" si="106"/>
        <v/>
      </c>
      <c r="ER20" s="309" t="str">
        <f t="shared" si="107"/>
        <v/>
      </c>
      <c r="ET20" s="306">
        <v>14</v>
      </c>
      <c r="EU20" s="307">
        <f t="shared" si="108"/>
        <v>488200</v>
      </c>
      <c r="EV20" s="307">
        <f t="shared" si="109"/>
        <v>485300</v>
      </c>
      <c r="EW20" s="307">
        <f>IF('2.職務給賃金表'!$U29="","",'2.職務給賃金表'!$U29)</f>
        <v>482400</v>
      </c>
      <c r="EX20" s="307">
        <f t="shared" si="110"/>
        <v>479500</v>
      </c>
      <c r="EY20" s="307">
        <f t="shared" si="111"/>
        <v>476600</v>
      </c>
      <c r="EZ20" s="308">
        <f t="shared" si="112"/>
        <v>5800</v>
      </c>
      <c r="FA20" s="309">
        <f t="shared" si="113"/>
        <v>2900</v>
      </c>
      <c r="FB20" s="306">
        <v>14</v>
      </c>
      <c r="FC20" s="307">
        <f t="shared" si="114"/>
        <v>505300</v>
      </c>
      <c r="FD20" s="307">
        <f t="shared" si="115"/>
        <v>502400</v>
      </c>
      <c r="FE20" s="307">
        <f>IF('2.職務給賃金表'!$V29="","",'2.職務給賃金表'!$V29)</f>
        <v>499500</v>
      </c>
      <c r="FF20" s="307">
        <f t="shared" si="116"/>
        <v>496600</v>
      </c>
      <c r="FG20" s="307">
        <f t="shared" si="117"/>
        <v>493700</v>
      </c>
      <c r="FH20" s="308">
        <f t="shared" si="118"/>
        <v>5800</v>
      </c>
      <c r="FI20" s="309">
        <f t="shared" si="119"/>
        <v>2900</v>
      </c>
      <c r="FJ20" s="306">
        <v>14</v>
      </c>
      <c r="FK20" s="307">
        <f t="shared" si="120"/>
        <v>521700</v>
      </c>
      <c r="FL20" s="307">
        <f t="shared" si="121"/>
        <v>518800</v>
      </c>
      <c r="FM20" s="307">
        <f>IF('2.職務給賃金表'!$W29="","",'2.職務給賃金表'!$W29)</f>
        <v>515900</v>
      </c>
      <c r="FN20" s="307">
        <f t="shared" si="122"/>
        <v>513000</v>
      </c>
      <c r="FO20" s="307">
        <f t="shared" si="123"/>
        <v>510100</v>
      </c>
      <c r="FP20" s="308">
        <f t="shared" si="124"/>
        <v>5800</v>
      </c>
      <c r="FQ20" s="309">
        <f t="shared" si="125"/>
        <v>2900</v>
      </c>
      <c r="FR20" s="306">
        <v>14</v>
      </c>
      <c r="FS20" s="307">
        <f t="shared" si="126"/>
        <v>538100</v>
      </c>
      <c r="FT20" s="307">
        <f t="shared" si="127"/>
        <v>535200</v>
      </c>
      <c r="FU20" s="307">
        <f>IF('2.職務給賃金表'!$X29="","",'2.職務給賃金表'!$X29)</f>
        <v>532300</v>
      </c>
      <c r="FV20" s="307">
        <f t="shared" si="128"/>
        <v>529400</v>
      </c>
      <c r="FW20" s="307">
        <f t="shared" si="129"/>
        <v>526500</v>
      </c>
      <c r="FX20" s="308">
        <f t="shared" si="130"/>
        <v>5800</v>
      </c>
      <c r="FY20" s="309">
        <f t="shared" si="131"/>
        <v>2900</v>
      </c>
      <c r="FZ20" s="306">
        <v>14</v>
      </c>
      <c r="GA20" s="307" t="str">
        <f t="shared" si="132"/>
        <v/>
      </c>
      <c r="GB20" s="307" t="str">
        <f t="shared" si="133"/>
        <v/>
      </c>
      <c r="GC20" s="307" t="str">
        <f>IF('2.職務給賃金表'!$Y29="","",'2.職務給賃金表'!$Y29)</f>
        <v/>
      </c>
      <c r="GD20" s="307" t="str">
        <f t="shared" si="134"/>
        <v/>
      </c>
      <c r="GE20" s="307" t="str">
        <f t="shared" si="135"/>
        <v/>
      </c>
      <c r="GF20" s="308" t="str">
        <f t="shared" si="136"/>
        <v/>
      </c>
      <c r="GG20" s="309" t="str">
        <f t="shared" si="137"/>
        <v/>
      </c>
      <c r="GI20" s="306">
        <v>14</v>
      </c>
      <c r="GJ20" s="307">
        <f t="shared" si="138"/>
        <v>605400</v>
      </c>
      <c r="GK20" s="307">
        <f t="shared" si="139"/>
        <v>602350</v>
      </c>
      <c r="GL20" s="307">
        <f>IF('2.職務給賃金表'!$Z29="","",'2.職務給賃金表'!$Z29)</f>
        <v>599300</v>
      </c>
      <c r="GM20" s="307">
        <f t="shared" si="140"/>
        <v>596250</v>
      </c>
      <c r="GN20" s="307">
        <f t="shared" si="141"/>
        <v>593200</v>
      </c>
      <c r="GO20" s="308">
        <f t="shared" si="142"/>
        <v>6100</v>
      </c>
      <c r="GP20" s="309">
        <f t="shared" si="143"/>
        <v>3050</v>
      </c>
      <c r="GQ20" s="306">
        <v>14</v>
      </c>
      <c r="GR20" s="307">
        <f t="shared" si="144"/>
        <v>623400</v>
      </c>
      <c r="GS20" s="307">
        <f t="shared" si="145"/>
        <v>620350</v>
      </c>
      <c r="GT20" s="307">
        <f>IF('2.職務給賃金表'!$AA29="","",'2.職務給賃金表'!$AA29)</f>
        <v>617300</v>
      </c>
      <c r="GU20" s="307">
        <f t="shared" si="146"/>
        <v>614250</v>
      </c>
      <c r="GV20" s="307">
        <f t="shared" si="147"/>
        <v>611200</v>
      </c>
      <c r="GW20" s="308">
        <f t="shared" si="148"/>
        <v>6100</v>
      </c>
      <c r="GX20" s="309">
        <f t="shared" si="149"/>
        <v>3050</v>
      </c>
      <c r="GY20" s="306">
        <v>14</v>
      </c>
      <c r="GZ20" s="307">
        <f t="shared" si="150"/>
        <v>641400</v>
      </c>
      <c r="HA20" s="307">
        <f t="shared" si="151"/>
        <v>638350</v>
      </c>
      <c r="HB20" s="307">
        <f>IF('2.職務給賃金表'!$AB29="","",'2.職務給賃金表'!$AB29)</f>
        <v>635300</v>
      </c>
      <c r="HC20" s="307">
        <f t="shared" si="152"/>
        <v>632250</v>
      </c>
      <c r="HD20" s="307">
        <f t="shared" si="153"/>
        <v>629200</v>
      </c>
      <c r="HE20" s="308">
        <f t="shared" si="154"/>
        <v>6100</v>
      </c>
      <c r="HF20" s="309">
        <f t="shared" si="155"/>
        <v>3050</v>
      </c>
      <c r="HG20" s="306">
        <v>14</v>
      </c>
      <c r="HH20" s="307" t="str">
        <f t="shared" si="156"/>
        <v/>
      </c>
      <c r="HI20" s="307" t="str">
        <f t="shared" si="157"/>
        <v/>
      </c>
      <c r="HJ20" s="307" t="str">
        <f>IF('2.職務給賃金表'!$AC29="","",'2.職務給賃金表'!$AC29)</f>
        <v/>
      </c>
      <c r="HK20" s="307" t="str">
        <f t="shared" si="158"/>
        <v/>
      </c>
      <c r="HL20" s="307" t="str">
        <f t="shared" si="159"/>
        <v/>
      </c>
      <c r="HM20" s="308" t="str">
        <f t="shared" si="160"/>
        <v/>
      </c>
      <c r="HN20" s="309" t="str">
        <f t="shared" si="161"/>
        <v/>
      </c>
      <c r="HO20" s="306">
        <v>14</v>
      </c>
      <c r="HP20" s="307" t="str">
        <f t="shared" si="162"/>
        <v/>
      </c>
      <c r="HQ20" s="307" t="str">
        <f t="shared" si="163"/>
        <v/>
      </c>
      <c r="HR20" s="307" t="str">
        <f>IF('2.職務給賃金表'!$AD29="","",'2.職務給賃金表'!$AD29)</f>
        <v/>
      </c>
      <c r="HS20" s="307" t="str">
        <f t="shared" si="164"/>
        <v/>
      </c>
      <c r="HT20" s="307" t="str">
        <f t="shared" si="165"/>
        <v/>
      </c>
      <c r="HU20" s="308" t="str">
        <f t="shared" si="166"/>
        <v/>
      </c>
      <c r="HV20" s="309" t="str">
        <f t="shared" si="167"/>
        <v/>
      </c>
    </row>
    <row r="21" spans="2:230" x14ac:dyDescent="0.2">
      <c r="B21" s="306">
        <v>15</v>
      </c>
      <c r="C21" s="307">
        <f t="shared" si="0"/>
        <v>282900</v>
      </c>
      <c r="D21" s="307">
        <f t="shared" si="1"/>
        <v>279750</v>
      </c>
      <c r="E21" s="307">
        <f>IF('2.職務給賃金表'!$C30="","",'2.職務給賃金表'!$C30)</f>
        <v>276600</v>
      </c>
      <c r="F21" s="307">
        <f t="shared" si="2"/>
        <v>273450</v>
      </c>
      <c r="G21" s="307">
        <f t="shared" si="3"/>
        <v>270300</v>
      </c>
      <c r="H21" s="308">
        <f t="shared" si="4"/>
        <v>6300</v>
      </c>
      <c r="I21" s="309">
        <f t="shared" si="5"/>
        <v>3150</v>
      </c>
      <c r="J21" s="306">
        <v>15</v>
      </c>
      <c r="K21" s="307">
        <f t="shared" si="6"/>
        <v>293800</v>
      </c>
      <c r="L21" s="307">
        <f t="shared" si="7"/>
        <v>290650</v>
      </c>
      <c r="M21" s="307">
        <f>IF('2.職務給賃金表'!$D30="","",'2.職務給賃金表'!$D30)</f>
        <v>287500</v>
      </c>
      <c r="N21" s="307">
        <f t="shared" si="8"/>
        <v>284350</v>
      </c>
      <c r="O21" s="307">
        <f t="shared" si="9"/>
        <v>281200</v>
      </c>
      <c r="P21" s="308">
        <f t="shared" si="10"/>
        <v>6300</v>
      </c>
      <c r="Q21" s="309">
        <f t="shared" si="11"/>
        <v>3150</v>
      </c>
      <c r="R21" s="306">
        <v>15</v>
      </c>
      <c r="S21" s="307">
        <f t="shared" si="12"/>
        <v>304700</v>
      </c>
      <c r="T21" s="307">
        <f t="shared" si="13"/>
        <v>301550</v>
      </c>
      <c r="U21" s="307">
        <f>IF('2.職務給賃金表'!$E30="","",'2.職務給賃金表'!$E30)</f>
        <v>298400</v>
      </c>
      <c r="V21" s="307">
        <f t="shared" si="14"/>
        <v>295250</v>
      </c>
      <c r="W21" s="307">
        <f t="shared" si="15"/>
        <v>292100</v>
      </c>
      <c r="X21" s="308">
        <f t="shared" si="16"/>
        <v>6300</v>
      </c>
      <c r="Y21" s="309">
        <f t="shared" si="17"/>
        <v>3150</v>
      </c>
      <c r="Z21" s="306">
        <v>15</v>
      </c>
      <c r="AA21" s="307">
        <f t="shared" si="18"/>
        <v>315600</v>
      </c>
      <c r="AB21" s="307">
        <f t="shared" si="19"/>
        <v>312450</v>
      </c>
      <c r="AC21" s="307">
        <f>IF('2.職務給賃金表'!$F30="","",'2.職務給賃金表'!$F30)</f>
        <v>309300</v>
      </c>
      <c r="AD21" s="307">
        <f t="shared" si="20"/>
        <v>306150</v>
      </c>
      <c r="AE21" s="307">
        <f t="shared" si="21"/>
        <v>303000</v>
      </c>
      <c r="AF21" s="308">
        <f t="shared" si="22"/>
        <v>6300</v>
      </c>
      <c r="AG21" s="309">
        <f t="shared" si="23"/>
        <v>3150</v>
      </c>
      <c r="AI21" s="306">
        <v>15</v>
      </c>
      <c r="AJ21" s="307">
        <f t="shared" si="24"/>
        <v>300100</v>
      </c>
      <c r="AK21" s="307">
        <f t="shared" si="25"/>
        <v>297900</v>
      </c>
      <c r="AL21" s="307">
        <f>IF('2.職務給賃金表'!$G30="","",'2.職務給賃金表'!$G30)</f>
        <v>295700</v>
      </c>
      <c r="AM21" s="307">
        <f t="shared" si="26"/>
        <v>293500</v>
      </c>
      <c r="AN21" s="307">
        <f t="shared" si="27"/>
        <v>291300</v>
      </c>
      <c r="AO21" s="308">
        <f t="shared" si="28"/>
        <v>4400</v>
      </c>
      <c r="AP21" s="309">
        <f t="shared" si="29"/>
        <v>2200</v>
      </c>
      <c r="AQ21" s="306">
        <v>15</v>
      </c>
      <c r="AR21" s="307">
        <f t="shared" si="30"/>
        <v>308000</v>
      </c>
      <c r="AS21" s="307">
        <f t="shared" si="31"/>
        <v>305800</v>
      </c>
      <c r="AT21" s="307">
        <f>IF('2.職務給賃金表'!$H30="","",'2.職務給賃金表'!$H30)</f>
        <v>303600</v>
      </c>
      <c r="AU21" s="307">
        <f t="shared" si="32"/>
        <v>301400</v>
      </c>
      <c r="AV21" s="307">
        <f t="shared" si="33"/>
        <v>299200</v>
      </c>
      <c r="AW21" s="308">
        <f t="shared" si="34"/>
        <v>4400</v>
      </c>
      <c r="AX21" s="309">
        <f t="shared" si="35"/>
        <v>2200</v>
      </c>
      <c r="AY21" s="306">
        <v>15</v>
      </c>
      <c r="AZ21" s="307">
        <f t="shared" si="36"/>
        <v>315900</v>
      </c>
      <c r="BA21" s="307">
        <f t="shared" si="37"/>
        <v>313700</v>
      </c>
      <c r="BB21" s="307">
        <f>IF('2.職務給賃金表'!$I30="","",'2.職務給賃金表'!$I30)</f>
        <v>311500</v>
      </c>
      <c r="BC21" s="307">
        <f t="shared" si="38"/>
        <v>309300</v>
      </c>
      <c r="BD21" s="307">
        <f t="shared" si="39"/>
        <v>307100</v>
      </c>
      <c r="BE21" s="308">
        <f t="shared" si="40"/>
        <v>4400</v>
      </c>
      <c r="BF21" s="309">
        <f t="shared" si="41"/>
        <v>2200</v>
      </c>
      <c r="BG21" s="306">
        <v>15</v>
      </c>
      <c r="BH21" s="307">
        <f t="shared" si="42"/>
        <v>323800</v>
      </c>
      <c r="BI21" s="307">
        <f t="shared" si="43"/>
        <v>321600</v>
      </c>
      <c r="BJ21" s="307">
        <f>IF('2.職務給賃金表'!$J30="","",'2.職務給賃金表'!$J30)</f>
        <v>319400</v>
      </c>
      <c r="BK21" s="307">
        <f t="shared" si="44"/>
        <v>317200</v>
      </c>
      <c r="BL21" s="307">
        <f t="shared" si="45"/>
        <v>315000</v>
      </c>
      <c r="BM21" s="308">
        <f t="shared" si="46"/>
        <v>4400</v>
      </c>
      <c r="BN21" s="309">
        <f t="shared" si="47"/>
        <v>2200</v>
      </c>
      <c r="BP21" s="306">
        <v>15</v>
      </c>
      <c r="BQ21" s="307">
        <f t="shared" si="48"/>
        <v>336500</v>
      </c>
      <c r="BR21" s="307">
        <f t="shared" si="49"/>
        <v>334250</v>
      </c>
      <c r="BS21" s="307">
        <f>IF('2.職務給賃金表'!$K30="","",'2.職務給賃金表'!$K30)</f>
        <v>332000</v>
      </c>
      <c r="BT21" s="307">
        <f t="shared" si="50"/>
        <v>329750</v>
      </c>
      <c r="BU21" s="307">
        <f t="shared" si="51"/>
        <v>327500</v>
      </c>
      <c r="BV21" s="308">
        <f t="shared" si="52"/>
        <v>4500</v>
      </c>
      <c r="BW21" s="309">
        <f t="shared" si="53"/>
        <v>2250</v>
      </c>
      <c r="BX21" s="306">
        <v>15</v>
      </c>
      <c r="BY21" s="307">
        <f t="shared" si="54"/>
        <v>344600</v>
      </c>
      <c r="BZ21" s="307">
        <f t="shared" si="55"/>
        <v>342350</v>
      </c>
      <c r="CA21" s="307">
        <f>IF('2.職務給賃金表'!$L30="","",'2.職務給賃金表'!$L30)</f>
        <v>340100</v>
      </c>
      <c r="CB21" s="307">
        <f t="shared" si="56"/>
        <v>337850</v>
      </c>
      <c r="CC21" s="307">
        <f t="shared" si="57"/>
        <v>335600</v>
      </c>
      <c r="CD21" s="308">
        <f t="shared" si="58"/>
        <v>4500</v>
      </c>
      <c r="CE21" s="309">
        <f t="shared" si="59"/>
        <v>2250</v>
      </c>
      <c r="CF21" s="306">
        <v>15</v>
      </c>
      <c r="CG21" s="307">
        <f t="shared" si="60"/>
        <v>352700</v>
      </c>
      <c r="CH21" s="307">
        <f t="shared" si="61"/>
        <v>350450</v>
      </c>
      <c r="CI21" s="307">
        <f>IF('2.職務給賃金表'!$M30="","",'2.職務給賃金表'!$M30)</f>
        <v>348200</v>
      </c>
      <c r="CJ21" s="307">
        <f t="shared" si="62"/>
        <v>345950</v>
      </c>
      <c r="CK21" s="307">
        <f t="shared" si="63"/>
        <v>343700</v>
      </c>
      <c r="CL21" s="308">
        <f t="shared" si="64"/>
        <v>4500</v>
      </c>
      <c r="CM21" s="309">
        <f t="shared" si="65"/>
        <v>2250</v>
      </c>
      <c r="CN21" s="306">
        <v>15</v>
      </c>
      <c r="CO21" s="307">
        <f t="shared" si="66"/>
        <v>360800</v>
      </c>
      <c r="CP21" s="307">
        <f t="shared" si="67"/>
        <v>358550</v>
      </c>
      <c r="CQ21" s="307">
        <f>IF('2.職務給賃金表'!$N30="","",'2.職務給賃金表'!$N30)</f>
        <v>356300</v>
      </c>
      <c r="CR21" s="307">
        <f t="shared" si="68"/>
        <v>354050</v>
      </c>
      <c r="CS21" s="307">
        <f t="shared" si="69"/>
        <v>351800</v>
      </c>
      <c r="CT21" s="308">
        <f t="shared" si="70"/>
        <v>4500</v>
      </c>
      <c r="CU21" s="309">
        <f t="shared" si="71"/>
        <v>2250</v>
      </c>
      <c r="CV21" s="306">
        <v>15</v>
      </c>
      <c r="CW21" s="307" t="str">
        <f t="shared" si="72"/>
        <v/>
      </c>
      <c r="CX21" s="307" t="str">
        <f t="shared" si="73"/>
        <v/>
      </c>
      <c r="CY21" s="307" t="str">
        <f>IF('2.職務給賃金表'!$O30="","",'2.職務給賃金表'!$O30)</f>
        <v/>
      </c>
      <c r="CZ21" s="307" t="str">
        <f t="shared" si="74"/>
        <v/>
      </c>
      <c r="DA21" s="307" t="str">
        <f t="shared" si="75"/>
        <v/>
      </c>
      <c r="DB21" s="308" t="str">
        <f t="shared" si="76"/>
        <v/>
      </c>
      <c r="DC21" s="309" t="str">
        <f t="shared" si="77"/>
        <v/>
      </c>
      <c r="DE21" s="306">
        <v>15</v>
      </c>
      <c r="DF21" s="307">
        <f t="shared" si="78"/>
        <v>390500</v>
      </c>
      <c r="DG21" s="307">
        <f t="shared" si="79"/>
        <v>387650</v>
      </c>
      <c r="DH21" s="307">
        <f>IF('2.職務給賃金表'!$P30="","",'2.職務給賃金表'!$P30)</f>
        <v>384800</v>
      </c>
      <c r="DI21" s="307">
        <f t="shared" si="80"/>
        <v>381950</v>
      </c>
      <c r="DJ21" s="307">
        <f t="shared" si="81"/>
        <v>379100</v>
      </c>
      <c r="DK21" s="308">
        <f t="shared" si="82"/>
        <v>5700</v>
      </c>
      <c r="DL21" s="309">
        <f t="shared" si="83"/>
        <v>2850</v>
      </c>
      <c r="DM21" s="306">
        <v>15</v>
      </c>
      <c r="DN21" s="307">
        <f t="shared" si="84"/>
        <v>406700</v>
      </c>
      <c r="DO21" s="307">
        <f t="shared" si="85"/>
        <v>403850</v>
      </c>
      <c r="DP21" s="307">
        <f>IF('2.職務給賃金表'!$Q30="","",'2.職務給賃金表'!$Q30)</f>
        <v>401000</v>
      </c>
      <c r="DQ21" s="307">
        <f t="shared" si="86"/>
        <v>398150</v>
      </c>
      <c r="DR21" s="307">
        <f t="shared" si="87"/>
        <v>395300</v>
      </c>
      <c r="DS21" s="308">
        <f t="shared" si="88"/>
        <v>5700</v>
      </c>
      <c r="DT21" s="309">
        <f t="shared" si="89"/>
        <v>2850</v>
      </c>
      <c r="DU21" s="306">
        <v>15</v>
      </c>
      <c r="DV21" s="307">
        <f t="shared" si="90"/>
        <v>422900</v>
      </c>
      <c r="DW21" s="307">
        <f t="shared" si="91"/>
        <v>420050</v>
      </c>
      <c r="DX21" s="307">
        <f>IF('2.職務給賃金表'!$R30="","",'2.職務給賃金表'!$R30)</f>
        <v>417200</v>
      </c>
      <c r="DY21" s="307">
        <f t="shared" si="92"/>
        <v>414350</v>
      </c>
      <c r="DZ21" s="307">
        <f t="shared" si="93"/>
        <v>411500</v>
      </c>
      <c r="EA21" s="308">
        <f t="shared" si="94"/>
        <v>5700</v>
      </c>
      <c r="EB21" s="309">
        <f t="shared" si="95"/>
        <v>2850</v>
      </c>
      <c r="EC21" s="306">
        <v>15</v>
      </c>
      <c r="ED21" s="307">
        <f t="shared" si="96"/>
        <v>439100</v>
      </c>
      <c r="EE21" s="307">
        <f t="shared" si="97"/>
        <v>436250</v>
      </c>
      <c r="EF21" s="307">
        <f>IF('2.職務給賃金表'!$S30="","",'2.職務給賃金表'!$S30)</f>
        <v>433400</v>
      </c>
      <c r="EG21" s="307">
        <f t="shared" si="98"/>
        <v>430550</v>
      </c>
      <c r="EH21" s="307">
        <f t="shared" si="99"/>
        <v>427700</v>
      </c>
      <c r="EI21" s="308">
        <f t="shared" si="100"/>
        <v>5700</v>
      </c>
      <c r="EJ21" s="309">
        <f t="shared" si="101"/>
        <v>2850</v>
      </c>
      <c r="EK21" s="306">
        <v>15</v>
      </c>
      <c r="EL21" s="307" t="str">
        <f t="shared" si="102"/>
        <v/>
      </c>
      <c r="EM21" s="307" t="str">
        <f t="shared" si="103"/>
        <v/>
      </c>
      <c r="EN21" s="307" t="str">
        <f>IF('2.職務給賃金表'!$T30="","",'2.職務給賃金表'!$T30)</f>
        <v/>
      </c>
      <c r="EO21" s="307" t="str">
        <f t="shared" si="104"/>
        <v/>
      </c>
      <c r="EP21" s="307" t="str">
        <f t="shared" si="105"/>
        <v/>
      </c>
      <c r="EQ21" s="308" t="str">
        <f t="shared" si="106"/>
        <v/>
      </c>
      <c r="ER21" s="309" t="str">
        <f t="shared" si="107"/>
        <v/>
      </c>
      <c r="ET21" s="306">
        <v>15</v>
      </c>
      <c r="EU21" s="307">
        <f t="shared" si="108"/>
        <v>494000</v>
      </c>
      <c r="EV21" s="307">
        <f t="shared" si="109"/>
        <v>491100</v>
      </c>
      <c r="EW21" s="307">
        <f>IF('2.職務給賃金表'!$U30="","",'2.職務給賃金表'!$U30)</f>
        <v>488200</v>
      </c>
      <c r="EX21" s="307">
        <f t="shared" si="110"/>
        <v>485300</v>
      </c>
      <c r="EY21" s="307">
        <f t="shared" si="111"/>
        <v>482400</v>
      </c>
      <c r="EZ21" s="308">
        <f t="shared" si="112"/>
        <v>5800</v>
      </c>
      <c r="FA21" s="309">
        <f t="shared" si="113"/>
        <v>2900</v>
      </c>
      <c r="FB21" s="306">
        <v>15</v>
      </c>
      <c r="FC21" s="307">
        <f t="shared" si="114"/>
        <v>511100</v>
      </c>
      <c r="FD21" s="307">
        <f t="shared" si="115"/>
        <v>508200</v>
      </c>
      <c r="FE21" s="307">
        <f>IF('2.職務給賃金表'!$V30="","",'2.職務給賃金表'!$V30)</f>
        <v>505300</v>
      </c>
      <c r="FF21" s="307">
        <f t="shared" si="116"/>
        <v>502400</v>
      </c>
      <c r="FG21" s="307">
        <f t="shared" si="117"/>
        <v>499500</v>
      </c>
      <c r="FH21" s="308">
        <f t="shared" si="118"/>
        <v>5800</v>
      </c>
      <c r="FI21" s="309">
        <f t="shared" si="119"/>
        <v>2900</v>
      </c>
      <c r="FJ21" s="306">
        <v>15</v>
      </c>
      <c r="FK21" s="307">
        <f t="shared" si="120"/>
        <v>527500</v>
      </c>
      <c r="FL21" s="307">
        <f t="shared" si="121"/>
        <v>524600</v>
      </c>
      <c r="FM21" s="307">
        <f>IF('2.職務給賃金表'!$W30="","",'2.職務給賃金表'!$W30)</f>
        <v>521700</v>
      </c>
      <c r="FN21" s="307">
        <f t="shared" si="122"/>
        <v>518800</v>
      </c>
      <c r="FO21" s="307">
        <f t="shared" si="123"/>
        <v>515900</v>
      </c>
      <c r="FP21" s="308">
        <f t="shared" si="124"/>
        <v>5800</v>
      </c>
      <c r="FQ21" s="309">
        <f t="shared" si="125"/>
        <v>2900</v>
      </c>
      <c r="FR21" s="306">
        <v>15</v>
      </c>
      <c r="FS21" s="307">
        <f t="shared" si="126"/>
        <v>543900</v>
      </c>
      <c r="FT21" s="307">
        <f t="shared" si="127"/>
        <v>541000</v>
      </c>
      <c r="FU21" s="307">
        <f>IF('2.職務給賃金表'!$X30="","",'2.職務給賃金表'!$X30)</f>
        <v>538100</v>
      </c>
      <c r="FV21" s="307">
        <f t="shared" si="128"/>
        <v>535200</v>
      </c>
      <c r="FW21" s="307">
        <f t="shared" si="129"/>
        <v>532300</v>
      </c>
      <c r="FX21" s="308">
        <f t="shared" si="130"/>
        <v>5800</v>
      </c>
      <c r="FY21" s="309">
        <f t="shared" si="131"/>
        <v>2900</v>
      </c>
      <c r="FZ21" s="306">
        <v>15</v>
      </c>
      <c r="GA21" s="307" t="str">
        <f t="shared" si="132"/>
        <v/>
      </c>
      <c r="GB21" s="307" t="str">
        <f t="shared" si="133"/>
        <v/>
      </c>
      <c r="GC21" s="307" t="str">
        <f>IF('2.職務給賃金表'!$Y30="","",'2.職務給賃金表'!$Y30)</f>
        <v/>
      </c>
      <c r="GD21" s="307" t="str">
        <f t="shared" si="134"/>
        <v/>
      </c>
      <c r="GE21" s="307" t="str">
        <f t="shared" si="135"/>
        <v/>
      </c>
      <c r="GF21" s="308" t="str">
        <f t="shared" si="136"/>
        <v/>
      </c>
      <c r="GG21" s="309" t="str">
        <f t="shared" si="137"/>
        <v/>
      </c>
      <c r="GI21" s="306">
        <v>15</v>
      </c>
      <c r="GJ21" s="307">
        <f t="shared" si="138"/>
        <v>611500</v>
      </c>
      <c r="GK21" s="307">
        <f t="shared" si="139"/>
        <v>608450</v>
      </c>
      <c r="GL21" s="307">
        <f>IF('2.職務給賃金表'!$Z30="","",'2.職務給賃金表'!$Z30)</f>
        <v>605400</v>
      </c>
      <c r="GM21" s="307">
        <f t="shared" si="140"/>
        <v>602350</v>
      </c>
      <c r="GN21" s="307">
        <f t="shared" si="141"/>
        <v>599300</v>
      </c>
      <c r="GO21" s="308">
        <f t="shared" si="142"/>
        <v>6100</v>
      </c>
      <c r="GP21" s="309">
        <f t="shared" si="143"/>
        <v>3050</v>
      </c>
      <c r="GQ21" s="306">
        <v>15</v>
      </c>
      <c r="GR21" s="307">
        <f t="shared" si="144"/>
        <v>629500</v>
      </c>
      <c r="GS21" s="307">
        <f t="shared" si="145"/>
        <v>626450</v>
      </c>
      <c r="GT21" s="307">
        <f>IF('2.職務給賃金表'!$AA30="","",'2.職務給賃金表'!$AA30)</f>
        <v>623400</v>
      </c>
      <c r="GU21" s="307">
        <f t="shared" si="146"/>
        <v>620350</v>
      </c>
      <c r="GV21" s="307">
        <f t="shared" si="147"/>
        <v>617300</v>
      </c>
      <c r="GW21" s="308">
        <f t="shared" si="148"/>
        <v>6100</v>
      </c>
      <c r="GX21" s="309">
        <f t="shared" si="149"/>
        <v>3050</v>
      </c>
      <c r="GY21" s="306">
        <v>15</v>
      </c>
      <c r="GZ21" s="307">
        <f t="shared" si="150"/>
        <v>647500</v>
      </c>
      <c r="HA21" s="307">
        <f t="shared" si="151"/>
        <v>644450</v>
      </c>
      <c r="HB21" s="307">
        <f>IF('2.職務給賃金表'!$AB30="","",'2.職務給賃金表'!$AB30)</f>
        <v>641400</v>
      </c>
      <c r="HC21" s="307">
        <f t="shared" si="152"/>
        <v>638350</v>
      </c>
      <c r="HD21" s="307">
        <f t="shared" si="153"/>
        <v>635300</v>
      </c>
      <c r="HE21" s="308">
        <f t="shared" si="154"/>
        <v>6100</v>
      </c>
      <c r="HF21" s="309">
        <f t="shared" si="155"/>
        <v>3050</v>
      </c>
      <c r="HG21" s="306">
        <v>15</v>
      </c>
      <c r="HH21" s="307" t="str">
        <f t="shared" si="156"/>
        <v/>
      </c>
      <c r="HI21" s="307" t="str">
        <f t="shared" si="157"/>
        <v/>
      </c>
      <c r="HJ21" s="307" t="str">
        <f>IF('2.職務給賃金表'!$AC30="","",'2.職務給賃金表'!$AC30)</f>
        <v/>
      </c>
      <c r="HK21" s="307" t="str">
        <f t="shared" si="158"/>
        <v/>
      </c>
      <c r="HL21" s="307" t="str">
        <f t="shared" si="159"/>
        <v/>
      </c>
      <c r="HM21" s="308" t="str">
        <f t="shared" si="160"/>
        <v/>
      </c>
      <c r="HN21" s="309" t="str">
        <f t="shared" si="161"/>
        <v/>
      </c>
      <c r="HO21" s="306">
        <v>15</v>
      </c>
      <c r="HP21" s="307" t="str">
        <f t="shared" si="162"/>
        <v/>
      </c>
      <c r="HQ21" s="307" t="str">
        <f t="shared" si="163"/>
        <v/>
      </c>
      <c r="HR21" s="307" t="str">
        <f>IF('2.職務給賃金表'!$AD30="","",'2.職務給賃金表'!$AD30)</f>
        <v/>
      </c>
      <c r="HS21" s="307" t="str">
        <f t="shared" si="164"/>
        <v/>
      </c>
      <c r="HT21" s="307" t="str">
        <f t="shared" si="165"/>
        <v/>
      </c>
      <c r="HU21" s="308" t="str">
        <f t="shared" si="166"/>
        <v/>
      </c>
      <c r="HV21" s="309" t="str">
        <f t="shared" si="167"/>
        <v/>
      </c>
    </row>
    <row r="22" spans="2:230" x14ac:dyDescent="0.2">
      <c r="B22" s="306">
        <v>16</v>
      </c>
      <c r="C22" s="307">
        <f t="shared" si="0"/>
        <v>289200</v>
      </c>
      <c r="D22" s="307">
        <f t="shared" si="1"/>
        <v>286050</v>
      </c>
      <c r="E22" s="307">
        <f>IF('2.職務給賃金表'!$C31="","",'2.職務給賃金表'!$C31)</f>
        <v>282900</v>
      </c>
      <c r="F22" s="307">
        <f t="shared" si="2"/>
        <v>279750</v>
      </c>
      <c r="G22" s="307">
        <f t="shared" si="3"/>
        <v>276600</v>
      </c>
      <c r="H22" s="308">
        <f t="shared" si="4"/>
        <v>6300</v>
      </c>
      <c r="I22" s="309">
        <f t="shared" si="5"/>
        <v>3150</v>
      </c>
      <c r="J22" s="306">
        <v>16</v>
      </c>
      <c r="K22" s="307">
        <f t="shared" si="6"/>
        <v>300100</v>
      </c>
      <c r="L22" s="307">
        <f t="shared" si="7"/>
        <v>296950</v>
      </c>
      <c r="M22" s="307">
        <f>IF('2.職務給賃金表'!$D31="","",'2.職務給賃金表'!$D31)</f>
        <v>293800</v>
      </c>
      <c r="N22" s="307">
        <f t="shared" si="8"/>
        <v>290650</v>
      </c>
      <c r="O22" s="307">
        <f t="shared" si="9"/>
        <v>287500</v>
      </c>
      <c r="P22" s="308">
        <f t="shared" si="10"/>
        <v>6300</v>
      </c>
      <c r="Q22" s="309">
        <f t="shared" si="11"/>
        <v>3150</v>
      </c>
      <c r="R22" s="306">
        <v>16</v>
      </c>
      <c r="S22" s="307">
        <f t="shared" si="12"/>
        <v>311000</v>
      </c>
      <c r="T22" s="307">
        <f t="shared" si="13"/>
        <v>307850</v>
      </c>
      <c r="U22" s="307">
        <f>IF('2.職務給賃金表'!$E31="","",'2.職務給賃金表'!$E31)</f>
        <v>304700</v>
      </c>
      <c r="V22" s="307">
        <f t="shared" si="14"/>
        <v>301550</v>
      </c>
      <c r="W22" s="307">
        <f t="shared" si="15"/>
        <v>298400</v>
      </c>
      <c r="X22" s="308">
        <f t="shared" si="16"/>
        <v>6300</v>
      </c>
      <c r="Y22" s="309">
        <f t="shared" si="17"/>
        <v>3150</v>
      </c>
      <c r="Z22" s="306">
        <v>16</v>
      </c>
      <c r="AA22" s="307">
        <f t="shared" si="18"/>
        <v>321900</v>
      </c>
      <c r="AB22" s="307">
        <f t="shared" si="19"/>
        <v>318750</v>
      </c>
      <c r="AC22" s="307">
        <f>IF('2.職務給賃金表'!$F31="","",'2.職務給賃金表'!$F31)</f>
        <v>315600</v>
      </c>
      <c r="AD22" s="307">
        <f t="shared" si="20"/>
        <v>312450</v>
      </c>
      <c r="AE22" s="307">
        <f t="shared" si="21"/>
        <v>309300</v>
      </c>
      <c r="AF22" s="308">
        <f t="shared" si="22"/>
        <v>6300</v>
      </c>
      <c r="AG22" s="309">
        <f t="shared" si="23"/>
        <v>3150</v>
      </c>
      <c r="AI22" s="306">
        <v>16</v>
      </c>
      <c r="AJ22" s="307">
        <f t="shared" si="24"/>
        <v>304500</v>
      </c>
      <c r="AK22" s="307">
        <f t="shared" si="25"/>
        <v>302300</v>
      </c>
      <c r="AL22" s="307">
        <f>IF('2.職務給賃金表'!$G31="","",'2.職務給賃金表'!$G31)</f>
        <v>300100</v>
      </c>
      <c r="AM22" s="307">
        <f t="shared" si="26"/>
        <v>297900</v>
      </c>
      <c r="AN22" s="307">
        <f t="shared" si="27"/>
        <v>295700</v>
      </c>
      <c r="AO22" s="308">
        <f t="shared" si="28"/>
        <v>4400</v>
      </c>
      <c r="AP22" s="309">
        <f t="shared" si="29"/>
        <v>2200</v>
      </c>
      <c r="AQ22" s="306">
        <v>16</v>
      </c>
      <c r="AR22" s="307">
        <f t="shared" si="30"/>
        <v>312400</v>
      </c>
      <c r="AS22" s="307">
        <f t="shared" si="31"/>
        <v>310200</v>
      </c>
      <c r="AT22" s="307">
        <f>IF('2.職務給賃金表'!$H31="","",'2.職務給賃金表'!$H31)</f>
        <v>308000</v>
      </c>
      <c r="AU22" s="307">
        <f t="shared" si="32"/>
        <v>305800</v>
      </c>
      <c r="AV22" s="307">
        <f t="shared" si="33"/>
        <v>303600</v>
      </c>
      <c r="AW22" s="308">
        <f t="shared" si="34"/>
        <v>4400</v>
      </c>
      <c r="AX22" s="309">
        <f t="shared" si="35"/>
        <v>2200</v>
      </c>
      <c r="AY22" s="306">
        <v>16</v>
      </c>
      <c r="AZ22" s="307">
        <f t="shared" si="36"/>
        <v>320300</v>
      </c>
      <c r="BA22" s="307">
        <f t="shared" si="37"/>
        <v>318100</v>
      </c>
      <c r="BB22" s="307">
        <f>IF('2.職務給賃金表'!$I31="","",'2.職務給賃金表'!$I31)</f>
        <v>315900</v>
      </c>
      <c r="BC22" s="307">
        <f t="shared" si="38"/>
        <v>313700</v>
      </c>
      <c r="BD22" s="307">
        <f t="shared" si="39"/>
        <v>311500</v>
      </c>
      <c r="BE22" s="308">
        <f t="shared" si="40"/>
        <v>4400</v>
      </c>
      <c r="BF22" s="309">
        <f t="shared" si="41"/>
        <v>2200</v>
      </c>
      <c r="BG22" s="306">
        <v>16</v>
      </c>
      <c r="BH22" s="307">
        <f t="shared" si="42"/>
        <v>328200</v>
      </c>
      <c r="BI22" s="307">
        <f t="shared" si="43"/>
        <v>326000</v>
      </c>
      <c r="BJ22" s="307">
        <f>IF('2.職務給賃金表'!$J31="","",'2.職務給賃金表'!$J31)</f>
        <v>323800</v>
      </c>
      <c r="BK22" s="307">
        <f t="shared" si="44"/>
        <v>321600</v>
      </c>
      <c r="BL22" s="307">
        <f t="shared" si="45"/>
        <v>319400</v>
      </c>
      <c r="BM22" s="308">
        <f t="shared" si="46"/>
        <v>4400</v>
      </c>
      <c r="BN22" s="309">
        <f t="shared" si="47"/>
        <v>2200</v>
      </c>
      <c r="BP22" s="306">
        <v>16</v>
      </c>
      <c r="BQ22" s="307">
        <f t="shared" si="48"/>
        <v>341000</v>
      </c>
      <c r="BR22" s="307">
        <f t="shared" si="49"/>
        <v>338750</v>
      </c>
      <c r="BS22" s="307">
        <f>IF('2.職務給賃金表'!$K31="","",'2.職務給賃金表'!$K31)</f>
        <v>336500</v>
      </c>
      <c r="BT22" s="307">
        <f t="shared" si="50"/>
        <v>334250</v>
      </c>
      <c r="BU22" s="307">
        <f t="shared" si="51"/>
        <v>332000</v>
      </c>
      <c r="BV22" s="308">
        <f t="shared" si="52"/>
        <v>4500</v>
      </c>
      <c r="BW22" s="309">
        <f t="shared" si="53"/>
        <v>2250</v>
      </c>
      <c r="BX22" s="306">
        <v>16</v>
      </c>
      <c r="BY22" s="307">
        <f t="shared" si="54"/>
        <v>349100</v>
      </c>
      <c r="BZ22" s="307">
        <f t="shared" si="55"/>
        <v>346850</v>
      </c>
      <c r="CA22" s="307">
        <f>IF('2.職務給賃金表'!$L31="","",'2.職務給賃金表'!$L31)</f>
        <v>344600</v>
      </c>
      <c r="CB22" s="307">
        <f t="shared" si="56"/>
        <v>342350</v>
      </c>
      <c r="CC22" s="307">
        <f t="shared" si="57"/>
        <v>340100</v>
      </c>
      <c r="CD22" s="308">
        <f t="shared" si="58"/>
        <v>4500</v>
      </c>
      <c r="CE22" s="309">
        <f t="shared" si="59"/>
        <v>2250</v>
      </c>
      <c r="CF22" s="306">
        <v>16</v>
      </c>
      <c r="CG22" s="307">
        <f t="shared" si="60"/>
        <v>357200</v>
      </c>
      <c r="CH22" s="307">
        <f t="shared" si="61"/>
        <v>354950</v>
      </c>
      <c r="CI22" s="307">
        <f>IF('2.職務給賃金表'!$M31="","",'2.職務給賃金表'!$M31)</f>
        <v>352700</v>
      </c>
      <c r="CJ22" s="307">
        <f t="shared" si="62"/>
        <v>350450</v>
      </c>
      <c r="CK22" s="307">
        <f t="shared" si="63"/>
        <v>348200</v>
      </c>
      <c r="CL22" s="308">
        <f t="shared" si="64"/>
        <v>4500</v>
      </c>
      <c r="CM22" s="309">
        <f t="shared" si="65"/>
        <v>2250</v>
      </c>
      <c r="CN22" s="306">
        <v>16</v>
      </c>
      <c r="CO22" s="307">
        <f t="shared" si="66"/>
        <v>365300</v>
      </c>
      <c r="CP22" s="307">
        <f t="shared" si="67"/>
        <v>363050</v>
      </c>
      <c r="CQ22" s="307">
        <f>IF('2.職務給賃金表'!$N31="","",'2.職務給賃金表'!$N31)</f>
        <v>360800</v>
      </c>
      <c r="CR22" s="307">
        <f t="shared" si="68"/>
        <v>358550</v>
      </c>
      <c r="CS22" s="307">
        <f t="shared" si="69"/>
        <v>356300</v>
      </c>
      <c r="CT22" s="308">
        <f t="shared" si="70"/>
        <v>4500</v>
      </c>
      <c r="CU22" s="309">
        <f t="shared" si="71"/>
        <v>2250</v>
      </c>
      <c r="CV22" s="306">
        <v>16</v>
      </c>
      <c r="CW22" s="307" t="str">
        <f t="shared" si="72"/>
        <v/>
      </c>
      <c r="CX22" s="307" t="str">
        <f t="shared" si="73"/>
        <v/>
      </c>
      <c r="CY22" s="307" t="str">
        <f>IF('2.職務給賃金表'!$O31="","",'2.職務給賃金表'!$O31)</f>
        <v/>
      </c>
      <c r="CZ22" s="307" t="str">
        <f t="shared" si="74"/>
        <v/>
      </c>
      <c r="DA22" s="307" t="str">
        <f t="shared" si="75"/>
        <v/>
      </c>
      <c r="DB22" s="308" t="str">
        <f t="shared" si="76"/>
        <v/>
      </c>
      <c r="DC22" s="309" t="str">
        <f t="shared" si="77"/>
        <v/>
      </c>
      <c r="DE22" s="306">
        <v>16</v>
      </c>
      <c r="DF22" s="307">
        <f t="shared" si="78"/>
        <v>396200</v>
      </c>
      <c r="DG22" s="307">
        <f t="shared" si="79"/>
        <v>393350</v>
      </c>
      <c r="DH22" s="307">
        <f>IF('2.職務給賃金表'!$P31="","",'2.職務給賃金表'!$P31)</f>
        <v>390500</v>
      </c>
      <c r="DI22" s="307">
        <f t="shared" si="80"/>
        <v>387650</v>
      </c>
      <c r="DJ22" s="307">
        <f t="shared" si="81"/>
        <v>384800</v>
      </c>
      <c r="DK22" s="308">
        <f t="shared" si="82"/>
        <v>5700</v>
      </c>
      <c r="DL22" s="309">
        <f t="shared" si="83"/>
        <v>2850</v>
      </c>
      <c r="DM22" s="306">
        <v>16</v>
      </c>
      <c r="DN22" s="307">
        <f t="shared" si="84"/>
        <v>412400</v>
      </c>
      <c r="DO22" s="307">
        <f t="shared" si="85"/>
        <v>409550</v>
      </c>
      <c r="DP22" s="307">
        <f>IF('2.職務給賃金表'!$Q31="","",'2.職務給賃金表'!$Q31)</f>
        <v>406700</v>
      </c>
      <c r="DQ22" s="307">
        <f t="shared" si="86"/>
        <v>403850</v>
      </c>
      <c r="DR22" s="307">
        <f t="shared" si="87"/>
        <v>401000</v>
      </c>
      <c r="DS22" s="308">
        <f t="shared" si="88"/>
        <v>5700</v>
      </c>
      <c r="DT22" s="309">
        <f t="shared" si="89"/>
        <v>2850</v>
      </c>
      <c r="DU22" s="306">
        <v>16</v>
      </c>
      <c r="DV22" s="307">
        <f t="shared" si="90"/>
        <v>428600</v>
      </c>
      <c r="DW22" s="307">
        <f t="shared" si="91"/>
        <v>425750</v>
      </c>
      <c r="DX22" s="307">
        <f>IF('2.職務給賃金表'!$R31="","",'2.職務給賃金表'!$R31)</f>
        <v>422900</v>
      </c>
      <c r="DY22" s="307">
        <f t="shared" si="92"/>
        <v>420050</v>
      </c>
      <c r="DZ22" s="307">
        <f t="shared" si="93"/>
        <v>417200</v>
      </c>
      <c r="EA22" s="308">
        <f t="shared" si="94"/>
        <v>5700</v>
      </c>
      <c r="EB22" s="309">
        <f t="shared" si="95"/>
        <v>2850</v>
      </c>
      <c r="EC22" s="306">
        <v>16</v>
      </c>
      <c r="ED22" s="307">
        <f t="shared" si="96"/>
        <v>444800</v>
      </c>
      <c r="EE22" s="307">
        <f t="shared" si="97"/>
        <v>441950</v>
      </c>
      <c r="EF22" s="307">
        <f>IF('2.職務給賃金表'!$S31="","",'2.職務給賃金表'!$S31)</f>
        <v>439100</v>
      </c>
      <c r="EG22" s="307">
        <f t="shared" si="98"/>
        <v>436250</v>
      </c>
      <c r="EH22" s="307">
        <f t="shared" si="99"/>
        <v>433400</v>
      </c>
      <c r="EI22" s="308">
        <f t="shared" si="100"/>
        <v>5700</v>
      </c>
      <c r="EJ22" s="309">
        <f t="shared" si="101"/>
        <v>2850</v>
      </c>
      <c r="EK22" s="306">
        <v>16</v>
      </c>
      <c r="EL22" s="307" t="str">
        <f t="shared" si="102"/>
        <v/>
      </c>
      <c r="EM22" s="307" t="str">
        <f t="shared" si="103"/>
        <v/>
      </c>
      <c r="EN22" s="307" t="str">
        <f>IF('2.職務給賃金表'!$T31="","",'2.職務給賃金表'!$T31)</f>
        <v/>
      </c>
      <c r="EO22" s="307" t="str">
        <f t="shared" si="104"/>
        <v/>
      </c>
      <c r="EP22" s="307" t="str">
        <f t="shared" si="105"/>
        <v/>
      </c>
      <c r="EQ22" s="308" t="str">
        <f t="shared" si="106"/>
        <v/>
      </c>
      <c r="ER22" s="309" t="str">
        <f t="shared" si="107"/>
        <v/>
      </c>
      <c r="ET22" s="306">
        <v>16</v>
      </c>
      <c r="EU22" s="307">
        <f t="shared" si="108"/>
        <v>499800</v>
      </c>
      <c r="EV22" s="307">
        <f t="shared" si="109"/>
        <v>496900</v>
      </c>
      <c r="EW22" s="307">
        <f>IF('2.職務給賃金表'!$U31="","",'2.職務給賃金表'!$U31)</f>
        <v>494000</v>
      </c>
      <c r="EX22" s="307">
        <f t="shared" si="110"/>
        <v>491100</v>
      </c>
      <c r="EY22" s="307">
        <f t="shared" si="111"/>
        <v>488200</v>
      </c>
      <c r="EZ22" s="308">
        <f t="shared" si="112"/>
        <v>5800</v>
      </c>
      <c r="FA22" s="309">
        <f t="shared" si="113"/>
        <v>2900</v>
      </c>
      <c r="FB22" s="306">
        <v>16</v>
      </c>
      <c r="FC22" s="307">
        <f t="shared" si="114"/>
        <v>516900</v>
      </c>
      <c r="FD22" s="307">
        <f t="shared" si="115"/>
        <v>514000</v>
      </c>
      <c r="FE22" s="307">
        <f>IF('2.職務給賃金表'!$V31="","",'2.職務給賃金表'!$V31)</f>
        <v>511100</v>
      </c>
      <c r="FF22" s="307">
        <f t="shared" si="116"/>
        <v>508200</v>
      </c>
      <c r="FG22" s="307">
        <f t="shared" si="117"/>
        <v>505300</v>
      </c>
      <c r="FH22" s="308">
        <f t="shared" si="118"/>
        <v>5800</v>
      </c>
      <c r="FI22" s="309">
        <f t="shared" si="119"/>
        <v>2900</v>
      </c>
      <c r="FJ22" s="306">
        <v>16</v>
      </c>
      <c r="FK22" s="307">
        <f t="shared" si="120"/>
        <v>533300</v>
      </c>
      <c r="FL22" s="307">
        <f t="shared" si="121"/>
        <v>530400</v>
      </c>
      <c r="FM22" s="307">
        <f>IF('2.職務給賃金表'!$W31="","",'2.職務給賃金表'!$W31)</f>
        <v>527500</v>
      </c>
      <c r="FN22" s="307">
        <f t="shared" si="122"/>
        <v>524600</v>
      </c>
      <c r="FO22" s="307">
        <f t="shared" si="123"/>
        <v>521700</v>
      </c>
      <c r="FP22" s="308">
        <f t="shared" si="124"/>
        <v>5800</v>
      </c>
      <c r="FQ22" s="309">
        <f t="shared" si="125"/>
        <v>2900</v>
      </c>
      <c r="FR22" s="306">
        <v>16</v>
      </c>
      <c r="FS22" s="307">
        <f t="shared" si="126"/>
        <v>549700</v>
      </c>
      <c r="FT22" s="307">
        <f t="shared" si="127"/>
        <v>546800</v>
      </c>
      <c r="FU22" s="307">
        <f>IF('2.職務給賃金表'!$X31="","",'2.職務給賃金表'!$X31)</f>
        <v>543900</v>
      </c>
      <c r="FV22" s="307">
        <f t="shared" si="128"/>
        <v>541000</v>
      </c>
      <c r="FW22" s="307">
        <f t="shared" si="129"/>
        <v>538100</v>
      </c>
      <c r="FX22" s="308">
        <f t="shared" si="130"/>
        <v>5800</v>
      </c>
      <c r="FY22" s="309">
        <f t="shared" si="131"/>
        <v>2900</v>
      </c>
      <c r="FZ22" s="306">
        <v>16</v>
      </c>
      <c r="GA22" s="307" t="str">
        <f t="shared" si="132"/>
        <v/>
      </c>
      <c r="GB22" s="307" t="str">
        <f t="shared" si="133"/>
        <v/>
      </c>
      <c r="GC22" s="307" t="str">
        <f>IF('2.職務給賃金表'!$Y31="","",'2.職務給賃金表'!$Y31)</f>
        <v/>
      </c>
      <c r="GD22" s="307" t="str">
        <f t="shared" si="134"/>
        <v/>
      </c>
      <c r="GE22" s="307" t="str">
        <f t="shared" si="135"/>
        <v/>
      </c>
      <c r="GF22" s="308" t="str">
        <f t="shared" si="136"/>
        <v/>
      </c>
      <c r="GG22" s="309" t="str">
        <f t="shared" si="137"/>
        <v/>
      </c>
      <c r="GI22" s="306">
        <v>16</v>
      </c>
      <c r="GJ22" s="307">
        <f t="shared" si="138"/>
        <v>617600</v>
      </c>
      <c r="GK22" s="307">
        <f t="shared" si="139"/>
        <v>614550</v>
      </c>
      <c r="GL22" s="307">
        <f>IF('2.職務給賃金表'!$Z31="","",'2.職務給賃金表'!$Z31)</f>
        <v>611500</v>
      </c>
      <c r="GM22" s="307">
        <f t="shared" si="140"/>
        <v>608450</v>
      </c>
      <c r="GN22" s="307">
        <f t="shared" si="141"/>
        <v>605400</v>
      </c>
      <c r="GO22" s="308">
        <f t="shared" si="142"/>
        <v>6100</v>
      </c>
      <c r="GP22" s="309">
        <f t="shared" si="143"/>
        <v>3050</v>
      </c>
      <c r="GQ22" s="306">
        <v>16</v>
      </c>
      <c r="GR22" s="307">
        <f t="shared" si="144"/>
        <v>635600</v>
      </c>
      <c r="GS22" s="307">
        <f t="shared" si="145"/>
        <v>632550</v>
      </c>
      <c r="GT22" s="307">
        <f>IF('2.職務給賃金表'!$AA31="","",'2.職務給賃金表'!$AA31)</f>
        <v>629500</v>
      </c>
      <c r="GU22" s="307">
        <f t="shared" si="146"/>
        <v>626450</v>
      </c>
      <c r="GV22" s="307">
        <f t="shared" si="147"/>
        <v>623400</v>
      </c>
      <c r="GW22" s="308">
        <f t="shared" si="148"/>
        <v>6100</v>
      </c>
      <c r="GX22" s="309">
        <f t="shared" si="149"/>
        <v>3050</v>
      </c>
      <c r="GY22" s="306">
        <v>16</v>
      </c>
      <c r="GZ22" s="307">
        <f t="shared" si="150"/>
        <v>653600</v>
      </c>
      <c r="HA22" s="307">
        <f t="shared" si="151"/>
        <v>650550</v>
      </c>
      <c r="HB22" s="307">
        <f>IF('2.職務給賃金表'!$AB31="","",'2.職務給賃金表'!$AB31)</f>
        <v>647500</v>
      </c>
      <c r="HC22" s="307">
        <f t="shared" si="152"/>
        <v>644450</v>
      </c>
      <c r="HD22" s="307">
        <f t="shared" si="153"/>
        <v>641400</v>
      </c>
      <c r="HE22" s="308">
        <f t="shared" si="154"/>
        <v>6100</v>
      </c>
      <c r="HF22" s="309">
        <f t="shared" si="155"/>
        <v>3050</v>
      </c>
      <c r="HG22" s="306">
        <v>16</v>
      </c>
      <c r="HH22" s="307" t="str">
        <f t="shared" si="156"/>
        <v/>
      </c>
      <c r="HI22" s="307" t="str">
        <f t="shared" si="157"/>
        <v/>
      </c>
      <c r="HJ22" s="307" t="str">
        <f>IF('2.職務給賃金表'!$AC31="","",'2.職務給賃金表'!$AC31)</f>
        <v/>
      </c>
      <c r="HK22" s="307" t="str">
        <f t="shared" si="158"/>
        <v/>
      </c>
      <c r="HL22" s="307" t="str">
        <f t="shared" si="159"/>
        <v/>
      </c>
      <c r="HM22" s="308" t="str">
        <f t="shared" si="160"/>
        <v/>
      </c>
      <c r="HN22" s="309" t="str">
        <f t="shared" si="161"/>
        <v/>
      </c>
      <c r="HO22" s="306">
        <v>16</v>
      </c>
      <c r="HP22" s="307" t="str">
        <f t="shared" si="162"/>
        <v/>
      </c>
      <c r="HQ22" s="307" t="str">
        <f t="shared" si="163"/>
        <v/>
      </c>
      <c r="HR22" s="307" t="str">
        <f>IF('2.職務給賃金表'!$AD31="","",'2.職務給賃金表'!$AD31)</f>
        <v/>
      </c>
      <c r="HS22" s="307" t="str">
        <f t="shared" si="164"/>
        <v/>
      </c>
      <c r="HT22" s="307" t="str">
        <f t="shared" si="165"/>
        <v/>
      </c>
      <c r="HU22" s="308" t="str">
        <f t="shared" si="166"/>
        <v/>
      </c>
      <c r="HV22" s="309" t="str">
        <f t="shared" si="167"/>
        <v/>
      </c>
    </row>
    <row r="23" spans="2:230" x14ac:dyDescent="0.2">
      <c r="B23" s="306">
        <v>17</v>
      </c>
      <c r="C23" s="307">
        <f t="shared" si="0"/>
        <v>289210</v>
      </c>
      <c r="D23" s="307">
        <f t="shared" si="1"/>
        <v>287630</v>
      </c>
      <c r="E23" s="307">
        <f>IF('2.職務給賃金表'!$C32="","",'2.職務給賃金表'!$C32)</f>
        <v>286050</v>
      </c>
      <c r="F23" s="307">
        <f t="shared" si="2"/>
        <v>284470</v>
      </c>
      <c r="G23" s="307">
        <f t="shared" si="3"/>
        <v>282890</v>
      </c>
      <c r="H23" s="308">
        <f t="shared" si="4"/>
        <v>3150</v>
      </c>
      <c r="I23" s="309">
        <f t="shared" si="5"/>
        <v>1580</v>
      </c>
      <c r="J23" s="306">
        <v>17</v>
      </c>
      <c r="K23" s="307">
        <f t="shared" si="6"/>
        <v>300110</v>
      </c>
      <c r="L23" s="307">
        <f t="shared" si="7"/>
        <v>298530</v>
      </c>
      <c r="M23" s="307">
        <f>IF('2.職務給賃金表'!$D32="","",'2.職務給賃金表'!$D32)</f>
        <v>296950</v>
      </c>
      <c r="N23" s="307">
        <f t="shared" si="8"/>
        <v>295370</v>
      </c>
      <c r="O23" s="307">
        <f t="shared" si="9"/>
        <v>293790</v>
      </c>
      <c r="P23" s="308">
        <f t="shared" si="10"/>
        <v>3150</v>
      </c>
      <c r="Q23" s="309">
        <f t="shared" si="11"/>
        <v>1580</v>
      </c>
      <c r="R23" s="306">
        <v>17</v>
      </c>
      <c r="S23" s="307">
        <f t="shared" si="12"/>
        <v>311010</v>
      </c>
      <c r="T23" s="307">
        <f t="shared" si="13"/>
        <v>309430</v>
      </c>
      <c r="U23" s="307">
        <f>IF('2.職務給賃金表'!$E32="","",'2.職務給賃金表'!$E32)</f>
        <v>307850</v>
      </c>
      <c r="V23" s="307">
        <f t="shared" si="14"/>
        <v>306270</v>
      </c>
      <c r="W23" s="307">
        <f t="shared" si="15"/>
        <v>304690</v>
      </c>
      <c r="X23" s="308">
        <f t="shared" si="16"/>
        <v>3150</v>
      </c>
      <c r="Y23" s="309">
        <f t="shared" si="17"/>
        <v>1580</v>
      </c>
      <c r="Z23" s="306">
        <v>17</v>
      </c>
      <c r="AA23" s="307">
        <f t="shared" si="18"/>
        <v>321910</v>
      </c>
      <c r="AB23" s="307">
        <f t="shared" si="19"/>
        <v>320330</v>
      </c>
      <c r="AC23" s="307">
        <f>IF('2.職務給賃金表'!$F32="","",'2.職務給賃金表'!$F32)</f>
        <v>318750</v>
      </c>
      <c r="AD23" s="307">
        <f t="shared" si="20"/>
        <v>317170</v>
      </c>
      <c r="AE23" s="307">
        <f t="shared" si="21"/>
        <v>315590</v>
      </c>
      <c r="AF23" s="308">
        <f t="shared" si="22"/>
        <v>3150</v>
      </c>
      <c r="AG23" s="309">
        <f t="shared" si="23"/>
        <v>1580</v>
      </c>
      <c r="AI23" s="306">
        <v>17</v>
      </c>
      <c r="AJ23" s="307">
        <f t="shared" si="24"/>
        <v>308900</v>
      </c>
      <c r="AK23" s="307">
        <f t="shared" si="25"/>
        <v>306700</v>
      </c>
      <c r="AL23" s="307">
        <f>IF('2.職務給賃金表'!$G32="","",'2.職務給賃金表'!$G32)</f>
        <v>304500</v>
      </c>
      <c r="AM23" s="307">
        <f t="shared" si="26"/>
        <v>302300</v>
      </c>
      <c r="AN23" s="307">
        <f t="shared" si="27"/>
        <v>300100</v>
      </c>
      <c r="AO23" s="308">
        <f t="shared" si="28"/>
        <v>4400</v>
      </c>
      <c r="AP23" s="309">
        <f t="shared" si="29"/>
        <v>2200</v>
      </c>
      <c r="AQ23" s="306">
        <v>17</v>
      </c>
      <c r="AR23" s="307">
        <f t="shared" si="30"/>
        <v>316800</v>
      </c>
      <c r="AS23" s="307">
        <f t="shared" si="31"/>
        <v>314600</v>
      </c>
      <c r="AT23" s="307">
        <f>IF('2.職務給賃金表'!$H32="","",'2.職務給賃金表'!$H32)</f>
        <v>312400</v>
      </c>
      <c r="AU23" s="307">
        <f t="shared" si="32"/>
        <v>310200</v>
      </c>
      <c r="AV23" s="307">
        <f t="shared" si="33"/>
        <v>308000</v>
      </c>
      <c r="AW23" s="308">
        <f t="shared" si="34"/>
        <v>4400</v>
      </c>
      <c r="AX23" s="309">
        <f t="shared" si="35"/>
        <v>2200</v>
      </c>
      <c r="AY23" s="306">
        <v>17</v>
      </c>
      <c r="AZ23" s="307">
        <f t="shared" si="36"/>
        <v>324700</v>
      </c>
      <c r="BA23" s="307">
        <f t="shared" si="37"/>
        <v>322500</v>
      </c>
      <c r="BB23" s="307">
        <f>IF('2.職務給賃金表'!$I32="","",'2.職務給賃金表'!$I32)</f>
        <v>320300</v>
      </c>
      <c r="BC23" s="307">
        <f t="shared" si="38"/>
        <v>318100</v>
      </c>
      <c r="BD23" s="307">
        <f t="shared" si="39"/>
        <v>315900</v>
      </c>
      <c r="BE23" s="308">
        <f t="shared" si="40"/>
        <v>4400</v>
      </c>
      <c r="BF23" s="309">
        <f t="shared" si="41"/>
        <v>2200</v>
      </c>
      <c r="BG23" s="306">
        <v>17</v>
      </c>
      <c r="BH23" s="307">
        <f t="shared" si="42"/>
        <v>332600</v>
      </c>
      <c r="BI23" s="307">
        <f t="shared" si="43"/>
        <v>330400</v>
      </c>
      <c r="BJ23" s="307">
        <f>IF('2.職務給賃金表'!$J32="","",'2.職務給賃金表'!$J32)</f>
        <v>328200</v>
      </c>
      <c r="BK23" s="307">
        <f t="shared" si="44"/>
        <v>326000</v>
      </c>
      <c r="BL23" s="307">
        <f t="shared" si="45"/>
        <v>323800</v>
      </c>
      <c r="BM23" s="308">
        <f t="shared" si="46"/>
        <v>4400</v>
      </c>
      <c r="BN23" s="309">
        <f t="shared" si="47"/>
        <v>2200</v>
      </c>
      <c r="BP23" s="306">
        <v>17</v>
      </c>
      <c r="BQ23" s="307">
        <f t="shared" si="48"/>
        <v>345500</v>
      </c>
      <c r="BR23" s="307">
        <f t="shared" si="49"/>
        <v>343250</v>
      </c>
      <c r="BS23" s="307">
        <f>IF('2.職務給賃金表'!$K32="","",'2.職務給賃金表'!$K32)</f>
        <v>341000</v>
      </c>
      <c r="BT23" s="307">
        <f t="shared" si="50"/>
        <v>338750</v>
      </c>
      <c r="BU23" s="307">
        <f t="shared" si="51"/>
        <v>336500</v>
      </c>
      <c r="BV23" s="308">
        <f t="shared" si="52"/>
        <v>4500</v>
      </c>
      <c r="BW23" s="309">
        <f t="shared" si="53"/>
        <v>2250</v>
      </c>
      <c r="BX23" s="306">
        <v>17</v>
      </c>
      <c r="BY23" s="307">
        <f t="shared" si="54"/>
        <v>353600</v>
      </c>
      <c r="BZ23" s="307">
        <f t="shared" si="55"/>
        <v>351350</v>
      </c>
      <c r="CA23" s="307">
        <f>IF('2.職務給賃金表'!$L32="","",'2.職務給賃金表'!$L32)</f>
        <v>349100</v>
      </c>
      <c r="CB23" s="307">
        <f t="shared" si="56"/>
        <v>346850</v>
      </c>
      <c r="CC23" s="307">
        <f t="shared" si="57"/>
        <v>344600</v>
      </c>
      <c r="CD23" s="308">
        <f t="shared" si="58"/>
        <v>4500</v>
      </c>
      <c r="CE23" s="309">
        <f t="shared" si="59"/>
        <v>2250</v>
      </c>
      <c r="CF23" s="306">
        <v>17</v>
      </c>
      <c r="CG23" s="307">
        <f t="shared" si="60"/>
        <v>361700</v>
      </c>
      <c r="CH23" s="307">
        <f t="shared" si="61"/>
        <v>359450</v>
      </c>
      <c r="CI23" s="307">
        <f>IF('2.職務給賃金表'!$M32="","",'2.職務給賃金表'!$M32)</f>
        <v>357200</v>
      </c>
      <c r="CJ23" s="307">
        <f t="shared" si="62"/>
        <v>354950</v>
      </c>
      <c r="CK23" s="307">
        <f t="shared" si="63"/>
        <v>352700</v>
      </c>
      <c r="CL23" s="308">
        <f t="shared" si="64"/>
        <v>4500</v>
      </c>
      <c r="CM23" s="309">
        <f t="shared" si="65"/>
        <v>2250</v>
      </c>
      <c r="CN23" s="306">
        <v>17</v>
      </c>
      <c r="CO23" s="307">
        <f t="shared" si="66"/>
        <v>369800</v>
      </c>
      <c r="CP23" s="307">
        <f t="shared" si="67"/>
        <v>367550</v>
      </c>
      <c r="CQ23" s="307">
        <f>IF('2.職務給賃金表'!$N32="","",'2.職務給賃金表'!$N32)</f>
        <v>365300</v>
      </c>
      <c r="CR23" s="307">
        <f t="shared" si="68"/>
        <v>363050</v>
      </c>
      <c r="CS23" s="307">
        <f t="shared" si="69"/>
        <v>360800</v>
      </c>
      <c r="CT23" s="308">
        <f t="shared" si="70"/>
        <v>4500</v>
      </c>
      <c r="CU23" s="309">
        <f t="shared" si="71"/>
        <v>2250</v>
      </c>
      <c r="CV23" s="306">
        <v>17</v>
      </c>
      <c r="CW23" s="307" t="str">
        <f t="shared" si="72"/>
        <v/>
      </c>
      <c r="CX23" s="307" t="str">
        <f t="shared" si="73"/>
        <v/>
      </c>
      <c r="CY23" s="307" t="str">
        <f>IF('2.職務給賃金表'!$O32="","",'2.職務給賃金表'!$O32)</f>
        <v/>
      </c>
      <c r="CZ23" s="307" t="str">
        <f t="shared" si="74"/>
        <v/>
      </c>
      <c r="DA23" s="307" t="str">
        <f t="shared" si="75"/>
        <v/>
      </c>
      <c r="DB23" s="308" t="str">
        <f t="shared" si="76"/>
        <v/>
      </c>
      <c r="DC23" s="309" t="str">
        <f t="shared" si="77"/>
        <v/>
      </c>
      <c r="DE23" s="306">
        <v>17</v>
      </c>
      <c r="DF23" s="307">
        <f t="shared" si="78"/>
        <v>401900</v>
      </c>
      <c r="DG23" s="307">
        <f t="shared" si="79"/>
        <v>399050</v>
      </c>
      <c r="DH23" s="307">
        <f>IF('2.職務給賃金表'!$P32="","",'2.職務給賃金表'!$P32)</f>
        <v>396200</v>
      </c>
      <c r="DI23" s="307">
        <f t="shared" si="80"/>
        <v>393350</v>
      </c>
      <c r="DJ23" s="307">
        <f t="shared" si="81"/>
        <v>390500</v>
      </c>
      <c r="DK23" s="308">
        <f t="shared" si="82"/>
        <v>5700</v>
      </c>
      <c r="DL23" s="309">
        <f t="shared" si="83"/>
        <v>2850</v>
      </c>
      <c r="DM23" s="306">
        <v>17</v>
      </c>
      <c r="DN23" s="307">
        <f t="shared" si="84"/>
        <v>418100</v>
      </c>
      <c r="DO23" s="307">
        <f t="shared" si="85"/>
        <v>415250</v>
      </c>
      <c r="DP23" s="307">
        <f>IF('2.職務給賃金表'!$Q32="","",'2.職務給賃金表'!$Q32)</f>
        <v>412400</v>
      </c>
      <c r="DQ23" s="307">
        <f t="shared" si="86"/>
        <v>409550</v>
      </c>
      <c r="DR23" s="307">
        <f t="shared" si="87"/>
        <v>406700</v>
      </c>
      <c r="DS23" s="308">
        <f t="shared" si="88"/>
        <v>5700</v>
      </c>
      <c r="DT23" s="309">
        <f t="shared" si="89"/>
        <v>2850</v>
      </c>
      <c r="DU23" s="306">
        <v>17</v>
      </c>
      <c r="DV23" s="307">
        <f t="shared" si="90"/>
        <v>434300</v>
      </c>
      <c r="DW23" s="307">
        <f t="shared" si="91"/>
        <v>431450</v>
      </c>
      <c r="DX23" s="307">
        <f>IF('2.職務給賃金表'!$R32="","",'2.職務給賃金表'!$R32)</f>
        <v>428600</v>
      </c>
      <c r="DY23" s="307">
        <f t="shared" si="92"/>
        <v>425750</v>
      </c>
      <c r="DZ23" s="307">
        <f t="shared" si="93"/>
        <v>422900</v>
      </c>
      <c r="EA23" s="308">
        <f t="shared" si="94"/>
        <v>5700</v>
      </c>
      <c r="EB23" s="309">
        <f t="shared" si="95"/>
        <v>2850</v>
      </c>
      <c r="EC23" s="306">
        <v>17</v>
      </c>
      <c r="ED23" s="307">
        <f t="shared" si="96"/>
        <v>450500</v>
      </c>
      <c r="EE23" s="307">
        <f t="shared" si="97"/>
        <v>447650</v>
      </c>
      <c r="EF23" s="307">
        <f>IF('2.職務給賃金表'!$S32="","",'2.職務給賃金表'!$S32)</f>
        <v>444800</v>
      </c>
      <c r="EG23" s="307">
        <f t="shared" si="98"/>
        <v>441950</v>
      </c>
      <c r="EH23" s="307">
        <f t="shared" si="99"/>
        <v>439100</v>
      </c>
      <c r="EI23" s="308">
        <f t="shared" si="100"/>
        <v>5700</v>
      </c>
      <c r="EJ23" s="309">
        <f t="shared" si="101"/>
        <v>2850</v>
      </c>
      <c r="EK23" s="306">
        <v>17</v>
      </c>
      <c r="EL23" s="307" t="str">
        <f t="shared" si="102"/>
        <v/>
      </c>
      <c r="EM23" s="307" t="str">
        <f t="shared" si="103"/>
        <v/>
      </c>
      <c r="EN23" s="307" t="str">
        <f>IF('2.職務給賃金表'!$T32="","",'2.職務給賃金表'!$T32)</f>
        <v/>
      </c>
      <c r="EO23" s="307" t="str">
        <f t="shared" si="104"/>
        <v/>
      </c>
      <c r="EP23" s="307" t="str">
        <f t="shared" si="105"/>
        <v/>
      </c>
      <c r="EQ23" s="308" t="str">
        <f t="shared" si="106"/>
        <v/>
      </c>
      <c r="ER23" s="309" t="str">
        <f t="shared" si="107"/>
        <v/>
      </c>
      <c r="ET23" s="306">
        <v>17</v>
      </c>
      <c r="EU23" s="307">
        <f t="shared" si="108"/>
        <v>499800</v>
      </c>
      <c r="EV23" s="307">
        <f t="shared" si="109"/>
        <v>498350</v>
      </c>
      <c r="EW23" s="307">
        <f>IF('2.職務給賃金表'!$U32="","",'2.職務給賃金表'!$U32)</f>
        <v>496900</v>
      </c>
      <c r="EX23" s="307">
        <f t="shared" si="110"/>
        <v>495450</v>
      </c>
      <c r="EY23" s="307">
        <f t="shared" si="111"/>
        <v>494000</v>
      </c>
      <c r="EZ23" s="308">
        <f t="shared" si="112"/>
        <v>2900</v>
      </c>
      <c r="FA23" s="309">
        <f t="shared" si="113"/>
        <v>1450</v>
      </c>
      <c r="FB23" s="306">
        <v>17</v>
      </c>
      <c r="FC23" s="307" t="str">
        <f t="shared" si="114"/>
        <v/>
      </c>
      <c r="FD23" s="307" t="str">
        <f t="shared" si="115"/>
        <v/>
      </c>
      <c r="FE23" s="307" t="str">
        <f>IF('2.職務給賃金表'!$V32="","",'2.職務給賃金表'!$V32)</f>
        <v/>
      </c>
      <c r="FF23" s="307" t="str">
        <f t="shared" si="116"/>
        <v/>
      </c>
      <c r="FG23" s="307" t="str">
        <f t="shared" si="117"/>
        <v/>
      </c>
      <c r="FH23" s="308" t="str">
        <f t="shared" si="118"/>
        <v/>
      </c>
      <c r="FI23" s="309" t="str">
        <f t="shared" si="119"/>
        <v/>
      </c>
      <c r="FJ23" s="306">
        <v>17</v>
      </c>
      <c r="FK23" s="307" t="str">
        <f t="shared" si="120"/>
        <v/>
      </c>
      <c r="FL23" s="307" t="str">
        <f t="shared" si="121"/>
        <v/>
      </c>
      <c r="FM23" s="307" t="str">
        <f>IF('2.職務給賃金表'!$W32="","",'2.職務給賃金表'!$W32)</f>
        <v/>
      </c>
      <c r="FN23" s="307" t="str">
        <f t="shared" si="122"/>
        <v/>
      </c>
      <c r="FO23" s="307" t="str">
        <f t="shared" si="123"/>
        <v/>
      </c>
      <c r="FP23" s="308" t="str">
        <f t="shared" si="124"/>
        <v/>
      </c>
      <c r="FQ23" s="309" t="str">
        <f t="shared" si="125"/>
        <v/>
      </c>
      <c r="FR23" s="306">
        <v>17</v>
      </c>
      <c r="FS23" s="307" t="str">
        <f t="shared" si="126"/>
        <v/>
      </c>
      <c r="FT23" s="307" t="str">
        <f t="shared" si="127"/>
        <v/>
      </c>
      <c r="FU23" s="307" t="str">
        <f>IF('2.職務給賃金表'!$X32="","",'2.職務給賃金表'!$X32)</f>
        <v/>
      </c>
      <c r="FV23" s="307" t="str">
        <f t="shared" si="128"/>
        <v/>
      </c>
      <c r="FW23" s="307" t="str">
        <f t="shared" si="129"/>
        <v/>
      </c>
      <c r="FX23" s="308" t="str">
        <f t="shared" si="130"/>
        <v/>
      </c>
      <c r="FY23" s="309" t="str">
        <f t="shared" si="131"/>
        <v/>
      </c>
      <c r="FZ23" s="306">
        <v>17</v>
      </c>
      <c r="GA23" s="307" t="str">
        <f t="shared" si="132"/>
        <v/>
      </c>
      <c r="GB23" s="307" t="str">
        <f t="shared" si="133"/>
        <v/>
      </c>
      <c r="GC23" s="307" t="str">
        <f>IF('2.職務給賃金表'!$Y32="","",'2.職務給賃金表'!$Y32)</f>
        <v/>
      </c>
      <c r="GD23" s="307" t="str">
        <f t="shared" si="134"/>
        <v/>
      </c>
      <c r="GE23" s="307" t="str">
        <f t="shared" si="135"/>
        <v/>
      </c>
      <c r="GF23" s="308" t="str">
        <f t="shared" si="136"/>
        <v/>
      </c>
      <c r="GG23" s="309" t="str">
        <f t="shared" si="137"/>
        <v/>
      </c>
      <c r="GI23" s="306">
        <v>17</v>
      </c>
      <c r="GJ23" s="307" t="str">
        <f t="shared" si="138"/>
        <v/>
      </c>
      <c r="GK23" s="307" t="str">
        <f t="shared" si="139"/>
        <v/>
      </c>
      <c r="GL23" s="307" t="str">
        <f>IF('2.職務給賃金表'!$Z32="","",'2.職務給賃金表'!$Z32)</f>
        <v/>
      </c>
      <c r="GM23" s="307" t="str">
        <f t="shared" si="140"/>
        <v/>
      </c>
      <c r="GN23" s="307" t="str">
        <f t="shared" si="141"/>
        <v/>
      </c>
      <c r="GO23" s="308" t="str">
        <f t="shared" si="142"/>
        <v/>
      </c>
      <c r="GP23" s="309" t="str">
        <f t="shared" si="143"/>
        <v/>
      </c>
      <c r="GQ23" s="306">
        <v>17</v>
      </c>
      <c r="GR23" s="307" t="str">
        <f t="shared" si="144"/>
        <v/>
      </c>
      <c r="GS23" s="307" t="str">
        <f t="shared" si="145"/>
        <v/>
      </c>
      <c r="GT23" s="307" t="str">
        <f>IF('2.職務給賃金表'!$AA32="","",'2.職務給賃金表'!$AA32)</f>
        <v/>
      </c>
      <c r="GU23" s="307" t="str">
        <f t="shared" si="146"/>
        <v/>
      </c>
      <c r="GV23" s="307" t="str">
        <f t="shared" si="147"/>
        <v/>
      </c>
      <c r="GW23" s="308" t="str">
        <f t="shared" si="148"/>
        <v/>
      </c>
      <c r="GX23" s="309" t="str">
        <f t="shared" si="149"/>
        <v/>
      </c>
      <c r="GY23" s="306">
        <v>17</v>
      </c>
      <c r="GZ23" s="307" t="str">
        <f t="shared" si="150"/>
        <v/>
      </c>
      <c r="HA23" s="307" t="str">
        <f t="shared" si="151"/>
        <v/>
      </c>
      <c r="HB23" s="307" t="str">
        <f>IF('2.職務給賃金表'!$AB32="","",'2.職務給賃金表'!$AB32)</f>
        <v/>
      </c>
      <c r="HC23" s="307" t="str">
        <f t="shared" si="152"/>
        <v/>
      </c>
      <c r="HD23" s="307" t="str">
        <f t="shared" si="153"/>
        <v/>
      </c>
      <c r="HE23" s="308" t="str">
        <f t="shared" si="154"/>
        <v/>
      </c>
      <c r="HF23" s="309" t="str">
        <f t="shared" si="155"/>
        <v/>
      </c>
      <c r="HG23" s="306">
        <v>17</v>
      </c>
      <c r="HH23" s="307" t="str">
        <f t="shared" si="156"/>
        <v/>
      </c>
      <c r="HI23" s="307" t="str">
        <f t="shared" si="157"/>
        <v/>
      </c>
      <c r="HJ23" s="307" t="str">
        <f>IF('2.職務給賃金表'!$AC32="","",'2.職務給賃金表'!$AC32)</f>
        <v/>
      </c>
      <c r="HK23" s="307" t="str">
        <f t="shared" si="158"/>
        <v/>
      </c>
      <c r="HL23" s="307" t="str">
        <f t="shared" si="159"/>
        <v/>
      </c>
      <c r="HM23" s="308" t="str">
        <f t="shared" si="160"/>
        <v/>
      </c>
      <c r="HN23" s="309" t="str">
        <f t="shared" si="161"/>
        <v/>
      </c>
      <c r="HO23" s="306">
        <v>17</v>
      </c>
      <c r="HP23" s="307" t="str">
        <f t="shared" si="162"/>
        <v/>
      </c>
      <c r="HQ23" s="307" t="str">
        <f t="shared" si="163"/>
        <v/>
      </c>
      <c r="HR23" s="307" t="str">
        <f>IF('2.職務給賃金表'!$AD32="","",'2.職務給賃金表'!$AD32)</f>
        <v/>
      </c>
      <c r="HS23" s="307" t="str">
        <f t="shared" si="164"/>
        <v/>
      </c>
      <c r="HT23" s="307" t="str">
        <f t="shared" si="165"/>
        <v/>
      </c>
      <c r="HU23" s="308" t="str">
        <f t="shared" si="166"/>
        <v/>
      </c>
      <c r="HV23" s="309" t="str">
        <f t="shared" si="167"/>
        <v/>
      </c>
    </row>
    <row r="24" spans="2:230" x14ac:dyDescent="0.2">
      <c r="B24" s="306">
        <v>18</v>
      </c>
      <c r="C24" s="307">
        <f t="shared" si="0"/>
        <v>292360</v>
      </c>
      <c r="D24" s="307">
        <f t="shared" si="1"/>
        <v>290780</v>
      </c>
      <c r="E24" s="307">
        <f>IF('2.職務給賃金表'!$C33="","",'2.職務給賃金表'!$C33)</f>
        <v>289200</v>
      </c>
      <c r="F24" s="307">
        <f t="shared" si="2"/>
        <v>287620</v>
      </c>
      <c r="G24" s="307">
        <f t="shared" si="3"/>
        <v>286040</v>
      </c>
      <c r="H24" s="308">
        <f t="shared" si="4"/>
        <v>3150</v>
      </c>
      <c r="I24" s="309">
        <f t="shared" si="5"/>
        <v>1580</v>
      </c>
      <c r="J24" s="306">
        <v>18</v>
      </c>
      <c r="K24" s="307">
        <f t="shared" si="6"/>
        <v>303260</v>
      </c>
      <c r="L24" s="307">
        <f t="shared" si="7"/>
        <v>301680</v>
      </c>
      <c r="M24" s="307">
        <f>IF('2.職務給賃金表'!$D33="","",'2.職務給賃金表'!$D33)</f>
        <v>300100</v>
      </c>
      <c r="N24" s="307">
        <f t="shared" si="8"/>
        <v>298520</v>
      </c>
      <c r="O24" s="307">
        <f t="shared" si="9"/>
        <v>296940</v>
      </c>
      <c r="P24" s="308">
        <f t="shared" si="10"/>
        <v>3150</v>
      </c>
      <c r="Q24" s="309">
        <f t="shared" si="11"/>
        <v>1580</v>
      </c>
      <c r="R24" s="306">
        <v>18</v>
      </c>
      <c r="S24" s="307">
        <f t="shared" si="12"/>
        <v>314160</v>
      </c>
      <c r="T24" s="307">
        <f t="shared" si="13"/>
        <v>312580</v>
      </c>
      <c r="U24" s="307">
        <f>IF('2.職務給賃金表'!$E33="","",'2.職務給賃金表'!$E33)</f>
        <v>311000</v>
      </c>
      <c r="V24" s="307">
        <f t="shared" si="14"/>
        <v>309420</v>
      </c>
      <c r="W24" s="307">
        <f t="shared" si="15"/>
        <v>307840</v>
      </c>
      <c r="X24" s="308">
        <f t="shared" si="16"/>
        <v>3150</v>
      </c>
      <c r="Y24" s="309">
        <f t="shared" si="17"/>
        <v>1580</v>
      </c>
      <c r="Z24" s="306">
        <v>18</v>
      </c>
      <c r="AA24" s="307">
        <f t="shared" si="18"/>
        <v>325060</v>
      </c>
      <c r="AB24" s="307">
        <f t="shared" si="19"/>
        <v>323480</v>
      </c>
      <c r="AC24" s="307">
        <f>IF('2.職務給賃金表'!$F33="","",'2.職務給賃金表'!$F33)</f>
        <v>321900</v>
      </c>
      <c r="AD24" s="307">
        <f t="shared" si="20"/>
        <v>320320</v>
      </c>
      <c r="AE24" s="307">
        <f t="shared" si="21"/>
        <v>318740</v>
      </c>
      <c r="AF24" s="308">
        <f t="shared" si="22"/>
        <v>3150</v>
      </c>
      <c r="AG24" s="309">
        <f t="shared" si="23"/>
        <v>1580</v>
      </c>
      <c r="AI24" s="306">
        <v>18</v>
      </c>
      <c r="AJ24" s="307">
        <f t="shared" si="24"/>
        <v>313300</v>
      </c>
      <c r="AK24" s="307">
        <f t="shared" si="25"/>
        <v>311100</v>
      </c>
      <c r="AL24" s="307">
        <f>IF('2.職務給賃金表'!$G33="","",'2.職務給賃金表'!$G33)</f>
        <v>308900</v>
      </c>
      <c r="AM24" s="307">
        <f t="shared" si="26"/>
        <v>306700</v>
      </c>
      <c r="AN24" s="307">
        <f t="shared" si="27"/>
        <v>304500</v>
      </c>
      <c r="AO24" s="308">
        <f t="shared" si="28"/>
        <v>4400</v>
      </c>
      <c r="AP24" s="309">
        <f t="shared" si="29"/>
        <v>2200</v>
      </c>
      <c r="AQ24" s="306">
        <v>18</v>
      </c>
      <c r="AR24" s="307">
        <f t="shared" si="30"/>
        <v>321200</v>
      </c>
      <c r="AS24" s="307">
        <f t="shared" si="31"/>
        <v>319000</v>
      </c>
      <c r="AT24" s="307">
        <f>IF('2.職務給賃金表'!$H33="","",'2.職務給賃金表'!$H33)</f>
        <v>316800</v>
      </c>
      <c r="AU24" s="307">
        <f t="shared" si="32"/>
        <v>314600</v>
      </c>
      <c r="AV24" s="307">
        <f t="shared" si="33"/>
        <v>312400</v>
      </c>
      <c r="AW24" s="308">
        <f t="shared" si="34"/>
        <v>4400</v>
      </c>
      <c r="AX24" s="309">
        <f t="shared" si="35"/>
        <v>2200</v>
      </c>
      <c r="AY24" s="306">
        <v>18</v>
      </c>
      <c r="AZ24" s="307">
        <f t="shared" si="36"/>
        <v>329100</v>
      </c>
      <c r="BA24" s="307">
        <f t="shared" si="37"/>
        <v>326900</v>
      </c>
      <c r="BB24" s="307">
        <f>IF('2.職務給賃金表'!$I33="","",'2.職務給賃金表'!$I33)</f>
        <v>324700</v>
      </c>
      <c r="BC24" s="307">
        <f t="shared" si="38"/>
        <v>322500</v>
      </c>
      <c r="BD24" s="307">
        <f t="shared" si="39"/>
        <v>320300</v>
      </c>
      <c r="BE24" s="308">
        <f t="shared" si="40"/>
        <v>4400</v>
      </c>
      <c r="BF24" s="309">
        <f t="shared" si="41"/>
        <v>2200</v>
      </c>
      <c r="BG24" s="306">
        <v>18</v>
      </c>
      <c r="BH24" s="307">
        <f t="shared" si="42"/>
        <v>337000</v>
      </c>
      <c r="BI24" s="307">
        <f t="shared" si="43"/>
        <v>334800</v>
      </c>
      <c r="BJ24" s="307">
        <f>IF('2.職務給賃金表'!$J33="","",'2.職務給賃金表'!$J33)</f>
        <v>332600</v>
      </c>
      <c r="BK24" s="307">
        <f t="shared" si="44"/>
        <v>330400</v>
      </c>
      <c r="BL24" s="307">
        <f t="shared" si="45"/>
        <v>328200</v>
      </c>
      <c r="BM24" s="308">
        <f t="shared" si="46"/>
        <v>4400</v>
      </c>
      <c r="BN24" s="309">
        <f t="shared" si="47"/>
        <v>2200</v>
      </c>
      <c r="BP24" s="306">
        <v>18</v>
      </c>
      <c r="BQ24" s="307">
        <f t="shared" si="48"/>
        <v>350000</v>
      </c>
      <c r="BR24" s="307">
        <f t="shared" si="49"/>
        <v>347750</v>
      </c>
      <c r="BS24" s="307">
        <f>IF('2.職務給賃金表'!$K33="","",'2.職務給賃金表'!$K33)</f>
        <v>345500</v>
      </c>
      <c r="BT24" s="307">
        <f t="shared" si="50"/>
        <v>343250</v>
      </c>
      <c r="BU24" s="307">
        <f t="shared" si="51"/>
        <v>341000</v>
      </c>
      <c r="BV24" s="308">
        <f t="shared" si="52"/>
        <v>4500</v>
      </c>
      <c r="BW24" s="309">
        <f t="shared" si="53"/>
        <v>2250</v>
      </c>
      <c r="BX24" s="306">
        <v>18</v>
      </c>
      <c r="BY24" s="307">
        <f t="shared" si="54"/>
        <v>358100</v>
      </c>
      <c r="BZ24" s="307">
        <f t="shared" si="55"/>
        <v>355850</v>
      </c>
      <c r="CA24" s="307">
        <f>IF('2.職務給賃金表'!$L33="","",'2.職務給賃金表'!$L33)</f>
        <v>353600</v>
      </c>
      <c r="CB24" s="307">
        <f t="shared" si="56"/>
        <v>351350</v>
      </c>
      <c r="CC24" s="307">
        <f t="shared" si="57"/>
        <v>349100</v>
      </c>
      <c r="CD24" s="308">
        <f t="shared" si="58"/>
        <v>4500</v>
      </c>
      <c r="CE24" s="309">
        <f t="shared" si="59"/>
        <v>2250</v>
      </c>
      <c r="CF24" s="306">
        <v>18</v>
      </c>
      <c r="CG24" s="307">
        <f t="shared" si="60"/>
        <v>366200</v>
      </c>
      <c r="CH24" s="307">
        <f t="shared" si="61"/>
        <v>363950</v>
      </c>
      <c r="CI24" s="307">
        <f>IF('2.職務給賃金表'!$M33="","",'2.職務給賃金表'!$M33)</f>
        <v>361700</v>
      </c>
      <c r="CJ24" s="307">
        <f t="shared" si="62"/>
        <v>359450</v>
      </c>
      <c r="CK24" s="307">
        <f t="shared" si="63"/>
        <v>357200</v>
      </c>
      <c r="CL24" s="308">
        <f t="shared" si="64"/>
        <v>4500</v>
      </c>
      <c r="CM24" s="309">
        <f t="shared" si="65"/>
        <v>2250</v>
      </c>
      <c r="CN24" s="306">
        <v>18</v>
      </c>
      <c r="CO24" s="307">
        <f t="shared" si="66"/>
        <v>374300</v>
      </c>
      <c r="CP24" s="307">
        <f t="shared" si="67"/>
        <v>372050</v>
      </c>
      <c r="CQ24" s="307">
        <f>IF('2.職務給賃金表'!$N33="","",'2.職務給賃金表'!$N33)</f>
        <v>369800</v>
      </c>
      <c r="CR24" s="307">
        <f t="shared" si="68"/>
        <v>367550</v>
      </c>
      <c r="CS24" s="307">
        <f t="shared" si="69"/>
        <v>365300</v>
      </c>
      <c r="CT24" s="308">
        <f t="shared" si="70"/>
        <v>4500</v>
      </c>
      <c r="CU24" s="309">
        <f t="shared" si="71"/>
        <v>2250</v>
      </c>
      <c r="CV24" s="306">
        <v>18</v>
      </c>
      <c r="CW24" s="307" t="str">
        <f t="shared" si="72"/>
        <v/>
      </c>
      <c r="CX24" s="307" t="str">
        <f t="shared" si="73"/>
        <v/>
      </c>
      <c r="CY24" s="307" t="str">
        <f>IF('2.職務給賃金表'!$O33="","",'2.職務給賃金表'!$O33)</f>
        <v/>
      </c>
      <c r="CZ24" s="307" t="str">
        <f t="shared" si="74"/>
        <v/>
      </c>
      <c r="DA24" s="307" t="str">
        <f t="shared" si="75"/>
        <v/>
      </c>
      <c r="DB24" s="308" t="str">
        <f t="shared" si="76"/>
        <v/>
      </c>
      <c r="DC24" s="309" t="str">
        <f t="shared" si="77"/>
        <v/>
      </c>
      <c r="DE24" s="306">
        <v>18</v>
      </c>
      <c r="DF24" s="307">
        <f t="shared" si="78"/>
        <v>407600</v>
      </c>
      <c r="DG24" s="307">
        <f t="shared" si="79"/>
        <v>404750</v>
      </c>
      <c r="DH24" s="307">
        <f>IF('2.職務給賃金表'!$P33="","",'2.職務給賃金表'!$P33)</f>
        <v>401900</v>
      </c>
      <c r="DI24" s="307">
        <f t="shared" si="80"/>
        <v>399050</v>
      </c>
      <c r="DJ24" s="307">
        <f t="shared" si="81"/>
        <v>396200</v>
      </c>
      <c r="DK24" s="308">
        <f t="shared" si="82"/>
        <v>5700</v>
      </c>
      <c r="DL24" s="309">
        <f t="shared" si="83"/>
        <v>2850</v>
      </c>
      <c r="DM24" s="306">
        <v>18</v>
      </c>
      <c r="DN24" s="307">
        <f t="shared" si="84"/>
        <v>423800</v>
      </c>
      <c r="DO24" s="307">
        <f t="shared" si="85"/>
        <v>420950</v>
      </c>
      <c r="DP24" s="307">
        <f>IF('2.職務給賃金表'!$Q33="","",'2.職務給賃金表'!$Q33)</f>
        <v>418100</v>
      </c>
      <c r="DQ24" s="307">
        <f t="shared" si="86"/>
        <v>415250</v>
      </c>
      <c r="DR24" s="307">
        <f t="shared" si="87"/>
        <v>412400</v>
      </c>
      <c r="DS24" s="308">
        <f t="shared" si="88"/>
        <v>5700</v>
      </c>
      <c r="DT24" s="309">
        <f t="shared" si="89"/>
        <v>2850</v>
      </c>
      <c r="DU24" s="306">
        <v>18</v>
      </c>
      <c r="DV24" s="307">
        <f t="shared" si="90"/>
        <v>440000</v>
      </c>
      <c r="DW24" s="307">
        <f t="shared" si="91"/>
        <v>437150</v>
      </c>
      <c r="DX24" s="307">
        <f>IF('2.職務給賃金表'!$R33="","",'2.職務給賃金表'!$R33)</f>
        <v>434300</v>
      </c>
      <c r="DY24" s="307">
        <f t="shared" si="92"/>
        <v>431450</v>
      </c>
      <c r="DZ24" s="307">
        <f t="shared" si="93"/>
        <v>428600</v>
      </c>
      <c r="EA24" s="308">
        <f t="shared" si="94"/>
        <v>5700</v>
      </c>
      <c r="EB24" s="309">
        <f t="shared" si="95"/>
        <v>2850</v>
      </c>
      <c r="EC24" s="306">
        <v>18</v>
      </c>
      <c r="ED24" s="307">
        <f t="shared" si="96"/>
        <v>456200</v>
      </c>
      <c r="EE24" s="307">
        <f t="shared" si="97"/>
        <v>453350</v>
      </c>
      <c r="EF24" s="307">
        <f>IF('2.職務給賃金表'!$S33="","",'2.職務給賃金表'!$S33)</f>
        <v>450500</v>
      </c>
      <c r="EG24" s="307">
        <f t="shared" si="98"/>
        <v>447650</v>
      </c>
      <c r="EH24" s="307">
        <f t="shared" si="99"/>
        <v>444800</v>
      </c>
      <c r="EI24" s="308">
        <f t="shared" si="100"/>
        <v>5700</v>
      </c>
      <c r="EJ24" s="309">
        <f t="shared" si="101"/>
        <v>2850</v>
      </c>
      <c r="EK24" s="306">
        <v>18</v>
      </c>
      <c r="EL24" s="307" t="str">
        <f t="shared" si="102"/>
        <v/>
      </c>
      <c r="EM24" s="307" t="str">
        <f t="shared" si="103"/>
        <v/>
      </c>
      <c r="EN24" s="307" t="str">
        <f>IF('2.職務給賃金表'!$T33="","",'2.職務給賃金表'!$T33)</f>
        <v/>
      </c>
      <c r="EO24" s="307" t="str">
        <f t="shared" si="104"/>
        <v/>
      </c>
      <c r="EP24" s="307" t="str">
        <f t="shared" si="105"/>
        <v/>
      </c>
      <c r="EQ24" s="308" t="str">
        <f t="shared" si="106"/>
        <v/>
      </c>
      <c r="ER24" s="309" t="str">
        <f t="shared" si="107"/>
        <v/>
      </c>
      <c r="ET24" s="306">
        <v>18</v>
      </c>
      <c r="EU24" s="307">
        <f t="shared" si="108"/>
        <v>502700</v>
      </c>
      <c r="EV24" s="307">
        <f t="shared" si="109"/>
        <v>501250</v>
      </c>
      <c r="EW24" s="307">
        <f>IF('2.職務給賃金表'!$U33="","",'2.職務給賃金表'!$U33)</f>
        <v>499800</v>
      </c>
      <c r="EX24" s="307">
        <f t="shared" si="110"/>
        <v>498350</v>
      </c>
      <c r="EY24" s="307">
        <f t="shared" si="111"/>
        <v>496900</v>
      </c>
      <c r="EZ24" s="308">
        <f t="shared" si="112"/>
        <v>2900</v>
      </c>
      <c r="FA24" s="309">
        <f t="shared" si="113"/>
        <v>1450</v>
      </c>
      <c r="FB24" s="306">
        <v>18</v>
      </c>
      <c r="FC24" s="307" t="str">
        <f t="shared" si="114"/>
        <v/>
      </c>
      <c r="FD24" s="307" t="str">
        <f t="shared" si="115"/>
        <v/>
      </c>
      <c r="FE24" s="307" t="str">
        <f>IF('2.職務給賃金表'!$V33="","",'2.職務給賃金表'!$V33)</f>
        <v/>
      </c>
      <c r="FF24" s="307" t="str">
        <f t="shared" si="116"/>
        <v/>
      </c>
      <c r="FG24" s="307" t="str">
        <f t="shared" si="117"/>
        <v/>
      </c>
      <c r="FH24" s="308" t="str">
        <f t="shared" si="118"/>
        <v/>
      </c>
      <c r="FI24" s="309" t="str">
        <f t="shared" si="119"/>
        <v/>
      </c>
      <c r="FJ24" s="306">
        <v>18</v>
      </c>
      <c r="FK24" s="307" t="str">
        <f t="shared" si="120"/>
        <v/>
      </c>
      <c r="FL24" s="307" t="str">
        <f t="shared" si="121"/>
        <v/>
      </c>
      <c r="FM24" s="307" t="str">
        <f>IF('2.職務給賃金表'!$W33="","",'2.職務給賃金表'!$W33)</f>
        <v/>
      </c>
      <c r="FN24" s="307" t="str">
        <f t="shared" si="122"/>
        <v/>
      </c>
      <c r="FO24" s="307" t="str">
        <f t="shared" si="123"/>
        <v/>
      </c>
      <c r="FP24" s="308" t="str">
        <f t="shared" si="124"/>
        <v/>
      </c>
      <c r="FQ24" s="309" t="str">
        <f t="shared" si="125"/>
        <v/>
      </c>
      <c r="FR24" s="306">
        <v>18</v>
      </c>
      <c r="FS24" s="307" t="str">
        <f t="shared" si="126"/>
        <v/>
      </c>
      <c r="FT24" s="307" t="str">
        <f t="shared" si="127"/>
        <v/>
      </c>
      <c r="FU24" s="307" t="str">
        <f>IF('2.職務給賃金表'!$X33="","",'2.職務給賃金表'!$X33)</f>
        <v/>
      </c>
      <c r="FV24" s="307" t="str">
        <f t="shared" si="128"/>
        <v/>
      </c>
      <c r="FW24" s="307" t="str">
        <f t="shared" si="129"/>
        <v/>
      </c>
      <c r="FX24" s="308" t="str">
        <f t="shared" si="130"/>
        <v/>
      </c>
      <c r="FY24" s="309" t="str">
        <f t="shared" si="131"/>
        <v/>
      </c>
      <c r="FZ24" s="306">
        <v>18</v>
      </c>
      <c r="GA24" s="307" t="str">
        <f t="shared" si="132"/>
        <v/>
      </c>
      <c r="GB24" s="307" t="str">
        <f t="shared" si="133"/>
        <v/>
      </c>
      <c r="GC24" s="307" t="str">
        <f>IF('2.職務給賃金表'!$Y33="","",'2.職務給賃金表'!$Y33)</f>
        <v/>
      </c>
      <c r="GD24" s="307" t="str">
        <f t="shared" si="134"/>
        <v/>
      </c>
      <c r="GE24" s="307" t="str">
        <f t="shared" si="135"/>
        <v/>
      </c>
      <c r="GF24" s="308" t="str">
        <f t="shared" si="136"/>
        <v/>
      </c>
      <c r="GG24" s="309" t="str">
        <f t="shared" si="137"/>
        <v/>
      </c>
      <c r="GI24" s="306">
        <v>18</v>
      </c>
      <c r="GJ24" s="307" t="str">
        <f t="shared" si="138"/>
        <v/>
      </c>
      <c r="GK24" s="307" t="str">
        <f t="shared" si="139"/>
        <v/>
      </c>
      <c r="GL24" s="307" t="str">
        <f>IF('2.職務給賃金表'!$Z33="","",'2.職務給賃金表'!$Z33)</f>
        <v/>
      </c>
      <c r="GM24" s="307" t="str">
        <f t="shared" si="140"/>
        <v/>
      </c>
      <c r="GN24" s="307" t="str">
        <f t="shared" si="141"/>
        <v/>
      </c>
      <c r="GO24" s="308" t="str">
        <f t="shared" si="142"/>
        <v/>
      </c>
      <c r="GP24" s="309" t="str">
        <f t="shared" si="143"/>
        <v/>
      </c>
      <c r="GQ24" s="306">
        <v>18</v>
      </c>
      <c r="GR24" s="307" t="str">
        <f t="shared" si="144"/>
        <v/>
      </c>
      <c r="GS24" s="307" t="str">
        <f t="shared" si="145"/>
        <v/>
      </c>
      <c r="GT24" s="307" t="str">
        <f>IF('2.職務給賃金表'!$AA33="","",'2.職務給賃金表'!$AA33)</f>
        <v/>
      </c>
      <c r="GU24" s="307" t="str">
        <f t="shared" si="146"/>
        <v/>
      </c>
      <c r="GV24" s="307" t="str">
        <f t="shared" si="147"/>
        <v/>
      </c>
      <c r="GW24" s="308" t="str">
        <f t="shared" si="148"/>
        <v/>
      </c>
      <c r="GX24" s="309" t="str">
        <f t="shared" si="149"/>
        <v/>
      </c>
      <c r="GY24" s="306">
        <v>18</v>
      </c>
      <c r="GZ24" s="307" t="str">
        <f t="shared" si="150"/>
        <v/>
      </c>
      <c r="HA24" s="307" t="str">
        <f t="shared" si="151"/>
        <v/>
      </c>
      <c r="HB24" s="307" t="str">
        <f>IF('2.職務給賃金表'!$AB33="","",'2.職務給賃金表'!$AB33)</f>
        <v/>
      </c>
      <c r="HC24" s="307" t="str">
        <f t="shared" si="152"/>
        <v/>
      </c>
      <c r="HD24" s="307" t="str">
        <f t="shared" si="153"/>
        <v/>
      </c>
      <c r="HE24" s="308" t="str">
        <f t="shared" si="154"/>
        <v/>
      </c>
      <c r="HF24" s="309" t="str">
        <f t="shared" si="155"/>
        <v/>
      </c>
      <c r="HG24" s="306">
        <v>18</v>
      </c>
      <c r="HH24" s="307" t="str">
        <f t="shared" si="156"/>
        <v/>
      </c>
      <c r="HI24" s="307" t="str">
        <f t="shared" si="157"/>
        <v/>
      </c>
      <c r="HJ24" s="307" t="str">
        <f>IF('2.職務給賃金表'!$AC33="","",'2.職務給賃金表'!$AC33)</f>
        <v/>
      </c>
      <c r="HK24" s="307" t="str">
        <f t="shared" si="158"/>
        <v/>
      </c>
      <c r="HL24" s="307" t="str">
        <f t="shared" si="159"/>
        <v/>
      </c>
      <c r="HM24" s="308" t="str">
        <f t="shared" si="160"/>
        <v/>
      </c>
      <c r="HN24" s="309" t="str">
        <f t="shared" si="161"/>
        <v/>
      </c>
      <c r="HO24" s="306">
        <v>18</v>
      </c>
      <c r="HP24" s="307" t="str">
        <f t="shared" si="162"/>
        <v/>
      </c>
      <c r="HQ24" s="307" t="str">
        <f t="shared" si="163"/>
        <v/>
      </c>
      <c r="HR24" s="307" t="str">
        <f>IF('2.職務給賃金表'!$AD33="","",'2.職務給賃金表'!$AD33)</f>
        <v/>
      </c>
      <c r="HS24" s="307" t="str">
        <f t="shared" si="164"/>
        <v/>
      </c>
      <c r="HT24" s="307" t="str">
        <f t="shared" si="165"/>
        <v/>
      </c>
      <c r="HU24" s="308" t="str">
        <f t="shared" si="166"/>
        <v/>
      </c>
      <c r="HV24" s="309" t="str">
        <f t="shared" si="167"/>
        <v/>
      </c>
    </row>
    <row r="25" spans="2:230" x14ac:dyDescent="0.2">
      <c r="B25" s="306">
        <v>19</v>
      </c>
      <c r="C25" s="307">
        <f t="shared" si="0"/>
        <v>295510</v>
      </c>
      <c r="D25" s="307">
        <f t="shared" si="1"/>
        <v>293930</v>
      </c>
      <c r="E25" s="307">
        <f>IF('2.職務給賃金表'!$C34="","",'2.職務給賃金表'!$C34)</f>
        <v>292350</v>
      </c>
      <c r="F25" s="307">
        <f t="shared" si="2"/>
        <v>290770</v>
      </c>
      <c r="G25" s="307">
        <f t="shared" si="3"/>
        <v>289190</v>
      </c>
      <c r="H25" s="308">
        <f t="shared" si="4"/>
        <v>3150</v>
      </c>
      <c r="I25" s="309">
        <f t="shared" si="5"/>
        <v>1580</v>
      </c>
      <c r="J25" s="306">
        <v>19</v>
      </c>
      <c r="K25" s="307">
        <f t="shared" si="6"/>
        <v>306410</v>
      </c>
      <c r="L25" s="307">
        <f t="shared" si="7"/>
        <v>304830</v>
      </c>
      <c r="M25" s="307">
        <f>IF('2.職務給賃金表'!$D34="","",'2.職務給賃金表'!$D34)</f>
        <v>303250</v>
      </c>
      <c r="N25" s="307">
        <f t="shared" si="8"/>
        <v>301670</v>
      </c>
      <c r="O25" s="307">
        <f t="shared" si="9"/>
        <v>300090</v>
      </c>
      <c r="P25" s="308">
        <f t="shared" si="10"/>
        <v>3150</v>
      </c>
      <c r="Q25" s="309">
        <f t="shared" si="11"/>
        <v>1580</v>
      </c>
      <c r="R25" s="306">
        <v>19</v>
      </c>
      <c r="S25" s="307">
        <f t="shared" si="12"/>
        <v>317310</v>
      </c>
      <c r="T25" s="307">
        <f t="shared" si="13"/>
        <v>315730</v>
      </c>
      <c r="U25" s="307">
        <f>IF('2.職務給賃金表'!$E34="","",'2.職務給賃金表'!$E34)</f>
        <v>314150</v>
      </c>
      <c r="V25" s="307">
        <f t="shared" si="14"/>
        <v>312570</v>
      </c>
      <c r="W25" s="307">
        <f t="shared" si="15"/>
        <v>310990</v>
      </c>
      <c r="X25" s="308">
        <f t="shared" si="16"/>
        <v>3150</v>
      </c>
      <c r="Y25" s="309">
        <f t="shared" si="17"/>
        <v>1580</v>
      </c>
      <c r="Z25" s="306">
        <v>19</v>
      </c>
      <c r="AA25" s="307">
        <f t="shared" si="18"/>
        <v>328210</v>
      </c>
      <c r="AB25" s="307">
        <f t="shared" si="19"/>
        <v>326630</v>
      </c>
      <c r="AC25" s="307">
        <f>IF('2.職務給賃金表'!$F34="","",'2.職務給賃金表'!$F34)</f>
        <v>325050</v>
      </c>
      <c r="AD25" s="307">
        <f t="shared" si="20"/>
        <v>323470</v>
      </c>
      <c r="AE25" s="307">
        <f t="shared" si="21"/>
        <v>321890</v>
      </c>
      <c r="AF25" s="308">
        <f t="shared" si="22"/>
        <v>3150</v>
      </c>
      <c r="AG25" s="309">
        <f t="shared" si="23"/>
        <v>1580</v>
      </c>
      <c r="AI25" s="306">
        <v>19</v>
      </c>
      <c r="AJ25" s="307">
        <f t="shared" si="24"/>
        <v>317700</v>
      </c>
      <c r="AK25" s="307">
        <f t="shared" si="25"/>
        <v>315500</v>
      </c>
      <c r="AL25" s="307">
        <f>IF('2.職務給賃金表'!$G34="","",'2.職務給賃金表'!$G34)</f>
        <v>313300</v>
      </c>
      <c r="AM25" s="307">
        <f t="shared" si="26"/>
        <v>311100</v>
      </c>
      <c r="AN25" s="307">
        <f t="shared" si="27"/>
        <v>308900</v>
      </c>
      <c r="AO25" s="308">
        <f t="shared" si="28"/>
        <v>4400</v>
      </c>
      <c r="AP25" s="309">
        <f t="shared" si="29"/>
        <v>2200</v>
      </c>
      <c r="AQ25" s="306">
        <v>19</v>
      </c>
      <c r="AR25" s="307">
        <f t="shared" si="30"/>
        <v>325600</v>
      </c>
      <c r="AS25" s="307">
        <f t="shared" si="31"/>
        <v>323400</v>
      </c>
      <c r="AT25" s="307">
        <f>IF('2.職務給賃金表'!$H34="","",'2.職務給賃金表'!$H34)</f>
        <v>321200</v>
      </c>
      <c r="AU25" s="307">
        <f t="shared" si="32"/>
        <v>319000</v>
      </c>
      <c r="AV25" s="307">
        <f t="shared" si="33"/>
        <v>316800</v>
      </c>
      <c r="AW25" s="308">
        <f t="shared" si="34"/>
        <v>4400</v>
      </c>
      <c r="AX25" s="309">
        <f t="shared" si="35"/>
        <v>2200</v>
      </c>
      <c r="AY25" s="306">
        <v>19</v>
      </c>
      <c r="AZ25" s="307">
        <f t="shared" si="36"/>
        <v>333500</v>
      </c>
      <c r="BA25" s="307">
        <f t="shared" si="37"/>
        <v>331300</v>
      </c>
      <c r="BB25" s="307">
        <f>IF('2.職務給賃金表'!$I34="","",'2.職務給賃金表'!$I34)</f>
        <v>329100</v>
      </c>
      <c r="BC25" s="307">
        <f t="shared" si="38"/>
        <v>326900</v>
      </c>
      <c r="BD25" s="307">
        <f t="shared" si="39"/>
        <v>324700</v>
      </c>
      <c r="BE25" s="308">
        <f t="shared" si="40"/>
        <v>4400</v>
      </c>
      <c r="BF25" s="309">
        <f t="shared" si="41"/>
        <v>2200</v>
      </c>
      <c r="BG25" s="306">
        <v>19</v>
      </c>
      <c r="BH25" s="307">
        <f t="shared" si="42"/>
        <v>341400</v>
      </c>
      <c r="BI25" s="307">
        <f t="shared" si="43"/>
        <v>339200</v>
      </c>
      <c r="BJ25" s="307">
        <f>IF('2.職務給賃金表'!$J34="","",'2.職務給賃金表'!$J34)</f>
        <v>337000</v>
      </c>
      <c r="BK25" s="307">
        <f t="shared" si="44"/>
        <v>334800</v>
      </c>
      <c r="BL25" s="307">
        <f t="shared" si="45"/>
        <v>332600</v>
      </c>
      <c r="BM25" s="308">
        <f t="shared" si="46"/>
        <v>4400</v>
      </c>
      <c r="BN25" s="309">
        <f t="shared" si="47"/>
        <v>2200</v>
      </c>
      <c r="BP25" s="306">
        <v>19</v>
      </c>
      <c r="BQ25" s="307">
        <f t="shared" si="48"/>
        <v>354500</v>
      </c>
      <c r="BR25" s="307">
        <f t="shared" si="49"/>
        <v>352250</v>
      </c>
      <c r="BS25" s="307">
        <f>IF('2.職務給賃金表'!$K34="","",'2.職務給賃金表'!$K34)</f>
        <v>350000</v>
      </c>
      <c r="BT25" s="307">
        <f t="shared" si="50"/>
        <v>347750</v>
      </c>
      <c r="BU25" s="307">
        <f t="shared" si="51"/>
        <v>345500</v>
      </c>
      <c r="BV25" s="308">
        <f t="shared" si="52"/>
        <v>4500</v>
      </c>
      <c r="BW25" s="309">
        <f t="shared" si="53"/>
        <v>2250</v>
      </c>
      <c r="BX25" s="306">
        <v>19</v>
      </c>
      <c r="BY25" s="307">
        <f t="shared" si="54"/>
        <v>362600</v>
      </c>
      <c r="BZ25" s="307">
        <f t="shared" si="55"/>
        <v>360350</v>
      </c>
      <c r="CA25" s="307">
        <f>IF('2.職務給賃金表'!$L34="","",'2.職務給賃金表'!$L34)</f>
        <v>358100</v>
      </c>
      <c r="CB25" s="307">
        <f t="shared" si="56"/>
        <v>355850</v>
      </c>
      <c r="CC25" s="307">
        <f t="shared" si="57"/>
        <v>353600</v>
      </c>
      <c r="CD25" s="308">
        <f t="shared" si="58"/>
        <v>4500</v>
      </c>
      <c r="CE25" s="309">
        <f t="shared" si="59"/>
        <v>2250</v>
      </c>
      <c r="CF25" s="306">
        <v>19</v>
      </c>
      <c r="CG25" s="307">
        <f t="shared" si="60"/>
        <v>370700</v>
      </c>
      <c r="CH25" s="307">
        <f t="shared" si="61"/>
        <v>368450</v>
      </c>
      <c r="CI25" s="307">
        <f>IF('2.職務給賃金表'!$M34="","",'2.職務給賃金表'!$M34)</f>
        <v>366200</v>
      </c>
      <c r="CJ25" s="307">
        <f t="shared" si="62"/>
        <v>363950</v>
      </c>
      <c r="CK25" s="307">
        <f t="shared" si="63"/>
        <v>361700</v>
      </c>
      <c r="CL25" s="308">
        <f t="shared" si="64"/>
        <v>4500</v>
      </c>
      <c r="CM25" s="309">
        <f t="shared" si="65"/>
        <v>2250</v>
      </c>
      <c r="CN25" s="306">
        <v>19</v>
      </c>
      <c r="CO25" s="307">
        <f t="shared" si="66"/>
        <v>378800</v>
      </c>
      <c r="CP25" s="307">
        <f t="shared" si="67"/>
        <v>376550</v>
      </c>
      <c r="CQ25" s="307">
        <f>IF('2.職務給賃金表'!$N34="","",'2.職務給賃金表'!$N34)</f>
        <v>374300</v>
      </c>
      <c r="CR25" s="307">
        <f t="shared" si="68"/>
        <v>372050</v>
      </c>
      <c r="CS25" s="307">
        <f t="shared" si="69"/>
        <v>369800</v>
      </c>
      <c r="CT25" s="308">
        <f t="shared" si="70"/>
        <v>4500</v>
      </c>
      <c r="CU25" s="309">
        <f t="shared" si="71"/>
        <v>2250</v>
      </c>
      <c r="CV25" s="306">
        <v>19</v>
      </c>
      <c r="CW25" s="307" t="str">
        <f t="shared" si="72"/>
        <v/>
      </c>
      <c r="CX25" s="307" t="str">
        <f t="shared" si="73"/>
        <v/>
      </c>
      <c r="CY25" s="307" t="str">
        <f>IF('2.職務給賃金表'!$O34="","",'2.職務給賃金表'!$O34)</f>
        <v/>
      </c>
      <c r="CZ25" s="307" t="str">
        <f t="shared" si="74"/>
        <v/>
      </c>
      <c r="DA25" s="307" t="str">
        <f t="shared" si="75"/>
        <v/>
      </c>
      <c r="DB25" s="308" t="str">
        <f t="shared" si="76"/>
        <v/>
      </c>
      <c r="DC25" s="309" t="str">
        <f t="shared" si="77"/>
        <v/>
      </c>
      <c r="DE25" s="306">
        <v>19</v>
      </c>
      <c r="DF25" s="307">
        <f t="shared" si="78"/>
        <v>413300</v>
      </c>
      <c r="DG25" s="307">
        <f t="shared" si="79"/>
        <v>410450</v>
      </c>
      <c r="DH25" s="307">
        <f>IF('2.職務給賃金表'!$P34="","",'2.職務給賃金表'!$P34)</f>
        <v>407600</v>
      </c>
      <c r="DI25" s="307">
        <f t="shared" si="80"/>
        <v>404750</v>
      </c>
      <c r="DJ25" s="307">
        <f t="shared" si="81"/>
        <v>401900</v>
      </c>
      <c r="DK25" s="308">
        <f t="shared" si="82"/>
        <v>5700</v>
      </c>
      <c r="DL25" s="309">
        <f t="shared" si="83"/>
        <v>2850</v>
      </c>
      <c r="DM25" s="306">
        <v>19</v>
      </c>
      <c r="DN25" s="307">
        <f t="shared" si="84"/>
        <v>429500</v>
      </c>
      <c r="DO25" s="307">
        <f t="shared" si="85"/>
        <v>426650</v>
      </c>
      <c r="DP25" s="307">
        <f>IF('2.職務給賃金表'!$Q34="","",'2.職務給賃金表'!$Q34)</f>
        <v>423800</v>
      </c>
      <c r="DQ25" s="307">
        <f t="shared" si="86"/>
        <v>420950</v>
      </c>
      <c r="DR25" s="307">
        <f t="shared" si="87"/>
        <v>418100</v>
      </c>
      <c r="DS25" s="308">
        <f t="shared" si="88"/>
        <v>5700</v>
      </c>
      <c r="DT25" s="309">
        <f t="shared" si="89"/>
        <v>2850</v>
      </c>
      <c r="DU25" s="306">
        <v>19</v>
      </c>
      <c r="DV25" s="307">
        <f t="shared" si="90"/>
        <v>445700</v>
      </c>
      <c r="DW25" s="307">
        <f t="shared" si="91"/>
        <v>442850</v>
      </c>
      <c r="DX25" s="307">
        <f>IF('2.職務給賃金表'!$R34="","",'2.職務給賃金表'!$R34)</f>
        <v>440000</v>
      </c>
      <c r="DY25" s="307">
        <f t="shared" si="92"/>
        <v>437150</v>
      </c>
      <c r="DZ25" s="307">
        <f t="shared" si="93"/>
        <v>434300</v>
      </c>
      <c r="EA25" s="308">
        <f t="shared" si="94"/>
        <v>5700</v>
      </c>
      <c r="EB25" s="309">
        <f t="shared" si="95"/>
        <v>2850</v>
      </c>
      <c r="EC25" s="306">
        <v>19</v>
      </c>
      <c r="ED25" s="307">
        <f t="shared" si="96"/>
        <v>461900</v>
      </c>
      <c r="EE25" s="307">
        <f t="shared" si="97"/>
        <v>459050</v>
      </c>
      <c r="EF25" s="307">
        <f>IF('2.職務給賃金表'!$S34="","",'2.職務給賃金表'!$S34)</f>
        <v>456200</v>
      </c>
      <c r="EG25" s="307">
        <f t="shared" si="98"/>
        <v>453350</v>
      </c>
      <c r="EH25" s="307">
        <f t="shared" si="99"/>
        <v>450500</v>
      </c>
      <c r="EI25" s="308">
        <f t="shared" si="100"/>
        <v>5700</v>
      </c>
      <c r="EJ25" s="309">
        <f t="shared" si="101"/>
        <v>2850</v>
      </c>
      <c r="EK25" s="306">
        <v>19</v>
      </c>
      <c r="EL25" s="307" t="str">
        <f t="shared" si="102"/>
        <v/>
      </c>
      <c r="EM25" s="307" t="str">
        <f t="shared" si="103"/>
        <v/>
      </c>
      <c r="EN25" s="307" t="str">
        <f>IF('2.職務給賃金表'!$T34="","",'2.職務給賃金表'!$T34)</f>
        <v/>
      </c>
      <c r="EO25" s="307" t="str">
        <f t="shared" si="104"/>
        <v/>
      </c>
      <c r="EP25" s="307" t="str">
        <f t="shared" si="105"/>
        <v/>
      </c>
      <c r="EQ25" s="308" t="str">
        <f t="shared" si="106"/>
        <v/>
      </c>
      <c r="ER25" s="309" t="str">
        <f t="shared" si="107"/>
        <v/>
      </c>
      <c r="ET25" s="306">
        <v>19</v>
      </c>
      <c r="EU25" s="307" t="str">
        <f t="shared" si="108"/>
        <v/>
      </c>
      <c r="EV25" s="307" t="str">
        <f t="shared" si="109"/>
        <v/>
      </c>
      <c r="EW25" s="307" t="str">
        <f>IF('2.職務給賃金表'!$U34="","",'2.職務給賃金表'!$U34)</f>
        <v/>
      </c>
      <c r="EX25" s="307" t="str">
        <f t="shared" si="110"/>
        <v/>
      </c>
      <c r="EY25" s="307" t="str">
        <f t="shared" si="111"/>
        <v/>
      </c>
      <c r="EZ25" s="308" t="str">
        <f t="shared" si="112"/>
        <v/>
      </c>
      <c r="FA25" s="309" t="str">
        <f t="shared" si="113"/>
        <v/>
      </c>
      <c r="FB25" s="306">
        <v>19</v>
      </c>
      <c r="FC25" s="307" t="str">
        <f t="shared" si="114"/>
        <v/>
      </c>
      <c r="FD25" s="307" t="str">
        <f t="shared" si="115"/>
        <v/>
      </c>
      <c r="FE25" s="307" t="str">
        <f>IF('2.職務給賃金表'!$V34="","",'2.職務給賃金表'!$V34)</f>
        <v/>
      </c>
      <c r="FF25" s="307" t="str">
        <f t="shared" si="116"/>
        <v/>
      </c>
      <c r="FG25" s="307" t="str">
        <f t="shared" si="117"/>
        <v/>
      </c>
      <c r="FH25" s="308" t="str">
        <f t="shared" si="118"/>
        <v/>
      </c>
      <c r="FI25" s="309" t="str">
        <f t="shared" si="119"/>
        <v/>
      </c>
      <c r="FJ25" s="306">
        <v>19</v>
      </c>
      <c r="FK25" s="307" t="str">
        <f t="shared" si="120"/>
        <v/>
      </c>
      <c r="FL25" s="307" t="str">
        <f t="shared" si="121"/>
        <v/>
      </c>
      <c r="FM25" s="307" t="str">
        <f>IF('2.職務給賃金表'!$W34="","",'2.職務給賃金表'!$W34)</f>
        <v/>
      </c>
      <c r="FN25" s="307" t="str">
        <f t="shared" si="122"/>
        <v/>
      </c>
      <c r="FO25" s="307" t="str">
        <f t="shared" si="123"/>
        <v/>
      </c>
      <c r="FP25" s="308" t="str">
        <f t="shared" si="124"/>
        <v/>
      </c>
      <c r="FQ25" s="309" t="str">
        <f t="shared" si="125"/>
        <v/>
      </c>
      <c r="FR25" s="306">
        <v>19</v>
      </c>
      <c r="FS25" s="307" t="str">
        <f t="shared" si="126"/>
        <v/>
      </c>
      <c r="FT25" s="307" t="str">
        <f t="shared" si="127"/>
        <v/>
      </c>
      <c r="FU25" s="307" t="str">
        <f>IF('2.職務給賃金表'!$X34="","",'2.職務給賃金表'!$X34)</f>
        <v/>
      </c>
      <c r="FV25" s="307" t="str">
        <f t="shared" si="128"/>
        <v/>
      </c>
      <c r="FW25" s="307" t="str">
        <f t="shared" si="129"/>
        <v/>
      </c>
      <c r="FX25" s="308" t="str">
        <f t="shared" si="130"/>
        <v/>
      </c>
      <c r="FY25" s="309" t="str">
        <f t="shared" si="131"/>
        <v/>
      </c>
      <c r="FZ25" s="306">
        <v>19</v>
      </c>
      <c r="GA25" s="307" t="str">
        <f t="shared" si="132"/>
        <v/>
      </c>
      <c r="GB25" s="307" t="str">
        <f t="shared" si="133"/>
        <v/>
      </c>
      <c r="GC25" s="307" t="str">
        <f>IF('2.職務給賃金表'!$Y34="","",'2.職務給賃金表'!$Y34)</f>
        <v/>
      </c>
      <c r="GD25" s="307" t="str">
        <f t="shared" si="134"/>
        <v/>
      </c>
      <c r="GE25" s="307" t="str">
        <f t="shared" si="135"/>
        <v/>
      </c>
      <c r="GF25" s="308" t="str">
        <f t="shared" si="136"/>
        <v/>
      </c>
      <c r="GG25" s="309" t="str">
        <f t="shared" si="137"/>
        <v/>
      </c>
      <c r="GI25" s="306">
        <v>19</v>
      </c>
      <c r="GJ25" s="307" t="str">
        <f t="shared" si="138"/>
        <v/>
      </c>
      <c r="GK25" s="307" t="str">
        <f t="shared" si="139"/>
        <v/>
      </c>
      <c r="GL25" s="307" t="str">
        <f>IF('2.職務給賃金表'!$Z34="","",'2.職務給賃金表'!$Z34)</f>
        <v/>
      </c>
      <c r="GM25" s="307" t="str">
        <f t="shared" si="140"/>
        <v/>
      </c>
      <c r="GN25" s="307" t="str">
        <f t="shared" si="141"/>
        <v/>
      </c>
      <c r="GO25" s="308" t="str">
        <f t="shared" si="142"/>
        <v/>
      </c>
      <c r="GP25" s="309" t="str">
        <f t="shared" si="143"/>
        <v/>
      </c>
      <c r="GQ25" s="306">
        <v>19</v>
      </c>
      <c r="GR25" s="307" t="str">
        <f t="shared" si="144"/>
        <v/>
      </c>
      <c r="GS25" s="307" t="str">
        <f t="shared" si="145"/>
        <v/>
      </c>
      <c r="GT25" s="307" t="str">
        <f>IF('2.職務給賃金表'!$AA34="","",'2.職務給賃金表'!$AA34)</f>
        <v/>
      </c>
      <c r="GU25" s="307" t="str">
        <f t="shared" si="146"/>
        <v/>
      </c>
      <c r="GV25" s="307" t="str">
        <f t="shared" si="147"/>
        <v/>
      </c>
      <c r="GW25" s="308" t="str">
        <f t="shared" si="148"/>
        <v/>
      </c>
      <c r="GX25" s="309" t="str">
        <f t="shared" si="149"/>
        <v/>
      </c>
      <c r="GY25" s="306">
        <v>19</v>
      </c>
      <c r="GZ25" s="307" t="str">
        <f t="shared" si="150"/>
        <v/>
      </c>
      <c r="HA25" s="307" t="str">
        <f t="shared" si="151"/>
        <v/>
      </c>
      <c r="HB25" s="307" t="str">
        <f>IF('2.職務給賃金表'!$AB34="","",'2.職務給賃金表'!$AB34)</f>
        <v/>
      </c>
      <c r="HC25" s="307" t="str">
        <f t="shared" si="152"/>
        <v/>
      </c>
      <c r="HD25" s="307" t="str">
        <f t="shared" si="153"/>
        <v/>
      </c>
      <c r="HE25" s="308" t="str">
        <f t="shared" si="154"/>
        <v/>
      </c>
      <c r="HF25" s="309" t="str">
        <f t="shared" si="155"/>
        <v/>
      </c>
      <c r="HG25" s="306">
        <v>19</v>
      </c>
      <c r="HH25" s="307" t="str">
        <f t="shared" si="156"/>
        <v/>
      </c>
      <c r="HI25" s="307" t="str">
        <f t="shared" si="157"/>
        <v/>
      </c>
      <c r="HJ25" s="307" t="str">
        <f>IF('2.職務給賃金表'!$AC34="","",'2.職務給賃金表'!$AC34)</f>
        <v/>
      </c>
      <c r="HK25" s="307" t="str">
        <f t="shared" si="158"/>
        <v/>
      </c>
      <c r="HL25" s="307" t="str">
        <f t="shared" si="159"/>
        <v/>
      </c>
      <c r="HM25" s="308" t="str">
        <f t="shared" si="160"/>
        <v/>
      </c>
      <c r="HN25" s="309" t="str">
        <f t="shared" si="161"/>
        <v/>
      </c>
      <c r="HO25" s="306">
        <v>19</v>
      </c>
      <c r="HP25" s="307" t="str">
        <f t="shared" si="162"/>
        <v/>
      </c>
      <c r="HQ25" s="307" t="str">
        <f t="shared" si="163"/>
        <v/>
      </c>
      <c r="HR25" s="307" t="str">
        <f>IF('2.職務給賃金表'!$AD34="","",'2.職務給賃金表'!$AD34)</f>
        <v/>
      </c>
      <c r="HS25" s="307" t="str">
        <f t="shared" si="164"/>
        <v/>
      </c>
      <c r="HT25" s="307" t="str">
        <f t="shared" si="165"/>
        <v/>
      </c>
      <c r="HU25" s="308" t="str">
        <f t="shared" si="166"/>
        <v/>
      </c>
      <c r="HV25" s="309" t="str">
        <f t="shared" si="167"/>
        <v/>
      </c>
    </row>
    <row r="26" spans="2:230" x14ac:dyDescent="0.2">
      <c r="B26" s="306">
        <v>20</v>
      </c>
      <c r="C26" s="307">
        <f t="shared" si="0"/>
        <v>298660</v>
      </c>
      <c r="D26" s="307">
        <f t="shared" si="1"/>
        <v>297080</v>
      </c>
      <c r="E26" s="307">
        <f>IF('2.職務給賃金表'!$C35="","",'2.職務給賃金表'!$C35)</f>
        <v>295500</v>
      </c>
      <c r="F26" s="307">
        <f t="shared" si="2"/>
        <v>293920</v>
      </c>
      <c r="G26" s="307">
        <f t="shared" si="3"/>
        <v>292340</v>
      </c>
      <c r="H26" s="308">
        <f t="shared" si="4"/>
        <v>3150</v>
      </c>
      <c r="I26" s="309">
        <f t="shared" si="5"/>
        <v>1580</v>
      </c>
      <c r="J26" s="306">
        <v>20</v>
      </c>
      <c r="K26" s="307">
        <f t="shared" si="6"/>
        <v>309560</v>
      </c>
      <c r="L26" s="307">
        <f t="shared" si="7"/>
        <v>307980</v>
      </c>
      <c r="M26" s="307">
        <f>IF('2.職務給賃金表'!$D35="","",'2.職務給賃金表'!$D35)</f>
        <v>306400</v>
      </c>
      <c r="N26" s="307">
        <f t="shared" si="8"/>
        <v>304820</v>
      </c>
      <c r="O26" s="307">
        <f t="shared" si="9"/>
        <v>303240</v>
      </c>
      <c r="P26" s="308">
        <f t="shared" si="10"/>
        <v>3150</v>
      </c>
      <c r="Q26" s="309">
        <f t="shared" si="11"/>
        <v>1580</v>
      </c>
      <c r="R26" s="306">
        <v>20</v>
      </c>
      <c r="S26" s="307">
        <f t="shared" si="12"/>
        <v>320460</v>
      </c>
      <c r="T26" s="307">
        <f t="shared" si="13"/>
        <v>318880</v>
      </c>
      <c r="U26" s="307">
        <f>IF('2.職務給賃金表'!$E35="","",'2.職務給賃金表'!$E35)</f>
        <v>317300</v>
      </c>
      <c r="V26" s="307">
        <f t="shared" si="14"/>
        <v>315720</v>
      </c>
      <c r="W26" s="307">
        <f t="shared" si="15"/>
        <v>314140</v>
      </c>
      <c r="X26" s="308">
        <f t="shared" si="16"/>
        <v>3150</v>
      </c>
      <c r="Y26" s="309">
        <f t="shared" si="17"/>
        <v>1580</v>
      </c>
      <c r="Z26" s="306">
        <v>20</v>
      </c>
      <c r="AA26" s="307">
        <f t="shared" si="18"/>
        <v>331360</v>
      </c>
      <c r="AB26" s="307">
        <f t="shared" si="19"/>
        <v>329780</v>
      </c>
      <c r="AC26" s="307">
        <f>IF('2.職務給賃金表'!$F35="","",'2.職務給賃金表'!$F35)</f>
        <v>328200</v>
      </c>
      <c r="AD26" s="307">
        <f t="shared" si="20"/>
        <v>326620</v>
      </c>
      <c r="AE26" s="307">
        <f t="shared" si="21"/>
        <v>325040</v>
      </c>
      <c r="AF26" s="308">
        <f t="shared" si="22"/>
        <v>3150</v>
      </c>
      <c r="AG26" s="309">
        <f t="shared" si="23"/>
        <v>1580</v>
      </c>
      <c r="AI26" s="306">
        <v>20</v>
      </c>
      <c r="AJ26" s="307">
        <f t="shared" si="24"/>
        <v>322100</v>
      </c>
      <c r="AK26" s="307">
        <f t="shared" si="25"/>
        <v>319900</v>
      </c>
      <c r="AL26" s="307">
        <f>IF('2.職務給賃金表'!$G35="","",'2.職務給賃金表'!$G35)</f>
        <v>317700</v>
      </c>
      <c r="AM26" s="307">
        <f t="shared" si="26"/>
        <v>315500</v>
      </c>
      <c r="AN26" s="307">
        <f t="shared" si="27"/>
        <v>313300</v>
      </c>
      <c r="AO26" s="308">
        <f t="shared" si="28"/>
        <v>4400</v>
      </c>
      <c r="AP26" s="309">
        <f t="shared" si="29"/>
        <v>2200</v>
      </c>
      <c r="AQ26" s="306">
        <v>20</v>
      </c>
      <c r="AR26" s="307">
        <f t="shared" si="30"/>
        <v>330000</v>
      </c>
      <c r="AS26" s="307">
        <f t="shared" si="31"/>
        <v>327800</v>
      </c>
      <c r="AT26" s="307">
        <f>IF('2.職務給賃金表'!$H35="","",'2.職務給賃金表'!$H35)</f>
        <v>325600</v>
      </c>
      <c r="AU26" s="307">
        <f t="shared" si="32"/>
        <v>323400</v>
      </c>
      <c r="AV26" s="307">
        <f t="shared" si="33"/>
        <v>321200</v>
      </c>
      <c r="AW26" s="308">
        <f t="shared" si="34"/>
        <v>4400</v>
      </c>
      <c r="AX26" s="309">
        <f t="shared" si="35"/>
        <v>2200</v>
      </c>
      <c r="AY26" s="306">
        <v>20</v>
      </c>
      <c r="AZ26" s="307">
        <f t="shared" si="36"/>
        <v>337900</v>
      </c>
      <c r="BA26" s="307">
        <f t="shared" si="37"/>
        <v>335700</v>
      </c>
      <c r="BB26" s="307">
        <f>IF('2.職務給賃金表'!$I35="","",'2.職務給賃金表'!$I35)</f>
        <v>333500</v>
      </c>
      <c r="BC26" s="307">
        <f t="shared" si="38"/>
        <v>331300</v>
      </c>
      <c r="BD26" s="307">
        <f t="shared" si="39"/>
        <v>329100</v>
      </c>
      <c r="BE26" s="308">
        <f t="shared" si="40"/>
        <v>4400</v>
      </c>
      <c r="BF26" s="309">
        <f t="shared" si="41"/>
        <v>2200</v>
      </c>
      <c r="BG26" s="306">
        <v>20</v>
      </c>
      <c r="BH26" s="307">
        <f t="shared" si="42"/>
        <v>345800</v>
      </c>
      <c r="BI26" s="307">
        <f t="shared" si="43"/>
        <v>343600</v>
      </c>
      <c r="BJ26" s="307">
        <f>IF('2.職務給賃金表'!$J35="","",'2.職務給賃金表'!$J35)</f>
        <v>341400</v>
      </c>
      <c r="BK26" s="307">
        <f t="shared" si="44"/>
        <v>339200</v>
      </c>
      <c r="BL26" s="307">
        <f t="shared" si="45"/>
        <v>337000</v>
      </c>
      <c r="BM26" s="308">
        <f t="shared" si="46"/>
        <v>4400</v>
      </c>
      <c r="BN26" s="309">
        <f t="shared" si="47"/>
        <v>2200</v>
      </c>
      <c r="BP26" s="306">
        <v>20</v>
      </c>
      <c r="BQ26" s="307">
        <f t="shared" si="48"/>
        <v>359000</v>
      </c>
      <c r="BR26" s="307">
        <f t="shared" si="49"/>
        <v>356750</v>
      </c>
      <c r="BS26" s="307">
        <f>IF('2.職務給賃金表'!$K35="","",'2.職務給賃金表'!$K35)</f>
        <v>354500</v>
      </c>
      <c r="BT26" s="307">
        <f t="shared" si="50"/>
        <v>352250</v>
      </c>
      <c r="BU26" s="307">
        <f t="shared" si="51"/>
        <v>350000</v>
      </c>
      <c r="BV26" s="308">
        <f t="shared" si="52"/>
        <v>4500</v>
      </c>
      <c r="BW26" s="309">
        <f t="shared" si="53"/>
        <v>2250</v>
      </c>
      <c r="BX26" s="306">
        <v>20</v>
      </c>
      <c r="BY26" s="307">
        <f t="shared" si="54"/>
        <v>367100</v>
      </c>
      <c r="BZ26" s="307">
        <f t="shared" si="55"/>
        <v>364850</v>
      </c>
      <c r="CA26" s="307">
        <f>IF('2.職務給賃金表'!$L35="","",'2.職務給賃金表'!$L35)</f>
        <v>362600</v>
      </c>
      <c r="CB26" s="307">
        <f t="shared" si="56"/>
        <v>360350</v>
      </c>
      <c r="CC26" s="307">
        <f t="shared" si="57"/>
        <v>358100</v>
      </c>
      <c r="CD26" s="308">
        <f t="shared" si="58"/>
        <v>4500</v>
      </c>
      <c r="CE26" s="309">
        <f t="shared" si="59"/>
        <v>2250</v>
      </c>
      <c r="CF26" s="306">
        <v>20</v>
      </c>
      <c r="CG26" s="307">
        <f t="shared" si="60"/>
        <v>375200</v>
      </c>
      <c r="CH26" s="307">
        <f t="shared" si="61"/>
        <v>372950</v>
      </c>
      <c r="CI26" s="307">
        <f>IF('2.職務給賃金表'!$M35="","",'2.職務給賃金表'!$M35)</f>
        <v>370700</v>
      </c>
      <c r="CJ26" s="307">
        <f t="shared" si="62"/>
        <v>368450</v>
      </c>
      <c r="CK26" s="307">
        <f t="shared" si="63"/>
        <v>366200</v>
      </c>
      <c r="CL26" s="308">
        <f t="shared" si="64"/>
        <v>4500</v>
      </c>
      <c r="CM26" s="309">
        <f t="shared" si="65"/>
        <v>2250</v>
      </c>
      <c r="CN26" s="306">
        <v>20</v>
      </c>
      <c r="CO26" s="307">
        <f t="shared" si="66"/>
        <v>383300</v>
      </c>
      <c r="CP26" s="307">
        <f t="shared" si="67"/>
        <v>381050</v>
      </c>
      <c r="CQ26" s="307">
        <f>IF('2.職務給賃金表'!$N35="","",'2.職務給賃金表'!$N35)</f>
        <v>378800</v>
      </c>
      <c r="CR26" s="307">
        <f t="shared" si="68"/>
        <v>376550</v>
      </c>
      <c r="CS26" s="307">
        <f t="shared" si="69"/>
        <v>374300</v>
      </c>
      <c r="CT26" s="308">
        <f t="shared" si="70"/>
        <v>4500</v>
      </c>
      <c r="CU26" s="309">
        <f t="shared" si="71"/>
        <v>2250</v>
      </c>
      <c r="CV26" s="306">
        <v>20</v>
      </c>
      <c r="CW26" s="307" t="str">
        <f t="shared" si="72"/>
        <v/>
      </c>
      <c r="CX26" s="307" t="str">
        <f t="shared" si="73"/>
        <v/>
      </c>
      <c r="CY26" s="307" t="str">
        <f>IF('2.職務給賃金表'!$O35="","",'2.職務給賃金表'!$O35)</f>
        <v/>
      </c>
      <c r="CZ26" s="307" t="str">
        <f t="shared" si="74"/>
        <v/>
      </c>
      <c r="DA26" s="307" t="str">
        <f t="shared" si="75"/>
        <v/>
      </c>
      <c r="DB26" s="308" t="str">
        <f t="shared" si="76"/>
        <v/>
      </c>
      <c r="DC26" s="309" t="str">
        <f t="shared" si="77"/>
        <v/>
      </c>
      <c r="DE26" s="306">
        <v>20</v>
      </c>
      <c r="DF26" s="307">
        <f t="shared" si="78"/>
        <v>419000</v>
      </c>
      <c r="DG26" s="307">
        <f t="shared" si="79"/>
        <v>416150</v>
      </c>
      <c r="DH26" s="307">
        <f>IF('2.職務給賃金表'!$P35="","",'2.職務給賃金表'!$P35)</f>
        <v>413300</v>
      </c>
      <c r="DI26" s="307">
        <f t="shared" si="80"/>
        <v>410450</v>
      </c>
      <c r="DJ26" s="307">
        <f t="shared" si="81"/>
        <v>407600</v>
      </c>
      <c r="DK26" s="308">
        <f t="shared" si="82"/>
        <v>5700</v>
      </c>
      <c r="DL26" s="309">
        <f t="shared" si="83"/>
        <v>2850</v>
      </c>
      <c r="DM26" s="306">
        <v>20</v>
      </c>
      <c r="DN26" s="307">
        <f t="shared" si="84"/>
        <v>435200</v>
      </c>
      <c r="DO26" s="307">
        <f t="shared" si="85"/>
        <v>432350</v>
      </c>
      <c r="DP26" s="307">
        <f>IF('2.職務給賃金表'!$Q35="","",'2.職務給賃金表'!$Q35)</f>
        <v>429500</v>
      </c>
      <c r="DQ26" s="307">
        <f t="shared" si="86"/>
        <v>426650</v>
      </c>
      <c r="DR26" s="307">
        <f t="shared" si="87"/>
        <v>423800</v>
      </c>
      <c r="DS26" s="308">
        <f t="shared" si="88"/>
        <v>5700</v>
      </c>
      <c r="DT26" s="309">
        <f t="shared" si="89"/>
        <v>2850</v>
      </c>
      <c r="DU26" s="306">
        <v>20</v>
      </c>
      <c r="DV26" s="307">
        <f t="shared" si="90"/>
        <v>451400</v>
      </c>
      <c r="DW26" s="307">
        <f t="shared" si="91"/>
        <v>448550</v>
      </c>
      <c r="DX26" s="307">
        <f>IF('2.職務給賃金表'!$R35="","",'2.職務給賃金表'!$R35)</f>
        <v>445700</v>
      </c>
      <c r="DY26" s="307">
        <f t="shared" si="92"/>
        <v>442850</v>
      </c>
      <c r="DZ26" s="307">
        <f t="shared" si="93"/>
        <v>440000</v>
      </c>
      <c r="EA26" s="308">
        <f t="shared" si="94"/>
        <v>5700</v>
      </c>
      <c r="EB26" s="309">
        <f t="shared" si="95"/>
        <v>2850</v>
      </c>
      <c r="EC26" s="306">
        <v>20</v>
      </c>
      <c r="ED26" s="307">
        <f t="shared" si="96"/>
        <v>467600</v>
      </c>
      <c r="EE26" s="307">
        <f t="shared" si="97"/>
        <v>464750</v>
      </c>
      <c r="EF26" s="307">
        <f>IF('2.職務給賃金表'!$S35="","",'2.職務給賃金表'!$S35)</f>
        <v>461900</v>
      </c>
      <c r="EG26" s="307">
        <f t="shared" si="98"/>
        <v>459050</v>
      </c>
      <c r="EH26" s="307">
        <f t="shared" si="99"/>
        <v>456200</v>
      </c>
      <c r="EI26" s="308">
        <f t="shared" si="100"/>
        <v>5700</v>
      </c>
      <c r="EJ26" s="309">
        <f t="shared" si="101"/>
        <v>2850</v>
      </c>
      <c r="EK26" s="306">
        <v>20</v>
      </c>
      <c r="EL26" s="307" t="str">
        <f t="shared" si="102"/>
        <v/>
      </c>
      <c r="EM26" s="307" t="str">
        <f t="shared" si="103"/>
        <v/>
      </c>
      <c r="EN26" s="307" t="str">
        <f>IF('2.職務給賃金表'!$T35="","",'2.職務給賃金表'!$T35)</f>
        <v/>
      </c>
      <c r="EO26" s="307" t="str">
        <f t="shared" si="104"/>
        <v/>
      </c>
      <c r="EP26" s="307" t="str">
        <f t="shared" si="105"/>
        <v/>
      </c>
      <c r="EQ26" s="308" t="str">
        <f t="shared" si="106"/>
        <v/>
      </c>
      <c r="ER26" s="309" t="str">
        <f t="shared" si="107"/>
        <v/>
      </c>
      <c r="ET26" s="306">
        <v>20</v>
      </c>
      <c r="EU26" s="307" t="str">
        <f t="shared" si="108"/>
        <v/>
      </c>
      <c r="EV26" s="307" t="str">
        <f t="shared" si="109"/>
        <v/>
      </c>
      <c r="EW26" s="307" t="str">
        <f>IF('2.職務給賃金表'!$U35="","",'2.職務給賃金表'!$U35)</f>
        <v/>
      </c>
      <c r="EX26" s="307" t="str">
        <f t="shared" si="110"/>
        <v/>
      </c>
      <c r="EY26" s="307" t="str">
        <f t="shared" si="111"/>
        <v/>
      </c>
      <c r="EZ26" s="308" t="str">
        <f t="shared" si="112"/>
        <v/>
      </c>
      <c r="FA26" s="309" t="str">
        <f t="shared" si="113"/>
        <v/>
      </c>
      <c r="FB26" s="306">
        <v>20</v>
      </c>
      <c r="FC26" s="307" t="str">
        <f t="shared" si="114"/>
        <v/>
      </c>
      <c r="FD26" s="307" t="str">
        <f t="shared" si="115"/>
        <v/>
      </c>
      <c r="FE26" s="307" t="str">
        <f>IF('2.職務給賃金表'!$V35="","",'2.職務給賃金表'!$V35)</f>
        <v/>
      </c>
      <c r="FF26" s="307" t="str">
        <f t="shared" si="116"/>
        <v/>
      </c>
      <c r="FG26" s="307" t="str">
        <f t="shared" si="117"/>
        <v/>
      </c>
      <c r="FH26" s="308" t="str">
        <f t="shared" si="118"/>
        <v/>
      </c>
      <c r="FI26" s="309" t="str">
        <f t="shared" si="119"/>
        <v/>
      </c>
      <c r="FJ26" s="306">
        <v>20</v>
      </c>
      <c r="FK26" s="307" t="str">
        <f t="shared" si="120"/>
        <v/>
      </c>
      <c r="FL26" s="307" t="str">
        <f t="shared" si="121"/>
        <v/>
      </c>
      <c r="FM26" s="307" t="str">
        <f>IF('2.職務給賃金表'!$W35="","",'2.職務給賃金表'!$W35)</f>
        <v/>
      </c>
      <c r="FN26" s="307" t="str">
        <f t="shared" si="122"/>
        <v/>
      </c>
      <c r="FO26" s="307" t="str">
        <f t="shared" si="123"/>
        <v/>
      </c>
      <c r="FP26" s="308" t="str">
        <f t="shared" si="124"/>
        <v/>
      </c>
      <c r="FQ26" s="309" t="str">
        <f t="shared" si="125"/>
        <v/>
      </c>
      <c r="FR26" s="306">
        <v>20</v>
      </c>
      <c r="FS26" s="307" t="str">
        <f t="shared" si="126"/>
        <v/>
      </c>
      <c r="FT26" s="307" t="str">
        <f t="shared" si="127"/>
        <v/>
      </c>
      <c r="FU26" s="307" t="str">
        <f>IF('2.職務給賃金表'!$X35="","",'2.職務給賃金表'!$X35)</f>
        <v/>
      </c>
      <c r="FV26" s="307" t="str">
        <f t="shared" si="128"/>
        <v/>
      </c>
      <c r="FW26" s="307" t="str">
        <f t="shared" si="129"/>
        <v/>
      </c>
      <c r="FX26" s="308" t="str">
        <f t="shared" si="130"/>
        <v/>
      </c>
      <c r="FY26" s="309" t="str">
        <f t="shared" si="131"/>
        <v/>
      </c>
      <c r="FZ26" s="306">
        <v>20</v>
      </c>
      <c r="GA26" s="307" t="str">
        <f t="shared" si="132"/>
        <v/>
      </c>
      <c r="GB26" s="307" t="str">
        <f t="shared" si="133"/>
        <v/>
      </c>
      <c r="GC26" s="307" t="str">
        <f>IF('2.職務給賃金表'!$Y35="","",'2.職務給賃金表'!$Y35)</f>
        <v/>
      </c>
      <c r="GD26" s="307" t="str">
        <f t="shared" si="134"/>
        <v/>
      </c>
      <c r="GE26" s="307" t="str">
        <f t="shared" si="135"/>
        <v/>
      </c>
      <c r="GF26" s="308" t="str">
        <f t="shared" si="136"/>
        <v/>
      </c>
      <c r="GG26" s="309" t="str">
        <f t="shared" si="137"/>
        <v/>
      </c>
      <c r="GI26" s="306">
        <v>20</v>
      </c>
      <c r="GJ26" s="307" t="str">
        <f t="shared" si="138"/>
        <v/>
      </c>
      <c r="GK26" s="307" t="str">
        <f t="shared" si="139"/>
        <v/>
      </c>
      <c r="GL26" s="307" t="str">
        <f>IF('2.職務給賃金表'!$Z35="","",'2.職務給賃金表'!$Z35)</f>
        <v/>
      </c>
      <c r="GM26" s="307" t="str">
        <f t="shared" si="140"/>
        <v/>
      </c>
      <c r="GN26" s="307" t="str">
        <f t="shared" si="141"/>
        <v/>
      </c>
      <c r="GO26" s="308" t="str">
        <f t="shared" si="142"/>
        <v/>
      </c>
      <c r="GP26" s="309" t="str">
        <f t="shared" si="143"/>
        <v/>
      </c>
      <c r="GQ26" s="306">
        <v>20</v>
      </c>
      <c r="GR26" s="307" t="str">
        <f t="shared" si="144"/>
        <v/>
      </c>
      <c r="GS26" s="307" t="str">
        <f t="shared" si="145"/>
        <v/>
      </c>
      <c r="GT26" s="307" t="str">
        <f>IF('2.職務給賃金表'!$AA35="","",'2.職務給賃金表'!$AA35)</f>
        <v/>
      </c>
      <c r="GU26" s="307" t="str">
        <f t="shared" si="146"/>
        <v/>
      </c>
      <c r="GV26" s="307" t="str">
        <f t="shared" si="147"/>
        <v/>
      </c>
      <c r="GW26" s="308" t="str">
        <f t="shared" si="148"/>
        <v/>
      </c>
      <c r="GX26" s="309" t="str">
        <f t="shared" si="149"/>
        <v/>
      </c>
      <c r="GY26" s="306">
        <v>20</v>
      </c>
      <c r="GZ26" s="307" t="str">
        <f t="shared" si="150"/>
        <v/>
      </c>
      <c r="HA26" s="307" t="str">
        <f t="shared" si="151"/>
        <v/>
      </c>
      <c r="HB26" s="307" t="str">
        <f>IF('2.職務給賃金表'!$AB35="","",'2.職務給賃金表'!$AB35)</f>
        <v/>
      </c>
      <c r="HC26" s="307" t="str">
        <f t="shared" si="152"/>
        <v/>
      </c>
      <c r="HD26" s="307" t="str">
        <f t="shared" si="153"/>
        <v/>
      </c>
      <c r="HE26" s="308" t="str">
        <f t="shared" si="154"/>
        <v/>
      </c>
      <c r="HF26" s="309" t="str">
        <f t="shared" si="155"/>
        <v/>
      </c>
      <c r="HG26" s="306">
        <v>20</v>
      </c>
      <c r="HH26" s="307" t="str">
        <f t="shared" si="156"/>
        <v/>
      </c>
      <c r="HI26" s="307" t="str">
        <f t="shared" si="157"/>
        <v/>
      </c>
      <c r="HJ26" s="307" t="str">
        <f>IF('2.職務給賃金表'!$AC35="","",'2.職務給賃金表'!$AC35)</f>
        <v/>
      </c>
      <c r="HK26" s="307" t="str">
        <f t="shared" si="158"/>
        <v/>
      </c>
      <c r="HL26" s="307" t="str">
        <f t="shared" si="159"/>
        <v/>
      </c>
      <c r="HM26" s="308" t="str">
        <f t="shared" si="160"/>
        <v/>
      </c>
      <c r="HN26" s="309" t="str">
        <f t="shared" si="161"/>
        <v/>
      </c>
      <c r="HO26" s="306">
        <v>20</v>
      </c>
      <c r="HP26" s="307" t="str">
        <f t="shared" si="162"/>
        <v/>
      </c>
      <c r="HQ26" s="307" t="str">
        <f t="shared" si="163"/>
        <v/>
      </c>
      <c r="HR26" s="307" t="str">
        <f>IF('2.職務給賃金表'!$AD35="","",'2.職務給賃金表'!$AD35)</f>
        <v/>
      </c>
      <c r="HS26" s="307" t="str">
        <f t="shared" si="164"/>
        <v/>
      </c>
      <c r="HT26" s="307" t="str">
        <f t="shared" si="165"/>
        <v/>
      </c>
      <c r="HU26" s="308" t="str">
        <f t="shared" si="166"/>
        <v/>
      </c>
      <c r="HV26" s="309" t="str">
        <f t="shared" si="167"/>
        <v/>
      </c>
    </row>
    <row r="27" spans="2:230" x14ac:dyDescent="0.2">
      <c r="B27" s="306">
        <v>21</v>
      </c>
      <c r="C27" s="307">
        <f t="shared" si="0"/>
        <v>301810</v>
      </c>
      <c r="D27" s="307">
        <f t="shared" si="1"/>
        <v>300230</v>
      </c>
      <c r="E27" s="307">
        <f>IF('2.職務給賃金表'!$C36="","",'2.職務給賃金表'!$C36)</f>
        <v>298650</v>
      </c>
      <c r="F27" s="307">
        <f t="shared" si="2"/>
        <v>297070</v>
      </c>
      <c r="G27" s="307">
        <f t="shared" si="3"/>
        <v>295490</v>
      </c>
      <c r="H27" s="308">
        <f t="shared" si="4"/>
        <v>3150</v>
      </c>
      <c r="I27" s="309">
        <f t="shared" si="5"/>
        <v>1580</v>
      </c>
      <c r="J27" s="306">
        <v>21</v>
      </c>
      <c r="K27" s="307">
        <f t="shared" si="6"/>
        <v>312710</v>
      </c>
      <c r="L27" s="307">
        <f t="shared" si="7"/>
        <v>311130</v>
      </c>
      <c r="M27" s="307">
        <f>IF('2.職務給賃金表'!$D36="","",'2.職務給賃金表'!$D36)</f>
        <v>309550</v>
      </c>
      <c r="N27" s="307">
        <f t="shared" si="8"/>
        <v>307970</v>
      </c>
      <c r="O27" s="307">
        <f t="shared" si="9"/>
        <v>306390</v>
      </c>
      <c r="P27" s="308">
        <f t="shared" si="10"/>
        <v>3150</v>
      </c>
      <c r="Q27" s="309">
        <f t="shared" si="11"/>
        <v>1580</v>
      </c>
      <c r="R27" s="306">
        <v>21</v>
      </c>
      <c r="S27" s="307">
        <f t="shared" si="12"/>
        <v>323610</v>
      </c>
      <c r="T27" s="307">
        <f t="shared" si="13"/>
        <v>322030</v>
      </c>
      <c r="U27" s="307">
        <f>IF('2.職務給賃金表'!$E36="","",'2.職務給賃金表'!$E36)</f>
        <v>320450</v>
      </c>
      <c r="V27" s="307">
        <f t="shared" si="14"/>
        <v>318870</v>
      </c>
      <c r="W27" s="307">
        <f t="shared" si="15"/>
        <v>317290</v>
      </c>
      <c r="X27" s="308">
        <f t="shared" si="16"/>
        <v>3150</v>
      </c>
      <c r="Y27" s="309">
        <f t="shared" si="17"/>
        <v>1580</v>
      </c>
      <c r="Z27" s="306">
        <v>21</v>
      </c>
      <c r="AA27" s="307">
        <f t="shared" si="18"/>
        <v>334510</v>
      </c>
      <c r="AB27" s="307">
        <f t="shared" si="19"/>
        <v>332930</v>
      </c>
      <c r="AC27" s="307">
        <f>IF('2.職務給賃金表'!$F36="","",'2.職務給賃金表'!$F36)</f>
        <v>331350</v>
      </c>
      <c r="AD27" s="307">
        <f t="shared" si="20"/>
        <v>329770</v>
      </c>
      <c r="AE27" s="307">
        <f t="shared" si="21"/>
        <v>328190</v>
      </c>
      <c r="AF27" s="308">
        <f t="shared" si="22"/>
        <v>3150</v>
      </c>
      <c r="AG27" s="309">
        <f t="shared" si="23"/>
        <v>1580</v>
      </c>
      <c r="AI27" s="306">
        <v>21</v>
      </c>
      <c r="AJ27" s="307">
        <f t="shared" si="24"/>
        <v>326500</v>
      </c>
      <c r="AK27" s="307">
        <f t="shared" si="25"/>
        <v>324300</v>
      </c>
      <c r="AL27" s="307">
        <f>IF('2.職務給賃金表'!$G36="","",'2.職務給賃金表'!$G36)</f>
        <v>322100</v>
      </c>
      <c r="AM27" s="307">
        <f t="shared" si="26"/>
        <v>319900</v>
      </c>
      <c r="AN27" s="307">
        <f t="shared" si="27"/>
        <v>317700</v>
      </c>
      <c r="AO27" s="308">
        <f t="shared" si="28"/>
        <v>4400</v>
      </c>
      <c r="AP27" s="309">
        <f t="shared" si="29"/>
        <v>2200</v>
      </c>
      <c r="AQ27" s="306">
        <v>21</v>
      </c>
      <c r="AR27" s="307">
        <f t="shared" si="30"/>
        <v>334400</v>
      </c>
      <c r="AS27" s="307">
        <f t="shared" si="31"/>
        <v>332200</v>
      </c>
      <c r="AT27" s="307">
        <f>IF('2.職務給賃金表'!$H36="","",'2.職務給賃金表'!$H36)</f>
        <v>330000</v>
      </c>
      <c r="AU27" s="307">
        <f t="shared" si="32"/>
        <v>327800</v>
      </c>
      <c r="AV27" s="307">
        <f t="shared" si="33"/>
        <v>325600</v>
      </c>
      <c r="AW27" s="308">
        <f t="shared" si="34"/>
        <v>4400</v>
      </c>
      <c r="AX27" s="309">
        <f t="shared" si="35"/>
        <v>2200</v>
      </c>
      <c r="AY27" s="306">
        <v>21</v>
      </c>
      <c r="AZ27" s="307">
        <f t="shared" si="36"/>
        <v>342300</v>
      </c>
      <c r="BA27" s="307">
        <f t="shared" si="37"/>
        <v>340100</v>
      </c>
      <c r="BB27" s="307">
        <f>IF('2.職務給賃金表'!$I36="","",'2.職務給賃金表'!$I36)</f>
        <v>337900</v>
      </c>
      <c r="BC27" s="307">
        <f t="shared" si="38"/>
        <v>335700</v>
      </c>
      <c r="BD27" s="307">
        <f t="shared" si="39"/>
        <v>333500</v>
      </c>
      <c r="BE27" s="308">
        <f t="shared" si="40"/>
        <v>4400</v>
      </c>
      <c r="BF27" s="309">
        <f t="shared" si="41"/>
        <v>2200</v>
      </c>
      <c r="BG27" s="306">
        <v>21</v>
      </c>
      <c r="BH27" s="307">
        <f t="shared" si="42"/>
        <v>350200</v>
      </c>
      <c r="BI27" s="307">
        <f t="shared" si="43"/>
        <v>348000</v>
      </c>
      <c r="BJ27" s="307">
        <f>IF('2.職務給賃金表'!$J36="","",'2.職務給賃金表'!$J36)</f>
        <v>345800</v>
      </c>
      <c r="BK27" s="307">
        <f t="shared" si="44"/>
        <v>343600</v>
      </c>
      <c r="BL27" s="307">
        <f t="shared" si="45"/>
        <v>341400</v>
      </c>
      <c r="BM27" s="308">
        <f t="shared" si="46"/>
        <v>4400</v>
      </c>
      <c r="BN27" s="309">
        <f t="shared" si="47"/>
        <v>2200</v>
      </c>
      <c r="BP27" s="306">
        <v>21</v>
      </c>
      <c r="BQ27" s="307">
        <f t="shared" si="48"/>
        <v>363500</v>
      </c>
      <c r="BR27" s="307">
        <f t="shared" si="49"/>
        <v>361250</v>
      </c>
      <c r="BS27" s="307">
        <f>IF('2.職務給賃金表'!$K36="","",'2.職務給賃金表'!$K36)</f>
        <v>359000</v>
      </c>
      <c r="BT27" s="307">
        <f t="shared" si="50"/>
        <v>356750</v>
      </c>
      <c r="BU27" s="307">
        <f t="shared" si="51"/>
        <v>354500</v>
      </c>
      <c r="BV27" s="308">
        <f t="shared" si="52"/>
        <v>4500</v>
      </c>
      <c r="BW27" s="309">
        <f t="shared" si="53"/>
        <v>2250</v>
      </c>
      <c r="BX27" s="306">
        <v>21</v>
      </c>
      <c r="BY27" s="307">
        <f t="shared" si="54"/>
        <v>371600</v>
      </c>
      <c r="BZ27" s="307">
        <f t="shared" si="55"/>
        <v>369350</v>
      </c>
      <c r="CA27" s="307">
        <f>IF('2.職務給賃金表'!$L36="","",'2.職務給賃金表'!$L36)</f>
        <v>367100</v>
      </c>
      <c r="CB27" s="307">
        <f t="shared" si="56"/>
        <v>364850</v>
      </c>
      <c r="CC27" s="307">
        <f t="shared" si="57"/>
        <v>362600</v>
      </c>
      <c r="CD27" s="308">
        <f t="shared" si="58"/>
        <v>4500</v>
      </c>
      <c r="CE27" s="309">
        <f t="shared" si="59"/>
        <v>2250</v>
      </c>
      <c r="CF27" s="306">
        <v>21</v>
      </c>
      <c r="CG27" s="307">
        <f t="shared" si="60"/>
        <v>379700</v>
      </c>
      <c r="CH27" s="307">
        <f t="shared" si="61"/>
        <v>377450</v>
      </c>
      <c r="CI27" s="307">
        <f>IF('2.職務給賃金表'!$M36="","",'2.職務給賃金表'!$M36)</f>
        <v>375200</v>
      </c>
      <c r="CJ27" s="307">
        <f t="shared" si="62"/>
        <v>372950</v>
      </c>
      <c r="CK27" s="307">
        <f t="shared" si="63"/>
        <v>370700</v>
      </c>
      <c r="CL27" s="308">
        <f t="shared" si="64"/>
        <v>4500</v>
      </c>
      <c r="CM27" s="309">
        <f t="shared" si="65"/>
        <v>2250</v>
      </c>
      <c r="CN27" s="306">
        <v>21</v>
      </c>
      <c r="CO27" s="307">
        <f t="shared" si="66"/>
        <v>387800</v>
      </c>
      <c r="CP27" s="307">
        <f t="shared" si="67"/>
        <v>385550</v>
      </c>
      <c r="CQ27" s="307">
        <f>IF('2.職務給賃金表'!$N36="","",'2.職務給賃金表'!$N36)</f>
        <v>383300</v>
      </c>
      <c r="CR27" s="307">
        <f t="shared" si="68"/>
        <v>381050</v>
      </c>
      <c r="CS27" s="307">
        <f t="shared" si="69"/>
        <v>378800</v>
      </c>
      <c r="CT27" s="308">
        <f t="shared" si="70"/>
        <v>4500</v>
      </c>
      <c r="CU27" s="309">
        <f t="shared" si="71"/>
        <v>2250</v>
      </c>
      <c r="CV27" s="306">
        <v>21</v>
      </c>
      <c r="CW27" s="307" t="str">
        <f t="shared" si="72"/>
        <v/>
      </c>
      <c r="CX27" s="307" t="str">
        <f t="shared" si="73"/>
        <v/>
      </c>
      <c r="CY27" s="307" t="str">
        <f>IF('2.職務給賃金表'!$O36="","",'2.職務給賃金表'!$O36)</f>
        <v/>
      </c>
      <c r="CZ27" s="307" t="str">
        <f t="shared" si="74"/>
        <v/>
      </c>
      <c r="DA27" s="307" t="str">
        <f t="shared" si="75"/>
        <v/>
      </c>
      <c r="DB27" s="308" t="str">
        <f t="shared" si="76"/>
        <v/>
      </c>
      <c r="DC27" s="309" t="str">
        <f t="shared" si="77"/>
        <v/>
      </c>
      <c r="DE27" s="306">
        <v>21</v>
      </c>
      <c r="DF27" s="307">
        <f t="shared" si="78"/>
        <v>424700</v>
      </c>
      <c r="DG27" s="307">
        <f t="shared" si="79"/>
        <v>421850</v>
      </c>
      <c r="DH27" s="307">
        <f>IF('2.職務給賃金表'!$P36="","",'2.職務給賃金表'!$P36)</f>
        <v>419000</v>
      </c>
      <c r="DI27" s="307">
        <f t="shared" si="80"/>
        <v>416150</v>
      </c>
      <c r="DJ27" s="307">
        <f t="shared" si="81"/>
        <v>413300</v>
      </c>
      <c r="DK27" s="308">
        <f t="shared" si="82"/>
        <v>5700</v>
      </c>
      <c r="DL27" s="309">
        <f t="shared" si="83"/>
        <v>2850</v>
      </c>
      <c r="DM27" s="306">
        <v>21</v>
      </c>
      <c r="DN27" s="307">
        <f t="shared" si="84"/>
        <v>440900</v>
      </c>
      <c r="DO27" s="307">
        <f t="shared" si="85"/>
        <v>438050</v>
      </c>
      <c r="DP27" s="307">
        <f>IF('2.職務給賃金表'!$Q36="","",'2.職務給賃金表'!$Q36)</f>
        <v>435200</v>
      </c>
      <c r="DQ27" s="307">
        <f t="shared" si="86"/>
        <v>432350</v>
      </c>
      <c r="DR27" s="307">
        <f t="shared" si="87"/>
        <v>429500</v>
      </c>
      <c r="DS27" s="308">
        <f t="shared" si="88"/>
        <v>5700</v>
      </c>
      <c r="DT27" s="309">
        <f t="shared" si="89"/>
        <v>2850</v>
      </c>
      <c r="DU27" s="306">
        <v>21</v>
      </c>
      <c r="DV27" s="307">
        <f t="shared" si="90"/>
        <v>457100</v>
      </c>
      <c r="DW27" s="307">
        <f t="shared" si="91"/>
        <v>454250</v>
      </c>
      <c r="DX27" s="307">
        <f>IF('2.職務給賃金表'!$R36="","",'2.職務給賃金表'!$R36)</f>
        <v>451400</v>
      </c>
      <c r="DY27" s="307">
        <f t="shared" si="92"/>
        <v>448550</v>
      </c>
      <c r="DZ27" s="307">
        <f t="shared" si="93"/>
        <v>445700</v>
      </c>
      <c r="EA27" s="308">
        <f t="shared" si="94"/>
        <v>5700</v>
      </c>
      <c r="EB27" s="309">
        <f t="shared" si="95"/>
        <v>2850</v>
      </c>
      <c r="EC27" s="306">
        <v>21</v>
      </c>
      <c r="ED27" s="307">
        <f t="shared" si="96"/>
        <v>473300</v>
      </c>
      <c r="EE27" s="307">
        <f t="shared" si="97"/>
        <v>470450</v>
      </c>
      <c r="EF27" s="307">
        <f>IF('2.職務給賃金表'!$S36="","",'2.職務給賃金表'!$S36)</f>
        <v>467600</v>
      </c>
      <c r="EG27" s="307">
        <f t="shared" si="98"/>
        <v>464750</v>
      </c>
      <c r="EH27" s="307">
        <f t="shared" si="99"/>
        <v>461900</v>
      </c>
      <c r="EI27" s="308">
        <f t="shared" si="100"/>
        <v>5700</v>
      </c>
      <c r="EJ27" s="309">
        <f t="shared" si="101"/>
        <v>2850</v>
      </c>
      <c r="EK27" s="306">
        <v>21</v>
      </c>
      <c r="EL27" s="307" t="str">
        <f t="shared" si="102"/>
        <v/>
      </c>
      <c r="EM27" s="307" t="str">
        <f t="shared" si="103"/>
        <v/>
      </c>
      <c r="EN27" s="307" t="str">
        <f>IF('2.職務給賃金表'!$T36="","",'2.職務給賃金表'!$T36)</f>
        <v/>
      </c>
      <c r="EO27" s="307" t="str">
        <f t="shared" si="104"/>
        <v/>
      </c>
      <c r="EP27" s="307" t="str">
        <f t="shared" si="105"/>
        <v/>
      </c>
      <c r="EQ27" s="308" t="str">
        <f t="shared" si="106"/>
        <v/>
      </c>
      <c r="ER27" s="309" t="str">
        <f t="shared" si="107"/>
        <v/>
      </c>
      <c r="ET27" s="306">
        <v>21</v>
      </c>
      <c r="EU27" s="307" t="str">
        <f t="shared" si="108"/>
        <v/>
      </c>
      <c r="EV27" s="307" t="str">
        <f t="shared" si="109"/>
        <v/>
      </c>
      <c r="EW27" s="307" t="str">
        <f>IF('2.職務給賃金表'!$U36="","",'2.職務給賃金表'!$U36)</f>
        <v/>
      </c>
      <c r="EX27" s="307" t="str">
        <f t="shared" si="110"/>
        <v/>
      </c>
      <c r="EY27" s="307" t="str">
        <f t="shared" si="111"/>
        <v/>
      </c>
      <c r="EZ27" s="308" t="str">
        <f t="shared" si="112"/>
        <v/>
      </c>
      <c r="FA27" s="309" t="str">
        <f t="shared" si="113"/>
        <v/>
      </c>
      <c r="FB27" s="306">
        <v>21</v>
      </c>
      <c r="FC27" s="307" t="str">
        <f t="shared" si="114"/>
        <v/>
      </c>
      <c r="FD27" s="307" t="str">
        <f t="shared" si="115"/>
        <v/>
      </c>
      <c r="FE27" s="307" t="str">
        <f>IF('2.職務給賃金表'!$V36="","",'2.職務給賃金表'!$V36)</f>
        <v/>
      </c>
      <c r="FF27" s="307" t="str">
        <f t="shared" si="116"/>
        <v/>
      </c>
      <c r="FG27" s="307" t="str">
        <f t="shared" si="117"/>
        <v/>
      </c>
      <c r="FH27" s="308" t="str">
        <f t="shared" si="118"/>
        <v/>
      </c>
      <c r="FI27" s="309" t="str">
        <f t="shared" si="119"/>
        <v/>
      </c>
      <c r="FJ27" s="306">
        <v>21</v>
      </c>
      <c r="FK27" s="307" t="str">
        <f t="shared" si="120"/>
        <v/>
      </c>
      <c r="FL27" s="307" t="str">
        <f t="shared" si="121"/>
        <v/>
      </c>
      <c r="FM27" s="307" t="str">
        <f>IF('2.職務給賃金表'!$W36="","",'2.職務給賃金表'!$W36)</f>
        <v/>
      </c>
      <c r="FN27" s="307" t="str">
        <f t="shared" si="122"/>
        <v/>
      </c>
      <c r="FO27" s="307" t="str">
        <f t="shared" si="123"/>
        <v/>
      </c>
      <c r="FP27" s="308" t="str">
        <f t="shared" si="124"/>
        <v/>
      </c>
      <c r="FQ27" s="309" t="str">
        <f t="shared" si="125"/>
        <v/>
      </c>
      <c r="FR27" s="306">
        <v>21</v>
      </c>
      <c r="FS27" s="307" t="str">
        <f t="shared" si="126"/>
        <v/>
      </c>
      <c r="FT27" s="307" t="str">
        <f t="shared" si="127"/>
        <v/>
      </c>
      <c r="FU27" s="307" t="str">
        <f>IF('2.職務給賃金表'!$X36="","",'2.職務給賃金表'!$X36)</f>
        <v/>
      </c>
      <c r="FV27" s="307" t="str">
        <f t="shared" si="128"/>
        <v/>
      </c>
      <c r="FW27" s="307" t="str">
        <f t="shared" si="129"/>
        <v/>
      </c>
      <c r="FX27" s="308" t="str">
        <f t="shared" si="130"/>
        <v/>
      </c>
      <c r="FY27" s="309" t="str">
        <f t="shared" si="131"/>
        <v/>
      </c>
      <c r="FZ27" s="306">
        <v>21</v>
      </c>
      <c r="GA27" s="307" t="str">
        <f t="shared" si="132"/>
        <v/>
      </c>
      <c r="GB27" s="307" t="str">
        <f t="shared" si="133"/>
        <v/>
      </c>
      <c r="GC27" s="307" t="str">
        <f>IF('2.職務給賃金表'!$Y36="","",'2.職務給賃金表'!$Y36)</f>
        <v/>
      </c>
      <c r="GD27" s="307" t="str">
        <f t="shared" si="134"/>
        <v/>
      </c>
      <c r="GE27" s="307" t="str">
        <f t="shared" si="135"/>
        <v/>
      </c>
      <c r="GF27" s="308" t="str">
        <f t="shared" si="136"/>
        <v/>
      </c>
      <c r="GG27" s="309" t="str">
        <f t="shared" si="137"/>
        <v/>
      </c>
      <c r="GI27" s="306">
        <v>21</v>
      </c>
      <c r="GJ27" s="307" t="str">
        <f t="shared" si="138"/>
        <v/>
      </c>
      <c r="GK27" s="307" t="str">
        <f t="shared" si="139"/>
        <v/>
      </c>
      <c r="GL27" s="307" t="str">
        <f>IF('2.職務給賃金表'!$Z36="","",'2.職務給賃金表'!$Z36)</f>
        <v/>
      </c>
      <c r="GM27" s="307" t="str">
        <f t="shared" si="140"/>
        <v/>
      </c>
      <c r="GN27" s="307" t="str">
        <f t="shared" si="141"/>
        <v/>
      </c>
      <c r="GO27" s="308" t="str">
        <f t="shared" si="142"/>
        <v/>
      </c>
      <c r="GP27" s="309" t="str">
        <f t="shared" si="143"/>
        <v/>
      </c>
      <c r="GQ27" s="306">
        <v>21</v>
      </c>
      <c r="GR27" s="307" t="str">
        <f t="shared" si="144"/>
        <v/>
      </c>
      <c r="GS27" s="307" t="str">
        <f t="shared" si="145"/>
        <v/>
      </c>
      <c r="GT27" s="307" t="str">
        <f>IF('2.職務給賃金表'!$AA36="","",'2.職務給賃金表'!$AA36)</f>
        <v/>
      </c>
      <c r="GU27" s="307" t="str">
        <f t="shared" si="146"/>
        <v/>
      </c>
      <c r="GV27" s="307" t="str">
        <f t="shared" si="147"/>
        <v/>
      </c>
      <c r="GW27" s="308" t="str">
        <f t="shared" si="148"/>
        <v/>
      </c>
      <c r="GX27" s="309" t="str">
        <f t="shared" si="149"/>
        <v/>
      </c>
      <c r="GY27" s="306">
        <v>21</v>
      </c>
      <c r="GZ27" s="307" t="str">
        <f t="shared" si="150"/>
        <v/>
      </c>
      <c r="HA27" s="307" t="str">
        <f t="shared" si="151"/>
        <v/>
      </c>
      <c r="HB27" s="307" t="str">
        <f>IF('2.職務給賃金表'!$AB36="","",'2.職務給賃金表'!$AB36)</f>
        <v/>
      </c>
      <c r="HC27" s="307" t="str">
        <f t="shared" si="152"/>
        <v/>
      </c>
      <c r="HD27" s="307" t="str">
        <f t="shared" si="153"/>
        <v/>
      </c>
      <c r="HE27" s="308" t="str">
        <f t="shared" si="154"/>
        <v/>
      </c>
      <c r="HF27" s="309" t="str">
        <f t="shared" si="155"/>
        <v/>
      </c>
      <c r="HG27" s="306">
        <v>21</v>
      </c>
      <c r="HH27" s="307" t="str">
        <f t="shared" si="156"/>
        <v/>
      </c>
      <c r="HI27" s="307" t="str">
        <f t="shared" si="157"/>
        <v/>
      </c>
      <c r="HJ27" s="307" t="str">
        <f>IF('2.職務給賃金表'!$AC36="","",'2.職務給賃金表'!$AC36)</f>
        <v/>
      </c>
      <c r="HK27" s="307" t="str">
        <f t="shared" si="158"/>
        <v/>
      </c>
      <c r="HL27" s="307" t="str">
        <f t="shared" si="159"/>
        <v/>
      </c>
      <c r="HM27" s="308" t="str">
        <f t="shared" si="160"/>
        <v/>
      </c>
      <c r="HN27" s="309" t="str">
        <f t="shared" si="161"/>
        <v/>
      </c>
      <c r="HO27" s="306">
        <v>21</v>
      </c>
      <c r="HP27" s="307" t="str">
        <f t="shared" si="162"/>
        <v/>
      </c>
      <c r="HQ27" s="307" t="str">
        <f t="shared" si="163"/>
        <v/>
      </c>
      <c r="HR27" s="307" t="str">
        <f>IF('2.職務給賃金表'!$AD36="","",'2.職務給賃金表'!$AD36)</f>
        <v/>
      </c>
      <c r="HS27" s="307" t="str">
        <f t="shared" si="164"/>
        <v/>
      </c>
      <c r="HT27" s="307" t="str">
        <f t="shared" si="165"/>
        <v/>
      </c>
      <c r="HU27" s="308" t="str">
        <f t="shared" si="166"/>
        <v/>
      </c>
      <c r="HV27" s="309" t="str">
        <f t="shared" si="167"/>
        <v/>
      </c>
    </row>
    <row r="28" spans="2:230" x14ac:dyDescent="0.2">
      <c r="B28" s="306">
        <v>22</v>
      </c>
      <c r="C28" s="307">
        <f t="shared" si="0"/>
        <v>304960</v>
      </c>
      <c r="D28" s="307">
        <f t="shared" si="1"/>
        <v>303380</v>
      </c>
      <c r="E28" s="307">
        <f>IF('2.職務給賃金表'!$C37="","",'2.職務給賃金表'!$C37)</f>
        <v>301800</v>
      </c>
      <c r="F28" s="307">
        <f t="shared" si="2"/>
        <v>300220</v>
      </c>
      <c r="G28" s="307">
        <f t="shared" si="3"/>
        <v>298640</v>
      </c>
      <c r="H28" s="308">
        <f t="shared" si="4"/>
        <v>3150</v>
      </c>
      <c r="I28" s="309">
        <f t="shared" si="5"/>
        <v>1580</v>
      </c>
      <c r="J28" s="306">
        <v>22</v>
      </c>
      <c r="K28" s="307">
        <f t="shared" si="6"/>
        <v>315860</v>
      </c>
      <c r="L28" s="307">
        <f t="shared" si="7"/>
        <v>314280</v>
      </c>
      <c r="M28" s="307">
        <f>IF('2.職務給賃金表'!$D37="","",'2.職務給賃金表'!$D37)</f>
        <v>312700</v>
      </c>
      <c r="N28" s="307">
        <f t="shared" si="8"/>
        <v>311120</v>
      </c>
      <c r="O28" s="307">
        <f t="shared" si="9"/>
        <v>309540</v>
      </c>
      <c r="P28" s="308">
        <f t="shared" si="10"/>
        <v>3150</v>
      </c>
      <c r="Q28" s="309">
        <f t="shared" si="11"/>
        <v>1580</v>
      </c>
      <c r="R28" s="306">
        <v>22</v>
      </c>
      <c r="S28" s="307">
        <f t="shared" si="12"/>
        <v>326760</v>
      </c>
      <c r="T28" s="307">
        <f t="shared" si="13"/>
        <v>325180</v>
      </c>
      <c r="U28" s="307">
        <f>IF('2.職務給賃金表'!$E37="","",'2.職務給賃金表'!$E37)</f>
        <v>323600</v>
      </c>
      <c r="V28" s="307">
        <f t="shared" si="14"/>
        <v>322020</v>
      </c>
      <c r="W28" s="307">
        <f t="shared" si="15"/>
        <v>320440</v>
      </c>
      <c r="X28" s="308">
        <f t="shared" si="16"/>
        <v>3150</v>
      </c>
      <c r="Y28" s="309">
        <f t="shared" si="17"/>
        <v>1580</v>
      </c>
      <c r="Z28" s="306">
        <v>22</v>
      </c>
      <c r="AA28" s="307">
        <f t="shared" si="18"/>
        <v>337660</v>
      </c>
      <c r="AB28" s="307">
        <f t="shared" si="19"/>
        <v>336080</v>
      </c>
      <c r="AC28" s="307">
        <f>IF('2.職務給賃金表'!$F37="","",'2.職務給賃金表'!$F37)</f>
        <v>334500</v>
      </c>
      <c r="AD28" s="307">
        <f t="shared" si="20"/>
        <v>332920</v>
      </c>
      <c r="AE28" s="307">
        <f t="shared" si="21"/>
        <v>331340</v>
      </c>
      <c r="AF28" s="308">
        <f t="shared" si="22"/>
        <v>3150</v>
      </c>
      <c r="AG28" s="309">
        <f t="shared" si="23"/>
        <v>1580</v>
      </c>
      <c r="AI28" s="306">
        <v>22</v>
      </c>
      <c r="AJ28" s="307">
        <f t="shared" si="24"/>
        <v>326500</v>
      </c>
      <c r="AK28" s="307">
        <f t="shared" si="25"/>
        <v>325400</v>
      </c>
      <c r="AL28" s="307">
        <f>IF('2.職務給賃金表'!$G37="","",'2.職務給賃金表'!$G37)</f>
        <v>324300</v>
      </c>
      <c r="AM28" s="307">
        <f t="shared" si="26"/>
        <v>323200</v>
      </c>
      <c r="AN28" s="307">
        <f t="shared" si="27"/>
        <v>322100</v>
      </c>
      <c r="AO28" s="308">
        <f t="shared" si="28"/>
        <v>2200</v>
      </c>
      <c r="AP28" s="309">
        <f t="shared" si="29"/>
        <v>1100</v>
      </c>
      <c r="AQ28" s="306">
        <v>22</v>
      </c>
      <c r="AR28" s="307">
        <f t="shared" si="30"/>
        <v>334400</v>
      </c>
      <c r="AS28" s="307">
        <f t="shared" si="31"/>
        <v>333300</v>
      </c>
      <c r="AT28" s="307">
        <f>IF('2.職務給賃金表'!$H37="","",'2.職務給賃金表'!$H37)</f>
        <v>332200</v>
      </c>
      <c r="AU28" s="307">
        <f t="shared" si="32"/>
        <v>331100</v>
      </c>
      <c r="AV28" s="307">
        <f t="shared" si="33"/>
        <v>330000</v>
      </c>
      <c r="AW28" s="308">
        <f t="shared" si="34"/>
        <v>2200</v>
      </c>
      <c r="AX28" s="309">
        <f t="shared" si="35"/>
        <v>1100</v>
      </c>
      <c r="AY28" s="306">
        <v>22</v>
      </c>
      <c r="AZ28" s="307">
        <f t="shared" si="36"/>
        <v>342300</v>
      </c>
      <c r="BA28" s="307">
        <f t="shared" si="37"/>
        <v>341200</v>
      </c>
      <c r="BB28" s="307">
        <f>IF('2.職務給賃金表'!$I37="","",'2.職務給賃金表'!$I37)</f>
        <v>340100</v>
      </c>
      <c r="BC28" s="307">
        <f t="shared" si="38"/>
        <v>339000</v>
      </c>
      <c r="BD28" s="307">
        <f t="shared" si="39"/>
        <v>337900</v>
      </c>
      <c r="BE28" s="308">
        <f t="shared" si="40"/>
        <v>2200</v>
      </c>
      <c r="BF28" s="309">
        <f t="shared" si="41"/>
        <v>1100</v>
      </c>
      <c r="BG28" s="306">
        <v>22</v>
      </c>
      <c r="BH28" s="307">
        <f t="shared" si="42"/>
        <v>350200</v>
      </c>
      <c r="BI28" s="307">
        <f t="shared" si="43"/>
        <v>349100</v>
      </c>
      <c r="BJ28" s="307">
        <f>IF('2.職務給賃金表'!$J37="","",'2.職務給賃金表'!$J37)</f>
        <v>348000</v>
      </c>
      <c r="BK28" s="307">
        <f t="shared" si="44"/>
        <v>346900</v>
      </c>
      <c r="BL28" s="307">
        <f t="shared" si="45"/>
        <v>345800</v>
      </c>
      <c r="BM28" s="308">
        <f t="shared" si="46"/>
        <v>2200</v>
      </c>
      <c r="BN28" s="309">
        <f t="shared" si="47"/>
        <v>1100</v>
      </c>
      <c r="BP28" s="306">
        <v>22</v>
      </c>
      <c r="BQ28" s="307">
        <f t="shared" si="48"/>
        <v>363510</v>
      </c>
      <c r="BR28" s="307">
        <f t="shared" si="49"/>
        <v>362380</v>
      </c>
      <c r="BS28" s="307">
        <f>IF('2.職務給賃金表'!$K37="","",'2.職務給賃金表'!$K37)</f>
        <v>361250</v>
      </c>
      <c r="BT28" s="307">
        <f t="shared" si="50"/>
        <v>360120</v>
      </c>
      <c r="BU28" s="307">
        <f t="shared" si="51"/>
        <v>358990</v>
      </c>
      <c r="BV28" s="308">
        <f t="shared" si="52"/>
        <v>2250</v>
      </c>
      <c r="BW28" s="309">
        <f t="shared" si="53"/>
        <v>1130</v>
      </c>
      <c r="BX28" s="306">
        <v>22</v>
      </c>
      <c r="BY28" s="307">
        <f t="shared" si="54"/>
        <v>371610</v>
      </c>
      <c r="BZ28" s="307">
        <f t="shared" si="55"/>
        <v>370480</v>
      </c>
      <c r="CA28" s="307">
        <f>IF('2.職務給賃金表'!$L37="","",'2.職務給賃金表'!$L37)</f>
        <v>369350</v>
      </c>
      <c r="CB28" s="307">
        <f t="shared" si="56"/>
        <v>368220</v>
      </c>
      <c r="CC28" s="307">
        <f t="shared" si="57"/>
        <v>367090</v>
      </c>
      <c r="CD28" s="308">
        <f t="shared" si="58"/>
        <v>2250</v>
      </c>
      <c r="CE28" s="309">
        <f t="shared" si="59"/>
        <v>1130</v>
      </c>
      <c r="CF28" s="306">
        <v>22</v>
      </c>
      <c r="CG28" s="307">
        <f t="shared" si="60"/>
        <v>379710</v>
      </c>
      <c r="CH28" s="307">
        <f t="shared" si="61"/>
        <v>378580</v>
      </c>
      <c r="CI28" s="307">
        <f>IF('2.職務給賃金表'!$M37="","",'2.職務給賃金表'!$M37)</f>
        <v>377450</v>
      </c>
      <c r="CJ28" s="307">
        <f t="shared" si="62"/>
        <v>376320</v>
      </c>
      <c r="CK28" s="307">
        <f t="shared" si="63"/>
        <v>375190</v>
      </c>
      <c r="CL28" s="308">
        <f t="shared" si="64"/>
        <v>2250</v>
      </c>
      <c r="CM28" s="309">
        <f t="shared" si="65"/>
        <v>1130</v>
      </c>
      <c r="CN28" s="306">
        <v>22</v>
      </c>
      <c r="CO28" s="307">
        <f t="shared" si="66"/>
        <v>387810</v>
      </c>
      <c r="CP28" s="307">
        <f t="shared" si="67"/>
        <v>386680</v>
      </c>
      <c r="CQ28" s="307">
        <f>IF('2.職務給賃金表'!$N37="","",'2.職務給賃金表'!$N37)</f>
        <v>385550</v>
      </c>
      <c r="CR28" s="307">
        <f t="shared" si="68"/>
        <v>384420</v>
      </c>
      <c r="CS28" s="307">
        <f t="shared" si="69"/>
        <v>383290</v>
      </c>
      <c r="CT28" s="308">
        <f t="shared" si="70"/>
        <v>2250</v>
      </c>
      <c r="CU28" s="309">
        <f t="shared" si="71"/>
        <v>1130</v>
      </c>
      <c r="CV28" s="306">
        <v>22</v>
      </c>
      <c r="CW28" s="307" t="str">
        <f t="shared" si="72"/>
        <v/>
      </c>
      <c r="CX28" s="307" t="str">
        <f t="shared" si="73"/>
        <v/>
      </c>
      <c r="CY28" s="307" t="str">
        <f>IF('2.職務給賃金表'!$O37="","",'2.職務給賃金表'!$O37)</f>
        <v/>
      </c>
      <c r="CZ28" s="307" t="str">
        <f t="shared" si="74"/>
        <v/>
      </c>
      <c r="DA28" s="307" t="str">
        <f t="shared" si="75"/>
        <v/>
      </c>
      <c r="DB28" s="308" t="str">
        <f t="shared" si="76"/>
        <v/>
      </c>
      <c r="DC28" s="309" t="str">
        <f t="shared" si="77"/>
        <v/>
      </c>
      <c r="DE28" s="306">
        <v>22</v>
      </c>
      <c r="DF28" s="307">
        <f t="shared" si="78"/>
        <v>424710</v>
      </c>
      <c r="DG28" s="307">
        <f t="shared" si="79"/>
        <v>423280</v>
      </c>
      <c r="DH28" s="307">
        <f>IF('2.職務給賃金表'!$P37="","",'2.職務給賃金表'!$P37)</f>
        <v>421850</v>
      </c>
      <c r="DI28" s="307">
        <f t="shared" si="80"/>
        <v>420420</v>
      </c>
      <c r="DJ28" s="307">
        <f t="shared" si="81"/>
        <v>418990</v>
      </c>
      <c r="DK28" s="308">
        <f t="shared" si="82"/>
        <v>2850</v>
      </c>
      <c r="DL28" s="309">
        <f t="shared" si="83"/>
        <v>1430</v>
      </c>
      <c r="DM28" s="306">
        <v>22</v>
      </c>
      <c r="DN28" s="307">
        <f t="shared" si="84"/>
        <v>440910</v>
      </c>
      <c r="DO28" s="307">
        <f t="shared" si="85"/>
        <v>439480</v>
      </c>
      <c r="DP28" s="307">
        <f>IF('2.職務給賃金表'!$Q37="","",'2.職務給賃金表'!$Q37)</f>
        <v>438050</v>
      </c>
      <c r="DQ28" s="307">
        <f t="shared" si="86"/>
        <v>436620</v>
      </c>
      <c r="DR28" s="307">
        <f t="shared" si="87"/>
        <v>435190</v>
      </c>
      <c r="DS28" s="308">
        <f t="shared" si="88"/>
        <v>2850</v>
      </c>
      <c r="DT28" s="309">
        <f t="shared" si="89"/>
        <v>1430</v>
      </c>
      <c r="DU28" s="306">
        <v>22</v>
      </c>
      <c r="DV28" s="307">
        <f t="shared" si="90"/>
        <v>457110</v>
      </c>
      <c r="DW28" s="307">
        <f t="shared" si="91"/>
        <v>455680</v>
      </c>
      <c r="DX28" s="307">
        <f>IF('2.職務給賃金表'!$R37="","",'2.職務給賃金表'!$R37)</f>
        <v>454250</v>
      </c>
      <c r="DY28" s="307">
        <f t="shared" si="92"/>
        <v>452820</v>
      </c>
      <c r="DZ28" s="307">
        <f t="shared" si="93"/>
        <v>451390</v>
      </c>
      <c r="EA28" s="308">
        <f t="shared" si="94"/>
        <v>2850</v>
      </c>
      <c r="EB28" s="309">
        <f t="shared" si="95"/>
        <v>1430</v>
      </c>
      <c r="EC28" s="306">
        <v>22</v>
      </c>
      <c r="ED28" s="307" t="str">
        <f t="shared" si="96"/>
        <v/>
      </c>
      <c r="EE28" s="307" t="str">
        <f t="shared" si="97"/>
        <v/>
      </c>
      <c r="EF28" s="307" t="str">
        <f>IF('2.職務給賃金表'!$S37="","",'2.職務給賃金表'!$S37)</f>
        <v/>
      </c>
      <c r="EG28" s="307" t="str">
        <f t="shared" si="98"/>
        <v/>
      </c>
      <c r="EH28" s="307" t="str">
        <f t="shared" si="99"/>
        <v/>
      </c>
      <c r="EI28" s="308" t="str">
        <f t="shared" si="100"/>
        <v/>
      </c>
      <c r="EJ28" s="309" t="str">
        <f t="shared" si="101"/>
        <v/>
      </c>
      <c r="EK28" s="306">
        <v>22</v>
      </c>
      <c r="EL28" s="307" t="str">
        <f t="shared" si="102"/>
        <v/>
      </c>
      <c r="EM28" s="307" t="str">
        <f t="shared" si="103"/>
        <v/>
      </c>
      <c r="EN28" s="307" t="str">
        <f>IF('2.職務給賃金表'!$T37="","",'2.職務給賃金表'!$T37)</f>
        <v/>
      </c>
      <c r="EO28" s="307" t="str">
        <f t="shared" si="104"/>
        <v/>
      </c>
      <c r="EP28" s="307" t="str">
        <f t="shared" si="105"/>
        <v/>
      </c>
      <c r="EQ28" s="308" t="str">
        <f t="shared" si="106"/>
        <v/>
      </c>
      <c r="ER28" s="309" t="str">
        <f t="shared" si="107"/>
        <v/>
      </c>
      <c r="ET28" s="306">
        <v>22</v>
      </c>
      <c r="EU28" s="307" t="str">
        <f t="shared" si="108"/>
        <v/>
      </c>
      <c r="EV28" s="307" t="str">
        <f t="shared" si="109"/>
        <v/>
      </c>
      <c r="EW28" s="307" t="str">
        <f>IF('2.職務給賃金表'!$U37="","",'2.職務給賃金表'!$U37)</f>
        <v/>
      </c>
      <c r="EX28" s="307" t="str">
        <f t="shared" si="110"/>
        <v/>
      </c>
      <c r="EY28" s="307" t="str">
        <f t="shared" si="111"/>
        <v/>
      </c>
      <c r="EZ28" s="308" t="str">
        <f t="shared" si="112"/>
        <v/>
      </c>
      <c r="FA28" s="309" t="str">
        <f t="shared" si="113"/>
        <v/>
      </c>
      <c r="FB28" s="306">
        <v>22</v>
      </c>
      <c r="FC28" s="307" t="str">
        <f t="shared" si="114"/>
        <v/>
      </c>
      <c r="FD28" s="307" t="str">
        <f t="shared" si="115"/>
        <v/>
      </c>
      <c r="FE28" s="307" t="str">
        <f>IF('2.職務給賃金表'!$V37="","",'2.職務給賃金表'!$V37)</f>
        <v/>
      </c>
      <c r="FF28" s="307" t="str">
        <f t="shared" si="116"/>
        <v/>
      </c>
      <c r="FG28" s="307" t="str">
        <f t="shared" si="117"/>
        <v/>
      </c>
      <c r="FH28" s="308" t="str">
        <f t="shared" si="118"/>
        <v/>
      </c>
      <c r="FI28" s="309" t="str">
        <f t="shared" si="119"/>
        <v/>
      </c>
      <c r="FJ28" s="306">
        <v>22</v>
      </c>
      <c r="FK28" s="307" t="str">
        <f t="shared" si="120"/>
        <v/>
      </c>
      <c r="FL28" s="307" t="str">
        <f t="shared" si="121"/>
        <v/>
      </c>
      <c r="FM28" s="307" t="str">
        <f>IF('2.職務給賃金表'!$W37="","",'2.職務給賃金表'!$W37)</f>
        <v/>
      </c>
      <c r="FN28" s="307" t="str">
        <f t="shared" si="122"/>
        <v/>
      </c>
      <c r="FO28" s="307" t="str">
        <f t="shared" si="123"/>
        <v/>
      </c>
      <c r="FP28" s="308" t="str">
        <f t="shared" si="124"/>
        <v/>
      </c>
      <c r="FQ28" s="309" t="str">
        <f t="shared" si="125"/>
        <v/>
      </c>
      <c r="FR28" s="306">
        <v>22</v>
      </c>
      <c r="FS28" s="307" t="str">
        <f t="shared" si="126"/>
        <v/>
      </c>
      <c r="FT28" s="307" t="str">
        <f t="shared" si="127"/>
        <v/>
      </c>
      <c r="FU28" s="307" t="str">
        <f>IF('2.職務給賃金表'!$X37="","",'2.職務給賃金表'!$X37)</f>
        <v/>
      </c>
      <c r="FV28" s="307" t="str">
        <f t="shared" si="128"/>
        <v/>
      </c>
      <c r="FW28" s="307" t="str">
        <f t="shared" si="129"/>
        <v/>
      </c>
      <c r="FX28" s="308" t="str">
        <f t="shared" si="130"/>
        <v/>
      </c>
      <c r="FY28" s="309" t="str">
        <f t="shared" si="131"/>
        <v/>
      </c>
      <c r="FZ28" s="306">
        <v>22</v>
      </c>
      <c r="GA28" s="307" t="str">
        <f t="shared" si="132"/>
        <v/>
      </c>
      <c r="GB28" s="307" t="str">
        <f t="shared" si="133"/>
        <v/>
      </c>
      <c r="GC28" s="307" t="str">
        <f>IF('2.職務給賃金表'!$Y37="","",'2.職務給賃金表'!$Y37)</f>
        <v/>
      </c>
      <c r="GD28" s="307" t="str">
        <f t="shared" si="134"/>
        <v/>
      </c>
      <c r="GE28" s="307" t="str">
        <f t="shared" si="135"/>
        <v/>
      </c>
      <c r="GF28" s="308" t="str">
        <f t="shared" si="136"/>
        <v/>
      </c>
      <c r="GG28" s="309" t="str">
        <f t="shared" si="137"/>
        <v/>
      </c>
      <c r="GI28" s="306">
        <v>22</v>
      </c>
      <c r="GJ28" s="307" t="str">
        <f t="shared" si="138"/>
        <v/>
      </c>
      <c r="GK28" s="307" t="str">
        <f t="shared" si="139"/>
        <v/>
      </c>
      <c r="GL28" s="307" t="str">
        <f>IF('2.職務給賃金表'!$Z37="","",'2.職務給賃金表'!$Z37)</f>
        <v/>
      </c>
      <c r="GM28" s="307" t="str">
        <f t="shared" si="140"/>
        <v/>
      </c>
      <c r="GN28" s="307" t="str">
        <f t="shared" si="141"/>
        <v/>
      </c>
      <c r="GO28" s="308" t="str">
        <f t="shared" si="142"/>
        <v/>
      </c>
      <c r="GP28" s="309" t="str">
        <f t="shared" si="143"/>
        <v/>
      </c>
      <c r="GQ28" s="306">
        <v>22</v>
      </c>
      <c r="GR28" s="307" t="str">
        <f t="shared" si="144"/>
        <v/>
      </c>
      <c r="GS28" s="307" t="str">
        <f t="shared" si="145"/>
        <v/>
      </c>
      <c r="GT28" s="307" t="str">
        <f>IF('2.職務給賃金表'!$AA37="","",'2.職務給賃金表'!$AA37)</f>
        <v/>
      </c>
      <c r="GU28" s="307" t="str">
        <f t="shared" si="146"/>
        <v/>
      </c>
      <c r="GV28" s="307" t="str">
        <f t="shared" si="147"/>
        <v/>
      </c>
      <c r="GW28" s="308" t="str">
        <f t="shared" si="148"/>
        <v/>
      </c>
      <c r="GX28" s="309" t="str">
        <f t="shared" si="149"/>
        <v/>
      </c>
      <c r="GY28" s="306">
        <v>22</v>
      </c>
      <c r="GZ28" s="307" t="str">
        <f t="shared" si="150"/>
        <v/>
      </c>
      <c r="HA28" s="307" t="str">
        <f t="shared" si="151"/>
        <v/>
      </c>
      <c r="HB28" s="307" t="str">
        <f>IF('2.職務給賃金表'!$AB37="","",'2.職務給賃金表'!$AB37)</f>
        <v/>
      </c>
      <c r="HC28" s="307" t="str">
        <f t="shared" si="152"/>
        <v/>
      </c>
      <c r="HD28" s="307" t="str">
        <f t="shared" si="153"/>
        <v/>
      </c>
      <c r="HE28" s="308" t="str">
        <f t="shared" si="154"/>
        <v/>
      </c>
      <c r="HF28" s="309" t="str">
        <f t="shared" si="155"/>
        <v/>
      </c>
      <c r="HG28" s="306">
        <v>22</v>
      </c>
      <c r="HH28" s="307" t="str">
        <f t="shared" si="156"/>
        <v/>
      </c>
      <c r="HI28" s="307" t="str">
        <f t="shared" si="157"/>
        <v/>
      </c>
      <c r="HJ28" s="307" t="str">
        <f>IF('2.職務給賃金表'!$AC37="","",'2.職務給賃金表'!$AC37)</f>
        <v/>
      </c>
      <c r="HK28" s="307" t="str">
        <f t="shared" si="158"/>
        <v/>
      </c>
      <c r="HL28" s="307" t="str">
        <f t="shared" si="159"/>
        <v/>
      </c>
      <c r="HM28" s="308" t="str">
        <f t="shared" si="160"/>
        <v/>
      </c>
      <c r="HN28" s="309" t="str">
        <f t="shared" si="161"/>
        <v/>
      </c>
      <c r="HO28" s="306">
        <v>22</v>
      </c>
      <c r="HP28" s="307" t="str">
        <f t="shared" si="162"/>
        <v/>
      </c>
      <c r="HQ28" s="307" t="str">
        <f t="shared" si="163"/>
        <v/>
      </c>
      <c r="HR28" s="307" t="str">
        <f>IF('2.職務給賃金表'!$AD37="","",'2.職務給賃金表'!$AD37)</f>
        <v/>
      </c>
      <c r="HS28" s="307" t="str">
        <f t="shared" si="164"/>
        <v/>
      </c>
      <c r="HT28" s="307" t="str">
        <f t="shared" si="165"/>
        <v/>
      </c>
      <c r="HU28" s="308" t="str">
        <f t="shared" si="166"/>
        <v/>
      </c>
      <c r="HV28" s="309" t="str">
        <f t="shared" si="167"/>
        <v/>
      </c>
    </row>
    <row r="29" spans="2:230" x14ac:dyDescent="0.2">
      <c r="B29" s="306">
        <v>23</v>
      </c>
      <c r="C29" s="307">
        <f t="shared" si="0"/>
        <v>308110</v>
      </c>
      <c r="D29" s="307">
        <f t="shared" si="1"/>
        <v>306530</v>
      </c>
      <c r="E29" s="307">
        <f>IF('2.職務給賃金表'!$C38="","",'2.職務給賃金表'!$C38)</f>
        <v>304950</v>
      </c>
      <c r="F29" s="307">
        <f t="shared" si="2"/>
        <v>303370</v>
      </c>
      <c r="G29" s="307">
        <f t="shared" si="3"/>
        <v>301790</v>
      </c>
      <c r="H29" s="308">
        <f t="shared" si="4"/>
        <v>3150</v>
      </c>
      <c r="I29" s="309">
        <f t="shared" si="5"/>
        <v>1580</v>
      </c>
      <c r="J29" s="306">
        <v>23</v>
      </c>
      <c r="K29" s="307">
        <f t="shared" si="6"/>
        <v>319010</v>
      </c>
      <c r="L29" s="307">
        <f t="shared" si="7"/>
        <v>317430</v>
      </c>
      <c r="M29" s="307">
        <f>IF('2.職務給賃金表'!$D38="","",'2.職務給賃金表'!$D38)</f>
        <v>315850</v>
      </c>
      <c r="N29" s="307">
        <f t="shared" si="8"/>
        <v>314270</v>
      </c>
      <c r="O29" s="307">
        <f t="shared" si="9"/>
        <v>312690</v>
      </c>
      <c r="P29" s="308">
        <f t="shared" si="10"/>
        <v>3150</v>
      </c>
      <c r="Q29" s="309">
        <f t="shared" si="11"/>
        <v>1580</v>
      </c>
      <c r="R29" s="306">
        <v>23</v>
      </c>
      <c r="S29" s="307">
        <f t="shared" si="12"/>
        <v>329910</v>
      </c>
      <c r="T29" s="307">
        <f t="shared" si="13"/>
        <v>328330</v>
      </c>
      <c r="U29" s="307">
        <f>IF('2.職務給賃金表'!$E38="","",'2.職務給賃金表'!$E38)</f>
        <v>326750</v>
      </c>
      <c r="V29" s="307">
        <f t="shared" si="14"/>
        <v>325170</v>
      </c>
      <c r="W29" s="307">
        <f t="shared" si="15"/>
        <v>323590</v>
      </c>
      <c r="X29" s="308">
        <f t="shared" si="16"/>
        <v>3150</v>
      </c>
      <c r="Y29" s="309">
        <f t="shared" si="17"/>
        <v>1580</v>
      </c>
      <c r="Z29" s="306">
        <v>23</v>
      </c>
      <c r="AA29" s="307">
        <f t="shared" si="18"/>
        <v>340810</v>
      </c>
      <c r="AB29" s="307">
        <f t="shared" si="19"/>
        <v>339230</v>
      </c>
      <c r="AC29" s="307">
        <f>IF('2.職務給賃金表'!$F38="","",'2.職務給賃金表'!$F38)</f>
        <v>337650</v>
      </c>
      <c r="AD29" s="307">
        <f t="shared" si="20"/>
        <v>336070</v>
      </c>
      <c r="AE29" s="307">
        <f t="shared" si="21"/>
        <v>334490</v>
      </c>
      <c r="AF29" s="308">
        <f t="shared" si="22"/>
        <v>3150</v>
      </c>
      <c r="AG29" s="309">
        <f t="shared" si="23"/>
        <v>1580</v>
      </c>
      <c r="AI29" s="306">
        <v>23</v>
      </c>
      <c r="AJ29" s="307">
        <f t="shared" si="24"/>
        <v>328700</v>
      </c>
      <c r="AK29" s="307">
        <f t="shared" si="25"/>
        <v>327600</v>
      </c>
      <c r="AL29" s="307">
        <f>IF('2.職務給賃金表'!$G38="","",'2.職務給賃金表'!$G38)</f>
        <v>326500</v>
      </c>
      <c r="AM29" s="307">
        <f t="shared" si="26"/>
        <v>325400</v>
      </c>
      <c r="AN29" s="307">
        <f t="shared" si="27"/>
        <v>324300</v>
      </c>
      <c r="AO29" s="308">
        <f t="shared" si="28"/>
        <v>2200</v>
      </c>
      <c r="AP29" s="309">
        <f t="shared" si="29"/>
        <v>1100</v>
      </c>
      <c r="AQ29" s="306">
        <v>23</v>
      </c>
      <c r="AR29" s="307">
        <f t="shared" si="30"/>
        <v>336600</v>
      </c>
      <c r="AS29" s="307">
        <f t="shared" si="31"/>
        <v>335500</v>
      </c>
      <c r="AT29" s="307">
        <f>IF('2.職務給賃金表'!$H38="","",'2.職務給賃金表'!$H38)</f>
        <v>334400</v>
      </c>
      <c r="AU29" s="307">
        <f t="shared" si="32"/>
        <v>333300</v>
      </c>
      <c r="AV29" s="307">
        <f t="shared" si="33"/>
        <v>332200</v>
      </c>
      <c r="AW29" s="308">
        <f t="shared" si="34"/>
        <v>2200</v>
      </c>
      <c r="AX29" s="309">
        <f t="shared" si="35"/>
        <v>1100</v>
      </c>
      <c r="AY29" s="306">
        <v>23</v>
      </c>
      <c r="AZ29" s="307">
        <f t="shared" si="36"/>
        <v>344500</v>
      </c>
      <c r="BA29" s="307">
        <f t="shared" si="37"/>
        <v>343400</v>
      </c>
      <c r="BB29" s="307">
        <f>IF('2.職務給賃金表'!$I38="","",'2.職務給賃金表'!$I38)</f>
        <v>342300</v>
      </c>
      <c r="BC29" s="307">
        <f t="shared" si="38"/>
        <v>341200</v>
      </c>
      <c r="BD29" s="307">
        <f t="shared" si="39"/>
        <v>340100</v>
      </c>
      <c r="BE29" s="308">
        <f t="shared" si="40"/>
        <v>2200</v>
      </c>
      <c r="BF29" s="309">
        <f t="shared" si="41"/>
        <v>1100</v>
      </c>
      <c r="BG29" s="306">
        <v>23</v>
      </c>
      <c r="BH29" s="307">
        <f t="shared" si="42"/>
        <v>352400</v>
      </c>
      <c r="BI29" s="307">
        <f t="shared" si="43"/>
        <v>351300</v>
      </c>
      <c r="BJ29" s="307">
        <f>IF('2.職務給賃金表'!$J38="","",'2.職務給賃金表'!$J38)</f>
        <v>350200</v>
      </c>
      <c r="BK29" s="307">
        <f t="shared" si="44"/>
        <v>349100</v>
      </c>
      <c r="BL29" s="307">
        <f t="shared" si="45"/>
        <v>348000</v>
      </c>
      <c r="BM29" s="308">
        <f t="shared" si="46"/>
        <v>2200</v>
      </c>
      <c r="BN29" s="309">
        <f t="shared" si="47"/>
        <v>1100</v>
      </c>
      <c r="BP29" s="306">
        <v>23</v>
      </c>
      <c r="BQ29" s="307">
        <f t="shared" si="48"/>
        <v>365760</v>
      </c>
      <c r="BR29" s="307">
        <f t="shared" si="49"/>
        <v>364630</v>
      </c>
      <c r="BS29" s="307">
        <f>IF('2.職務給賃金表'!$K38="","",'2.職務給賃金表'!$K38)</f>
        <v>363500</v>
      </c>
      <c r="BT29" s="307">
        <f t="shared" si="50"/>
        <v>362370</v>
      </c>
      <c r="BU29" s="307">
        <f t="shared" si="51"/>
        <v>361240</v>
      </c>
      <c r="BV29" s="308">
        <f t="shared" si="52"/>
        <v>2250</v>
      </c>
      <c r="BW29" s="309">
        <f t="shared" si="53"/>
        <v>1130</v>
      </c>
      <c r="BX29" s="306">
        <v>23</v>
      </c>
      <c r="BY29" s="307">
        <f t="shared" si="54"/>
        <v>373860</v>
      </c>
      <c r="BZ29" s="307">
        <f t="shared" si="55"/>
        <v>372730</v>
      </c>
      <c r="CA29" s="307">
        <f>IF('2.職務給賃金表'!$L38="","",'2.職務給賃金表'!$L38)</f>
        <v>371600</v>
      </c>
      <c r="CB29" s="307">
        <f t="shared" si="56"/>
        <v>370470</v>
      </c>
      <c r="CC29" s="307">
        <f t="shared" si="57"/>
        <v>369340</v>
      </c>
      <c r="CD29" s="308">
        <f t="shared" si="58"/>
        <v>2250</v>
      </c>
      <c r="CE29" s="309">
        <f t="shared" si="59"/>
        <v>1130</v>
      </c>
      <c r="CF29" s="306">
        <v>23</v>
      </c>
      <c r="CG29" s="307">
        <f t="shared" si="60"/>
        <v>381960</v>
      </c>
      <c r="CH29" s="307">
        <f t="shared" si="61"/>
        <v>380830</v>
      </c>
      <c r="CI29" s="307">
        <f>IF('2.職務給賃金表'!$M38="","",'2.職務給賃金表'!$M38)</f>
        <v>379700</v>
      </c>
      <c r="CJ29" s="307">
        <f t="shared" si="62"/>
        <v>378570</v>
      </c>
      <c r="CK29" s="307">
        <f t="shared" si="63"/>
        <v>377440</v>
      </c>
      <c r="CL29" s="308">
        <f t="shared" si="64"/>
        <v>2250</v>
      </c>
      <c r="CM29" s="309">
        <f t="shared" si="65"/>
        <v>1130</v>
      </c>
      <c r="CN29" s="306">
        <v>23</v>
      </c>
      <c r="CO29" s="307">
        <f t="shared" si="66"/>
        <v>390060</v>
      </c>
      <c r="CP29" s="307">
        <f t="shared" si="67"/>
        <v>388930</v>
      </c>
      <c r="CQ29" s="307">
        <f>IF('2.職務給賃金表'!$N38="","",'2.職務給賃金表'!$N38)</f>
        <v>387800</v>
      </c>
      <c r="CR29" s="307">
        <f t="shared" si="68"/>
        <v>386670</v>
      </c>
      <c r="CS29" s="307">
        <f t="shared" si="69"/>
        <v>385540</v>
      </c>
      <c r="CT29" s="308">
        <f t="shared" si="70"/>
        <v>2250</v>
      </c>
      <c r="CU29" s="309">
        <f t="shared" si="71"/>
        <v>1130</v>
      </c>
      <c r="CV29" s="306">
        <v>23</v>
      </c>
      <c r="CW29" s="307" t="str">
        <f t="shared" si="72"/>
        <v/>
      </c>
      <c r="CX29" s="307" t="str">
        <f t="shared" si="73"/>
        <v/>
      </c>
      <c r="CY29" s="307" t="str">
        <f>IF('2.職務給賃金表'!$O38="","",'2.職務給賃金表'!$O38)</f>
        <v/>
      </c>
      <c r="CZ29" s="307" t="str">
        <f t="shared" si="74"/>
        <v/>
      </c>
      <c r="DA29" s="307" t="str">
        <f t="shared" si="75"/>
        <v/>
      </c>
      <c r="DB29" s="308" t="str">
        <f t="shared" si="76"/>
        <v/>
      </c>
      <c r="DC29" s="309" t="str">
        <f t="shared" si="77"/>
        <v/>
      </c>
      <c r="DE29" s="306">
        <v>23</v>
      </c>
      <c r="DF29" s="307">
        <f t="shared" si="78"/>
        <v>427560</v>
      </c>
      <c r="DG29" s="307">
        <f t="shared" si="79"/>
        <v>426130</v>
      </c>
      <c r="DH29" s="307">
        <f>IF('2.職務給賃金表'!$P38="","",'2.職務給賃金表'!$P38)</f>
        <v>424700</v>
      </c>
      <c r="DI29" s="307">
        <f t="shared" si="80"/>
        <v>423270</v>
      </c>
      <c r="DJ29" s="307">
        <f t="shared" si="81"/>
        <v>421840</v>
      </c>
      <c r="DK29" s="308">
        <f t="shared" si="82"/>
        <v>2850</v>
      </c>
      <c r="DL29" s="309">
        <f t="shared" si="83"/>
        <v>1430</v>
      </c>
      <c r="DM29" s="306">
        <v>23</v>
      </c>
      <c r="DN29" s="307">
        <f t="shared" si="84"/>
        <v>443760</v>
      </c>
      <c r="DO29" s="307">
        <f t="shared" si="85"/>
        <v>442330</v>
      </c>
      <c r="DP29" s="307">
        <f>IF('2.職務給賃金表'!$Q38="","",'2.職務給賃金表'!$Q38)</f>
        <v>440900</v>
      </c>
      <c r="DQ29" s="307">
        <f t="shared" si="86"/>
        <v>439470</v>
      </c>
      <c r="DR29" s="307">
        <f t="shared" si="87"/>
        <v>438040</v>
      </c>
      <c r="DS29" s="308">
        <f t="shared" si="88"/>
        <v>2850</v>
      </c>
      <c r="DT29" s="309">
        <f t="shared" si="89"/>
        <v>1430</v>
      </c>
      <c r="DU29" s="306">
        <v>23</v>
      </c>
      <c r="DV29" s="307" t="str">
        <f t="shared" si="90"/>
        <v/>
      </c>
      <c r="DW29" s="307" t="str">
        <f t="shared" si="91"/>
        <v/>
      </c>
      <c r="DX29" s="307" t="str">
        <f>IF('2.職務給賃金表'!$R38="","",'2.職務給賃金表'!$R38)</f>
        <v/>
      </c>
      <c r="DY29" s="307" t="str">
        <f t="shared" si="92"/>
        <v/>
      </c>
      <c r="DZ29" s="307" t="str">
        <f t="shared" si="93"/>
        <v/>
      </c>
      <c r="EA29" s="308" t="str">
        <f t="shared" si="94"/>
        <v/>
      </c>
      <c r="EB29" s="309" t="str">
        <f t="shared" si="95"/>
        <v/>
      </c>
      <c r="EC29" s="306">
        <v>23</v>
      </c>
      <c r="ED29" s="307" t="str">
        <f t="shared" si="96"/>
        <v/>
      </c>
      <c r="EE29" s="307" t="str">
        <f t="shared" si="97"/>
        <v/>
      </c>
      <c r="EF29" s="307" t="str">
        <f>IF('2.職務給賃金表'!$S38="","",'2.職務給賃金表'!$S38)</f>
        <v/>
      </c>
      <c r="EG29" s="307" t="str">
        <f t="shared" si="98"/>
        <v/>
      </c>
      <c r="EH29" s="307" t="str">
        <f t="shared" si="99"/>
        <v/>
      </c>
      <c r="EI29" s="308" t="str">
        <f t="shared" si="100"/>
        <v/>
      </c>
      <c r="EJ29" s="309" t="str">
        <f t="shared" si="101"/>
        <v/>
      </c>
      <c r="EK29" s="306">
        <v>23</v>
      </c>
      <c r="EL29" s="307" t="str">
        <f t="shared" si="102"/>
        <v/>
      </c>
      <c r="EM29" s="307" t="str">
        <f t="shared" si="103"/>
        <v/>
      </c>
      <c r="EN29" s="307" t="str">
        <f>IF('2.職務給賃金表'!$T38="","",'2.職務給賃金表'!$T38)</f>
        <v/>
      </c>
      <c r="EO29" s="307" t="str">
        <f t="shared" si="104"/>
        <v/>
      </c>
      <c r="EP29" s="307" t="str">
        <f t="shared" si="105"/>
        <v/>
      </c>
      <c r="EQ29" s="308" t="str">
        <f t="shared" si="106"/>
        <v/>
      </c>
      <c r="ER29" s="309" t="str">
        <f t="shared" si="107"/>
        <v/>
      </c>
      <c r="ET29" s="306">
        <v>23</v>
      </c>
      <c r="EU29" s="307" t="str">
        <f t="shared" si="108"/>
        <v/>
      </c>
      <c r="EV29" s="307" t="str">
        <f t="shared" si="109"/>
        <v/>
      </c>
      <c r="EW29" s="307" t="str">
        <f>IF('2.職務給賃金表'!$U38="","",'2.職務給賃金表'!$U38)</f>
        <v/>
      </c>
      <c r="EX29" s="307" t="str">
        <f t="shared" si="110"/>
        <v/>
      </c>
      <c r="EY29" s="307" t="str">
        <f t="shared" si="111"/>
        <v/>
      </c>
      <c r="EZ29" s="308" t="str">
        <f t="shared" si="112"/>
        <v/>
      </c>
      <c r="FA29" s="309" t="str">
        <f t="shared" si="113"/>
        <v/>
      </c>
      <c r="FB29" s="306">
        <v>23</v>
      </c>
      <c r="FC29" s="307" t="str">
        <f t="shared" si="114"/>
        <v/>
      </c>
      <c r="FD29" s="307" t="str">
        <f t="shared" si="115"/>
        <v/>
      </c>
      <c r="FE29" s="307" t="str">
        <f>IF('2.職務給賃金表'!$V38="","",'2.職務給賃金表'!$V38)</f>
        <v/>
      </c>
      <c r="FF29" s="307" t="str">
        <f t="shared" si="116"/>
        <v/>
      </c>
      <c r="FG29" s="307" t="str">
        <f t="shared" si="117"/>
        <v/>
      </c>
      <c r="FH29" s="308" t="str">
        <f t="shared" si="118"/>
        <v/>
      </c>
      <c r="FI29" s="309" t="str">
        <f t="shared" si="119"/>
        <v/>
      </c>
      <c r="FJ29" s="306">
        <v>23</v>
      </c>
      <c r="FK29" s="307" t="str">
        <f t="shared" si="120"/>
        <v/>
      </c>
      <c r="FL29" s="307" t="str">
        <f t="shared" si="121"/>
        <v/>
      </c>
      <c r="FM29" s="307" t="str">
        <f>IF('2.職務給賃金表'!$W38="","",'2.職務給賃金表'!$W38)</f>
        <v/>
      </c>
      <c r="FN29" s="307" t="str">
        <f t="shared" si="122"/>
        <v/>
      </c>
      <c r="FO29" s="307" t="str">
        <f t="shared" si="123"/>
        <v/>
      </c>
      <c r="FP29" s="308" t="str">
        <f t="shared" si="124"/>
        <v/>
      </c>
      <c r="FQ29" s="309" t="str">
        <f t="shared" si="125"/>
        <v/>
      </c>
      <c r="FR29" s="306">
        <v>23</v>
      </c>
      <c r="FS29" s="307" t="str">
        <f t="shared" si="126"/>
        <v/>
      </c>
      <c r="FT29" s="307" t="str">
        <f t="shared" si="127"/>
        <v/>
      </c>
      <c r="FU29" s="307" t="str">
        <f>IF('2.職務給賃金表'!$X38="","",'2.職務給賃金表'!$X38)</f>
        <v/>
      </c>
      <c r="FV29" s="307" t="str">
        <f t="shared" si="128"/>
        <v/>
      </c>
      <c r="FW29" s="307" t="str">
        <f t="shared" si="129"/>
        <v/>
      </c>
      <c r="FX29" s="308" t="str">
        <f t="shared" si="130"/>
        <v/>
      </c>
      <c r="FY29" s="309" t="str">
        <f t="shared" si="131"/>
        <v/>
      </c>
      <c r="FZ29" s="306">
        <v>23</v>
      </c>
      <c r="GA29" s="307" t="str">
        <f t="shared" si="132"/>
        <v/>
      </c>
      <c r="GB29" s="307" t="str">
        <f t="shared" si="133"/>
        <v/>
      </c>
      <c r="GC29" s="307" t="str">
        <f>IF('2.職務給賃金表'!$Y38="","",'2.職務給賃金表'!$Y38)</f>
        <v/>
      </c>
      <c r="GD29" s="307" t="str">
        <f t="shared" si="134"/>
        <v/>
      </c>
      <c r="GE29" s="307" t="str">
        <f t="shared" si="135"/>
        <v/>
      </c>
      <c r="GF29" s="308" t="str">
        <f t="shared" si="136"/>
        <v/>
      </c>
      <c r="GG29" s="309" t="str">
        <f t="shared" si="137"/>
        <v/>
      </c>
      <c r="GI29" s="306">
        <v>23</v>
      </c>
      <c r="GJ29" s="307" t="str">
        <f t="shared" si="138"/>
        <v/>
      </c>
      <c r="GK29" s="307" t="str">
        <f t="shared" si="139"/>
        <v/>
      </c>
      <c r="GL29" s="307" t="str">
        <f>IF('2.職務給賃金表'!$Z38="","",'2.職務給賃金表'!$Z38)</f>
        <v/>
      </c>
      <c r="GM29" s="307" t="str">
        <f t="shared" si="140"/>
        <v/>
      </c>
      <c r="GN29" s="307" t="str">
        <f t="shared" si="141"/>
        <v/>
      </c>
      <c r="GO29" s="308" t="str">
        <f t="shared" si="142"/>
        <v/>
      </c>
      <c r="GP29" s="309" t="str">
        <f t="shared" si="143"/>
        <v/>
      </c>
      <c r="GQ29" s="306">
        <v>23</v>
      </c>
      <c r="GR29" s="307" t="str">
        <f t="shared" si="144"/>
        <v/>
      </c>
      <c r="GS29" s="307" t="str">
        <f t="shared" si="145"/>
        <v/>
      </c>
      <c r="GT29" s="307" t="str">
        <f>IF('2.職務給賃金表'!$AA38="","",'2.職務給賃金表'!$AA38)</f>
        <v/>
      </c>
      <c r="GU29" s="307" t="str">
        <f t="shared" si="146"/>
        <v/>
      </c>
      <c r="GV29" s="307" t="str">
        <f t="shared" si="147"/>
        <v/>
      </c>
      <c r="GW29" s="308" t="str">
        <f t="shared" si="148"/>
        <v/>
      </c>
      <c r="GX29" s="309" t="str">
        <f t="shared" si="149"/>
        <v/>
      </c>
      <c r="GY29" s="306">
        <v>23</v>
      </c>
      <c r="GZ29" s="307" t="str">
        <f t="shared" si="150"/>
        <v/>
      </c>
      <c r="HA29" s="307" t="str">
        <f t="shared" si="151"/>
        <v/>
      </c>
      <c r="HB29" s="307" t="str">
        <f>IF('2.職務給賃金表'!$AB38="","",'2.職務給賃金表'!$AB38)</f>
        <v/>
      </c>
      <c r="HC29" s="307" t="str">
        <f t="shared" si="152"/>
        <v/>
      </c>
      <c r="HD29" s="307" t="str">
        <f t="shared" si="153"/>
        <v/>
      </c>
      <c r="HE29" s="308" t="str">
        <f t="shared" si="154"/>
        <v/>
      </c>
      <c r="HF29" s="309" t="str">
        <f t="shared" si="155"/>
        <v/>
      </c>
      <c r="HG29" s="306">
        <v>23</v>
      </c>
      <c r="HH29" s="307" t="str">
        <f t="shared" si="156"/>
        <v/>
      </c>
      <c r="HI29" s="307" t="str">
        <f t="shared" si="157"/>
        <v/>
      </c>
      <c r="HJ29" s="307" t="str">
        <f>IF('2.職務給賃金表'!$AC38="","",'2.職務給賃金表'!$AC38)</f>
        <v/>
      </c>
      <c r="HK29" s="307" t="str">
        <f t="shared" si="158"/>
        <v/>
      </c>
      <c r="HL29" s="307" t="str">
        <f t="shared" si="159"/>
        <v/>
      </c>
      <c r="HM29" s="308" t="str">
        <f t="shared" si="160"/>
        <v/>
      </c>
      <c r="HN29" s="309" t="str">
        <f t="shared" si="161"/>
        <v/>
      </c>
      <c r="HO29" s="306">
        <v>23</v>
      </c>
      <c r="HP29" s="307" t="str">
        <f t="shared" si="162"/>
        <v/>
      </c>
      <c r="HQ29" s="307" t="str">
        <f t="shared" si="163"/>
        <v/>
      </c>
      <c r="HR29" s="307" t="str">
        <f>IF('2.職務給賃金表'!$AD38="","",'2.職務給賃金表'!$AD38)</f>
        <v/>
      </c>
      <c r="HS29" s="307" t="str">
        <f t="shared" si="164"/>
        <v/>
      </c>
      <c r="HT29" s="307" t="str">
        <f t="shared" si="165"/>
        <v/>
      </c>
      <c r="HU29" s="308" t="str">
        <f t="shared" si="166"/>
        <v/>
      </c>
      <c r="HV29" s="309" t="str">
        <f t="shared" si="167"/>
        <v/>
      </c>
    </row>
    <row r="30" spans="2:230" x14ac:dyDescent="0.2">
      <c r="B30" s="306">
        <v>24</v>
      </c>
      <c r="C30" s="307">
        <f t="shared" si="0"/>
        <v>311260</v>
      </c>
      <c r="D30" s="307">
        <f t="shared" si="1"/>
        <v>309680</v>
      </c>
      <c r="E30" s="307">
        <f>IF('2.職務給賃金表'!$C39="","",'2.職務給賃金表'!$C39)</f>
        <v>308100</v>
      </c>
      <c r="F30" s="307">
        <f t="shared" si="2"/>
        <v>306520</v>
      </c>
      <c r="G30" s="307">
        <f t="shared" si="3"/>
        <v>304940</v>
      </c>
      <c r="H30" s="308">
        <f t="shared" si="4"/>
        <v>3150</v>
      </c>
      <c r="I30" s="309">
        <f t="shared" si="5"/>
        <v>1580</v>
      </c>
      <c r="J30" s="306">
        <v>24</v>
      </c>
      <c r="K30" s="307">
        <f t="shared" si="6"/>
        <v>322160</v>
      </c>
      <c r="L30" s="307">
        <f t="shared" si="7"/>
        <v>320580</v>
      </c>
      <c r="M30" s="307">
        <f>IF('2.職務給賃金表'!$D39="","",'2.職務給賃金表'!$D39)</f>
        <v>319000</v>
      </c>
      <c r="N30" s="307">
        <f t="shared" si="8"/>
        <v>317420</v>
      </c>
      <c r="O30" s="307">
        <f t="shared" si="9"/>
        <v>315840</v>
      </c>
      <c r="P30" s="308">
        <f t="shared" si="10"/>
        <v>3150</v>
      </c>
      <c r="Q30" s="309">
        <f t="shared" si="11"/>
        <v>1580</v>
      </c>
      <c r="R30" s="306">
        <v>24</v>
      </c>
      <c r="S30" s="307">
        <f t="shared" si="12"/>
        <v>333060</v>
      </c>
      <c r="T30" s="307">
        <f t="shared" si="13"/>
        <v>331480</v>
      </c>
      <c r="U30" s="307">
        <f>IF('2.職務給賃金表'!$E39="","",'2.職務給賃金表'!$E39)</f>
        <v>329900</v>
      </c>
      <c r="V30" s="307">
        <f t="shared" si="14"/>
        <v>328320</v>
      </c>
      <c r="W30" s="307">
        <f t="shared" si="15"/>
        <v>326740</v>
      </c>
      <c r="X30" s="308">
        <f t="shared" si="16"/>
        <v>3150</v>
      </c>
      <c r="Y30" s="309">
        <f t="shared" si="17"/>
        <v>1580</v>
      </c>
      <c r="Z30" s="306">
        <v>24</v>
      </c>
      <c r="AA30" s="307">
        <f t="shared" si="18"/>
        <v>343960</v>
      </c>
      <c r="AB30" s="307">
        <f t="shared" si="19"/>
        <v>342380</v>
      </c>
      <c r="AC30" s="307">
        <f>IF('2.職務給賃金表'!$F39="","",'2.職務給賃金表'!$F39)</f>
        <v>340800</v>
      </c>
      <c r="AD30" s="307">
        <f t="shared" si="20"/>
        <v>339220</v>
      </c>
      <c r="AE30" s="307">
        <f t="shared" si="21"/>
        <v>337640</v>
      </c>
      <c r="AF30" s="308">
        <f t="shared" si="22"/>
        <v>3150</v>
      </c>
      <c r="AG30" s="309">
        <f t="shared" si="23"/>
        <v>1580</v>
      </c>
      <c r="AI30" s="306">
        <v>24</v>
      </c>
      <c r="AJ30" s="307">
        <f t="shared" si="24"/>
        <v>330900</v>
      </c>
      <c r="AK30" s="307">
        <f t="shared" si="25"/>
        <v>329800</v>
      </c>
      <c r="AL30" s="307">
        <f>IF('2.職務給賃金表'!$G39="","",'2.職務給賃金表'!$G39)</f>
        <v>328700</v>
      </c>
      <c r="AM30" s="307">
        <f t="shared" si="26"/>
        <v>327600</v>
      </c>
      <c r="AN30" s="307">
        <f t="shared" si="27"/>
        <v>326500</v>
      </c>
      <c r="AO30" s="308">
        <f t="shared" si="28"/>
        <v>2200</v>
      </c>
      <c r="AP30" s="309">
        <f t="shared" si="29"/>
        <v>1100</v>
      </c>
      <c r="AQ30" s="306">
        <v>24</v>
      </c>
      <c r="AR30" s="307">
        <f t="shared" si="30"/>
        <v>338800</v>
      </c>
      <c r="AS30" s="307">
        <f t="shared" si="31"/>
        <v>337700</v>
      </c>
      <c r="AT30" s="307">
        <f>IF('2.職務給賃金表'!$H39="","",'2.職務給賃金表'!$H39)</f>
        <v>336600</v>
      </c>
      <c r="AU30" s="307">
        <f t="shared" si="32"/>
        <v>335500</v>
      </c>
      <c r="AV30" s="307">
        <f t="shared" si="33"/>
        <v>334400</v>
      </c>
      <c r="AW30" s="308">
        <f t="shared" si="34"/>
        <v>2200</v>
      </c>
      <c r="AX30" s="309">
        <f t="shared" si="35"/>
        <v>1100</v>
      </c>
      <c r="AY30" s="306">
        <v>24</v>
      </c>
      <c r="AZ30" s="307">
        <f t="shared" si="36"/>
        <v>346700</v>
      </c>
      <c r="BA30" s="307">
        <f t="shared" si="37"/>
        <v>345600</v>
      </c>
      <c r="BB30" s="307">
        <f>IF('2.職務給賃金表'!$I39="","",'2.職務給賃金表'!$I39)</f>
        <v>344500</v>
      </c>
      <c r="BC30" s="307">
        <f t="shared" si="38"/>
        <v>343400</v>
      </c>
      <c r="BD30" s="307">
        <f t="shared" si="39"/>
        <v>342300</v>
      </c>
      <c r="BE30" s="308">
        <f t="shared" si="40"/>
        <v>2200</v>
      </c>
      <c r="BF30" s="309">
        <f t="shared" si="41"/>
        <v>1100</v>
      </c>
      <c r="BG30" s="306">
        <v>24</v>
      </c>
      <c r="BH30" s="307">
        <f t="shared" si="42"/>
        <v>354600</v>
      </c>
      <c r="BI30" s="307">
        <f t="shared" si="43"/>
        <v>353500</v>
      </c>
      <c r="BJ30" s="307">
        <f>IF('2.職務給賃金表'!$J39="","",'2.職務給賃金表'!$J39)</f>
        <v>352400</v>
      </c>
      <c r="BK30" s="307">
        <f t="shared" si="44"/>
        <v>351300</v>
      </c>
      <c r="BL30" s="307">
        <f t="shared" si="45"/>
        <v>350200</v>
      </c>
      <c r="BM30" s="308">
        <f t="shared" si="46"/>
        <v>2200</v>
      </c>
      <c r="BN30" s="309">
        <f t="shared" si="47"/>
        <v>1100</v>
      </c>
      <c r="BP30" s="306">
        <v>24</v>
      </c>
      <c r="BQ30" s="307">
        <f t="shared" si="48"/>
        <v>368010</v>
      </c>
      <c r="BR30" s="307">
        <f t="shared" si="49"/>
        <v>366880</v>
      </c>
      <c r="BS30" s="307">
        <f>IF('2.職務給賃金表'!$K39="","",'2.職務給賃金表'!$K39)</f>
        <v>365750</v>
      </c>
      <c r="BT30" s="307">
        <f t="shared" si="50"/>
        <v>364620</v>
      </c>
      <c r="BU30" s="307">
        <f t="shared" si="51"/>
        <v>363490</v>
      </c>
      <c r="BV30" s="308">
        <f t="shared" si="52"/>
        <v>2250</v>
      </c>
      <c r="BW30" s="309">
        <f t="shared" si="53"/>
        <v>1130</v>
      </c>
      <c r="BX30" s="306">
        <v>24</v>
      </c>
      <c r="BY30" s="307">
        <f t="shared" si="54"/>
        <v>376110</v>
      </c>
      <c r="BZ30" s="307">
        <f t="shared" si="55"/>
        <v>374980</v>
      </c>
      <c r="CA30" s="307">
        <f>IF('2.職務給賃金表'!$L39="","",'2.職務給賃金表'!$L39)</f>
        <v>373850</v>
      </c>
      <c r="CB30" s="307">
        <f t="shared" si="56"/>
        <v>372720</v>
      </c>
      <c r="CC30" s="307">
        <f t="shared" si="57"/>
        <v>371590</v>
      </c>
      <c r="CD30" s="308">
        <f t="shared" si="58"/>
        <v>2250</v>
      </c>
      <c r="CE30" s="309">
        <f t="shared" si="59"/>
        <v>1130</v>
      </c>
      <c r="CF30" s="306">
        <v>24</v>
      </c>
      <c r="CG30" s="307">
        <f t="shared" si="60"/>
        <v>384210</v>
      </c>
      <c r="CH30" s="307">
        <f t="shared" si="61"/>
        <v>383080</v>
      </c>
      <c r="CI30" s="307">
        <f>IF('2.職務給賃金表'!$M39="","",'2.職務給賃金表'!$M39)</f>
        <v>381950</v>
      </c>
      <c r="CJ30" s="307">
        <f t="shared" si="62"/>
        <v>380820</v>
      </c>
      <c r="CK30" s="307">
        <f t="shared" si="63"/>
        <v>379690</v>
      </c>
      <c r="CL30" s="308">
        <f t="shared" si="64"/>
        <v>2250</v>
      </c>
      <c r="CM30" s="309">
        <f t="shared" si="65"/>
        <v>1130</v>
      </c>
      <c r="CN30" s="306">
        <v>24</v>
      </c>
      <c r="CO30" s="307">
        <f t="shared" si="66"/>
        <v>392310</v>
      </c>
      <c r="CP30" s="307">
        <f t="shared" si="67"/>
        <v>391180</v>
      </c>
      <c r="CQ30" s="307">
        <f>IF('2.職務給賃金表'!$N39="","",'2.職務給賃金表'!$N39)</f>
        <v>390050</v>
      </c>
      <c r="CR30" s="307">
        <f t="shared" si="68"/>
        <v>388920</v>
      </c>
      <c r="CS30" s="307">
        <f t="shared" si="69"/>
        <v>387790</v>
      </c>
      <c r="CT30" s="308">
        <f t="shared" si="70"/>
        <v>2250</v>
      </c>
      <c r="CU30" s="309">
        <f t="shared" si="71"/>
        <v>1130</v>
      </c>
      <c r="CV30" s="306">
        <v>24</v>
      </c>
      <c r="CW30" s="307" t="str">
        <f t="shared" si="72"/>
        <v/>
      </c>
      <c r="CX30" s="307" t="str">
        <f t="shared" si="73"/>
        <v/>
      </c>
      <c r="CY30" s="307" t="str">
        <f>IF('2.職務給賃金表'!$O39="","",'2.職務給賃金表'!$O39)</f>
        <v/>
      </c>
      <c r="CZ30" s="307" t="str">
        <f t="shared" si="74"/>
        <v/>
      </c>
      <c r="DA30" s="307" t="str">
        <f t="shared" si="75"/>
        <v/>
      </c>
      <c r="DB30" s="308" t="str">
        <f t="shared" si="76"/>
        <v/>
      </c>
      <c r="DC30" s="309" t="str">
        <f t="shared" si="77"/>
        <v/>
      </c>
      <c r="DE30" s="306">
        <v>24</v>
      </c>
      <c r="DF30" s="307">
        <f t="shared" si="78"/>
        <v>430410</v>
      </c>
      <c r="DG30" s="307">
        <f t="shared" si="79"/>
        <v>428980</v>
      </c>
      <c r="DH30" s="307">
        <f>IF('2.職務給賃金表'!$P39="","",'2.職務給賃金表'!$P39)</f>
        <v>427550</v>
      </c>
      <c r="DI30" s="307">
        <f t="shared" si="80"/>
        <v>426120</v>
      </c>
      <c r="DJ30" s="307">
        <f t="shared" si="81"/>
        <v>424690</v>
      </c>
      <c r="DK30" s="308">
        <f t="shared" si="82"/>
        <v>2850</v>
      </c>
      <c r="DL30" s="309">
        <f t="shared" si="83"/>
        <v>1430</v>
      </c>
      <c r="DM30" s="306">
        <v>24</v>
      </c>
      <c r="DN30" s="307">
        <f t="shared" si="84"/>
        <v>446610</v>
      </c>
      <c r="DO30" s="307">
        <f t="shared" si="85"/>
        <v>445180</v>
      </c>
      <c r="DP30" s="307">
        <f>IF('2.職務給賃金表'!$Q39="","",'2.職務給賃金表'!$Q39)</f>
        <v>443750</v>
      </c>
      <c r="DQ30" s="307">
        <f t="shared" si="86"/>
        <v>442320</v>
      </c>
      <c r="DR30" s="307">
        <f t="shared" si="87"/>
        <v>440890</v>
      </c>
      <c r="DS30" s="308">
        <f t="shared" si="88"/>
        <v>2850</v>
      </c>
      <c r="DT30" s="309">
        <f t="shared" si="89"/>
        <v>1430</v>
      </c>
      <c r="DU30" s="306">
        <v>24</v>
      </c>
      <c r="DV30" s="307" t="str">
        <f t="shared" si="90"/>
        <v/>
      </c>
      <c r="DW30" s="307" t="str">
        <f t="shared" si="91"/>
        <v/>
      </c>
      <c r="DX30" s="307" t="str">
        <f>IF('2.職務給賃金表'!$R39="","",'2.職務給賃金表'!$R39)</f>
        <v/>
      </c>
      <c r="DY30" s="307" t="str">
        <f t="shared" si="92"/>
        <v/>
      </c>
      <c r="DZ30" s="307" t="str">
        <f t="shared" si="93"/>
        <v/>
      </c>
      <c r="EA30" s="308" t="str">
        <f t="shared" si="94"/>
        <v/>
      </c>
      <c r="EB30" s="309" t="str">
        <f t="shared" si="95"/>
        <v/>
      </c>
      <c r="EC30" s="306">
        <v>24</v>
      </c>
      <c r="ED30" s="307" t="str">
        <f t="shared" si="96"/>
        <v/>
      </c>
      <c r="EE30" s="307" t="str">
        <f t="shared" si="97"/>
        <v/>
      </c>
      <c r="EF30" s="307" t="str">
        <f>IF('2.職務給賃金表'!$S39="","",'2.職務給賃金表'!$S39)</f>
        <v/>
      </c>
      <c r="EG30" s="307" t="str">
        <f t="shared" si="98"/>
        <v/>
      </c>
      <c r="EH30" s="307" t="str">
        <f t="shared" si="99"/>
        <v/>
      </c>
      <c r="EI30" s="308" t="str">
        <f t="shared" si="100"/>
        <v/>
      </c>
      <c r="EJ30" s="309" t="str">
        <f t="shared" si="101"/>
        <v/>
      </c>
      <c r="EK30" s="306">
        <v>24</v>
      </c>
      <c r="EL30" s="307" t="str">
        <f t="shared" si="102"/>
        <v/>
      </c>
      <c r="EM30" s="307" t="str">
        <f t="shared" si="103"/>
        <v/>
      </c>
      <c r="EN30" s="307" t="str">
        <f>IF('2.職務給賃金表'!$T39="","",'2.職務給賃金表'!$T39)</f>
        <v/>
      </c>
      <c r="EO30" s="307" t="str">
        <f t="shared" si="104"/>
        <v/>
      </c>
      <c r="EP30" s="307" t="str">
        <f t="shared" si="105"/>
        <v/>
      </c>
      <c r="EQ30" s="308" t="str">
        <f t="shared" si="106"/>
        <v/>
      </c>
      <c r="ER30" s="309" t="str">
        <f t="shared" si="107"/>
        <v/>
      </c>
      <c r="ET30" s="306">
        <v>24</v>
      </c>
      <c r="EU30" s="307" t="str">
        <f t="shared" si="108"/>
        <v/>
      </c>
      <c r="EV30" s="307" t="str">
        <f t="shared" si="109"/>
        <v/>
      </c>
      <c r="EW30" s="307" t="str">
        <f>IF('2.職務給賃金表'!$U39="","",'2.職務給賃金表'!$U39)</f>
        <v/>
      </c>
      <c r="EX30" s="307" t="str">
        <f t="shared" si="110"/>
        <v/>
      </c>
      <c r="EY30" s="307" t="str">
        <f t="shared" si="111"/>
        <v/>
      </c>
      <c r="EZ30" s="308" t="str">
        <f t="shared" si="112"/>
        <v/>
      </c>
      <c r="FA30" s="309" t="str">
        <f t="shared" si="113"/>
        <v/>
      </c>
      <c r="FB30" s="306">
        <v>24</v>
      </c>
      <c r="FC30" s="307" t="str">
        <f t="shared" si="114"/>
        <v/>
      </c>
      <c r="FD30" s="307" t="str">
        <f t="shared" si="115"/>
        <v/>
      </c>
      <c r="FE30" s="307" t="str">
        <f>IF('2.職務給賃金表'!$V39="","",'2.職務給賃金表'!$V39)</f>
        <v/>
      </c>
      <c r="FF30" s="307" t="str">
        <f t="shared" si="116"/>
        <v/>
      </c>
      <c r="FG30" s="307" t="str">
        <f t="shared" si="117"/>
        <v/>
      </c>
      <c r="FH30" s="308" t="str">
        <f t="shared" si="118"/>
        <v/>
      </c>
      <c r="FI30" s="309" t="str">
        <f t="shared" si="119"/>
        <v/>
      </c>
      <c r="FJ30" s="306">
        <v>24</v>
      </c>
      <c r="FK30" s="307" t="str">
        <f t="shared" si="120"/>
        <v/>
      </c>
      <c r="FL30" s="307" t="str">
        <f t="shared" si="121"/>
        <v/>
      </c>
      <c r="FM30" s="307" t="str">
        <f>IF('2.職務給賃金表'!$W39="","",'2.職務給賃金表'!$W39)</f>
        <v/>
      </c>
      <c r="FN30" s="307" t="str">
        <f t="shared" si="122"/>
        <v/>
      </c>
      <c r="FO30" s="307" t="str">
        <f t="shared" si="123"/>
        <v/>
      </c>
      <c r="FP30" s="308" t="str">
        <f t="shared" si="124"/>
        <v/>
      </c>
      <c r="FQ30" s="309" t="str">
        <f t="shared" si="125"/>
        <v/>
      </c>
      <c r="FR30" s="306">
        <v>24</v>
      </c>
      <c r="FS30" s="307" t="str">
        <f t="shared" si="126"/>
        <v/>
      </c>
      <c r="FT30" s="307" t="str">
        <f t="shared" si="127"/>
        <v/>
      </c>
      <c r="FU30" s="307" t="str">
        <f>IF('2.職務給賃金表'!$X39="","",'2.職務給賃金表'!$X39)</f>
        <v/>
      </c>
      <c r="FV30" s="307" t="str">
        <f t="shared" si="128"/>
        <v/>
      </c>
      <c r="FW30" s="307" t="str">
        <f t="shared" si="129"/>
        <v/>
      </c>
      <c r="FX30" s="308" t="str">
        <f t="shared" si="130"/>
        <v/>
      </c>
      <c r="FY30" s="309" t="str">
        <f t="shared" si="131"/>
        <v/>
      </c>
      <c r="FZ30" s="306">
        <v>24</v>
      </c>
      <c r="GA30" s="307" t="str">
        <f t="shared" si="132"/>
        <v/>
      </c>
      <c r="GB30" s="307" t="str">
        <f t="shared" si="133"/>
        <v/>
      </c>
      <c r="GC30" s="307" t="str">
        <f>IF('2.職務給賃金表'!$Y39="","",'2.職務給賃金表'!$Y39)</f>
        <v/>
      </c>
      <c r="GD30" s="307" t="str">
        <f t="shared" si="134"/>
        <v/>
      </c>
      <c r="GE30" s="307" t="str">
        <f t="shared" si="135"/>
        <v/>
      </c>
      <c r="GF30" s="308" t="str">
        <f t="shared" si="136"/>
        <v/>
      </c>
      <c r="GG30" s="309" t="str">
        <f t="shared" si="137"/>
        <v/>
      </c>
      <c r="GI30" s="306">
        <v>24</v>
      </c>
      <c r="GJ30" s="307" t="str">
        <f t="shared" si="138"/>
        <v/>
      </c>
      <c r="GK30" s="307" t="str">
        <f t="shared" si="139"/>
        <v/>
      </c>
      <c r="GL30" s="307" t="str">
        <f>IF('2.職務給賃金表'!$Z39="","",'2.職務給賃金表'!$Z39)</f>
        <v/>
      </c>
      <c r="GM30" s="307" t="str">
        <f t="shared" si="140"/>
        <v/>
      </c>
      <c r="GN30" s="307" t="str">
        <f t="shared" si="141"/>
        <v/>
      </c>
      <c r="GO30" s="308" t="str">
        <f t="shared" si="142"/>
        <v/>
      </c>
      <c r="GP30" s="309" t="str">
        <f t="shared" si="143"/>
        <v/>
      </c>
      <c r="GQ30" s="306">
        <v>24</v>
      </c>
      <c r="GR30" s="307" t="str">
        <f t="shared" si="144"/>
        <v/>
      </c>
      <c r="GS30" s="307" t="str">
        <f t="shared" si="145"/>
        <v/>
      </c>
      <c r="GT30" s="307" t="str">
        <f>IF('2.職務給賃金表'!$AA39="","",'2.職務給賃金表'!$AA39)</f>
        <v/>
      </c>
      <c r="GU30" s="307" t="str">
        <f t="shared" si="146"/>
        <v/>
      </c>
      <c r="GV30" s="307" t="str">
        <f t="shared" si="147"/>
        <v/>
      </c>
      <c r="GW30" s="308" t="str">
        <f t="shared" si="148"/>
        <v/>
      </c>
      <c r="GX30" s="309" t="str">
        <f t="shared" si="149"/>
        <v/>
      </c>
      <c r="GY30" s="306">
        <v>24</v>
      </c>
      <c r="GZ30" s="307" t="str">
        <f t="shared" si="150"/>
        <v/>
      </c>
      <c r="HA30" s="307" t="str">
        <f t="shared" si="151"/>
        <v/>
      </c>
      <c r="HB30" s="307" t="str">
        <f>IF('2.職務給賃金表'!$AB39="","",'2.職務給賃金表'!$AB39)</f>
        <v/>
      </c>
      <c r="HC30" s="307" t="str">
        <f t="shared" si="152"/>
        <v/>
      </c>
      <c r="HD30" s="307" t="str">
        <f t="shared" si="153"/>
        <v/>
      </c>
      <c r="HE30" s="308" t="str">
        <f t="shared" si="154"/>
        <v/>
      </c>
      <c r="HF30" s="309" t="str">
        <f t="shared" si="155"/>
        <v/>
      </c>
      <c r="HG30" s="306">
        <v>24</v>
      </c>
      <c r="HH30" s="307" t="str">
        <f t="shared" si="156"/>
        <v/>
      </c>
      <c r="HI30" s="307" t="str">
        <f t="shared" si="157"/>
        <v/>
      </c>
      <c r="HJ30" s="307" t="str">
        <f>IF('2.職務給賃金表'!$AC39="","",'2.職務給賃金表'!$AC39)</f>
        <v/>
      </c>
      <c r="HK30" s="307" t="str">
        <f t="shared" si="158"/>
        <v/>
      </c>
      <c r="HL30" s="307" t="str">
        <f t="shared" si="159"/>
        <v/>
      </c>
      <c r="HM30" s="308" t="str">
        <f t="shared" si="160"/>
        <v/>
      </c>
      <c r="HN30" s="309" t="str">
        <f t="shared" si="161"/>
        <v/>
      </c>
      <c r="HO30" s="306">
        <v>24</v>
      </c>
      <c r="HP30" s="307" t="str">
        <f t="shared" si="162"/>
        <v/>
      </c>
      <c r="HQ30" s="307" t="str">
        <f t="shared" si="163"/>
        <v/>
      </c>
      <c r="HR30" s="307" t="str">
        <f>IF('2.職務給賃金表'!$AD39="","",'2.職務給賃金表'!$AD39)</f>
        <v/>
      </c>
      <c r="HS30" s="307" t="str">
        <f t="shared" si="164"/>
        <v/>
      </c>
      <c r="HT30" s="307" t="str">
        <f t="shared" si="165"/>
        <v/>
      </c>
      <c r="HU30" s="308" t="str">
        <f t="shared" si="166"/>
        <v/>
      </c>
      <c r="HV30" s="309" t="str">
        <f t="shared" si="167"/>
        <v/>
      </c>
    </row>
    <row r="31" spans="2:230" x14ac:dyDescent="0.2">
      <c r="B31" s="306">
        <v>25</v>
      </c>
      <c r="C31" s="307">
        <f t="shared" si="0"/>
        <v>314410</v>
      </c>
      <c r="D31" s="307">
        <f t="shared" si="1"/>
        <v>312830</v>
      </c>
      <c r="E31" s="307">
        <f>IF('2.職務給賃金表'!$C40="","",'2.職務給賃金表'!$C40)</f>
        <v>311250</v>
      </c>
      <c r="F31" s="307">
        <f t="shared" si="2"/>
        <v>309670</v>
      </c>
      <c r="G31" s="307">
        <f t="shared" si="3"/>
        <v>308090</v>
      </c>
      <c r="H31" s="308">
        <f t="shared" si="4"/>
        <v>3150</v>
      </c>
      <c r="I31" s="309">
        <f t="shared" si="5"/>
        <v>1580</v>
      </c>
      <c r="J31" s="306">
        <v>25</v>
      </c>
      <c r="K31" s="307">
        <f t="shared" si="6"/>
        <v>325310</v>
      </c>
      <c r="L31" s="307">
        <f t="shared" si="7"/>
        <v>323730</v>
      </c>
      <c r="M31" s="307">
        <f>IF('2.職務給賃金表'!$D40="","",'2.職務給賃金表'!$D40)</f>
        <v>322150</v>
      </c>
      <c r="N31" s="307">
        <f t="shared" si="8"/>
        <v>320570</v>
      </c>
      <c r="O31" s="307">
        <f t="shared" si="9"/>
        <v>318990</v>
      </c>
      <c r="P31" s="308">
        <f t="shared" si="10"/>
        <v>3150</v>
      </c>
      <c r="Q31" s="309">
        <f t="shared" si="11"/>
        <v>1580</v>
      </c>
      <c r="R31" s="306">
        <v>25</v>
      </c>
      <c r="S31" s="307">
        <f t="shared" si="12"/>
        <v>336210</v>
      </c>
      <c r="T31" s="307">
        <f t="shared" si="13"/>
        <v>334630</v>
      </c>
      <c r="U31" s="307">
        <f>IF('2.職務給賃金表'!$E40="","",'2.職務給賃金表'!$E40)</f>
        <v>333050</v>
      </c>
      <c r="V31" s="307">
        <f t="shared" si="14"/>
        <v>331470</v>
      </c>
      <c r="W31" s="307">
        <f t="shared" si="15"/>
        <v>329890</v>
      </c>
      <c r="X31" s="308">
        <f t="shared" si="16"/>
        <v>3150</v>
      </c>
      <c r="Y31" s="309">
        <f t="shared" si="17"/>
        <v>1580</v>
      </c>
      <c r="Z31" s="306">
        <v>25</v>
      </c>
      <c r="AA31" s="307">
        <f t="shared" si="18"/>
        <v>347110</v>
      </c>
      <c r="AB31" s="307">
        <f t="shared" si="19"/>
        <v>345530</v>
      </c>
      <c r="AC31" s="307">
        <f>IF('2.職務給賃金表'!$F40="","",'2.職務給賃金表'!$F40)</f>
        <v>343950</v>
      </c>
      <c r="AD31" s="307">
        <f t="shared" si="20"/>
        <v>342370</v>
      </c>
      <c r="AE31" s="307">
        <f t="shared" si="21"/>
        <v>340790</v>
      </c>
      <c r="AF31" s="308">
        <f t="shared" si="22"/>
        <v>3150</v>
      </c>
      <c r="AG31" s="309">
        <f t="shared" si="23"/>
        <v>1580</v>
      </c>
      <c r="AI31" s="306">
        <v>25</v>
      </c>
      <c r="AJ31" s="307">
        <f t="shared" si="24"/>
        <v>333100</v>
      </c>
      <c r="AK31" s="307">
        <f t="shared" si="25"/>
        <v>332000</v>
      </c>
      <c r="AL31" s="307">
        <f>IF('2.職務給賃金表'!$G40="","",'2.職務給賃金表'!$G40)</f>
        <v>330900</v>
      </c>
      <c r="AM31" s="307">
        <f t="shared" si="26"/>
        <v>329800</v>
      </c>
      <c r="AN31" s="307">
        <f t="shared" si="27"/>
        <v>328700</v>
      </c>
      <c r="AO31" s="308">
        <f t="shared" si="28"/>
        <v>2200</v>
      </c>
      <c r="AP31" s="309">
        <f t="shared" si="29"/>
        <v>1100</v>
      </c>
      <c r="AQ31" s="306">
        <v>25</v>
      </c>
      <c r="AR31" s="307">
        <f t="shared" si="30"/>
        <v>341000</v>
      </c>
      <c r="AS31" s="307">
        <f t="shared" si="31"/>
        <v>339900</v>
      </c>
      <c r="AT31" s="307">
        <f>IF('2.職務給賃金表'!$H40="","",'2.職務給賃金表'!$H40)</f>
        <v>338800</v>
      </c>
      <c r="AU31" s="307">
        <f t="shared" si="32"/>
        <v>337700</v>
      </c>
      <c r="AV31" s="307">
        <f t="shared" si="33"/>
        <v>336600</v>
      </c>
      <c r="AW31" s="308">
        <f t="shared" si="34"/>
        <v>2200</v>
      </c>
      <c r="AX31" s="309">
        <f t="shared" si="35"/>
        <v>1100</v>
      </c>
      <c r="AY31" s="306">
        <v>25</v>
      </c>
      <c r="AZ31" s="307">
        <f t="shared" si="36"/>
        <v>348900</v>
      </c>
      <c r="BA31" s="307">
        <f t="shared" si="37"/>
        <v>347800</v>
      </c>
      <c r="BB31" s="307">
        <f>IF('2.職務給賃金表'!$I40="","",'2.職務給賃金表'!$I40)</f>
        <v>346700</v>
      </c>
      <c r="BC31" s="307">
        <f t="shared" si="38"/>
        <v>345600</v>
      </c>
      <c r="BD31" s="307">
        <f t="shared" si="39"/>
        <v>344500</v>
      </c>
      <c r="BE31" s="308">
        <f t="shared" si="40"/>
        <v>2200</v>
      </c>
      <c r="BF31" s="309">
        <f t="shared" si="41"/>
        <v>1100</v>
      </c>
      <c r="BG31" s="306">
        <v>25</v>
      </c>
      <c r="BH31" s="307">
        <f t="shared" si="42"/>
        <v>356800</v>
      </c>
      <c r="BI31" s="307">
        <f t="shared" si="43"/>
        <v>355700</v>
      </c>
      <c r="BJ31" s="307">
        <f>IF('2.職務給賃金表'!$J40="","",'2.職務給賃金表'!$J40)</f>
        <v>354600</v>
      </c>
      <c r="BK31" s="307">
        <f t="shared" si="44"/>
        <v>353500</v>
      </c>
      <c r="BL31" s="307">
        <f t="shared" si="45"/>
        <v>352400</v>
      </c>
      <c r="BM31" s="308">
        <f t="shared" si="46"/>
        <v>2200</v>
      </c>
      <c r="BN31" s="309">
        <f t="shared" si="47"/>
        <v>1100</v>
      </c>
      <c r="BP31" s="306">
        <v>25</v>
      </c>
      <c r="BQ31" s="307">
        <f t="shared" si="48"/>
        <v>370260</v>
      </c>
      <c r="BR31" s="307">
        <f t="shared" si="49"/>
        <v>369130</v>
      </c>
      <c r="BS31" s="307">
        <f>IF('2.職務給賃金表'!$K40="","",'2.職務給賃金表'!$K40)</f>
        <v>368000</v>
      </c>
      <c r="BT31" s="307">
        <f t="shared" si="50"/>
        <v>366870</v>
      </c>
      <c r="BU31" s="307">
        <f t="shared" si="51"/>
        <v>365740</v>
      </c>
      <c r="BV31" s="308">
        <f t="shared" si="52"/>
        <v>2250</v>
      </c>
      <c r="BW31" s="309">
        <f t="shared" si="53"/>
        <v>1130</v>
      </c>
      <c r="BX31" s="306">
        <v>25</v>
      </c>
      <c r="BY31" s="307">
        <f t="shared" si="54"/>
        <v>378360</v>
      </c>
      <c r="BZ31" s="307">
        <f t="shared" si="55"/>
        <v>377230</v>
      </c>
      <c r="CA31" s="307">
        <f>IF('2.職務給賃金表'!$L40="","",'2.職務給賃金表'!$L40)</f>
        <v>376100</v>
      </c>
      <c r="CB31" s="307">
        <f t="shared" si="56"/>
        <v>374970</v>
      </c>
      <c r="CC31" s="307">
        <f t="shared" si="57"/>
        <v>373840</v>
      </c>
      <c r="CD31" s="308">
        <f t="shared" si="58"/>
        <v>2250</v>
      </c>
      <c r="CE31" s="309">
        <f t="shared" si="59"/>
        <v>1130</v>
      </c>
      <c r="CF31" s="306">
        <v>25</v>
      </c>
      <c r="CG31" s="307">
        <f t="shared" si="60"/>
        <v>386460</v>
      </c>
      <c r="CH31" s="307">
        <f t="shared" si="61"/>
        <v>385330</v>
      </c>
      <c r="CI31" s="307">
        <f>IF('2.職務給賃金表'!$M40="","",'2.職務給賃金表'!$M40)</f>
        <v>384200</v>
      </c>
      <c r="CJ31" s="307">
        <f t="shared" si="62"/>
        <v>383070</v>
      </c>
      <c r="CK31" s="307">
        <f t="shared" si="63"/>
        <v>381940</v>
      </c>
      <c r="CL31" s="308">
        <f t="shared" si="64"/>
        <v>2250</v>
      </c>
      <c r="CM31" s="309">
        <f t="shared" si="65"/>
        <v>1130</v>
      </c>
      <c r="CN31" s="306">
        <v>25</v>
      </c>
      <c r="CO31" s="307">
        <f t="shared" si="66"/>
        <v>394560</v>
      </c>
      <c r="CP31" s="307">
        <f t="shared" si="67"/>
        <v>393430</v>
      </c>
      <c r="CQ31" s="307">
        <f>IF('2.職務給賃金表'!$N40="","",'2.職務給賃金表'!$N40)</f>
        <v>392300</v>
      </c>
      <c r="CR31" s="307">
        <f t="shared" si="68"/>
        <v>391170</v>
      </c>
      <c r="CS31" s="307">
        <f t="shared" si="69"/>
        <v>390040</v>
      </c>
      <c r="CT31" s="308">
        <f t="shared" si="70"/>
        <v>2250</v>
      </c>
      <c r="CU31" s="309">
        <f t="shared" si="71"/>
        <v>1130</v>
      </c>
      <c r="CV31" s="306">
        <v>25</v>
      </c>
      <c r="CW31" s="307" t="str">
        <f t="shared" si="72"/>
        <v/>
      </c>
      <c r="CX31" s="307" t="str">
        <f t="shared" si="73"/>
        <v/>
      </c>
      <c r="CY31" s="307" t="str">
        <f>IF('2.職務給賃金表'!$O40="","",'2.職務給賃金表'!$O40)</f>
        <v/>
      </c>
      <c r="CZ31" s="307" t="str">
        <f t="shared" si="74"/>
        <v/>
      </c>
      <c r="DA31" s="307" t="str">
        <f t="shared" si="75"/>
        <v/>
      </c>
      <c r="DB31" s="308" t="str">
        <f t="shared" si="76"/>
        <v/>
      </c>
      <c r="DC31" s="309" t="str">
        <f t="shared" si="77"/>
        <v/>
      </c>
      <c r="DE31" s="306">
        <v>25</v>
      </c>
      <c r="DF31" s="307">
        <f t="shared" si="78"/>
        <v>433260</v>
      </c>
      <c r="DG31" s="307">
        <f t="shared" si="79"/>
        <v>431830</v>
      </c>
      <c r="DH31" s="307">
        <f>IF('2.職務給賃金表'!$P40="","",'2.職務給賃金表'!$P40)</f>
        <v>430400</v>
      </c>
      <c r="DI31" s="307">
        <f t="shared" si="80"/>
        <v>428970</v>
      </c>
      <c r="DJ31" s="307">
        <f t="shared" si="81"/>
        <v>427540</v>
      </c>
      <c r="DK31" s="308">
        <f t="shared" si="82"/>
        <v>2850</v>
      </c>
      <c r="DL31" s="309">
        <f t="shared" si="83"/>
        <v>1430</v>
      </c>
      <c r="DM31" s="306">
        <v>25</v>
      </c>
      <c r="DN31" s="307" t="str">
        <f t="shared" si="84"/>
        <v/>
      </c>
      <c r="DO31" s="307" t="str">
        <f t="shared" si="85"/>
        <v/>
      </c>
      <c r="DP31" s="307" t="str">
        <f>IF('2.職務給賃金表'!$Q40="","",'2.職務給賃金表'!$Q40)</f>
        <v/>
      </c>
      <c r="DQ31" s="307" t="str">
        <f t="shared" si="86"/>
        <v/>
      </c>
      <c r="DR31" s="307" t="str">
        <f t="shared" si="87"/>
        <v/>
      </c>
      <c r="DS31" s="308" t="str">
        <f t="shared" si="88"/>
        <v/>
      </c>
      <c r="DT31" s="309" t="str">
        <f t="shared" si="89"/>
        <v/>
      </c>
      <c r="DU31" s="306">
        <v>25</v>
      </c>
      <c r="DV31" s="307" t="str">
        <f t="shared" si="90"/>
        <v/>
      </c>
      <c r="DW31" s="307" t="str">
        <f t="shared" si="91"/>
        <v/>
      </c>
      <c r="DX31" s="307" t="str">
        <f>IF('2.職務給賃金表'!$R40="","",'2.職務給賃金表'!$R40)</f>
        <v/>
      </c>
      <c r="DY31" s="307" t="str">
        <f t="shared" si="92"/>
        <v/>
      </c>
      <c r="DZ31" s="307" t="str">
        <f t="shared" si="93"/>
        <v/>
      </c>
      <c r="EA31" s="308" t="str">
        <f t="shared" si="94"/>
        <v/>
      </c>
      <c r="EB31" s="309" t="str">
        <f t="shared" si="95"/>
        <v/>
      </c>
      <c r="EC31" s="306">
        <v>25</v>
      </c>
      <c r="ED31" s="307" t="str">
        <f t="shared" si="96"/>
        <v/>
      </c>
      <c r="EE31" s="307" t="str">
        <f t="shared" si="97"/>
        <v/>
      </c>
      <c r="EF31" s="307" t="str">
        <f>IF('2.職務給賃金表'!$S40="","",'2.職務給賃金表'!$S40)</f>
        <v/>
      </c>
      <c r="EG31" s="307" t="str">
        <f t="shared" si="98"/>
        <v/>
      </c>
      <c r="EH31" s="307" t="str">
        <f t="shared" si="99"/>
        <v/>
      </c>
      <c r="EI31" s="308" t="str">
        <f t="shared" si="100"/>
        <v/>
      </c>
      <c r="EJ31" s="309" t="str">
        <f t="shared" si="101"/>
        <v/>
      </c>
      <c r="EK31" s="306">
        <v>25</v>
      </c>
      <c r="EL31" s="307" t="str">
        <f t="shared" si="102"/>
        <v/>
      </c>
      <c r="EM31" s="307" t="str">
        <f t="shared" si="103"/>
        <v/>
      </c>
      <c r="EN31" s="307" t="str">
        <f>IF('2.職務給賃金表'!$T40="","",'2.職務給賃金表'!$T40)</f>
        <v/>
      </c>
      <c r="EO31" s="307" t="str">
        <f t="shared" si="104"/>
        <v/>
      </c>
      <c r="EP31" s="307" t="str">
        <f t="shared" si="105"/>
        <v/>
      </c>
      <c r="EQ31" s="308" t="str">
        <f t="shared" si="106"/>
        <v/>
      </c>
      <c r="ER31" s="309" t="str">
        <f t="shared" si="107"/>
        <v/>
      </c>
      <c r="ET31" s="306">
        <v>25</v>
      </c>
      <c r="EU31" s="307" t="str">
        <f t="shared" si="108"/>
        <v/>
      </c>
      <c r="EV31" s="307" t="str">
        <f t="shared" si="109"/>
        <v/>
      </c>
      <c r="EW31" s="307" t="str">
        <f>IF('2.職務給賃金表'!$U40="","",'2.職務給賃金表'!$U40)</f>
        <v/>
      </c>
      <c r="EX31" s="307" t="str">
        <f t="shared" si="110"/>
        <v/>
      </c>
      <c r="EY31" s="307" t="str">
        <f t="shared" si="111"/>
        <v/>
      </c>
      <c r="EZ31" s="308" t="str">
        <f t="shared" si="112"/>
        <v/>
      </c>
      <c r="FA31" s="309" t="str">
        <f t="shared" si="113"/>
        <v/>
      </c>
      <c r="FB31" s="306">
        <v>25</v>
      </c>
      <c r="FC31" s="307" t="str">
        <f t="shared" si="114"/>
        <v/>
      </c>
      <c r="FD31" s="307" t="str">
        <f t="shared" si="115"/>
        <v/>
      </c>
      <c r="FE31" s="307" t="str">
        <f>IF('2.職務給賃金表'!$V40="","",'2.職務給賃金表'!$V40)</f>
        <v/>
      </c>
      <c r="FF31" s="307" t="str">
        <f t="shared" si="116"/>
        <v/>
      </c>
      <c r="FG31" s="307" t="str">
        <f t="shared" si="117"/>
        <v/>
      </c>
      <c r="FH31" s="308" t="str">
        <f t="shared" si="118"/>
        <v/>
      </c>
      <c r="FI31" s="309" t="str">
        <f t="shared" si="119"/>
        <v/>
      </c>
      <c r="FJ31" s="306">
        <v>25</v>
      </c>
      <c r="FK31" s="307" t="str">
        <f t="shared" si="120"/>
        <v/>
      </c>
      <c r="FL31" s="307" t="str">
        <f t="shared" si="121"/>
        <v/>
      </c>
      <c r="FM31" s="307" t="str">
        <f>IF('2.職務給賃金表'!$W40="","",'2.職務給賃金表'!$W40)</f>
        <v/>
      </c>
      <c r="FN31" s="307" t="str">
        <f t="shared" si="122"/>
        <v/>
      </c>
      <c r="FO31" s="307" t="str">
        <f t="shared" si="123"/>
        <v/>
      </c>
      <c r="FP31" s="308" t="str">
        <f t="shared" si="124"/>
        <v/>
      </c>
      <c r="FQ31" s="309" t="str">
        <f t="shared" si="125"/>
        <v/>
      </c>
      <c r="FR31" s="306">
        <v>25</v>
      </c>
      <c r="FS31" s="307" t="str">
        <f t="shared" si="126"/>
        <v/>
      </c>
      <c r="FT31" s="307" t="str">
        <f t="shared" si="127"/>
        <v/>
      </c>
      <c r="FU31" s="307" t="str">
        <f>IF('2.職務給賃金表'!$X40="","",'2.職務給賃金表'!$X40)</f>
        <v/>
      </c>
      <c r="FV31" s="307" t="str">
        <f t="shared" si="128"/>
        <v/>
      </c>
      <c r="FW31" s="307" t="str">
        <f t="shared" si="129"/>
        <v/>
      </c>
      <c r="FX31" s="308" t="str">
        <f t="shared" si="130"/>
        <v/>
      </c>
      <c r="FY31" s="309" t="str">
        <f t="shared" si="131"/>
        <v/>
      </c>
      <c r="FZ31" s="306">
        <v>25</v>
      </c>
      <c r="GA31" s="307" t="str">
        <f t="shared" si="132"/>
        <v/>
      </c>
      <c r="GB31" s="307" t="str">
        <f t="shared" si="133"/>
        <v/>
      </c>
      <c r="GC31" s="307" t="str">
        <f>IF('2.職務給賃金表'!$Y40="","",'2.職務給賃金表'!$Y40)</f>
        <v/>
      </c>
      <c r="GD31" s="307" t="str">
        <f t="shared" si="134"/>
        <v/>
      </c>
      <c r="GE31" s="307" t="str">
        <f t="shared" si="135"/>
        <v/>
      </c>
      <c r="GF31" s="308" t="str">
        <f t="shared" si="136"/>
        <v/>
      </c>
      <c r="GG31" s="309" t="str">
        <f t="shared" si="137"/>
        <v/>
      </c>
      <c r="GI31" s="306">
        <v>25</v>
      </c>
      <c r="GJ31" s="307" t="str">
        <f t="shared" si="138"/>
        <v/>
      </c>
      <c r="GK31" s="307" t="str">
        <f t="shared" si="139"/>
        <v/>
      </c>
      <c r="GL31" s="307" t="str">
        <f>IF('2.職務給賃金表'!$Z40="","",'2.職務給賃金表'!$Z40)</f>
        <v/>
      </c>
      <c r="GM31" s="307" t="str">
        <f t="shared" si="140"/>
        <v/>
      </c>
      <c r="GN31" s="307" t="str">
        <f t="shared" si="141"/>
        <v/>
      </c>
      <c r="GO31" s="308" t="str">
        <f t="shared" si="142"/>
        <v/>
      </c>
      <c r="GP31" s="309" t="str">
        <f t="shared" si="143"/>
        <v/>
      </c>
      <c r="GQ31" s="306">
        <v>25</v>
      </c>
      <c r="GR31" s="307" t="str">
        <f t="shared" si="144"/>
        <v/>
      </c>
      <c r="GS31" s="307" t="str">
        <f t="shared" si="145"/>
        <v/>
      </c>
      <c r="GT31" s="307" t="str">
        <f>IF('2.職務給賃金表'!$AA40="","",'2.職務給賃金表'!$AA40)</f>
        <v/>
      </c>
      <c r="GU31" s="307" t="str">
        <f t="shared" si="146"/>
        <v/>
      </c>
      <c r="GV31" s="307" t="str">
        <f t="shared" si="147"/>
        <v/>
      </c>
      <c r="GW31" s="308" t="str">
        <f t="shared" si="148"/>
        <v/>
      </c>
      <c r="GX31" s="309" t="str">
        <f t="shared" si="149"/>
        <v/>
      </c>
      <c r="GY31" s="306">
        <v>25</v>
      </c>
      <c r="GZ31" s="307" t="str">
        <f t="shared" si="150"/>
        <v/>
      </c>
      <c r="HA31" s="307" t="str">
        <f t="shared" si="151"/>
        <v/>
      </c>
      <c r="HB31" s="307" t="str">
        <f>IF('2.職務給賃金表'!$AB40="","",'2.職務給賃金表'!$AB40)</f>
        <v/>
      </c>
      <c r="HC31" s="307" t="str">
        <f t="shared" si="152"/>
        <v/>
      </c>
      <c r="HD31" s="307" t="str">
        <f t="shared" si="153"/>
        <v/>
      </c>
      <c r="HE31" s="308" t="str">
        <f t="shared" si="154"/>
        <v/>
      </c>
      <c r="HF31" s="309" t="str">
        <f t="shared" si="155"/>
        <v/>
      </c>
      <c r="HG31" s="306">
        <v>25</v>
      </c>
      <c r="HH31" s="307" t="str">
        <f t="shared" si="156"/>
        <v/>
      </c>
      <c r="HI31" s="307" t="str">
        <f t="shared" si="157"/>
        <v/>
      </c>
      <c r="HJ31" s="307" t="str">
        <f>IF('2.職務給賃金表'!$AC40="","",'2.職務給賃金表'!$AC40)</f>
        <v/>
      </c>
      <c r="HK31" s="307" t="str">
        <f t="shared" si="158"/>
        <v/>
      </c>
      <c r="HL31" s="307" t="str">
        <f t="shared" si="159"/>
        <v/>
      </c>
      <c r="HM31" s="308" t="str">
        <f t="shared" si="160"/>
        <v/>
      </c>
      <c r="HN31" s="309" t="str">
        <f t="shared" si="161"/>
        <v/>
      </c>
      <c r="HO31" s="306">
        <v>25</v>
      </c>
      <c r="HP31" s="307" t="str">
        <f t="shared" si="162"/>
        <v/>
      </c>
      <c r="HQ31" s="307" t="str">
        <f t="shared" si="163"/>
        <v/>
      </c>
      <c r="HR31" s="307" t="str">
        <f>IF('2.職務給賃金表'!$AD40="","",'2.職務給賃金表'!$AD40)</f>
        <v/>
      </c>
      <c r="HS31" s="307" t="str">
        <f t="shared" si="164"/>
        <v/>
      </c>
      <c r="HT31" s="307" t="str">
        <f t="shared" si="165"/>
        <v/>
      </c>
      <c r="HU31" s="308" t="str">
        <f t="shared" si="166"/>
        <v/>
      </c>
      <c r="HV31" s="309" t="str">
        <f t="shared" si="167"/>
        <v/>
      </c>
    </row>
    <row r="32" spans="2:230" x14ac:dyDescent="0.2">
      <c r="B32" s="306">
        <v>26</v>
      </c>
      <c r="C32" s="307">
        <f t="shared" si="0"/>
        <v>317560</v>
      </c>
      <c r="D32" s="307">
        <f t="shared" si="1"/>
        <v>315980</v>
      </c>
      <c r="E32" s="307">
        <f>IF('2.職務給賃金表'!$C41="","",'2.職務給賃金表'!$C41)</f>
        <v>314400</v>
      </c>
      <c r="F32" s="307">
        <f t="shared" si="2"/>
        <v>312820</v>
      </c>
      <c r="G32" s="307">
        <f t="shared" si="3"/>
        <v>311240</v>
      </c>
      <c r="H32" s="308">
        <f t="shared" si="4"/>
        <v>3150</v>
      </c>
      <c r="I32" s="309">
        <f t="shared" si="5"/>
        <v>1580</v>
      </c>
      <c r="J32" s="306">
        <v>26</v>
      </c>
      <c r="K32" s="307">
        <f t="shared" si="6"/>
        <v>328460</v>
      </c>
      <c r="L32" s="307">
        <f t="shared" si="7"/>
        <v>326880</v>
      </c>
      <c r="M32" s="307">
        <f>IF('2.職務給賃金表'!$D41="","",'2.職務給賃金表'!$D41)</f>
        <v>325300</v>
      </c>
      <c r="N32" s="307">
        <f t="shared" si="8"/>
        <v>323720</v>
      </c>
      <c r="O32" s="307">
        <f t="shared" si="9"/>
        <v>322140</v>
      </c>
      <c r="P32" s="308">
        <f t="shared" si="10"/>
        <v>3150</v>
      </c>
      <c r="Q32" s="309">
        <f t="shared" si="11"/>
        <v>1580</v>
      </c>
      <c r="R32" s="306">
        <v>26</v>
      </c>
      <c r="S32" s="307">
        <f t="shared" si="12"/>
        <v>339360</v>
      </c>
      <c r="T32" s="307">
        <f t="shared" si="13"/>
        <v>337780</v>
      </c>
      <c r="U32" s="307">
        <f>IF('2.職務給賃金表'!$E41="","",'2.職務給賃金表'!$E41)</f>
        <v>336200</v>
      </c>
      <c r="V32" s="307">
        <f t="shared" si="14"/>
        <v>334620</v>
      </c>
      <c r="W32" s="307">
        <f t="shared" si="15"/>
        <v>333040</v>
      </c>
      <c r="X32" s="308">
        <f t="shared" si="16"/>
        <v>3150</v>
      </c>
      <c r="Y32" s="309">
        <f t="shared" si="17"/>
        <v>1580</v>
      </c>
      <c r="Z32" s="306">
        <v>26</v>
      </c>
      <c r="AA32" s="307" t="str">
        <f t="shared" si="18"/>
        <v/>
      </c>
      <c r="AB32" s="307" t="str">
        <f t="shared" si="19"/>
        <v/>
      </c>
      <c r="AC32" s="307" t="str">
        <f>IF('2.職務給賃金表'!$F41="","",'2.職務給賃金表'!$F41)</f>
        <v/>
      </c>
      <c r="AD32" s="307" t="str">
        <f t="shared" si="20"/>
        <v/>
      </c>
      <c r="AE32" s="307" t="str">
        <f t="shared" si="21"/>
        <v/>
      </c>
      <c r="AF32" s="308" t="str">
        <f t="shared" si="22"/>
        <v/>
      </c>
      <c r="AG32" s="309" t="str">
        <f t="shared" si="23"/>
        <v/>
      </c>
      <c r="AI32" s="306">
        <v>26</v>
      </c>
      <c r="AJ32" s="307">
        <f t="shared" si="24"/>
        <v>335300</v>
      </c>
      <c r="AK32" s="307">
        <f t="shared" si="25"/>
        <v>334200</v>
      </c>
      <c r="AL32" s="307">
        <f>IF('2.職務給賃金表'!$G41="","",'2.職務給賃金表'!$G41)</f>
        <v>333100</v>
      </c>
      <c r="AM32" s="307">
        <f t="shared" si="26"/>
        <v>332000</v>
      </c>
      <c r="AN32" s="307">
        <f t="shared" si="27"/>
        <v>330900</v>
      </c>
      <c r="AO32" s="308">
        <f t="shared" si="28"/>
        <v>2200</v>
      </c>
      <c r="AP32" s="309">
        <f t="shared" si="29"/>
        <v>1100</v>
      </c>
      <c r="AQ32" s="306">
        <v>26</v>
      </c>
      <c r="AR32" s="307">
        <f t="shared" si="30"/>
        <v>343200</v>
      </c>
      <c r="AS32" s="307">
        <f t="shared" si="31"/>
        <v>342100</v>
      </c>
      <c r="AT32" s="307">
        <f>IF('2.職務給賃金表'!$H41="","",'2.職務給賃金表'!$H41)</f>
        <v>341000</v>
      </c>
      <c r="AU32" s="307">
        <f t="shared" si="32"/>
        <v>339900</v>
      </c>
      <c r="AV32" s="307">
        <f t="shared" si="33"/>
        <v>338800</v>
      </c>
      <c r="AW32" s="308">
        <f t="shared" si="34"/>
        <v>2200</v>
      </c>
      <c r="AX32" s="309">
        <f t="shared" si="35"/>
        <v>1100</v>
      </c>
      <c r="AY32" s="306">
        <v>26</v>
      </c>
      <c r="AZ32" s="307">
        <f t="shared" si="36"/>
        <v>351100</v>
      </c>
      <c r="BA32" s="307">
        <f t="shared" si="37"/>
        <v>350000</v>
      </c>
      <c r="BB32" s="307">
        <f>IF('2.職務給賃金表'!$I41="","",'2.職務給賃金表'!$I41)</f>
        <v>348900</v>
      </c>
      <c r="BC32" s="307">
        <f t="shared" si="38"/>
        <v>347800</v>
      </c>
      <c r="BD32" s="307">
        <f t="shared" si="39"/>
        <v>346700</v>
      </c>
      <c r="BE32" s="308">
        <f t="shared" si="40"/>
        <v>2200</v>
      </c>
      <c r="BF32" s="309">
        <f t="shared" si="41"/>
        <v>1100</v>
      </c>
      <c r="BG32" s="306">
        <v>26</v>
      </c>
      <c r="BH32" s="307">
        <f t="shared" si="42"/>
        <v>359000</v>
      </c>
      <c r="BI32" s="307">
        <f t="shared" si="43"/>
        <v>357900</v>
      </c>
      <c r="BJ32" s="307">
        <f>IF('2.職務給賃金表'!$J41="","",'2.職務給賃金表'!$J41)</f>
        <v>356800</v>
      </c>
      <c r="BK32" s="307">
        <f t="shared" si="44"/>
        <v>355700</v>
      </c>
      <c r="BL32" s="307">
        <f t="shared" si="45"/>
        <v>354600</v>
      </c>
      <c r="BM32" s="308">
        <f t="shared" si="46"/>
        <v>2200</v>
      </c>
      <c r="BN32" s="309">
        <f t="shared" si="47"/>
        <v>1100</v>
      </c>
      <c r="BP32" s="306">
        <v>26</v>
      </c>
      <c r="BQ32" s="307">
        <f t="shared" si="48"/>
        <v>372510</v>
      </c>
      <c r="BR32" s="307">
        <f t="shared" si="49"/>
        <v>371380</v>
      </c>
      <c r="BS32" s="307">
        <f>IF('2.職務給賃金表'!$K41="","",'2.職務給賃金表'!$K41)</f>
        <v>370250</v>
      </c>
      <c r="BT32" s="307">
        <f t="shared" si="50"/>
        <v>369120</v>
      </c>
      <c r="BU32" s="307">
        <f t="shared" si="51"/>
        <v>367990</v>
      </c>
      <c r="BV32" s="308">
        <f t="shared" si="52"/>
        <v>2250</v>
      </c>
      <c r="BW32" s="309">
        <f t="shared" si="53"/>
        <v>1130</v>
      </c>
      <c r="BX32" s="306">
        <v>26</v>
      </c>
      <c r="BY32" s="307">
        <f t="shared" si="54"/>
        <v>380610</v>
      </c>
      <c r="BZ32" s="307">
        <f t="shared" si="55"/>
        <v>379480</v>
      </c>
      <c r="CA32" s="307">
        <f>IF('2.職務給賃金表'!$L41="","",'2.職務給賃金表'!$L41)</f>
        <v>378350</v>
      </c>
      <c r="CB32" s="307">
        <f t="shared" si="56"/>
        <v>377220</v>
      </c>
      <c r="CC32" s="307">
        <f t="shared" si="57"/>
        <v>376090</v>
      </c>
      <c r="CD32" s="308">
        <f t="shared" si="58"/>
        <v>2250</v>
      </c>
      <c r="CE32" s="309">
        <f t="shared" si="59"/>
        <v>1130</v>
      </c>
      <c r="CF32" s="306">
        <v>26</v>
      </c>
      <c r="CG32" s="307">
        <f t="shared" si="60"/>
        <v>388710</v>
      </c>
      <c r="CH32" s="307">
        <f t="shared" si="61"/>
        <v>387580</v>
      </c>
      <c r="CI32" s="307">
        <f>IF('2.職務給賃金表'!$M41="","",'2.職務給賃金表'!$M41)</f>
        <v>386450</v>
      </c>
      <c r="CJ32" s="307">
        <f t="shared" si="62"/>
        <v>385320</v>
      </c>
      <c r="CK32" s="307">
        <f t="shared" si="63"/>
        <v>384190</v>
      </c>
      <c r="CL32" s="308">
        <f t="shared" si="64"/>
        <v>2250</v>
      </c>
      <c r="CM32" s="309">
        <f t="shared" si="65"/>
        <v>1130</v>
      </c>
      <c r="CN32" s="306">
        <v>26</v>
      </c>
      <c r="CO32" s="307">
        <f t="shared" si="66"/>
        <v>396810</v>
      </c>
      <c r="CP32" s="307">
        <f t="shared" si="67"/>
        <v>395680</v>
      </c>
      <c r="CQ32" s="307">
        <f>IF('2.職務給賃金表'!$N41="","",'2.職務給賃金表'!$N41)</f>
        <v>394550</v>
      </c>
      <c r="CR32" s="307">
        <f t="shared" si="68"/>
        <v>393420</v>
      </c>
      <c r="CS32" s="307">
        <f t="shared" si="69"/>
        <v>392290</v>
      </c>
      <c r="CT32" s="308">
        <f t="shared" si="70"/>
        <v>2250</v>
      </c>
      <c r="CU32" s="309">
        <f t="shared" si="71"/>
        <v>1130</v>
      </c>
      <c r="CV32" s="306">
        <v>26</v>
      </c>
      <c r="CW32" s="307" t="str">
        <f t="shared" si="72"/>
        <v/>
      </c>
      <c r="CX32" s="307" t="str">
        <f t="shared" si="73"/>
        <v/>
      </c>
      <c r="CY32" s="307" t="str">
        <f>IF('2.職務給賃金表'!$O41="","",'2.職務給賃金表'!$O41)</f>
        <v/>
      </c>
      <c r="CZ32" s="307" t="str">
        <f t="shared" si="74"/>
        <v/>
      </c>
      <c r="DA32" s="307" t="str">
        <f t="shared" si="75"/>
        <v/>
      </c>
      <c r="DB32" s="308" t="str">
        <f t="shared" si="76"/>
        <v/>
      </c>
      <c r="DC32" s="309" t="str">
        <f t="shared" si="77"/>
        <v/>
      </c>
      <c r="DE32" s="306">
        <v>26</v>
      </c>
      <c r="DF32" s="307">
        <f t="shared" si="78"/>
        <v>436110</v>
      </c>
      <c r="DG32" s="307">
        <f t="shared" si="79"/>
        <v>434680</v>
      </c>
      <c r="DH32" s="307">
        <f>IF('2.職務給賃金表'!$P41="","",'2.職務給賃金表'!$P41)</f>
        <v>433250</v>
      </c>
      <c r="DI32" s="307">
        <f t="shared" si="80"/>
        <v>431820</v>
      </c>
      <c r="DJ32" s="307">
        <f t="shared" si="81"/>
        <v>430390</v>
      </c>
      <c r="DK32" s="308">
        <f t="shared" si="82"/>
        <v>2850</v>
      </c>
      <c r="DL32" s="309">
        <f t="shared" si="83"/>
        <v>1430</v>
      </c>
      <c r="DM32" s="306">
        <v>26</v>
      </c>
      <c r="DN32" s="307" t="str">
        <f t="shared" si="84"/>
        <v/>
      </c>
      <c r="DO32" s="307" t="str">
        <f t="shared" si="85"/>
        <v/>
      </c>
      <c r="DP32" s="307" t="str">
        <f>IF('2.職務給賃金表'!$Q41="","",'2.職務給賃金表'!$Q41)</f>
        <v/>
      </c>
      <c r="DQ32" s="307" t="str">
        <f t="shared" si="86"/>
        <v/>
      </c>
      <c r="DR32" s="307" t="str">
        <f t="shared" si="87"/>
        <v/>
      </c>
      <c r="DS32" s="308" t="str">
        <f t="shared" si="88"/>
        <v/>
      </c>
      <c r="DT32" s="309" t="str">
        <f t="shared" si="89"/>
        <v/>
      </c>
      <c r="DU32" s="306">
        <v>26</v>
      </c>
      <c r="DV32" s="307" t="str">
        <f t="shared" si="90"/>
        <v/>
      </c>
      <c r="DW32" s="307" t="str">
        <f t="shared" si="91"/>
        <v/>
      </c>
      <c r="DX32" s="307" t="str">
        <f>IF('2.職務給賃金表'!$R41="","",'2.職務給賃金表'!$R41)</f>
        <v/>
      </c>
      <c r="DY32" s="307" t="str">
        <f t="shared" si="92"/>
        <v/>
      </c>
      <c r="DZ32" s="307" t="str">
        <f t="shared" si="93"/>
        <v/>
      </c>
      <c r="EA32" s="308" t="str">
        <f t="shared" si="94"/>
        <v/>
      </c>
      <c r="EB32" s="309" t="str">
        <f t="shared" si="95"/>
        <v/>
      </c>
      <c r="EC32" s="306">
        <v>26</v>
      </c>
      <c r="ED32" s="307" t="str">
        <f t="shared" si="96"/>
        <v/>
      </c>
      <c r="EE32" s="307" t="str">
        <f t="shared" si="97"/>
        <v/>
      </c>
      <c r="EF32" s="307" t="str">
        <f>IF('2.職務給賃金表'!$S41="","",'2.職務給賃金表'!$S41)</f>
        <v/>
      </c>
      <c r="EG32" s="307" t="str">
        <f t="shared" si="98"/>
        <v/>
      </c>
      <c r="EH32" s="307" t="str">
        <f t="shared" si="99"/>
        <v/>
      </c>
      <c r="EI32" s="308" t="str">
        <f t="shared" si="100"/>
        <v/>
      </c>
      <c r="EJ32" s="309" t="str">
        <f t="shared" si="101"/>
        <v/>
      </c>
      <c r="EK32" s="306">
        <v>26</v>
      </c>
      <c r="EL32" s="307" t="str">
        <f t="shared" si="102"/>
        <v/>
      </c>
      <c r="EM32" s="307" t="str">
        <f t="shared" si="103"/>
        <v/>
      </c>
      <c r="EN32" s="307" t="str">
        <f>IF('2.職務給賃金表'!$T41="","",'2.職務給賃金表'!$T41)</f>
        <v/>
      </c>
      <c r="EO32" s="307" t="str">
        <f t="shared" si="104"/>
        <v/>
      </c>
      <c r="EP32" s="307" t="str">
        <f t="shared" si="105"/>
        <v/>
      </c>
      <c r="EQ32" s="308" t="str">
        <f t="shared" si="106"/>
        <v/>
      </c>
      <c r="ER32" s="309" t="str">
        <f t="shared" si="107"/>
        <v/>
      </c>
      <c r="ET32" s="306">
        <v>26</v>
      </c>
      <c r="EU32" s="307" t="str">
        <f t="shared" si="108"/>
        <v/>
      </c>
      <c r="EV32" s="307" t="str">
        <f t="shared" si="109"/>
        <v/>
      </c>
      <c r="EW32" s="307" t="str">
        <f>IF('2.職務給賃金表'!$U41="","",'2.職務給賃金表'!$U41)</f>
        <v/>
      </c>
      <c r="EX32" s="307" t="str">
        <f t="shared" si="110"/>
        <v/>
      </c>
      <c r="EY32" s="307" t="str">
        <f t="shared" si="111"/>
        <v/>
      </c>
      <c r="EZ32" s="308" t="str">
        <f t="shared" si="112"/>
        <v/>
      </c>
      <c r="FA32" s="309" t="str">
        <f t="shared" si="113"/>
        <v/>
      </c>
      <c r="FB32" s="306">
        <v>26</v>
      </c>
      <c r="FC32" s="307" t="str">
        <f t="shared" si="114"/>
        <v/>
      </c>
      <c r="FD32" s="307" t="str">
        <f t="shared" si="115"/>
        <v/>
      </c>
      <c r="FE32" s="307" t="str">
        <f>IF('2.職務給賃金表'!$V41="","",'2.職務給賃金表'!$V41)</f>
        <v/>
      </c>
      <c r="FF32" s="307" t="str">
        <f t="shared" si="116"/>
        <v/>
      </c>
      <c r="FG32" s="307" t="str">
        <f t="shared" si="117"/>
        <v/>
      </c>
      <c r="FH32" s="308" t="str">
        <f t="shared" si="118"/>
        <v/>
      </c>
      <c r="FI32" s="309" t="str">
        <f t="shared" si="119"/>
        <v/>
      </c>
      <c r="FJ32" s="306">
        <v>26</v>
      </c>
      <c r="FK32" s="307" t="str">
        <f t="shared" si="120"/>
        <v/>
      </c>
      <c r="FL32" s="307" t="str">
        <f t="shared" si="121"/>
        <v/>
      </c>
      <c r="FM32" s="307" t="str">
        <f>IF('2.職務給賃金表'!$W41="","",'2.職務給賃金表'!$W41)</f>
        <v/>
      </c>
      <c r="FN32" s="307" t="str">
        <f t="shared" si="122"/>
        <v/>
      </c>
      <c r="FO32" s="307" t="str">
        <f t="shared" si="123"/>
        <v/>
      </c>
      <c r="FP32" s="308" t="str">
        <f t="shared" si="124"/>
        <v/>
      </c>
      <c r="FQ32" s="309" t="str">
        <f t="shared" si="125"/>
        <v/>
      </c>
      <c r="FR32" s="306">
        <v>26</v>
      </c>
      <c r="FS32" s="307" t="str">
        <f t="shared" si="126"/>
        <v/>
      </c>
      <c r="FT32" s="307" t="str">
        <f t="shared" si="127"/>
        <v/>
      </c>
      <c r="FU32" s="307" t="str">
        <f>IF('2.職務給賃金表'!$X41="","",'2.職務給賃金表'!$X41)</f>
        <v/>
      </c>
      <c r="FV32" s="307" t="str">
        <f t="shared" si="128"/>
        <v/>
      </c>
      <c r="FW32" s="307" t="str">
        <f t="shared" si="129"/>
        <v/>
      </c>
      <c r="FX32" s="308" t="str">
        <f t="shared" si="130"/>
        <v/>
      </c>
      <c r="FY32" s="309" t="str">
        <f t="shared" si="131"/>
        <v/>
      </c>
      <c r="FZ32" s="306">
        <v>26</v>
      </c>
      <c r="GA32" s="307" t="str">
        <f t="shared" si="132"/>
        <v/>
      </c>
      <c r="GB32" s="307" t="str">
        <f t="shared" si="133"/>
        <v/>
      </c>
      <c r="GC32" s="307" t="str">
        <f>IF('2.職務給賃金表'!$Y41="","",'2.職務給賃金表'!$Y41)</f>
        <v/>
      </c>
      <c r="GD32" s="307" t="str">
        <f t="shared" si="134"/>
        <v/>
      </c>
      <c r="GE32" s="307" t="str">
        <f t="shared" si="135"/>
        <v/>
      </c>
      <c r="GF32" s="308" t="str">
        <f t="shared" si="136"/>
        <v/>
      </c>
      <c r="GG32" s="309" t="str">
        <f t="shared" si="137"/>
        <v/>
      </c>
      <c r="GI32" s="306">
        <v>26</v>
      </c>
      <c r="GJ32" s="307" t="str">
        <f t="shared" si="138"/>
        <v/>
      </c>
      <c r="GK32" s="307" t="str">
        <f t="shared" si="139"/>
        <v/>
      </c>
      <c r="GL32" s="307" t="str">
        <f>IF('2.職務給賃金表'!$Z41="","",'2.職務給賃金表'!$Z41)</f>
        <v/>
      </c>
      <c r="GM32" s="307" t="str">
        <f t="shared" si="140"/>
        <v/>
      </c>
      <c r="GN32" s="307" t="str">
        <f t="shared" si="141"/>
        <v/>
      </c>
      <c r="GO32" s="308" t="str">
        <f t="shared" si="142"/>
        <v/>
      </c>
      <c r="GP32" s="309" t="str">
        <f t="shared" si="143"/>
        <v/>
      </c>
      <c r="GQ32" s="306">
        <v>26</v>
      </c>
      <c r="GR32" s="307" t="str">
        <f t="shared" si="144"/>
        <v/>
      </c>
      <c r="GS32" s="307" t="str">
        <f t="shared" si="145"/>
        <v/>
      </c>
      <c r="GT32" s="307" t="str">
        <f>IF('2.職務給賃金表'!$AA41="","",'2.職務給賃金表'!$AA41)</f>
        <v/>
      </c>
      <c r="GU32" s="307" t="str">
        <f t="shared" si="146"/>
        <v/>
      </c>
      <c r="GV32" s="307" t="str">
        <f t="shared" si="147"/>
        <v/>
      </c>
      <c r="GW32" s="308" t="str">
        <f t="shared" si="148"/>
        <v/>
      </c>
      <c r="GX32" s="309" t="str">
        <f t="shared" si="149"/>
        <v/>
      </c>
      <c r="GY32" s="306">
        <v>26</v>
      </c>
      <c r="GZ32" s="307" t="str">
        <f t="shared" si="150"/>
        <v/>
      </c>
      <c r="HA32" s="307" t="str">
        <f t="shared" si="151"/>
        <v/>
      </c>
      <c r="HB32" s="307" t="str">
        <f>IF('2.職務給賃金表'!$AB41="","",'2.職務給賃金表'!$AB41)</f>
        <v/>
      </c>
      <c r="HC32" s="307" t="str">
        <f t="shared" si="152"/>
        <v/>
      </c>
      <c r="HD32" s="307" t="str">
        <f t="shared" si="153"/>
        <v/>
      </c>
      <c r="HE32" s="308" t="str">
        <f t="shared" si="154"/>
        <v/>
      </c>
      <c r="HF32" s="309" t="str">
        <f t="shared" si="155"/>
        <v/>
      </c>
      <c r="HG32" s="306">
        <v>26</v>
      </c>
      <c r="HH32" s="307" t="str">
        <f t="shared" si="156"/>
        <v/>
      </c>
      <c r="HI32" s="307" t="str">
        <f t="shared" si="157"/>
        <v/>
      </c>
      <c r="HJ32" s="307" t="str">
        <f>IF('2.職務給賃金表'!$AC41="","",'2.職務給賃金表'!$AC41)</f>
        <v/>
      </c>
      <c r="HK32" s="307" t="str">
        <f t="shared" si="158"/>
        <v/>
      </c>
      <c r="HL32" s="307" t="str">
        <f t="shared" si="159"/>
        <v/>
      </c>
      <c r="HM32" s="308" t="str">
        <f t="shared" si="160"/>
        <v/>
      </c>
      <c r="HN32" s="309" t="str">
        <f t="shared" si="161"/>
        <v/>
      </c>
      <c r="HO32" s="306">
        <v>26</v>
      </c>
      <c r="HP32" s="307" t="str">
        <f t="shared" si="162"/>
        <v/>
      </c>
      <c r="HQ32" s="307" t="str">
        <f t="shared" si="163"/>
        <v/>
      </c>
      <c r="HR32" s="307" t="str">
        <f>IF('2.職務給賃金表'!$AD41="","",'2.職務給賃金表'!$AD41)</f>
        <v/>
      </c>
      <c r="HS32" s="307" t="str">
        <f t="shared" si="164"/>
        <v/>
      </c>
      <c r="HT32" s="307" t="str">
        <f t="shared" si="165"/>
        <v/>
      </c>
      <c r="HU32" s="308" t="str">
        <f t="shared" si="166"/>
        <v/>
      </c>
      <c r="HV32" s="309" t="str">
        <f t="shared" si="167"/>
        <v/>
      </c>
    </row>
    <row r="33" spans="2:230" x14ac:dyDescent="0.2">
      <c r="B33" s="306">
        <v>27</v>
      </c>
      <c r="C33" s="307">
        <f t="shared" si="0"/>
        <v>320710</v>
      </c>
      <c r="D33" s="307">
        <f t="shared" si="1"/>
        <v>319130</v>
      </c>
      <c r="E33" s="307">
        <f>IF('2.職務給賃金表'!$C42="","",'2.職務給賃金表'!$C42)</f>
        <v>317550</v>
      </c>
      <c r="F33" s="307">
        <f t="shared" si="2"/>
        <v>315970</v>
      </c>
      <c r="G33" s="307">
        <f t="shared" si="3"/>
        <v>314390</v>
      </c>
      <c r="H33" s="308">
        <f t="shared" si="4"/>
        <v>3150</v>
      </c>
      <c r="I33" s="309">
        <f t="shared" si="5"/>
        <v>1580</v>
      </c>
      <c r="J33" s="306">
        <v>27</v>
      </c>
      <c r="K33" s="307">
        <f t="shared" si="6"/>
        <v>331610</v>
      </c>
      <c r="L33" s="307">
        <f t="shared" si="7"/>
        <v>330030</v>
      </c>
      <c r="M33" s="307">
        <f>IF('2.職務給賃金表'!$D42="","",'2.職務給賃金表'!$D42)</f>
        <v>328450</v>
      </c>
      <c r="N33" s="307">
        <f t="shared" si="8"/>
        <v>326870</v>
      </c>
      <c r="O33" s="307">
        <f t="shared" si="9"/>
        <v>325290</v>
      </c>
      <c r="P33" s="308">
        <f t="shared" si="10"/>
        <v>3150</v>
      </c>
      <c r="Q33" s="309">
        <f t="shared" si="11"/>
        <v>1580</v>
      </c>
      <c r="R33" s="306">
        <v>27</v>
      </c>
      <c r="S33" s="307" t="str">
        <f t="shared" si="12"/>
        <v/>
      </c>
      <c r="T33" s="307" t="str">
        <f t="shared" si="13"/>
        <v/>
      </c>
      <c r="U33" s="307" t="str">
        <f>IF('2.職務給賃金表'!$E42="","",'2.職務給賃金表'!$E42)</f>
        <v/>
      </c>
      <c r="V33" s="307" t="str">
        <f t="shared" si="14"/>
        <v/>
      </c>
      <c r="W33" s="307" t="str">
        <f t="shared" si="15"/>
        <v/>
      </c>
      <c r="X33" s="308" t="str">
        <f t="shared" si="16"/>
        <v/>
      </c>
      <c r="Y33" s="309" t="str">
        <f t="shared" si="17"/>
        <v/>
      </c>
      <c r="Z33" s="306">
        <v>27</v>
      </c>
      <c r="AA33" s="307" t="str">
        <f t="shared" si="18"/>
        <v/>
      </c>
      <c r="AB33" s="307" t="str">
        <f t="shared" si="19"/>
        <v/>
      </c>
      <c r="AC33" s="307" t="str">
        <f>IF('2.職務給賃金表'!$F42="","",'2.職務給賃金表'!$F42)</f>
        <v/>
      </c>
      <c r="AD33" s="307" t="str">
        <f t="shared" si="20"/>
        <v/>
      </c>
      <c r="AE33" s="307" t="str">
        <f t="shared" si="21"/>
        <v/>
      </c>
      <c r="AF33" s="308" t="str">
        <f t="shared" si="22"/>
        <v/>
      </c>
      <c r="AG33" s="309" t="str">
        <f t="shared" si="23"/>
        <v/>
      </c>
      <c r="AI33" s="306">
        <v>27</v>
      </c>
      <c r="AJ33" s="307">
        <f t="shared" si="24"/>
        <v>337500</v>
      </c>
      <c r="AK33" s="307">
        <f t="shared" si="25"/>
        <v>336400</v>
      </c>
      <c r="AL33" s="307">
        <f>IF('2.職務給賃金表'!$G42="","",'2.職務給賃金表'!$G42)</f>
        <v>335300</v>
      </c>
      <c r="AM33" s="307">
        <f t="shared" si="26"/>
        <v>334200</v>
      </c>
      <c r="AN33" s="307">
        <f t="shared" si="27"/>
        <v>333100</v>
      </c>
      <c r="AO33" s="308">
        <f t="shared" si="28"/>
        <v>2200</v>
      </c>
      <c r="AP33" s="309">
        <f t="shared" si="29"/>
        <v>1100</v>
      </c>
      <c r="AQ33" s="306">
        <v>27</v>
      </c>
      <c r="AR33" s="307">
        <f t="shared" si="30"/>
        <v>345400</v>
      </c>
      <c r="AS33" s="307">
        <f t="shared" si="31"/>
        <v>344300</v>
      </c>
      <c r="AT33" s="307">
        <f>IF('2.職務給賃金表'!$H42="","",'2.職務給賃金表'!$H42)</f>
        <v>343200</v>
      </c>
      <c r="AU33" s="307">
        <f t="shared" si="32"/>
        <v>342100</v>
      </c>
      <c r="AV33" s="307">
        <f t="shared" si="33"/>
        <v>341000</v>
      </c>
      <c r="AW33" s="308">
        <f t="shared" si="34"/>
        <v>2200</v>
      </c>
      <c r="AX33" s="309">
        <f t="shared" si="35"/>
        <v>1100</v>
      </c>
      <c r="AY33" s="306">
        <v>27</v>
      </c>
      <c r="AZ33" s="307">
        <f t="shared" si="36"/>
        <v>353300</v>
      </c>
      <c r="BA33" s="307">
        <f t="shared" si="37"/>
        <v>352200</v>
      </c>
      <c r="BB33" s="307">
        <f>IF('2.職務給賃金表'!$I42="","",'2.職務給賃金表'!$I42)</f>
        <v>351100</v>
      </c>
      <c r="BC33" s="307">
        <f t="shared" si="38"/>
        <v>350000</v>
      </c>
      <c r="BD33" s="307">
        <f t="shared" si="39"/>
        <v>348900</v>
      </c>
      <c r="BE33" s="308">
        <f t="shared" si="40"/>
        <v>2200</v>
      </c>
      <c r="BF33" s="309">
        <f t="shared" si="41"/>
        <v>1100</v>
      </c>
      <c r="BG33" s="306">
        <v>27</v>
      </c>
      <c r="BH33" s="307" t="str">
        <f t="shared" si="42"/>
        <v/>
      </c>
      <c r="BI33" s="307" t="str">
        <f t="shared" si="43"/>
        <v/>
      </c>
      <c r="BJ33" s="307" t="str">
        <f>IF('2.職務給賃金表'!$J42="","",'2.職務給賃金表'!$J42)</f>
        <v/>
      </c>
      <c r="BK33" s="307" t="str">
        <f t="shared" si="44"/>
        <v/>
      </c>
      <c r="BL33" s="307" t="str">
        <f t="shared" si="45"/>
        <v/>
      </c>
      <c r="BM33" s="308" t="str">
        <f t="shared" si="46"/>
        <v/>
      </c>
      <c r="BN33" s="309" t="str">
        <f t="shared" si="47"/>
        <v/>
      </c>
      <c r="BP33" s="306">
        <v>27</v>
      </c>
      <c r="BQ33" s="307">
        <f t="shared" si="48"/>
        <v>374760</v>
      </c>
      <c r="BR33" s="307">
        <f t="shared" si="49"/>
        <v>373630</v>
      </c>
      <c r="BS33" s="307">
        <f>IF('2.職務給賃金表'!$K42="","",'2.職務給賃金表'!$K42)</f>
        <v>372500</v>
      </c>
      <c r="BT33" s="307">
        <f t="shared" si="50"/>
        <v>371370</v>
      </c>
      <c r="BU33" s="307">
        <f t="shared" si="51"/>
        <v>370240</v>
      </c>
      <c r="BV33" s="308">
        <f t="shared" si="52"/>
        <v>2250</v>
      </c>
      <c r="BW33" s="309">
        <f t="shared" si="53"/>
        <v>1130</v>
      </c>
      <c r="BX33" s="306">
        <v>27</v>
      </c>
      <c r="BY33" s="307">
        <f t="shared" si="54"/>
        <v>382860</v>
      </c>
      <c r="BZ33" s="307">
        <f t="shared" si="55"/>
        <v>381730</v>
      </c>
      <c r="CA33" s="307">
        <f>IF('2.職務給賃金表'!$L42="","",'2.職務給賃金表'!$L42)</f>
        <v>380600</v>
      </c>
      <c r="CB33" s="307">
        <f t="shared" si="56"/>
        <v>379470</v>
      </c>
      <c r="CC33" s="307">
        <f t="shared" si="57"/>
        <v>378340</v>
      </c>
      <c r="CD33" s="308">
        <f t="shared" si="58"/>
        <v>2250</v>
      </c>
      <c r="CE33" s="309">
        <f t="shared" si="59"/>
        <v>1130</v>
      </c>
      <c r="CF33" s="306">
        <v>27</v>
      </c>
      <c r="CG33" s="307">
        <f t="shared" si="60"/>
        <v>390960</v>
      </c>
      <c r="CH33" s="307">
        <f t="shared" si="61"/>
        <v>389830</v>
      </c>
      <c r="CI33" s="307">
        <f>IF('2.職務給賃金表'!$M42="","",'2.職務給賃金表'!$M42)</f>
        <v>388700</v>
      </c>
      <c r="CJ33" s="307">
        <f t="shared" si="62"/>
        <v>387570</v>
      </c>
      <c r="CK33" s="307">
        <f t="shared" si="63"/>
        <v>386440</v>
      </c>
      <c r="CL33" s="308">
        <f t="shared" si="64"/>
        <v>2250</v>
      </c>
      <c r="CM33" s="309">
        <f t="shared" si="65"/>
        <v>1130</v>
      </c>
      <c r="CN33" s="306">
        <v>27</v>
      </c>
      <c r="CO33" s="307">
        <f t="shared" si="66"/>
        <v>399060</v>
      </c>
      <c r="CP33" s="307">
        <f t="shared" si="67"/>
        <v>397930</v>
      </c>
      <c r="CQ33" s="307">
        <f>IF('2.職務給賃金表'!$N42="","",'2.職務給賃金表'!$N42)</f>
        <v>396800</v>
      </c>
      <c r="CR33" s="307">
        <f t="shared" si="68"/>
        <v>395670</v>
      </c>
      <c r="CS33" s="307">
        <f t="shared" si="69"/>
        <v>394540</v>
      </c>
      <c r="CT33" s="308">
        <f t="shared" si="70"/>
        <v>2250</v>
      </c>
      <c r="CU33" s="309">
        <f t="shared" si="71"/>
        <v>1130</v>
      </c>
      <c r="CV33" s="306">
        <v>27</v>
      </c>
      <c r="CW33" s="307" t="str">
        <f t="shared" si="72"/>
        <v/>
      </c>
      <c r="CX33" s="307" t="str">
        <f t="shared" si="73"/>
        <v/>
      </c>
      <c r="CY33" s="307" t="str">
        <f>IF('2.職務給賃金表'!$O42="","",'2.職務給賃金表'!$O42)</f>
        <v/>
      </c>
      <c r="CZ33" s="307" t="str">
        <f t="shared" si="74"/>
        <v/>
      </c>
      <c r="DA33" s="307" t="str">
        <f t="shared" si="75"/>
        <v/>
      </c>
      <c r="DB33" s="308" t="str">
        <f t="shared" si="76"/>
        <v/>
      </c>
      <c r="DC33" s="309" t="str">
        <f t="shared" si="77"/>
        <v/>
      </c>
      <c r="DE33" s="306">
        <v>27</v>
      </c>
      <c r="DF33" s="307" t="str">
        <f t="shared" si="78"/>
        <v/>
      </c>
      <c r="DG33" s="307" t="str">
        <f t="shared" si="79"/>
        <v/>
      </c>
      <c r="DH33" s="307" t="str">
        <f>IF('2.職務給賃金表'!$P42="","",'2.職務給賃金表'!$P42)</f>
        <v/>
      </c>
      <c r="DI33" s="307" t="str">
        <f t="shared" si="80"/>
        <v/>
      </c>
      <c r="DJ33" s="307" t="str">
        <f t="shared" si="81"/>
        <v/>
      </c>
      <c r="DK33" s="308" t="str">
        <f t="shared" si="82"/>
        <v/>
      </c>
      <c r="DL33" s="309" t="str">
        <f t="shared" si="83"/>
        <v/>
      </c>
      <c r="DM33" s="306">
        <v>27</v>
      </c>
      <c r="DN33" s="307" t="str">
        <f t="shared" si="84"/>
        <v/>
      </c>
      <c r="DO33" s="307" t="str">
        <f t="shared" si="85"/>
        <v/>
      </c>
      <c r="DP33" s="307" t="str">
        <f>IF('2.職務給賃金表'!$Q42="","",'2.職務給賃金表'!$Q42)</f>
        <v/>
      </c>
      <c r="DQ33" s="307" t="str">
        <f t="shared" si="86"/>
        <v/>
      </c>
      <c r="DR33" s="307" t="str">
        <f t="shared" si="87"/>
        <v/>
      </c>
      <c r="DS33" s="308" t="str">
        <f t="shared" si="88"/>
        <v/>
      </c>
      <c r="DT33" s="309" t="str">
        <f t="shared" si="89"/>
        <v/>
      </c>
      <c r="DU33" s="306">
        <v>27</v>
      </c>
      <c r="DV33" s="307" t="str">
        <f t="shared" si="90"/>
        <v/>
      </c>
      <c r="DW33" s="307" t="str">
        <f t="shared" si="91"/>
        <v/>
      </c>
      <c r="DX33" s="307" t="str">
        <f>IF('2.職務給賃金表'!$R42="","",'2.職務給賃金表'!$R42)</f>
        <v/>
      </c>
      <c r="DY33" s="307" t="str">
        <f t="shared" si="92"/>
        <v/>
      </c>
      <c r="DZ33" s="307" t="str">
        <f t="shared" si="93"/>
        <v/>
      </c>
      <c r="EA33" s="308" t="str">
        <f t="shared" si="94"/>
        <v/>
      </c>
      <c r="EB33" s="309" t="str">
        <f t="shared" si="95"/>
        <v/>
      </c>
      <c r="EC33" s="306">
        <v>27</v>
      </c>
      <c r="ED33" s="307" t="str">
        <f t="shared" si="96"/>
        <v/>
      </c>
      <c r="EE33" s="307" t="str">
        <f t="shared" si="97"/>
        <v/>
      </c>
      <c r="EF33" s="307" t="str">
        <f>IF('2.職務給賃金表'!$S42="","",'2.職務給賃金表'!$S42)</f>
        <v/>
      </c>
      <c r="EG33" s="307" t="str">
        <f t="shared" si="98"/>
        <v/>
      </c>
      <c r="EH33" s="307" t="str">
        <f t="shared" si="99"/>
        <v/>
      </c>
      <c r="EI33" s="308" t="str">
        <f t="shared" si="100"/>
        <v/>
      </c>
      <c r="EJ33" s="309" t="str">
        <f t="shared" si="101"/>
        <v/>
      </c>
      <c r="EK33" s="306">
        <v>27</v>
      </c>
      <c r="EL33" s="307" t="str">
        <f t="shared" si="102"/>
        <v/>
      </c>
      <c r="EM33" s="307" t="str">
        <f t="shared" si="103"/>
        <v/>
      </c>
      <c r="EN33" s="307" t="str">
        <f>IF('2.職務給賃金表'!$T42="","",'2.職務給賃金表'!$T42)</f>
        <v/>
      </c>
      <c r="EO33" s="307" t="str">
        <f t="shared" si="104"/>
        <v/>
      </c>
      <c r="EP33" s="307" t="str">
        <f t="shared" si="105"/>
        <v/>
      </c>
      <c r="EQ33" s="308" t="str">
        <f t="shared" si="106"/>
        <v/>
      </c>
      <c r="ER33" s="309" t="str">
        <f t="shared" si="107"/>
        <v/>
      </c>
      <c r="ET33" s="306">
        <v>27</v>
      </c>
      <c r="EU33" s="307" t="str">
        <f t="shared" si="108"/>
        <v/>
      </c>
      <c r="EV33" s="307" t="str">
        <f t="shared" si="109"/>
        <v/>
      </c>
      <c r="EW33" s="307" t="str">
        <f>IF('2.職務給賃金表'!$U42="","",'2.職務給賃金表'!$U42)</f>
        <v/>
      </c>
      <c r="EX33" s="307" t="str">
        <f t="shared" si="110"/>
        <v/>
      </c>
      <c r="EY33" s="307" t="str">
        <f t="shared" si="111"/>
        <v/>
      </c>
      <c r="EZ33" s="308" t="str">
        <f t="shared" si="112"/>
        <v/>
      </c>
      <c r="FA33" s="309" t="str">
        <f t="shared" si="113"/>
        <v/>
      </c>
      <c r="FB33" s="306">
        <v>27</v>
      </c>
      <c r="FC33" s="307" t="str">
        <f t="shared" si="114"/>
        <v/>
      </c>
      <c r="FD33" s="307" t="str">
        <f t="shared" si="115"/>
        <v/>
      </c>
      <c r="FE33" s="307" t="str">
        <f>IF('2.職務給賃金表'!$V42="","",'2.職務給賃金表'!$V42)</f>
        <v/>
      </c>
      <c r="FF33" s="307" t="str">
        <f t="shared" si="116"/>
        <v/>
      </c>
      <c r="FG33" s="307" t="str">
        <f t="shared" si="117"/>
        <v/>
      </c>
      <c r="FH33" s="308" t="str">
        <f t="shared" si="118"/>
        <v/>
      </c>
      <c r="FI33" s="309" t="str">
        <f t="shared" si="119"/>
        <v/>
      </c>
      <c r="FJ33" s="306">
        <v>27</v>
      </c>
      <c r="FK33" s="307" t="str">
        <f t="shared" si="120"/>
        <v/>
      </c>
      <c r="FL33" s="307" t="str">
        <f t="shared" si="121"/>
        <v/>
      </c>
      <c r="FM33" s="307" t="str">
        <f>IF('2.職務給賃金表'!$W42="","",'2.職務給賃金表'!$W42)</f>
        <v/>
      </c>
      <c r="FN33" s="307" t="str">
        <f t="shared" si="122"/>
        <v/>
      </c>
      <c r="FO33" s="307" t="str">
        <f t="shared" si="123"/>
        <v/>
      </c>
      <c r="FP33" s="308" t="str">
        <f t="shared" si="124"/>
        <v/>
      </c>
      <c r="FQ33" s="309" t="str">
        <f t="shared" si="125"/>
        <v/>
      </c>
      <c r="FR33" s="306">
        <v>27</v>
      </c>
      <c r="FS33" s="307" t="str">
        <f t="shared" si="126"/>
        <v/>
      </c>
      <c r="FT33" s="307" t="str">
        <f t="shared" si="127"/>
        <v/>
      </c>
      <c r="FU33" s="307" t="str">
        <f>IF('2.職務給賃金表'!$X42="","",'2.職務給賃金表'!$X42)</f>
        <v/>
      </c>
      <c r="FV33" s="307" t="str">
        <f t="shared" si="128"/>
        <v/>
      </c>
      <c r="FW33" s="307" t="str">
        <f t="shared" si="129"/>
        <v/>
      </c>
      <c r="FX33" s="308" t="str">
        <f t="shared" si="130"/>
        <v/>
      </c>
      <c r="FY33" s="309" t="str">
        <f t="shared" si="131"/>
        <v/>
      </c>
      <c r="FZ33" s="306">
        <v>27</v>
      </c>
      <c r="GA33" s="307" t="str">
        <f t="shared" si="132"/>
        <v/>
      </c>
      <c r="GB33" s="307" t="str">
        <f t="shared" si="133"/>
        <v/>
      </c>
      <c r="GC33" s="307" t="str">
        <f>IF('2.職務給賃金表'!$Y42="","",'2.職務給賃金表'!$Y42)</f>
        <v/>
      </c>
      <c r="GD33" s="307" t="str">
        <f t="shared" si="134"/>
        <v/>
      </c>
      <c r="GE33" s="307" t="str">
        <f t="shared" si="135"/>
        <v/>
      </c>
      <c r="GF33" s="308" t="str">
        <f t="shared" si="136"/>
        <v/>
      </c>
      <c r="GG33" s="309" t="str">
        <f t="shared" si="137"/>
        <v/>
      </c>
      <c r="GI33" s="306">
        <v>27</v>
      </c>
      <c r="GJ33" s="307" t="str">
        <f t="shared" si="138"/>
        <v/>
      </c>
      <c r="GK33" s="307" t="str">
        <f t="shared" si="139"/>
        <v/>
      </c>
      <c r="GL33" s="307" t="str">
        <f>IF('2.職務給賃金表'!$Z42="","",'2.職務給賃金表'!$Z42)</f>
        <v/>
      </c>
      <c r="GM33" s="307" t="str">
        <f t="shared" si="140"/>
        <v/>
      </c>
      <c r="GN33" s="307" t="str">
        <f t="shared" si="141"/>
        <v/>
      </c>
      <c r="GO33" s="308" t="str">
        <f t="shared" si="142"/>
        <v/>
      </c>
      <c r="GP33" s="309" t="str">
        <f t="shared" si="143"/>
        <v/>
      </c>
      <c r="GQ33" s="306">
        <v>27</v>
      </c>
      <c r="GR33" s="307" t="str">
        <f t="shared" si="144"/>
        <v/>
      </c>
      <c r="GS33" s="307" t="str">
        <f t="shared" si="145"/>
        <v/>
      </c>
      <c r="GT33" s="307" t="str">
        <f>IF('2.職務給賃金表'!$AA42="","",'2.職務給賃金表'!$AA42)</f>
        <v/>
      </c>
      <c r="GU33" s="307" t="str">
        <f t="shared" si="146"/>
        <v/>
      </c>
      <c r="GV33" s="307" t="str">
        <f t="shared" si="147"/>
        <v/>
      </c>
      <c r="GW33" s="308" t="str">
        <f t="shared" si="148"/>
        <v/>
      </c>
      <c r="GX33" s="309" t="str">
        <f t="shared" si="149"/>
        <v/>
      </c>
      <c r="GY33" s="306">
        <v>27</v>
      </c>
      <c r="GZ33" s="307" t="str">
        <f t="shared" si="150"/>
        <v/>
      </c>
      <c r="HA33" s="307" t="str">
        <f t="shared" si="151"/>
        <v/>
      </c>
      <c r="HB33" s="307" t="str">
        <f>IF('2.職務給賃金表'!$AB42="","",'2.職務給賃金表'!$AB42)</f>
        <v/>
      </c>
      <c r="HC33" s="307" t="str">
        <f t="shared" si="152"/>
        <v/>
      </c>
      <c r="HD33" s="307" t="str">
        <f t="shared" si="153"/>
        <v/>
      </c>
      <c r="HE33" s="308" t="str">
        <f t="shared" si="154"/>
        <v/>
      </c>
      <c r="HF33" s="309" t="str">
        <f t="shared" si="155"/>
        <v/>
      </c>
      <c r="HG33" s="306">
        <v>27</v>
      </c>
      <c r="HH33" s="307" t="str">
        <f t="shared" si="156"/>
        <v/>
      </c>
      <c r="HI33" s="307" t="str">
        <f t="shared" si="157"/>
        <v/>
      </c>
      <c r="HJ33" s="307" t="str">
        <f>IF('2.職務給賃金表'!$AC42="","",'2.職務給賃金表'!$AC42)</f>
        <v/>
      </c>
      <c r="HK33" s="307" t="str">
        <f t="shared" si="158"/>
        <v/>
      </c>
      <c r="HL33" s="307" t="str">
        <f t="shared" si="159"/>
        <v/>
      </c>
      <c r="HM33" s="308" t="str">
        <f t="shared" si="160"/>
        <v/>
      </c>
      <c r="HN33" s="309" t="str">
        <f t="shared" si="161"/>
        <v/>
      </c>
      <c r="HO33" s="306">
        <v>27</v>
      </c>
      <c r="HP33" s="307" t="str">
        <f t="shared" si="162"/>
        <v/>
      </c>
      <c r="HQ33" s="307" t="str">
        <f t="shared" si="163"/>
        <v/>
      </c>
      <c r="HR33" s="307" t="str">
        <f>IF('2.職務給賃金表'!$AD42="","",'2.職務給賃金表'!$AD42)</f>
        <v/>
      </c>
      <c r="HS33" s="307" t="str">
        <f t="shared" si="164"/>
        <v/>
      </c>
      <c r="HT33" s="307" t="str">
        <f t="shared" si="165"/>
        <v/>
      </c>
      <c r="HU33" s="308" t="str">
        <f t="shared" si="166"/>
        <v/>
      </c>
      <c r="HV33" s="309" t="str">
        <f t="shared" si="167"/>
        <v/>
      </c>
    </row>
    <row r="34" spans="2:230" ht="13.8" thickBot="1" x14ac:dyDescent="0.25">
      <c r="B34" s="310">
        <v>28</v>
      </c>
      <c r="C34" s="311">
        <f t="shared" si="0"/>
        <v>323860</v>
      </c>
      <c r="D34" s="311">
        <f t="shared" si="1"/>
        <v>322280</v>
      </c>
      <c r="E34" s="311">
        <f>IF('2.職務給賃金表'!$C43="","",'2.職務給賃金表'!$C43)</f>
        <v>320700</v>
      </c>
      <c r="F34" s="311">
        <f t="shared" si="2"/>
        <v>319120</v>
      </c>
      <c r="G34" s="311">
        <f t="shared" si="3"/>
        <v>317540</v>
      </c>
      <c r="H34" s="312">
        <f t="shared" si="4"/>
        <v>3150</v>
      </c>
      <c r="I34" s="313">
        <f t="shared" si="5"/>
        <v>1580</v>
      </c>
      <c r="J34" s="310">
        <v>28</v>
      </c>
      <c r="K34" s="311" t="str">
        <f t="shared" si="6"/>
        <v/>
      </c>
      <c r="L34" s="311" t="str">
        <f t="shared" si="7"/>
        <v/>
      </c>
      <c r="M34" s="311" t="str">
        <f>IF('2.職務給賃金表'!$D43="","",'2.職務給賃金表'!$D43)</f>
        <v/>
      </c>
      <c r="N34" s="311" t="str">
        <f t="shared" si="8"/>
        <v/>
      </c>
      <c r="O34" s="311" t="str">
        <f t="shared" si="9"/>
        <v/>
      </c>
      <c r="P34" s="312" t="str">
        <f t="shared" si="10"/>
        <v/>
      </c>
      <c r="Q34" s="313" t="str">
        <f t="shared" si="11"/>
        <v/>
      </c>
      <c r="R34" s="310">
        <v>28</v>
      </c>
      <c r="S34" s="311" t="str">
        <f t="shared" si="12"/>
        <v/>
      </c>
      <c r="T34" s="311" t="str">
        <f t="shared" si="13"/>
        <v/>
      </c>
      <c r="U34" s="311" t="str">
        <f>IF('2.職務給賃金表'!$E43="","",'2.職務給賃金表'!$E43)</f>
        <v/>
      </c>
      <c r="V34" s="311" t="str">
        <f t="shared" si="14"/>
        <v/>
      </c>
      <c r="W34" s="311" t="str">
        <f t="shared" si="15"/>
        <v/>
      </c>
      <c r="X34" s="312" t="str">
        <f t="shared" si="16"/>
        <v/>
      </c>
      <c r="Y34" s="313" t="str">
        <f t="shared" si="17"/>
        <v/>
      </c>
      <c r="Z34" s="310">
        <v>28</v>
      </c>
      <c r="AA34" s="311" t="str">
        <f t="shared" si="18"/>
        <v/>
      </c>
      <c r="AB34" s="311" t="str">
        <f t="shared" si="19"/>
        <v/>
      </c>
      <c r="AC34" s="311" t="str">
        <f>IF('2.職務給賃金表'!$F43="","",'2.職務給賃金表'!$F43)</f>
        <v/>
      </c>
      <c r="AD34" s="311" t="str">
        <f t="shared" si="20"/>
        <v/>
      </c>
      <c r="AE34" s="311" t="str">
        <f t="shared" si="21"/>
        <v/>
      </c>
      <c r="AF34" s="312" t="str">
        <f t="shared" si="22"/>
        <v/>
      </c>
      <c r="AG34" s="313" t="str">
        <f t="shared" si="23"/>
        <v/>
      </c>
      <c r="AI34" s="310">
        <v>28</v>
      </c>
      <c r="AJ34" s="311">
        <f t="shared" si="24"/>
        <v>339700</v>
      </c>
      <c r="AK34" s="311">
        <f t="shared" si="25"/>
        <v>338600</v>
      </c>
      <c r="AL34" s="311">
        <f>IF('2.職務給賃金表'!$G43="","",'2.職務給賃金表'!$G43)</f>
        <v>337500</v>
      </c>
      <c r="AM34" s="311">
        <f t="shared" si="26"/>
        <v>336400</v>
      </c>
      <c r="AN34" s="311">
        <f t="shared" si="27"/>
        <v>335300</v>
      </c>
      <c r="AO34" s="312">
        <f t="shared" si="28"/>
        <v>2200</v>
      </c>
      <c r="AP34" s="313">
        <f t="shared" si="29"/>
        <v>1100</v>
      </c>
      <c r="AQ34" s="310">
        <v>28</v>
      </c>
      <c r="AR34" s="311">
        <f t="shared" si="30"/>
        <v>347600</v>
      </c>
      <c r="AS34" s="311">
        <f t="shared" si="31"/>
        <v>346500</v>
      </c>
      <c r="AT34" s="311">
        <f>IF('2.職務給賃金表'!$H43="","",'2.職務給賃金表'!$H43)</f>
        <v>345400</v>
      </c>
      <c r="AU34" s="311">
        <f t="shared" si="32"/>
        <v>344300</v>
      </c>
      <c r="AV34" s="311">
        <f t="shared" si="33"/>
        <v>343200</v>
      </c>
      <c r="AW34" s="312">
        <f t="shared" si="34"/>
        <v>2200</v>
      </c>
      <c r="AX34" s="313">
        <f t="shared" si="35"/>
        <v>1100</v>
      </c>
      <c r="AY34" s="310">
        <v>28</v>
      </c>
      <c r="AZ34" s="311" t="str">
        <f t="shared" si="36"/>
        <v/>
      </c>
      <c r="BA34" s="311" t="str">
        <f t="shared" si="37"/>
        <v/>
      </c>
      <c r="BB34" s="311" t="str">
        <f>IF('2.職務給賃金表'!$I43="","",'2.職務給賃金表'!$I43)</f>
        <v/>
      </c>
      <c r="BC34" s="311" t="str">
        <f t="shared" si="38"/>
        <v/>
      </c>
      <c r="BD34" s="311" t="str">
        <f t="shared" si="39"/>
        <v/>
      </c>
      <c r="BE34" s="312" t="str">
        <f t="shared" si="40"/>
        <v/>
      </c>
      <c r="BF34" s="313" t="str">
        <f t="shared" si="41"/>
        <v/>
      </c>
      <c r="BG34" s="310">
        <v>28</v>
      </c>
      <c r="BH34" s="311" t="str">
        <f t="shared" si="42"/>
        <v/>
      </c>
      <c r="BI34" s="311" t="str">
        <f t="shared" si="43"/>
        <v/>
      </c>
      <c r="BJ34" s="311" t="str">
        <f>IF('2.職務給賃金表'!$J43="","",'2.職務給賃金表'!$J43)</f>
        <v/>
      </c>
      <c r="BK34" s="311" t="str">
        <f t="shared" si="44"/>
        <v/>
      </c>
      <c r="BL34" s="311" t="str">
        <f t="shared" si="45"/>
        <v/>
      </c>
      <c r="BM34" s="312" t="str">
        <f t="shared" si="46"/>
        <v/>
      </c>
      <c r="BN34" s="313" t="str">
        <f t="shared" si="47"/>
        <v/>
      </c>
      <c r="BP34" s="310">
        <v>28</v>
      </c>
      <c r="BQ34" s="311">
        <f t="shared" si="48"/>
        <v>377010</v>
      </c>
      <c r="BR34" s="311">
        <f t="shared" si="49"/>
        <v>375880</v>
      </c>
      <c r="BS34" s="311">
        <f>IF('2.職務給賃金表'!$K43="","",'2.職務給賃金表'!$K43)</f>
        <v>374750</v>
      </c>
      <c r="BT34" s="311">
        <f t="shared" si="50"/>
        <v>373620</v>
      </c>
      <c r="BU34" s="311">
        <f t="shared" si="51"/>
        <v>372490</v>
      </c>
      <c r="BV34" s="312">
        <f t="shared" si="52"/>
        <v>2250</v>
      </c>
      <c r="BW34" s="313">
        <f t="shared" si="53"/>
        <v>1130</v>
      </c>
      <c r="BX34" s="310">
        <v>28</v>
      </c>
      <c r="BY34" s="311">
        <f t="shared" si="54"/>
        <v>385110</v>
      </c>
      <c r="BZ34" s="311">
        <f t="shared" si="55"/>
        <v>383980</v>
      </c>
      <c r="CA34" s="311">
        <f>IF('2.職務給賃金表'!$L43="","",'2.職務給賃金表'!$L43)</f>
        <v>382850</v>
      </c>
      <c r="CB34" s="311">
        <f t="shared" si="56"/>
        <v>381720</v>
      </c>
      <c r="CC34" s="311">
        <f t="shared" si="57"/>
        <v>380590</v>
      </c>
      <c r="CD34" s="312">
        <f t="shared" si="58"/>
        <v>2250</v>
      </c>
      <c r="CE34" s="313">
        <f t="shared" si="59"/>
        <v>1130</v>
      </c>
      <c r="CF34" s="310">
        <v>28</v>
      </c>
      <c r="CG34" s="311">
        <f t="shared" si="60"/>
        <v>393210</v>
      </c>
      <c r="CH34" s="311">
        <f t="shared" si="61"/>
        <v>392080</v>
      </c>
      <c r="CI34" s="311">
        <f>IF('2.職務給賃金表'!$M43="","",'2.職務給賃金表'!$M43)</f>
        <v>390950</v>
      </c>
      <c r="CJ34" s="311">
        <f t="shared" si="62"/>
        <v>389820</v>
      </c>
      <c r="CK34" s="311">
        <f t="shared" si="63"/>
        <v>388690</v>
      </c>
      <c r="CL34" s="312">
        <f t="shared" si="64"/>
        <v>2250</v>
      </c>
      <c r="CM34" s="313">
        <f t="shared" si="65"/>
        <v>1130</v>
      </c>
      <c r="CN34" s="310">
        <v>28</v>
      </c>
      <c r="CO34" s="311" t="str">
        <f t="shared" si="66"/>
        <v/>
      </c>
      <c r="CP34" s="311" t="str">
        <f t="shared" si="67"/>
        <v/>
      </c>
      <c r="CQ34" s="311" t="str">
        <f>IF('2.職務給賃金表'!$N43="","",'2.職務給賃金表'!$N43)</f>
        <v/>
      </c>
      <c r="CR34" s="311" t="str">
        <f t="shared" si="68"/>
        <v/>
      </c>
      <c r="CS34" s="311" t="str">
        <f t="shared" si="69"/>
        <v/>
      </c>
      <c r="CT34" s="312" t="str">
        <f t="shared" si="70"/>
        <v/>
      </c>
      <c r="CU34" s="313" t="str">
        <f t="shared" si="71"/>
        <v/>
      </c>
      <c r="CV34" s="310">
        <v>28</v>
      </c>
      <c r="CW34" s="311" t="str">
        <f t="shared" si="72"/>
        <v/>
      </c>
      <c r="CX34" s="311" t="str">
        <f t="shared" si="73"/>
        <v/>
      </c>
      <c r="CY34" s="311" t="str">
        <f>IF('2.職務給賃金表'!$O43="","",'2.職務給賃金表'!$O43)</f>
        <v/>
      </c>
      <c r="CZ34" s="311" t="str">
        <f t="shared" si="74"/>
        <v/>
      </c>
      <c r="DA34" s="311" t="str">
        <f t="shared" si="75"/>
        <v/>
      </c>
      <c r="DB34" s="312" t="str">
        <f t="shared" si="76"/>
        <v/>
      </c>
      <c r="DC34" s="313" t="str">
        <f t="shared" si="77"/>
        <v/>
      </c>
      <c r="DE34" s="310">
        <v>28</v>
      </c>
      <c r="DF34" s="311" t="str">
        <f t="shared" si="78"/>
        <v/>
      </c>
      <c r="DG34" s="311" t="str">
        <f t="shared" si="79"/>
        <v/>
      </c>
      <c r="DH34" s="311" t="str">
        <f>IF('2.職務給賃金表'!$P43="","",'2.職務給賃金表'!$P43)</f>
        <v/>
      </c>
      <c r="DI34" s="311" t="str">
        <f t="shared" si="80"/>
        <v/>
      </c>
      <c r="DJ34" s="311" t="str">
        <f t="shared" si="81"/>
        <v/>
      </c>
      <c r="DK34" s="312" t="str">
        <f t="shared" si="82"/>
        <v/>
      </c>
      <c r="DL34" s="313" t="str">
        <f t="shared" si="83"/>
        <v/>
      </c>
      <c r="DM34" s="310">
        <v>28</v>
      </c>
      <c r="DN34" s="311" t="str">
        <f t="shared" si="84"/>
        <v/>
      </c>
      <c r="DO34" s="311" t="str">
        <f t="shared" si="85"/>
        <v/>
      </c>
      <c r="DP34" s="311" t="str">
        <f>IF('2.職務給賃金表'!$Q43="","",'2.職務給賃金表'!$Q43)</f>
        <v/>
      </c>
      <c r="DQ34" s="311" t="str">
        <f t="shared" si="86"/>
        <v/>
      </c>
      <c r="DR34" s="311" t="str">
        <f t="shared" si="87"/>
        <v/>
      </c>
      <c r="DS34" s="312" t="str">
        <f t="shared" si="88"/>
        <v/>
      </c>
      <c r="DT34" s="313" t="str">
        <f t="shared" si="89"/>
        <v/>
      </c>
      <c r="DU34" s="310">
        <v>28</v>
      </c>
      <c r="DV34" s="311" t="str">
        <f t="shared" si="90"/>
        <v/>
      </c>
      <c r="DW34" s="311" t="str">
        <f t="shared" si="91"/>
        <v/>
      </c>
      <c r="DX34" s="311" t="str">
        <f>IF('2.職務給賃金表'!$R43="","",'2.職務給賃金表'!$R43)</f>
        <v/>
      </c>
      <c r="DY34" s="311" t="str">
        <f t="shared" si="92"/>
        <v/>
      </c>
      <c r="DZ34" s="311" t="str">
        <f t="shared" si="93"/>
        <v/>
      </c>
      <c r="EA34" s="312" t="str">
        <f t="shared" si="94"/>
        <v/>
      </c>
      <c r="EB34" s="313" t="str">
        <f t="shared" si="95"/>
        <v/>
      </c>
      <c r="EC34" s="310">
        <v>28</v>
      </c>
      <c r="ED34" s="311" t="str">
        <f t="shared" si="96"/>
        <v/>
      </c>
      <c r="EE34" s="311" t="str">
        <f t="shared" si="97"/>
        <v/>
      </c>
      <c r="EF34" s="311" t="str">
        <f>IF('2.職務給賃金表'!$S43="","",'2.職務給賃金表'!$S43)</f>
        <v/>
      </c>
      <c r="EG34" s="311" t="str">
        <f t="shared" si="98"/>
        <v/>
      </c>
      <c r="EH34" s="311" t="str">
        <f t="shared" si="99"/>
        <v/>
      </c>
      <c r="EI34" s="312" t="str">
        <f t="shared" si="100"/>
        <v/>
      </c>
      <c r="EJ34" s="313" t="str">
        <f t="shared" si="101"/>
        <v/>
      </c>
      <c r="EK34" s="310">
        <v>28</v>
      </c>
      <c r="EL34" s="311" t="str">
        <f t="shared" si="102"/>
        <v/>
      </c>
      <c r="EM34" s="311" t="str">
        <f t="shared" si="103"/>
        <v/>
      </c>
      <c r="EN34" s="311" t="str">
        <f>IF('2.職務給賃金表'!$T43="","",'2.職務給賃金表'!$T43)</f>
        <v/>
      </c>
      <c r="EO34" s="311" t="str">
        <f t="shared" si="104"/>
        <v/>
      </c>
      <c r="EP34" s="311" t="str">
        <f t="shared" si="105"/>
        <v/>
      </c>
      <c r="EQ34" s="312" t="str">
        <f t="shared" si="106"/>
        <v/>
      </c>
      <c r="ER34" s="313" t="str">
        <f t="shared" si="107"/>
        <v/>
      </c>
      <c r="ET34" s="310">
        <v>28</v>
      </c>
      <c r="EU34" s="311" t="str">
        <f t="shared" si="108"/>
        <v/>
      </c>
      <c r="EV34" s="311" t="str">
        <f t="shared" si="109"/>
        <v/>
      </c>
      <c r="EW34" s="311" t="str">
        <f>IF('2.職務給賃金表'!$U43="","",'2.職務給賃金表'!$U43)</f>
        <v/>
      </c>
      <c r="EX34" s="311" t="str">
        <f t="shared" si="110"/>
        <v/>
      </c>
      <c r="EY34" s="311" t="str">
        <f t="shared" si="111"/>
        <v/>
      </c>
      <c r="EZ34" s="312" t="str">
        <f t="shared" si="112"/>
        <v/>
      </c>
      <c r="FA34" s="313" t="str">
        <f t="shared" si="113"/>
        <v/>
      </c>
      <c r="FB34" s="310">
        <v>28</v>
      </c>
      <c r="FC34" s="311" t="str">
        <f t="shared" si="114"/>
        <v/>
      </c>
      <c r="FD34" s="311" t="str">
        <f t="shared" si="115"/>
        <v/>
      </c>
      <c r="FE34" s="311" t="str">
        <f>IF('2.職務給賃金表'!$V43="","",'2.職務給賃金表'!$V43)</f>
        <v/>
      </c>
      <c r="FF34" s="311" t="str">
        <f t="shared" si="116"/>
        <v/>
      </c>
      <c r="FG34" s="311" t="str">
        <f t="shared" si="117"/>
        <v/>
      </c>
      <c r="FH34" s="312" t="str">
        <f t="shared" si="118"/>
        <v/>
      </c>
      <c r="FI34" s="313" t="str">
        <f t="shared" si="119"/>
        <v/>
      </c>
      <c r="FJ34" s="310">
        <v>28</v>
      </c>
      <c r="FK34" s="311" t="str">
        <f t="shared" si="120"/>
        <v/>
      </c>
      <c r="FL34" s="311" t="str">
        <f t="shared" si="121"/>
        <v/>
      </c>
      <c r="FM34" s="311" t="str">
        <f>IF('2.職務給賃金表'!$W43="","",'2.職務給賃金表'!$W43)</f>
        <v/>
      </c>
      <c r="FN34" s="311" t="str">
        <f t="shared" si="122"/>
        <v/>
      </c>
      <c r="FO34" s="311" t="str">
        <f t="shared" si="123"/>
        <v/>
      </c>
      <c r="FP34" s="312" t="str">
        <f t="shared" si="124"/>
        <v/>
      </c>
      <c r="FQ34" s="313" t="str">
        <f t="shared" si="125"/>
        <v/>
      </c>
      <c r="FR34" s="310">
        <v>28</v>
      </c>
      <c r="FS34" s="311" t="str">
        <f t="shared" si="126"/>
        <v/>
      </c>
      <c r="FT34" s="311" t="str">
        <f t="shared" si="127"/>
        <v/>
      </c>
      <c r="FU34" s="311" t="str">
        <f>IF('2.職務給賃金表'!$X43="","",'2.職務給賃金表'!$X43)</f>
        <v/>
      </c>
      <c r="FV34" s="311" t="str">
        <f t="shared" si="128"/>
        <v/>
      </c>
      <c r="FW34" s="311" t="str">
        <f t="shared" si="129"/>
        <v/>
      </c>
      <c r="FX34" s="312" t="str">
        <f t="shared" si="130"/>
        <v/>
      </c>
      <c r="FY34" s="313" t="str">
        <f t="shared" si="131"/>
        <v/>
      </c>
      <c r="FZ34" s="310">
        <v>28</v>
      </c>
      <c r="GA34" s="311" t="str">
        <f t="shared" si="132"/>
        <v/>
      </c>
      <c r="GB34" s="311" t="str">
        <f t="shared" si="133"/>
        <v/>
      </c>
      <c r="GC34" s="311" t="str">
        <f>IF('2.職務給賃金表'!$Y43="","",'2.職務給賃金表'!$Y43)</f>
        <v/>
      </c>
      <c r="GD34" s="311" t="str">
        <f t="shared" si="134"/>
        <v/>
      </c>
      <c r="GE34" s="311" t="str">
        <f t="shared" si="135"/>
        <v/>
      </c>
      <c r="GF34" s="312" t="str">
        <f t="shared" si="136"/>
        <v/>
      </c>
      <c r="GG34" s="313" t="str">
        <f t="shared" si="137"/>
        <v/>
      </c>
      <c r="GI34" s="310">
        <v>28</v>
      </c>
      <c r="GJ34" s="311" t="str">
        <f t="shared" si="138"/>
        <v/>
      </c>
      <c r="GK34" s="311" t="str">
        <f t="shared" si="139"/>
        <v/>
      </c>
      <c r="GL34" s="311" t="str">
        <f>IF('2.職務給賃金表'!$Z43="","",'2.職務給賃金表'!$Z43)</f>
        <v/>
      </c>
      <c r="GM34" s="311" t="str">
        <f t="shared" si="140"/>
        <v/>
      </c>
      <c r="GN34" s="311" t="str">
        <f t="shared" si="141"/>
        <v/>
      </c>
      <c r="GO34" s="312" t="str">
        <f t="shared" si="142"/>
        <v/>
      </c>
      <c r="GP34" s="313" t="str">
        <f t="shared" si="143"/>
        <v/>
      </c>
      <c r="GQ34" s="310">
        <v>28</v>
      </c>
      <c r="GR34" s="311" t="str">
        <f t="shared" si="144"/>
        <v/>
      </c>
      <c r="GS34" s="311" t="str">
        <f t="shared" si="145"/>
        <v/>
      </c>
      <c r="GT34" s="311" t="str">
        <f>IF('2.職務給賃金表'!$AA43="","",'2.職務給賃金表'!$AA43)</f>
        <v/>
      </c>
      <c r="GU34" s="311" t="str">
        <f t="shared" si="146"/>
        <v/>
      </c>
      <c r="GV34" s="311" t="str">
        <f t="shared" si="147"/>
        <v/>
      </c>
      <c r="GW34" s="312" t="str">
        <f t="shared" si="148"/>
        <v/>
      </c>
      <c r="GX34" s="313" t="str">
        <f t="shared" si="149"/>
        <v/>
      </c>
      <c r="GY34" s="310">
        <v>28</v>
      </c>
      <c r="GZ34" s="311" t="str">
        <f t="shared" si="150"/>
        <v/>
      </c>
      <c r="HA34" s="311" t="str">
        <f t="shared" si="151"/>
        <v/>
      </c>
      <c r="HB34" s="311" t="str">
        <f>IF('2.職務給賃金表'!$AB43="","",'2.職務給賃金表'!$AB43)</f>
        <v/>
      </c>
      <c r="HC34" s="311" t="str">
        <f t="shared" si="152"/>
        <v/>
      </c>
      <c r="HD34" s="311" t="str">
        <f t="shared" si="153"/>
        <v/>
      </c>
      <c r="HE34" s="312" t="str">
        <f t="shared" si="154"/>
        <v/>
      </c>
      <c r="HF34" s="313" t="str">
        <f t="shared" si="155"/>
        <v/>
      </c>
      <c r="HG34" s="310">
        <v>28</v>
      </c>
      <c r="HH34" s="311" t="str">
        <f t="shared" si="156"/>
        <v/>
      </c>
      <c r="HI34" s="311" t="str">
        <f t="shared" si="157"/>
        <v/>
      </c>
      <c r="HJ34" s="311" t="str">
        <f>IF('2.職務給賃金表'!$AC43="","",'2.職務給賃金表'!$AC43)</f>
        <v/>
      </c>
      <c r="HK34" s="311" t="str">
        <f t="shared" si="158"/>
        <v/>
      </c>
      <c r="HL34" s="311" t="str">
        <f t="shared" si="159"/>
        <v/>
      </c>
      <c r="HM34" s="312" t="str">
        <f t="shared" si="160"/>
        <v/>
      </c>
      <c r="HN34" s="313" t="str">
        <f t="shared" si="161"/>
        <v/>
      </c>
      <c r="HO34" s="310">
        <v>28</v>
      </c>
      <c r="HP34" s="311" t="str">
        <f t="shared" si="162"/>
        <v/>
      </c>
      <c r="HQ34" s="311" t="str">
        <f t="shared" si="163"/>
        <v/>
      </c>
      <c r="HR34" s="311" t="str">
        <f>IF('2.職務給賃金表'!$AD43="","",'2.職務給賃金表'!$AD43)</f>
        <v/>
      </c>
      <c r="HS34" s="311" t="str">
        <f t="shared" si="164"/>
        <v/>
      </c>
      <c r="HT34" s="311" t="str">
        <f t="shared" si="165"/>
        <v/>
      </c>
      <c r="HU34" s="312" t="str">
        <f t="shared" si="166"/>
        <v/>
      </c>
      <c r="HV34" s="313" t="str">
        <f t="shared" si="167"/>
        <v/>
      </c>
    </row>
    <row r="35" spans="2:230" ht="13.8" thickTop="1" x14ac:dyDescent="0.2">
      <c r="B35" s="314">
        <v>29</v>
      </c>
      <c r="C35" s="315" t="str">
        <f t="shared" si="0"/>
        <v/>
      </c>
      <c r="D35" s="315" t="str">
        <f t="shared" si="1"/>
        <v/>
      </c>
      <c r="E35" s="315" t="str">
        <f>IF('2.職務給賃金表'!$C44="","",'2.職務給賃金表'!$C44)</f>
        <v/>
      </c>
      <c r="F35" s="315" t="str">
        <f t="shared" si="2"/>
        <v/>
      </c>
      <c r="G35" s="315" t="str">
        <f t="shared" si="3"/>
        <v/>
      </c>
      <c r="H35" s="316" t="str">
        <f t="shared" si="4"/>
        <v/>
      </c>
      <c r="I35" s="317" t="str">
        <f t="shared" si="5"/>
        <v/>
      </c>
      <c r="J35" s="314">
        <v>29</v>
      </c>
      <c r="K35" s="315" t="str">
        <f t="shared" si="6"/>
        <v/>
      </c>
      <c r="L35" s="315" t="str">
        <f t="shared" si="7"/>
        <v/>
      </c>
      <c r="M35" s="315" t="str">
        <f>IF('2.職務給賃金表'!$D44="","",'2.職務給賃金表'!$D44)</f>
        <v/>
      </c>
      <c r="N35" s="315" t="str">
        <f t="shared" si="8"/>
        <v/>
      </c>
      <c r="O35" s="315" t="str">
        <f t="shared" si="9"/>
        <v/>
      </c>
      <c r="P35" s="316" t="str">
        <f t="shared" si="10"/>
        <v/>
      </c>
      <c r="Q35" s="317" t="str">
        <f t="shared" si="11"/>
        <v/>
      </c>
      <c r="R35" s="314">
        <v>29</v>
      </c>
      <c r="S35" s="315" t="str">
        <f t="shared" si="12"/>
        <v/>
      </c>
      <c r="T35" s="315" t="str">
        <f t="shared" si="13"/>
        <v/>
      </c>
      <c r="U35" s="315" t="str">
        <f>IF('2.職務給賃金表'!$E44="","",'2.職務給賃金表'!$E44)</f>
        <v/>
      </c>
      <c r="V35" s="315" t="str">
        <f t="shared" si="14"/>
        <v/>
      </c>
      <c r="W35" s="315" t="str">
        <f t="shared" si="15"/>
        <v/>
      </c>
      <c r="X35" s="316" t="str">
        <f t="shared" si="16"/>
        <v/>
      </c>
      <c r="Y35" s="317" t="str">
        <f t="shared" si="17"/>
        <v/>
      </c>
      <c r="Z35" s="314">
        <v>29</v>
      </c>
      <c r="AA35" s="315" t="str">
        <f t="shared" si="18"/>
        <v/>
      </c>
      <c r="AB35" s="315" t="str">
        <f t="shared" si="19"/>
        <v/>
      </c>
      <c r="AC35" s="315" t="str">
        <f>IF('2.職務給賃金表'!$F44="","",'2.職務給賃金表'!$F44)</f>
        <v/>
      </c>
      <c r="AD35" s="315" t="str">
        <f t="shared" si="20"/>
        <v/>
      </c>
      <c r="AE35" s="315" t="str">
        <f t="shared" si="21"/>
        <v/>
      </c>
      <c r="AF35" s="316" t="str">
        <f t="shared" si="22"/>
        <v/>
      </c>
      <c r="AG35" s="317" t="str">
        <f t="shared" si="23"/>
        <v/>
      </c>
      <c r="AI35" s="314">
        <v>29</v>
      </c>
      <c r="AJ35" s="315">
        <f t="shared" si="24"/>
        <v>341900</v>
      </c>
      <c r="AK35" s="315">
        <f t="shared" si="25"/>
        <v>340800</v>
      </c>
      <c r="AL35" s="315">
        <f>IF('2.職務給賃金表'!$G44="","",'2.職務給賃金表'!$G44)</f>
        <v>339700</v>
      </c>
      <c r="AM35" s="315">
        <f t="shared" si="26"/>
        <v>338600</v>
      </c>
      <c r="AN35" s="315">
        <f t="shared" si="27"/>
        <v>337500</v>
      </c>
      <c r="AO35" s="316">
        <f t="shared" si="28"/>
        <v>2200</v>
      </c>
      <c r="AP35" s="317">
        <f t="shared" si="29"/>
        <v>1100</v>
      </c>
      <c r="AQ35" s="314">
        <v>29</v>
      </c>
      <c r="AR35" s="315" t="str">
        <f t="shared" si="30"/>
        <v/>
      </c>
      <c r="AS35" s="315" t="str">
        <f t="shared" si="31"/>
        <v/>
      </c>
      <c r="AT35" s="315" t="str">
        <f>IF('2.職務給賃金表'!$H44="","",'2.職務給賃金表'!$H44)</f>
        <v/>
      </c>
      <c r="AU35" s="315" t="str">
        <f t="shared" si="32"/>
        <v/>
      </c>
      <c r="AV35" s="315" t="str">
        <f t="shared" si="33"/>
        <v/>
      </c>
      <c r="AW35" s="316" t="str">
        <f t="shared" si="34"/>
        <v/>
      </c>
      <c r="AX35" s="317" t="str">
        <f t="shared" si="35"/>
        <v/>
      </c>
      <c r="AY35" s="314">
        <v>29</v>
      </c>
      <c r="AZ35" s="315" t="str">
        <f t="shared" si="36"/>
        <v/>
      </c>
      <c r="BA35" s="315" t="str">
        <f t="shared" si="37"/>
        <v/>
      </c>
      <c r="BB35" s="315" t="str">
        <f>IF('2.職務給賃金表'!$I44="","",'2.職務給賃金表'!$I44)</f>
        <v/>
      </c>
      <c r="BC35" s="315" t="str">
        <f t="shared" si="38"/>
        <v/>
      </c>
      <c r="BD35" s="315" t="str">
        <f t="shared" si="39"/>
        <v/>
      </c>
      <c r="BE35" s="316" t="str">
        <f t="shared" si="40"/>
        <v/>
      </c>
      <c r="BF35" s="317" t="str">
        <f t="shared" si="41"/>
        <v/>
      </c>
      <c r="BG35" s="314">
        <v>29</v>
      </c>
      <c r="BH35" s="315" t="str">
        <f t="shared" si="42"/>
        <v/>
      </c>
      <c r="BI35" s="315" t="str">
        <f t="shared" si="43"/>
        <v/>
      </c>
      <c r="BJ35" s="315" t="str">
        <f>IF('2.職務給賃金表'!$J44="","",'2.職務給賃金表'!$J44)</f>
        <v/>
      </c>
      <c r="BK35" s="315" t="str">
        <f t="shared" si="44"/>
        <v/>
      </c>
      <c r="BL35" s="315" t="str">
        <f t="shared" si="45"/>
        <v/>
      </c>
      <c r="BM35" s="316" t="str">
        <f t="shared" si="46"/>
        <v/>
      </c>
      <c r="BN35" s="317" t="str">
        <f t="shared" si="47"/>
        <v/>
      </c>
      <c r="BP35" s="314">
        <v>29</v>
      </c>
      <c r="BQ35" s="315">
        <f t="shared" si="48"/>
        <v>379260</v>
      </c>
      <c r="BR35" s="315">
        <f t="shared" si="49"/>
        <v>378130</v>
      </c>
      <c r="BS35" s="315">
        <f>IF('2.職務給賃金表'!$K44="","",'2.職務給賃金表'!$K44)</f>
        <v>377000</v>
      </c>
      <c r="BT35" s="315">
        <f t="shared" si="50"/>
        <v>375870</v>
      </c>
      <c r="BU35" s="315">
        <f t="shared" si="51"/>
        <v>374740</v>
      </c>
      <c r="BV35" s="316">
        <f t="shared" si="52"/>
        <v>2250</v>
      </c>
      <c r="BW35" s="317">
        <f t="shared" si="53"/>
        <v>1130</v>
      </c>
      <c r="BX35" s="314">
        <v>29</v>
      </c>
      <c r="BY35" s="315">
        <f t="shared" si="54"/>
        <v>387360</v>
      </c>
      <c r="BZ35" s="315">
        <f t="shared" si="55"/>
        <v>386230</v>
      </c>
      <c r="CA35" s="315">
        <f>IF('2.職務給賃金表'!$L44="","",'2.職務給賃金表'!$L44)</f>
        <v>385100</v>
      </c>
      <c r="CB35" s="315">
        <f t="shared" si="56"/>
        <v>383970</v>
      </c>
      <c r="CC35" s="315">
        <f t="shared" si="57"/>
        <v>382840</v>
      </c>
      <c r="CD35" s="316">
        <f t="shared" si="58"/>
        <v>2250</v>
      </c>
      <c r="CE35" s="317">
        <f t="shared" si="59"/>
        <v>1130</v>
      </c>
      <c r="CF35" s="314">
        <v>29</v>
      </c>
      <c r="CG35" s="315" t="str">
        <f t="shared" si="60"/>
        <v/>
      </c>
      <c r="CH35" s="315" t="str">
        <f t="shared" si="61"/>
        <v/>
      </c>
      <c r="CI35" s="315" t="str">
        <f>IF('2.職務給賃金表'!$M44="","",'2.職務給賃金表'!$M44)</f>
        <v/>
      </c>
      <c r="CJ35" s="315" t="str">
        <f t="shared" si="62"/>
        <v/>
      </c>
      <c r="CK35" s="315" t="str">
        <f t="shared" si="63"/>
        <v/>
      </c>
      <c r="CL35" s="316" t="str">
        <f t="shared" si="64"/>
        <v/>
      </c>
      <c r="CM35" s="317" t="str">
        <f t="shared" si="65"/>
        <v/>
      </c>
      <c r="CN35" s="314">
        <v>29</v>
      </c>
      <c r="CO35" s="315" t="str">
        <f t="shared" si="66"/>
        <v/>
      </c>
      <c r="CP35" s="315" t="str">
        <f t="shared" si="67"/>
        <v/>
      </c>
      <c r="CQ35" s="315" t="str">
        <f>IF('2.職務給賃金表'!$N44="","",'2.職務給賃金表'!$N44)</f>
        <v/>
      </c>
      <c r="CR35" s="315" t="str">
        <f t="shared" si="68"/>
        <v/>
      </c>
      <c r="CS35" s="315" t="str">
        <f t="shared" si="69"/>
        <v/>
      </c>
      <c r="CT35" s="316" t="str">
        <f t="shared" si="70"/>
        <v/>
      </c>
      <c r="CU35" s="317" t="str">
        <f t="shared" si="71"/>
        <v/>
      </c>
      <c r="CV35" s="314">
        <v>29</v>
      </c>
      <c r="CW35" s="315" t="str">
        <f t="shared" si="72"/>
        <v/>
      </c>
      <c r="CX35" s="315" t="str">
        <f t="shared" si="73"/>
        <v/>
      </c>
      <c r="CY35" s="315" t="str">
        <f>IF('2.職務給賃金表'!$O44="","",'2.職務給賃金表'!$O44)</f>
        <v/>
      </c>
      <c r="CZ35" s="315" t="str">
        <f t="shared" si="74"/>
        <v/>
      </c>
      <c r="DA35" s="315" t="str">
        <f t="shared" si="75"/>
        <v/>
      </c>
      <c r="DB35" s="316" t="str">
        <f t="shared" si="76"/>
        <v/>
      </c>
      <c r="DC35" s="317" t="str">
        <f t="shared" si="77"/>
        <v/>
      </c>
      <c r="DE35" s="314">
        <v>29</v>
      </c>
      <c r="DF35" s="315" t="str">
        <f t="shared" si="78"/>
        <v/>
      </c>
      <c r="DG35" s="315" t="str">
        <f t="shared" si="79"/>
        <v/>
      </c>
      <c r="DH35" s="315" t="str">
        <f>IF('2.職務給賃金表'!$P44="","",'2.職務給賃金表'!$P44)</f>
        <v/>
      </c>
      <c r="DI35" s="315" t="str">
        <f t="shared" si="80"/>
        <v/>
      </c>
      <c r="DJ35" s="315" t="str">
        <f t="shared" si="81"/>
        <v/>
      </c>
      <c r="DK35" s="316" t="str">
        <f t="shared" si="82"/>
        <v/>
      </c>
      <c r="DL35" s="317" t="str">
        <f t="shared" si="83"/>
        <v/>
      </c>
      <c r="DM35" s="314">
        <v>29</v>
      </c>
      <c r="DN35" s="315" t="str">
        <f t="shared" si="84"/>
        <v/>
      </c>
      <c r="DO35" s="315" t="str">
        <f t="shared" si="85"/>
        <v/>
      </c>
      <c r="DP35" s="315" t="str">
        <f>IF('2.職務給賃金表'!$Q44="","",'2.職務給賃金表'!$Q44)</f>
        <v/>
      </c>
      <c r="DQ35" s="315" t="str">
        <f t="shared" si="86"/>
        <v/>
      </c>
      <c r="DR35" s="315" t="str">
        <f t="shared" si="87"/>
        <v/>
      </c>
      <c r="DS35" s="316" t="str">
        <f t="shared" si="88"/>
        <v/>
      </c>
      <c r="DT35" s="317" t="str">
        <f t="shared" si="89"/>
        <v/>
      </c>
      <c r="DU35" s="314">
        <v>29</v>
      </c>
      <c r="DV35" s="315" t="str">
        <f t="shared" si="90"/>
        <v/>
      </c>
      <c r="DW35" s="315" t="str">
        <f t="shared" si="91"/>
        <v/>
      </c>
      <c r="DX35" s="315" t="str">
        <f>IF('2.職務給賃金表'!$R44="","",'2.職務給賃金表'!$R44)</f>
        <v/>
      </c>
      <c r="DY35" s="315" t="str">
        <f t="shared" si="92"/>
        <v/>
      </c>
      <c r="DZ35" s="315" t="str">
        <f t="shared" si="93"/>
        <v/>
      </c>
      <c r="EA35" s="316" t="str">
        <f t="shared" si="94"/>
        <v/>
      </c>
      <c r="EB35" s="317" t="str">
        <f t="shared" si="95"/>
        <v/>
      </c>
      <c r="EC35" s="314">
        <v>29</v>
      </c>
      <c r="ED35" s="315" t="str">
        <f t="shared" si="96"/>
        <v/>
      </c>
      <c r="EE35" s="315" t="str">
        <f t="shared" si="97"/>
        <v/>
      </c>
      <c r="EF35" s="315" t="str">
        <f>IF('2.職務給賃金表'!$S44="","",'2.職務給賃金表'!$S44)</f>
        <v/>
      </c>
      <c r="EG35" s="315" t="str">
        <f t="shared" si="98"/>
        <v/>
      </c>
      <c r="EH35" s="315" t="str">
        <f t="shared" si="99"/>
        <v/>
      </c>
      <c r="EI35" s="316" t="str">
        <f t="shared" si="100"/>
        <v/>
      </c>
      <c r="EJ35" s="317" t="str">
        <f t="shared" si="101"/>
        <v/>
      </c>
      <c r="EK35" s="314">
        <v>29</v>
      </c>
      <c r="EL35" s="315" t="str">
        <f t="shared" si="102"/>
        <v/>
      </c>
      <c r="EM35" s="315" t="str">
        <f t="shared" si="103"/>
        <v/>
      </c>
      <c r="EN35" s="315" t="str">
        <f>IF('2.職務給賃金表'!$T44="","",'2.職務給賃金表'!$T44)</f>
        <v/>
      </c>
      <c r="EO35" s="315" t="str">
        <f t="shared" si="104"/>
        <v/>
      </c>
      <c r="EP35" s="315" t="str">
        <f t="shared" si="105"/>
        <v/>
      </c>
      <c r="EQ35" s="316" t="str">
        <f t="shared" si="106"/>
        <v/>
      </c>
      <c r="ER35" s="317" t="str">
        <f t="shared" si="107"/>
        <v/>
      </c>
      <c r="ET35" s="314">
        <v>29</v>
      </c>
      <c r="EU35" s="315" t="str">
        <f t="shared" si="108"/>
        <v/>
      </c>
      <c r="EV35" s="315" t="str">
        <f t="shared" si="109"/>
        <v/>
      </c>
      <c r="EW35" s="315" t="str">
        <f>IF('2.職務給賃金表'!$U44="","",'2.職務給賃金表'!$U44)</f>
        <v/>
      </c>
      <c r="EX35" s="315" t="str">
        <f t="shared" si="110"/>
        <v/>
      </c>
      <c r="EY35" s="315" t="str">
        <f t="shared" si="111"/>
        <v/>
      </c>
      <c r="EZ35" s="316" t="str">
        <f t="shared" si="112"/>
        <v/>
      </c>
      <c r="FA35" s="317" t="str">
        <f t="shared" si="113"/>
        <v/>
      </c>
      <c r="FB35" s="314">
        <v>29</v>
      </c>
      <c r="FC35" s="315" t="str">
        <f t="shared" si="114"/>
        <v/>
      </c>
      <c r="FD35" s="315" t="str">
        <f t="shared" si="115"/>
        <v/>
      </c>
      <c r="FE35" s="315" t="str">
        <f>IF('2.職務給賃金表'!$V44="","",'2.職務給賃金表'!$V44)</f>
        <v/>
      </c>
      <c r="FF35" s="315" t="str">
        <f t="shared" si="116"/>
        <v/>
      </c>
      <c r="FG35" s="315" t="str">
        <f t="shared" si="117"/>
        <v/>
      </c>
      <c r="FH35" s="316" t="str">
        <f t="shared" si="118"/>
        <v/>
      </c>
      <c r="FI35" s="317" t="str">
        <f t="shared" si="119"/>
        <v/>
      </c>
      <c r="FJ35" s="314">
        <v>29</v>
      </c>
      <c r="FK35" s="315" t="str">
        <f t="shared" si="120"/>
        <v/>
      </c>
      <c r="FL35" s="315" t="str">
        <f t="shared" si="121"/>
        <v/>
      </c>
      <c r="FM35" s="315" t="str">
        <f>IF('2.職務給賃金表'!$W44="","",'2.職務給賃金表'!$W44)</f>
        <v/>
      </c>
      <c r="FN35" s="315" t="str">
        <f t="shared" si="122"/>
        <v/>
      </c>
      <c r="FO35" s="315" t="str">
        <f t="shared" si="123"/>
        <v/>
      </c>
      <c r="FP35" s="316" t="str">
        <f t="shared" si="124"/>
        <v/>
      </c>
      <c r="FQ35" s="317" t="str">
        <f t="shared" si="125"/>
        <v/>
      </c>
      <c r="FR35" s="314">
        <v>29</v>
      </c>
      <c r="FS35" s="315" t="str">
        <f t="shared" si="126"/>
        <v/>
      </c>
      <c r="FT35" s="315" t="str">
        <f t="shared" si="127"/>
        <v/>
      </c>
      <c r="FU35" s="315" t="str">
        <f>IF('2.職務給賃金表'!$X44="","",'2.職務給賃金表'!$X44)</f>
        <v/>
      </c>
      <c r="FV35" s="315" t="str">
        <f t="shared" si="128"/>
        <v/>
      </c>
      <c r="FW35" s="315" t="str">
        <f t="shared" si="129"/>
        <v/>
      </c>
      <c r="FX35" s="316" t="str">
        <f t="shared" si="130"/>
        <v/>
      </c>
      <c r="FY35" s="317" t="str">
        <f t="shared" si="131"/>
        <v/>
      </c>
      <c r="FZ35" s="314">
        <v>29</v>
      </c>
      <c r="GA35" s="315" t="str">
        <f t="shared" si="132"/>
        <v/>
      </c>
      <c r="GB35" s="315" t="str">
        <f t="shared" si="133"/>
        <v/>
      </c>
      <c r="GC35" s="315" t="str">
        <f>IF('2.職務給賃金表'!$Y44="","",'2.職務給賃金表'!$Y44)</f>
        <v/>
      </c>
      <c r="GD35" s="315" t="str">
        <f t="shared" si="134"/>
        <v/>
      </c>
      <c r="GE35" s="315" t="str">
        <f t="shared" si="135"/>
        <v/>
      </c>
      <c r="GF35" s="316" t="str">
        <f t="shared" si="136"/>
        <v/>
      </c>
      <c r="GG35" s="317" t="str">
        <f t="shared" si="137"/>
        <v/>
      </c>
      <c r="GI35" s="314">
        <v>29</v>
      </c>
      <c r="GJ35" s="315" t="str">
        <f t="shared" si="138"/>
        <v/>
      </c>
      <c r="GK35" s="315" t="str">
        <f t="shared" si="139"/>
        <v/>
      </c>
      <c r="GL35" s="315" t="str">
        <f>IF('2.職務給賃金表'!$Z44="","",'2.職務給賃金表'!$Z44)</f>
        <v/>
      </c>
      <c r="GM35" s="315" t="str">
        <f t="shared" si="140"/>
        <v/>
      </c>
      <c r="GN35" s="315" t="str">
        <f t="shared" si="141"/>
        <v/>
      </c>
      <c r="GO35" s="316" t="str">
        <f t="shared" si="142"/>
        <v/>
      </c>
      <c r="GP35" s="317" t="str">
        <f t="shared" si="143"/>
        <v/>
      </c>
      <c r="GQ35" s="314">
        <v>29</v>
      </c>
      <c r="GR35" s="315" t="str">
        <f t="shared" si="144"/>
        <v/>
      </c>
      <c r="GS35" s="315" t="str">
        <f t="shared" si="145"/>
        <v/>
      </c>
      <c r="GT35" s="315" t="str">
        <f>IF('2.職務給賃金表'!$AA44="","",'2.職務給賃金表'!$AA44)</f>
        <v/>
      </c>
      <c r="GU35" s="315" t="str">
        <f t="shared" si="146"/>
        <v/>
      </c>
      <c r="GV35" s="315" t="str">
        <f t="shared" si="147"/>
        <v/>
      </c>
      <c r="GW35" s="316" t="str">
        <f t="shared" si="148"/>
        <v/>
      </c>
      <c r="GX35" s="317" t="str">
        <f t="shared" si="149"/>
        <v/>
      </c>
      <c r="GY35" s="314">
        <v>29</v>
      </c>
      <c r="GZ35" s="315" t="str">
        <f t="shared" si="150"/>
        <v/>
      </c>
      <c r="HA35" s="315" t="str">
        <f t="shared" si="151"/>
        <v/>
      </c>
      <c r="HB35" s="315" t="str">
        <f>IF('2.職務給賃金表'!$AB44="","",'2.職務給賃金表'!$AB44)</f>
        <v/>
      </c>
      <c r="HC35" s="315" t="str">
        <f t="shared" si="152"/>
        <v/>
      </c>
      <c r="HD35" s="315" t="str">
        <f t="shared" si="153"/>
        <v/>
      </c>
      <c r="HE35" s="316" t="str">
        <f t="shared" si="154"/>
        <v/>
      </c>
      <c r="HF35" s="317" t="str">
        <f t="shared" si="155"/>
        <v/>
      </c>
      <c r="HG35" s="314">
        <v>29</v>
      </c>
      <c r="HH35" s="315" t="str">
        <f t="shared" si="156"/>
        <v/>
      </c>
      <c r="HI35" s="315" t="str">
        <f t="shared" si="157"/>
        <v/>
      </c>
      <c r="HJ35" s="315" t="str">
        <f>IF('2.職務給賃金表'!$AC44="","",'2.職務給賃金表'!$AC44)</f>
        <v/>
      </c>
      <c r="HK35" s="315" t="str">
        <f t="shared" si="158"/>
        <v/>
      </c>
      <c r="HL35" s="315" t="str">
        <f t="shared" si="159"/>
        <v/>
      </c>
      <c r="HM35" s="316" t="str">
        <f t="shared" si="160"/>
        <v/>
      </c>
      <c r="HN35" s="317" t="str">
        <f t="shared" si="161"/>
        <v/>
      </c>
      <c r="HO35" s="314">
        <v>29</v>
      </c>
      <c r="HP35" s="315" t="str">
        <f t="shared" si="162"/>
        <v/>
      </c>
      <c r="HQ35" s="315" t="str">
        <f t="shared" si="163"/>
        <v/>
      </c>
      <c r="HR35" s="315" t="str">
        <f>IF('2.職務給賃金表'!$AD44="","",'2.職務給賃金表'!$AD44)</f>
        <v/>
      </c>
      <c r="HS35" s="315" t="str">
        <f t="shared" si="164"/>
        <v/>
      </c>
      <c r="HT35" s="315" t="str">
        <f t="shared" si="165"/>
        <v/>
      </c>
      <c r="HU35" s="316" t="str">
        <f t="shared" si="166"/>
        <v/>
      </c>
      <c r="HV35" s="317" t="str">
        <f t="shared" si="167"/>
        <v/>
      </c>
    </row>
    <row r="36" spans="2:230" x14ac:dyDescent="0.2">
      <c r="B36" s="306">
        <v>30</v>
      </c>
      <c r="C36" s="307" t="str">
        <f t="shared" si="0"/>
        <v/>
      </c>
      <c r="D36" s="307" t="str">
        <f t="shared" si="1"/>
        <v/>
      </c>
      <c r="E36" s="307" t="str">
        <f>IF('2.職務給賃金表'!$C45="","",'2.職務給賃金表'!$C45)</f>
        <v/>
      </c>
      <c r="F36" s="307" t="str">
        <f t="shared" si="2"/>
        <v/>
      </c>
      <c r="G36" s="307" t="str">
        <f t="shared" si="3"/>
        <v/>
      </c>
      <c r="H36" s="308" t="str">
        <f t="shared" si="4"/>
        <v/>
      </c>
      <c r="I36" s="309" t="str">
        <f t="shared" si="5"/>
        <v/>
      </c>
      <c r="J36" s="306">
        <v>30</v>
      </c>
      <c r="K36" s="307" t="str">
        <f t="shared" si="6"/>
        <v/>
      </c>
      <c r="L36" s="307" t="str">
        <f t="shared" si="7"/>
        <v/>
      </c>
      <c r="M36" s="307" t="str">
        <f>IF('2.職務給賃金表'!$D45="","",'2.職務給賃金表'!$D45)</f>
        <v/>
      </c>
      <c r="N36" s="307" t="str">
        <f t="shared" si="8"/>
        <v/>
      </c>
      <c r="O36" s="307" t="str">
        <f t="shared" si="9"/>
        <v/>
      </c>
      <c r="P36" s="308" t="str">
        <f t="shared" si="10"/>
        <v/>
      </c>
      <c r="Q36" s="309" t="str">
        <f t="shared" si="11"/>
        <v/>
      </c>
      <c r="R36" s="306">
        <v>30</v>
      </c>
      <c r="S36" s="307" t="str">
        <f t="shared" si="12"/>
        <v/>
      </c>
      <c r="T36" s="307" t="str">
        <f t="shared" si="13"/>
        <v/>
      </c>
      <c r="U36" s="307" t="str">
        <f>IF('2.職務給賃金表'!$E45="","",'2.職務給賃金表'!$E45)</f>
        <v/>
      </c>
      <c r="V36" s="307" t="str">
        <f t="shared" si="14"/>
        <v/>
      </c>
      <c r="W36" s="307" t="str">
        <f t="shared" si="15"/>
        <v/>
      </c>
      <c r="X36" s="308" t="str">
        <f t="shared" si="16"/>
        <v/>
      </c>
      <c r="Y36" s="309" t="str">
        <f t="shared" si="17"/>
        <v/>
      </c>
      <c r="Z36" s="306">
        <v>30</v>
      </c>
      <c r="AA36" s="307" t="str">
        <f t="shared" si="18"/>
        <v/>
      </c>
      <c r="AB36" s="307" t="str">
        <f t="shared" si="19"/>
        <v/>
      </c>
      <c r="AC36" s="307" t="str">
        <f>IF('2.職務給賃金表'!$F45="","",'2.職務給賃金表'!$F45)</f>
        <v/>
      </c>
      <c r="AD36" s="307" t="str">
        <f t="shared" si="20"/>
        <v/>
      </c>
      <c r="AE36" s="307" t="str">
        <f t="shared" si="21"/>
        <v/>
      </c>
      <c r="AF36" s="308" t="str">
        <f t="shared" si="22"/>
        <v/>
      </c>
      <c r="AG36" s="309" t="str">
        <f t="shared" si="23"/>
        <v/>
      </c>
      <c r="AI36" s="306">
        <v>30</v>
      </c>
      <c r="AJ36" s="307" t="str">
        <f t="shared" si="24"/>
        <v/>
      </c>
      <c r="AK36" s="307" t="str">
        <f t="shared" si="25"/>
        <v/>
      </c>
      <c r="AL36" s="307" t="str">
        <f>IF('2.職務給賃金表'!$G45="","",'2.職務給賃金表'!$G45)</f>
        <v/>
      </c>
      <c r="AM36" s="307" t="str">
        <f t="shared" si="26"/>
        <v/>
      </c>
      <c r="AN36" s="307" t="str">
        <f t="shared" si="27"/>
        <v/>
      </c>
      <c r="AO36" s="308" t="str">
        <f t="shared" si="28"/>
        <v/>
      </c>
      <c r="AP36" s="309" t="str">
        <f t="shared" si="29"/>
        <v/>
      </c>
      <c r="AQ36" s="306">
        <v>30</v>
      </c>
      <c r="AR36" s="307" t="str">
        <f t="shared" si="30"/>
        <v/>
      </c>
      <c r="AS36" s="307" t="str">
        <f t="shared" si="31"/>
        <v/>
      </c>
      <c r="AT36" s="307" t="str">
        <f>IF('2.職務給賃金表'!$H45="","",'2.職務給賃金表'!$H45)</f>
        <v/>
      </c>
      <c r="AU36" s="307" t="str">
        <f t="shared" si="32"/>
        <v/>
      </c>
      <c r="AV36" s="307" t="str">
        <f t="shared" si="33"/>
        <v/>
      </c>
      <c r="AW36" s="308" t="str">
        <f t="shared" si="34"/>
        <v/>
      </c>
      <c r="AX36" s="309" t="str">
        <f t="shared" si="35"/>
        <v/>
      </c>
      <c r="AY36" s="306">
        <v>30</v>
      </c>
      <c r="AZ36" s="307" t="str">
        <f t="shared" si="36"/>
        <v/>
      </c>
      <c r="BA36" s="307" t="str">
        <f t="shared" si="37"/>
        <v/>
      </c>
      <c r="BB36" s="307" t="str">
        <f>IF('2.職務給賃金表'!$I45="","",'2.職務給賃金表'!$I45)</f>
        <v/>
      </c>
      <c r="BC36" s="307" t="str">
        <f t="shared" si="38"/>
        <v/>
      </c>
      <c r="BD36" s="307" t="str">
        <f t="shared" si="39"/>
        <v/>
      </c>
      <c r="BE36" s="308" t="str">
        <f t="shared" si="40"/>
        <v/>
      </c>
      <c r="BF36" s="309" t="str">
        <f t="shared" si="41"/>
        <v/>
      </c>
      <c r="BG36" s="306">
        <v>30</v>
      </c>
      <c r="BH36" s="307" t="str">
        <f t="shared" si="42"/>
        <v/>
      </c>
      <c r="BI36" s="307" t="str">
        <f t="shared" si="43"/>
        <v/>
      </c>
      <c r="BJ36" s="307" t="str">
        <f>IF('2.職務給賃金表'!$J45="","",'2.職務給賃金表'!$J45)</f>
        <v/>
      </c>
      <c r="BK36" s="307" t="str">
        <f t="shared" si="44"/>
        <v/>
      </c>
      <c r="BL36" s="307" t="str">
        <f t="shared" si="45"/>
        <v/>
      </c>
      <c r="BM36" s="308" t="str">
        <f t="shared" si="46"/>
        <v/>
      </c>
      <c r="BN36" s="309" t="str">
        <f t="shared" si="47"/>
        <v/>
      </c>
      <c r="BP36" s="306">
        <v>30</v>
      </c>
      <c r="BQ36" s="307">
        <f t="shared" si="48"/>
        <v>381510</v>
      </c>
      <c r="BR36" s="307">
        <f t="shared" si="49"/>
        <v>380380</v>
      </c>
      <c r="BS36" s="307">
        <f>IF('2.職務給賃金表'!$K45="","",'2.職務給賃金表'!$K45)</f>
        <v>379250</v>
      </c>
      <c r="BT36" s="307">
        <f t="shared" si="50"/>
        <v>378120</v>
      </c>
      <c r="BU36" s="307">
        <f t="shared" si="51"/>
        <v>376990</v>
      </c>
      <c r="BV36" s="308">
        <f t="shared" si="52"/>
        <v>2250</v>
      </c>
      <c r="BW36" s="309">
        <f t="shared" si="53"/>
        <v>1130</v>
      </c>
      <c r="BX36" s="306">
        <v>30</v>
      </c>
      <c r="BY36" s="307" t="str">
        <f t="shared" si="54"/>
        <v/>
      </c>
      <c r="BZ36" s="307" t="str">
        <f t="shared" si="55"/>
        <v/>
      </c>
      <c r="CA36" s="307" t="str">
        <f>IF('2.職務給賃金表'!$L45="","",'2.職務給賃金表'!$L45)</f>
        <v/>
      </c>
      <c r="CB36" s="307" t="str">
        <f t="shared" si="56"/>
        <v/>
      </c>
      <c r="CC36" s="307" t="str">
        <f t="shared" si="57"/>
        <v/>
      </c>
      <c r="CD36" s="308" t="str">
        <f t="shared" si="58"/>
        <v/>
      </c>
      <c r="CE36" s="309" t="str">
        <f t="shared" si="59"/>
        <v/>
      </c>
      <c r="CF36" s="306">
        <v>30</v>
      </c>
      <c r="CG36" s="307" t="str">
        <f t="shared" si="60"/>
        <v/>
      </c>
      <c r="CH36" s="307" t="str">
        <f t="shared" si="61"/>
        <v/>
      </c>
      <c r="CI36" s="307" t="str">
        <f>IF('2.職務給賃金表'!$M45="","",'2.職務給賃金表'!$M45)</f>
        <v/>
      </c>
      <c r="CJ36" s="307" t="str">
        <f t="shared" si="62"/>
        <v/>
      </c>
      <c r="CK36" s="307" t="str">
        <f t="shared" si="63"/>
        <v/>
      </c>
      <c r="CL36" s="308" t="str">
        <f t="shared" si="64"/>
        <v/>
      </c>
      <c r="CM36" s="309" t="str">
        <f t="shared" si="65"/>
        <v/>
      </c>
      <c r="CN36" s="306">
        <v>30</v>
      </c>
      <c r="CO36" s="307" t="str">
        <f t="shared" si="66"/>
        <v/>
      </c>
      <c r="CP36" s="307" t="str">
        <f t="shared" si="67"/>
        <v/>
      </c>
      <c r="CQ36" s="307" t="str">
        <f>IF('2.職務給賃金表'!$N45="","",'2.職務給賃金表'!$N45)</f>
        <v/>
      </c>
      <c r="CR36" s="307" t="str">
        <f t="shared" si="68"/>
        <v/>
      </c>
      <c r="CS36" s="307" t="str">
        <f t="shared" si="69"/>
        <v/>
      </c>
      <c r="CT36" s="308" t="str">
        <f t="shared" si="70"/>
        <v/>
      </c>
      <c r="CU36" s="309" t="str">
        <f t="shared" si="71"/>
        <v/>
      </c>
      <c r="CV36" s="306">
        <v>30</v>
      </c>
      <c r="CW36" s="307" t="str">
        <f t="shared" si="72"/>
        <v/>
      </c>
      <c r="CX36" s="307" t="str">
        <f t="shared" si="73"/>
        <v/>
      </c>
      <c r="CY36" s="307" t="str">
        <f>IF('2.職務給賃金表'!$O45="","",'2.職務給賃金表'!$O45)</f>
        <v/>
      </c>
      <c r="CZ36" s="307" t="str">
        <f t="shared" si="74"/>
        <v/>
      </c>
      <c r="DA36" s="307" t="str">
        <f t="shared" si="75"/>
        <v/>
      </c>
      <c r="DB36" s="308" t="str">
        <f t="shared" si="76"/>
        <v/>
      </c>
      <c r="DC36" s="309" t="str">
        <f t="shared" si="77"/>
        <v/>
      </c>
      <c r="DE36" s="306">
        <v>30</v>
      </c>
      <c r="DF36" s="307" t="str">
        <f t="shared" si="78"/>
        <v/>
      </c>
      <c r="DG36" s="307" t="str">
        <f t="shared" si="79"/>
        <v/>
      </c>
      <c r="DH36" s="307" t="str">
        <f>IF('2.職務給賃金表'!$P45="","",'2.職務給賃金表'!$P45)</f>
        <v/>
      </c>
      <c r="DI36" s="307" t="str">
        <f t="shared" si="80"/>
        <v/>
      </c>
      <c r="DJ36" s="307" t="str">
        <f t="shared" si="81"/>
        <v/>
      </c>
      <c r="DK36" s="308" t="str">
        <f t="shared" si="82"/>
        <v/>
      </c>
      <c r="DL36" s="309" t="str">
        <f t="shared" si="83"/>
        <v/>
      </c>
      <c r="DM36" s="306">
        <v>30</v>
      </c>
      <c r="DN36" s="307" t="str">
        <f t="shared" si="84"/>
        <v/>
      </c>
      <c r="DO36" s="307" t="str">
        <f t="shared" si="85"/>
        <v/>
      </c>
      <c r="DP36" s="307" t="str">
        <f>IF('2.職務給賃金表'!$Q45="","",'2.職務給賃金表'!$Q45)</f>
        <v/>
      </c>
      <c r="DQ36" s="307" t="str">
        <f t="shared" si="86"/>
        <v/>
      </c>
      <c r="DR36" s="307" t="str">
        <f t="shared" si="87"/>
        <v/>
      </c>
      <c r="DS36" s="308" t="str">
        <f t="shared" si="88"/>
        <v/>
      </c>
      <c r="DT36" s="309" t="str">
        <f t="shared" si="89"/>
        <v/>
      </c>
      <c r="DU36" s="306">
        <v>30</v>
      </c>
      <c r="DV36" s="307" t="str">
        <f t="shared" si="90"/>
        <v/>
      </c>
      <c r="DW36" s="307" t="str">
        <f t="shared" si="91"/>
        <v/>
      </c>
      <c r="DX36" s="307" t="str">
        <f>IF('2.職務給賃金表'!$R45="","",'2.職務給賃金表'!$R45)</f>
        <v/>
      </c>
      <c r="DY36" s="307" t="str">
        <f t="shared" si="92"/>
        <v/>
      </c>
      <c r="DZ36" s="307" t="str">
        <f t="shared" si="93"/>
        <v/>
      </c>
      <c r="EA36" s="308" t="str">
        <f t="shared" si="94"/>
        <v/>
      </c>
      <c r="EB36" s="309" t="str">
        <f t="shared" si="95"/>
        <v/>
      </c>
      <c r="EC36" s="306">
        <v>30</v>
      </c>
      <c r="ED36" s="307" t="str">
        <f t="shared" si="96"/>
        <v/>
      </c>
      <c r="EE36" s="307" t="str">
        <f t="shared" si="97"/>
        <v/>
      </c>
      <c r="EF36" s="307" t="str">
        <f>IF('2.職務給賃金表'!$S45="","",'2.職務給賃金表'!$S45)</f>
        <v/>
      </c>
      <c r="EG36" s="307" t="str">
        <f t="shared" si="98"/>
        <v/>
      </c>
      <c r="EH36" s="307" t="str">
        <f t="shared" si="99"/>
        <v/>
      </c>
      <c r="EI36" s="308" t="str">
        <f t="shared" si="100"/>
        <v/>
      </c>
      <c r="EJ36" s="309" t="str">
        <f t="shared" si="101"/>
        <v/>
      </c>
      <c r="EK36" s="306">
        <v>30</v>
      </c>
      <c r="EL36" s="307" t="str">
        <f t="shared" si="102"/>
        <v/>
      </c>
      <c r="EM36" s="307" t="str">
        <f t="shared" si="103"/>
        <v/>
      </c>
      <c r="EN36" s="307" t="str">
        <f>IF('2.職務給賃金表'!$T45="","",'2.職務給賃金表'!$T45)</f>
        <v/>
      </c>
      <c r="EO36" s="307" t="str">
        <f t="shared" si="104"/>
        <v/>
      </c>
      <c r="EP36" s="307" t="str">
        <f t="shared" si="105"/>
        <v/>
      </c>
      <c r="EQ36" s="308" t="str">
        <f t="shared" si="106"/>
        <v/>
      </c>
      <c r="ER36" s="309" t="str">
        <f t="shared" si="107"/>
        <v/>
      </c>
      <c r="ET36" s="306">
        <v>30</v>
      </c>
      <c r="EU36" s="307" t="str">
        <f t="shared" si="108"/>
        <v/>
      </c>
      <c r="EV36" s="307" t="str">
        <f t="shared" si="109"/>
        <v/>
      </c>
      <c r="EW36" s="307" t="str">
        <f>IF('2.職務給賃金表'!$U45="","",'2.職務給賃金表'!$U45)</f>
        <v/>
      </c>
      <c r="EX36" s="307" t="str">
        <f t="shared" si="110"/>
        <v/>
      </c>
      <c r="EY36" s="307" t="str">
        <f t="shared" si="111"/>
        <v/>
      </c>
      <c r="EZ36" s="308" t="str">
        <f t="shared" si="112"/>
        <v/>
      </c>
      <c r="FA36" s="309" t="str">
        <f t="shared" si="113"/>
        <v/>
      </c>
      <c r="FB36" s="306">
        <v>30</v>
      </c>
      <c r="FC36" s="307" t="str">
        <f t="shared" si="114"/>
        <v/>
      </c>
      <c r="FD36" s="307" t="str">
        <f t="shared" si="115"/>
        <v/>
      </c>
      <c r="FE36" s="307" t="str">
        <f>IF('2.職務給賃金表'!$V45="","",'2.職務給賃金表'!$V45)</f>
        <v/>
      </c>
      <c r="FF36" s="307" t="str">
        <f t="shared" si="116"/>
        <v/>
      </c>
      <c r="FG36" s="307" t="str">
        <f t="shared" si="117"/>
        <v/>
      </c>
      <c r="FH36" s="308" t="str">
        <f t="shared" si="118"/>
        <v/>
      </c>
      <c r="FI36" s="309" t="str">
        <f t="shared" si="119"/>
        <v/>
      </c>
      <c r="FJ36" s="306">
        <v>30</v>
      </c>
      <c r="FK36" s="307" t="str">
        <f t="shared" si="120"/>
        <v/>
      </c>
      <c r="FL36" s="307" t="str">
        <f t="shared" si="121"/>
        <v/>
      </c>
      <c r="FM36" s="307" t="str">
        <f>IF('2.職務給賃金表'!$W45="","",'2.職務給賃金表'!$W45)</f>
        <v/>
      </c>
      <c r="FN36" s="307" t="str">
        <f t="shared" si="122"/>
        <v/>
      </c>
      <c r="FO36" s="307" t="str">
        <f t="shared" si="123"/>
        <v/>
      </c>
      <c r="FP36" s="308" t="str">
        <f t="shared" si="124"/>
        <v/>
      </c>
      <c r="FQ36" s="309" t="str">
        <f t="shared" si="125"/>
        <v/>
      </c>
      <c r="FR36" s="306">
        <v>30</v>
      </c>
      <c r="FS36" s="307" t="str">
        <f t="shared" si="126"/>
        <v/>
      </c>
      <c r="FT36" s="307" t="str">
        <f t="shared" si="127"/>
        <v/>
      </c>
      <c r="FU36" s="307" t="str">
        <f>IF('2.職務給賃金表'!$X45="","",'2.職務給賃金表'!$X45)</f>
        <v/>
      </c>
      <c r="FV36" s="307" t="str">
        <f t="shared" si="128"/>
        <v/>
      </c>
      <c r="FW36" s="307" t="str">
        <f t="shared" si="129"/>
        <v/>
      </c>
      <c r="FX36" s="308" t="str">
        <f t="shared" si="130"/>
        <v/>
      </c>
      <c r="FY36" s="309" t="str">
        <f t="shared" si="131"/>
        <v/>
      </c>
      <c r="FZ36" s="306">
        <v>30</v>
      </c>
      <c r="GA36" s="307" t="str">
        <f t="shared" si="132"/>
        <v/>
      </c>
      <c r="GB36" s="307" t="str">
        <f t="shared" si="133"/>
        <v/>
      </c>
      <c r="GC36" s="307" t="str">
        <f>IF('2.職務給賃金表'!$Y45="","",'2.職務給賃金表'!$Y45)</f>
        <v/>
      </c>
      <c r="GD36" s="307" t="str">
        <f t="shared" si="134"/>
        <v/>
      </c>
      <c r="GE36" s="307" t="str">
        <f t="shared" si="135"/>
        <v/>
      </c>
      <c r="GF36" s="308" t="str">
        <f t="shared" si="136"/>
        <v/>
      </c>
      <c r="GG36" s="309" t="str">
        <f t="shared" si="137"/>
        <v/>
      </c>
      <c r="GI36" s="306">
        <v>30</v>
      </c>
      <c r="GJ36" s="307" t="str">
        <f t="shared" si="138"/>
        <v/>
      </c>
      <c r="GK36" s="307" t="str">
        <f t="shared" si="139"/>
        <v/>
      </c>
      <c r="GL36" s="307" t="str">
        <f>IF('2.職務給賃金表'!$Z45="","",'2.職務給賃金表'!$Z45)</f>
        <v/>
      </c>
      <c r="GM36" s="307" t="str">
        <f t="shared" si="140"/>
        <v/>
      </c>
      <c r="GN36" s="307" t="str">
        <f t="shared" si="141"/>
        <v/>
      </c>
      <c r="GO36" s="308" t="str">
        <f t="shared" si="142"/>
        <v/>
      </c>
      <c r="GP36" s="309" t="str">
        <f t="shared" si="143"/>
        <v/>
      </c>
      <c r="GQ36" s="306">
        <v>30</v>
      </c>
      <c r="GR36" s="307" t="str">
        <f t="shared" si="144"/>
        <v/>
      </c>
      <c r="GS36" s="307" t="str">
        <f t="shared" si="145"/>
        <v/>
      </c>
      <c r="GT36" s="307" t="str">
        <f>IF('2.職務給賃金表'!$AA45="","",'2.職務給賃金表'!$AA45)</f>
        <v/>
      </c>
      <c r="GU36" s="307" t="str">
        <f t="shared" si="146"/>
        <v/>
      </c>
      <c r="GV36" s="307" t="str">
        <f t="shared" si="147"/>
        <v/>
      </c>
      <c r="GW36" s="308" t="str">
        <f t="shared" si="148"/>
        <v/>
      </c>
      <c r="GX36" s="309" t="str">
        <f t="shared" si="149"/>
        <v/>
      </c>
      <c r="GY36" s="306">
        <v>30</v>
      </c>
      <c r="GZ36" s="307" t="str">
        <f t="shared" si="150"/>
        <v/>
      </c>
      <c r="HA36" s="307" t="str">
        <f t="shared" si="151"/>
        <v/>
      </c>
      <c r="HB36" s="307" t="str">
        <f>IF('2.職務給賃金表'!$AB45="","",'2.職務給賃金表'!$AB45)</f>
        <v/>
      </c>
      <c r="HC36" s="307" t="str">
        <f t="shared" si="152"/>
        <v/>
      </c>
      <c r="HD36" s="307" t="str">
        <f t="shared" si="153"/>
        <v/>
      </c>
      <c r="HE36" s="308" t="str">
        <f t="shared" si="154"/>
        <v/>
      </c>
      <c r="HF36" s="309" t="str">
        <f t="shared" si="155"/>
        <v/>
      </c>
      <c r="HG36" s="306">
        <v>30</v>
      </c>
      <c r="HH36" s="307" t="str">
        <f t="shared" si="156"/>
        <v/>
      </c>
      <c r="HI36" s="307" t="str">
        <f t="shared" si="157"/>
        <v/>
      </c>
      <c r="HJ36" s="307" t="str">
        <f>IF('2.職務給賃金表'!$AC45="","",'2.職務給賃金表'!$AC45)</f>
        <v/>
      </c>
      <c r="HK36" s="307" t="str">
        <f t="shared" si="158"/>
        <v/>
      </c>
      <c r="HL36" s="307" t="str">
        <f t="shared" si="159"/>
        <v/>
      </c>
      <c r="HM36" s="308" t="str">
        <f t="shared" si="160"/>
        <v/>
      </c>
      <c r="HN36" s="309" t="str">
        <f t="shared" si="161"/>
        <v/>
      </c>
      <c r="HO36" s="306">
        <v>30</v>
      </c>
      <c r="HP36" s="307" t="str">
        <f t="shared" si="162"/>
        <v/>
      </c>
      <c r="HQ36" s="307" t="str">
        <f t="shared" si="163"/>
        <v/>
      </c>
      <c r="HR36" s="307" t="str">
        <f>IF('2.職務給賃金表'!$AD45="","",'2.職務給賃金表'!$AD45)</f>
        <v/>
      </c>
      <c r="HS36" s="307" t="str">
        <f t="shared" si="164"/>
        <v/>
      </c>
      <c r="HT36" s="307" t="str">
        <f t="shared" si="165"/>
        <v/>
      </c>
      <c r="HU36" s="308" t="str">
        <f t="shared" si="166"/>
        <v/>
      </c>
      <c r="HV36" s="309" t="str">
        <f t="shared" si="167"/>
        <v/>
      </c>
    </row>
    <row r="37" spans="2:230" x14ac:dyDescent="0.2">
      <c r="B37" s="306">
        <v>31</v>
      </c>
      <c r="C37" s="307" t="str">
        <f t="shared" si="0"/>
        <v/>
      </c>
      <c r="D37" s="307" t="str">
        <f t="shared" si="1"/>
        <v/>
      </c>
      <c r="E37" s="307" t="str">
        <f>IF('2.職務給賃金表'!$C46="","",'2.職務給賃金表'!$C46)</f>
        <v/>
      </c>
      <c r="F37" s="307" t="str">
        <f t="shared" si="2"/>
        <v/>
      </c>
      <c r="G37" s="307" t="str">
        <f t="shared" si="3"/>
        <v/>
      </c>
      <c r="H37" s="308" t="str">
        <f t="shared" si="4"/>
        <v/>
      </c>
      <c r="I37" s="309" t="str">
        <f t="shared" si="5"/>
        <v/>
      </c>
      <c r="J37" s="306">
        <v>31</v>
      </c>
      <c r="K37" s="307" t="str">
        <f t="shared" si="6"/>
        <v/>
      </c>
      <c r="L37" s="307" t="str">
        <f t="shared" si="7"/>
        <v/>
      </c>
      <c r="M37" s="307" t="str">
        <f>IF('2.職務給賃金表'!$D46="","",'2.職務給賃金表'!$D46)</f>
        <v/>
      </c>
      <c r="N37" s="307" t="str">
        <f t="shared" si="8"/>
        <v/>
      </c>
      <c r="O37" s="307" t="str">
        <f t="shared" si="9"/>
        <v/>
      </c>
      <c r="P37" s="308" t="str">
        <f t="shared" si="10"/>
        <v/>
      </c>
      <c r="Q37" s="309" t="str">
        <f t="shared" si="11"/>
        <v/>
      </c>
      <c r="R37" s="306">
        <v>31</v>
      </c>
      <c r="S37" s="307" t="str">
        <f t="shared" si="12"/>
        <v/>
      </c>
      <c r="T37" s="307" t="str">
        <f t="shared" si="13"/>
        <v/>
      </c>
      <c r="U37" s="307" t="str">
        <f>IF('2.職務給賃金表'!$E46="","",'2.職務給賃金表'!$E46)</f>
        <v/>
      </c>
      <c r="V37" s="307" t="str">
        <f t="shared" si="14"/>
        <v/>
      </c>
      <c r="W37" s="307" t="str">
        <f t="shared" si="15"/>
        <v/>
      </c>
      <c r="X37" s="308" t="str">
        <f t="shared" si="16"/>
        <v/>
      </c>
      <c r="Y37" s="309" t="str">
        <f t="shared" si="17"/>
        <v/>
      </c>
      <c r="Z37" s="306">
        <v>31</v>
      </c>
      <c r="AA37" s="307" t="str">
        <f t="shared" si="18"/>
        <v/>
      </c>
      <c r="AB37" s="307" t="str">
        <f t="shared" si="19"/>
        <v/>
      </c>
      <c r="AC37" s="307" t="str">
        <f>IF('2.職務給賃金表'!$F46="","",'2.職務給賃金表'!$F46)</f>
        <v/>
      </c>
      <c r="AD37" s="307" t="str">
        <f t="shared" si="20"/>
        <v/>
      </c>
      <c r="AE37" s="307" t="str">
        <f t="shared" si="21"/>
        <v/>
      </c>
      <c r="AF37" s="308" t="str">
        <f t="shared" si="22"/>
        <v/>
      </c>
      <c r="AG37" s="309" t="str">
        <f t="shared" si="23"/>
        <v/>
      </c>
      <c r="AI37" s="306">
        <v>31</v>
      </c>
      <c r="AJ37" s="307" t="str">
        <f t="shared" si="24"/>
        <v/>
      </c>
      <c r="AK37" s="307" t="str">
        <f t="shared" si="25"/>
        <v/>
      </c>
      <c r="AL37" s="307" t="str">
        <f>IF('2.職務給賃金表'!$G46="","",'2.職務給賃金表'!$G46)</f>
        <v/>
      </c>
      <c r="AM37" s="307" t="str">
        <f t="shared" si="26"/>
        <v/>
      </c>
      <c r="AN37" s="307" t="str">
        <f t="shared" si="27"/>
        <v/>
      </c>
      <c r="AO37" s="308" t="str">
        <f t="shared" si="28"/>
        <v/>
      </c>
      <c r="AP37" s="309" t="str">
        <f t="shared" si="29"/>
        <v/>
      </c>
      <c r="AQ37" s="306">
        <v>31</v>
      </c>
      <c r="AR37" s="307" t="str">
        <f t="shared" si="30"/>
        <v/>
      </c>
      <c r="AS37" s="307" t="str">
        <f t="shared" si="31"/>
        <v/>
      </c>
      <c r="AT37" s="307" t="str">
        <f>IF('2.職務給賃金表'!$H46="","",'2.職務給賃金表'!$H46)</f>
        <v/>
      </c>
      <c r="AU37" s="307" t="str">
        <f t="shared" si="32"/>
        <v/>
      </c>
      <c r="AV37" s="307" t="str">
        <f t="shared" si="33"/>
        <v/>
      </c>
      <c r="AW37" s="308" t="str">
        <f t="shared" si="34"/>
        <v/>
      </c>
      <c r="AX37" s="309" t="str">
        <f t="shared" si="35"/>
        <v/>
      </c>
      <c r="AY37" s="306">
        <v>31</v>
      </c>
      <c r="AZ37" s="307" t="str">
        <f t="shared" si="36"/>
        <v/>
      </c>
      <c r="BA37" s="307" t="str">
        <f t="shared" si="37"/>
        <v/>
      </c>
      <c r="BB37" s="307" t="str">
        <f>IF('2.職務給賃金表'!$I46="","",'2.職務給賃金表'!$I46)</f>
        <v/>
      </c>
      <c r="BC37" s="307" t="str">
        <f t="shared" si="38"/>
        <v/>
      </c>
      <c r="BD37" s="307" t="str">
        <f t="shared" si="39"/>
        <v/>
      </c>
      <c r="BE37" s="308" t="str">
        <f t="shared" si="40"/>
        <v/>
      </c>
      <c r="BF37" s="309" t="str">
        <f t="shared" si="41"/>
        <v/>
      </c>
      <c r="BG37" s="306">
        <v>31</v>
      </c>
      <c r="BH37" s="307" t="str">
        <f t="shared" si="42"/>
        <v/>
      </c>
      <c r="BI37" s="307" t="str">
        <f t="shared" si="43"/>
        <v/>
      </c>
      <c r="BJ37" s="307" t="str">
        <f>IF('2.職務給賃金表'!$J46="","",'2.職務給賃金表'!$J46)</f>
        <v/>
      </c>
      <c r="BK37" s="307" t="str">
        <f t="shared" si="44"/>
        <v/>
      </c>
      <c r="BL37" s="307" t="str">
        <f t="shared" si="45"/>
        <v/>
      </c>
      <c r="BM37" s="308" t="str">
        <f t="shared" si="46"/>
        <v/>
      </c>
      <c r="BN37" s="309" t="str">
        <f t="shared" si="47"/>
        <v/>
      </c>
      <c r="BP37" s="306">
        <v>31</v>
      </c>
      <c r="BQ37" s="307" t="str">
        <f t="shared" si="48"/>
        <v/>
      </c>
      <c r="BR37" s="307" t="str">
        <f t="shared" si="49"/>
        <v/>
      </c>
      <c r="BS37" s="307" t="str">
        <f>IF('2.職務給賃金表'!$K46="","",'2.職務給賃金表'!$K46)</f>
        <v/>
      </c>
      <c r="BT37" s="307" t="str">
        <f t="shared" si="50"/>
        <v/>
      </c>
      <c r="BU37" s="307" t="str">
        <f t="shared" si="51"/>
        <v/>
      </c>
      <c r="BV37" s="308" t="str">
        <f t="shared" si="52"/>
        <v/>
      </c>
      <c r="BW37" s="309" t="str">
        <f t="shared" si="53"/>
        <v/>
      </c>
      <c r="BX37" s="306">
        <v>31</v>
      </c>
      <c r="BY37" s="307" t="str">
        <f t="shared" si="54"/>
        <v/>
      </c>
      <c r="BZ37" s="307" t="str">
        <f t="shared" si="55"/>
        <v/>
      </c>
      <c r="CA37" s="307" t="str">
        <f>IF('2.職務給賃金表'!$L46="","",'2.職務給賃金表'!$L46)</f>
        <v/>
      </c>
      <c r="CB37" s="307" t="str">
        <f t="shared" si="56"/>
        <v/>
      </c>
      <c r="CC37" s="307" t="str">
        <f t="shared" si="57"/>
        <v/>
      </c>
      <c r="CD37" s="308" t="str">
        <f t="shared" si="58"/>
        <v/>
      </c>
      <c r="CE37" s="309" t="str">
        <f t="shared" si="59"/>
        <v/>
      </c>
      <c r="CF37" s="306">
        <v>31</v>
      </c>
      <c r="CG37" s="307" t="str">
        <f t="shared" si="60"/>
        <v/>
      </c>
      <c r="CH37" s="307" t="str">
        <f t="shared" si="61"/>
        <v/>
      </c>
      <c r="CI37" s="307" t="str">
        <f>IF('2.職務給賃金表'!$M46="","",'2.職務給賃金表'!$M46)</f>
        <v/>
      </c>
      <c r="CJ37" s="307" t="str">
        <f t="shared" si="62"/>
        <v/>
      </c>
      <c r="CK37" s="307" t="str">
        <f t="shared" si="63"/>
        <v/>
      </c>
      <c r="CL37" s="308" t="str">
        <f t="shared" si="64"/>
        <v/>
      </c>
      <c r="CM37" s="309" t="str">
        <f t="shared" si="65"/>
        <v/>
      </c>
      <c r="CN37" s="306">
        <v>31</v>
      </c>
      <c r="CO37" s="307" t="str">
        <f t="shared" si="66"/>
        <v/>
      </c>
      <c r="CP37" s="307" t="str">
        <f t="shared" si="67"/>
        <v/>
      </c>
      <c r="CQ37" s="307" t="str">
        <f>IF('2.職務給賃金表'!$N46="","",'2.職務給賃金表'!$N46)</f>
        <v/>
      </c>
      <c r="CR37" s="307" t="str">
        <f t="shared" si="68"/>
        <v/>
      </c>
      <c r="CS37" s="307" t="str">
        <f t="shared" si="69"/>
        <v/>
      </c>
      <c r="CT37" s="308" t="str">
        <f t="shared" si="70"/>
        <v/>
      </c>
      <c r="CU37" s="309" t="str">
        <f t="shared" si="71"/>
        <v/>
      </c>
      <c r="CV37" s="306">
        <v>31</v>
      </c>
      <c r="CW37" s="307" t="str">
        <f t="shared" si="72"/>
        <v/>
      </c>
      <c r="CX37" s="307" t="str">
        <f t="shared" si="73"/>
        <v/>
      </c>
      <c r="CY37" s="307" t="str">
        <f>IF('2.職務給賃金表'!$O46="","",'2.職務給賃金表'!$O46)</f>
        <v/>
      </c>
      <c r="CZ37" s="307" t="str">
        <f t="shared" si="74"/>
        <v/>
      </c>
      <c r="DA37" s="307" t="str">
        <f t="shared" si="75"/>
        <v/>
      </c>
      <c r="DB37" s="308" t="str">
        <f t="shared" si="76"/>
        <v/>
      </c>
      <c r="DC37" s="309" t="str">
        <f t="shared" si="77"/>
        <v/>
      </c>
      <c r="DE37" s="306">
        <v>31</v>
      </c>
      <c r="DF37" s="307" t="str">
        <f t="shared" si="78"/>
        <v/>
      </c>
      <c r="DG37" s="307" t="str">
        <f t="shared" si="79"/>
        <v/>
      </c>
      <c r="DH37" s="307" t="str">
        <f>IF('2.職務給賃金表'!$P46="","",'2.職務給賃金表'!$P46)</f>
        <v/>
      </c>
      <c r="DI37" s="307" t="str">
        <f t="shared" si="80"/>
        <v/>
      </c>
      <c r="DJ37" s="307" t="str">
        <f t="shared" si="81"/>
        <v/>
      </c>
      <c r="DK37" s="308" t="str">
        <f t="shared" si="82"/>
        <v/>
      </c>
      <c r="DL37" s="309" t="str">
        <f t="shared" si="83"/>
        <v/>
      </c>
      <c r="DM37" s="306">
        <v>31</v>
      </c>
      <c r="DN37" s="307" t="str">
        <f t="shared" si="84"/>
        <v/>
      </c>
      <c r="DO37" s="307" t="str">
        <f t="shared" si="85"/>
        <v/>
      </c>
      <c r="DP37" s="307" t="str">
        <f>IF('2.職務給賃金表'!$Q46="","",'2.職務給賃金表'!$Q46)</f>
        <v/>
      </c>
      <c r="DQ37" s="307" t="str">
        <f t="shared" si="86"/>
        <v/>
      </c>
      <c r="DR37" s="307" t="str">
        <f t="shared" si="87"/>
        <v/>
      </c>
      <c r="DS37" s="308" t="str">
        <f t="shared" si="88"/>
        <v/>
      </c>
      <c r="DT37" s="309" t="str">
        <f t="shared" si="89"/>
        <v/>
      </c>
      <c r="DU37" s="306">
        <v>31</v>
      </c>
      <c r="DV37" s="307" t="str">
        <f t="shared" si="90"/>
        <v/>
      </c>
      <c r="DW37" s="307" t="str">
        <f t="shared" si="91"/>
        <v/>
      </c>
      <c r="DX37" s="307" t="str">
        <f>IF('2.職務給賃金表'!$R46="","",'2.職務給賃金表'!$R46)</f>
        <v/>
      </c>
      <c r="DY37" s="307" t="str">
        <f t="shared" si="92"/>
        <v/>
      </c>
      <c r="DZ37" s="307" t="str">
        <f t="shared" si="93"/>
        <v/>
      </c>
      <c r="EA37" s="308" t="str">
        <f t="shared" si="94"/>
        <v/>
      </c>
      <c r="EB37" s="309" t="str">
        <f t="shared" si="95"/>
        <v/>
      </c>
      <c r="EC37" s="306">
        <v>31</v>
      </c>
      <c r="ED37" s="307" t="str">
        <f t="shared" si="96"/>
        <v/>
      </c>
      <c r="EE37" s="307" t="str">
        <f t="shared" si="97"/>
        <v/>
      </c>
      <c r="EF37" s="307" t="str">
        <f>IF('2.職務給賃金表'!$S46="","",'2.職務給賃金表'!$S46)</f>
        <v/>
      </c>
      <c r="EG37" s="307" t="str">
        <f t="shared" si="98"/>
        <v/>
      </c>
      <c r="EH37" s="307" t="str">
        <f t="shared" si="99"/>
        <v/>
      </c>
      <c r="EI37" s="308" t="str">
        <f t="shared" si="100"/>
        <v/>
      </c>
      <c r="EJ37" s="309" t="str">
        <f t="shared" si="101"/>
        <v/>
      </c>
      <c r="EK37" s="306">
        <v>31</v>
      </c>
      <c r="EL37" s="307" t="str">
        <f t="shared" si="102"/>
        <v/>
      </c>
      <c r="EM37" s="307" t="str">
        <f t="shared" si="103"/>
        <v/>
      </c>
      <c r="EN37" s="307" t="str">
        <f>IF('2.職務給賃金表'!$T46="","",'2.職務給賃金表'!$T46)</f>
        <v/>
      </c>
      <c r="EO37" s="307" t="str">
        <f t="shared" si="104"/>
        <v/>
      </c>
      <c r="EP37" s="307" t="str">
        <f t="shared" si="105"/>
        <v/>
      </c>
      <c r="EQ37" s="308" t="str">
        <f t="shared" si="106"/>
        <v/>
      </c>
      <c r="ER37" s="309" t="str">
        <f t="shared" si="107"/>
        <v/>
      </c>
      <c r="ET37" s="306">
        <v>31</v>
      </c>
      <c r="EU37" s="307" t="str">
        <f t="shared" si="108"/>
        <v/>
      </c>
      <c r="EV37" s="307" t="str">
        <f t="shared" si="109"/>
        <v/>
      </c>
      <c r="EW37" s="307" t="str">
        <f>IF('2.職務給賃金表'!$U46="","",'2.職務給賃金表'!$U46)</f>
        <v/>
      </c>
      <c r="EX37" s="307" t="str">
        <f t="shared" si="110"/>
        <v/>
      </c>
      <c r="EY37" s="307" t="str">
        <f t="shared" si="111"/>
        <v/>
      </c>
      <c r="EZ37" s="308" t="str">
        <f t="shared" si="112"/>
        <v/>
      </c>
      <c r="FA37" s="309" t="str">
        <f t="shared" si="113"/>
        <v/>
      </c>
      <c r="FB37" s="306">
        <v>31</v>
      </c>
      <c r="FC37" s="307" t="str">
        <f t="shared" si="114"/>
        <v/>
      </c>
      <c r="FD37" s="307" t="str">
        <f t="shared" si="115"/>
        <v/>
      </c>
      <c r="FE37" s="307" t="str">
        <f>IF('2.職務給賃金表'!$V46="","",'2.職務給賃金表'!$V46)</f>
        <v/>
      </c>
      <c r="FF37" s="307" t="str">
        <f t="shared" si="116"/>
        <v/>
      </c>
      <c r="FG37" s="307" t="str">
        <f t="shared" si="117"/>
        <v/>
      </c>
      <c r="FH37" s="308" t="str">
        <f t="shared" si="118"/>
        <v/>
      </c>
      <c r="FI37" s="309" t="str">
        <f t="shared" si="119"/>
        <v/>
      </c>
      <c r="FJ37" s="306">
        <v>31</v>
      </c>
      <c r="FK37" s="307" t="str">
        <f t="shared" si="120"/>
        <v/>
      </c>
      <c r="FL37" s="307" t="str">
        <f t="shared" si="121"/>
        <v/>
      </c>
      <c r="FM37" s="307" t="str">
        <f>IF('2.職務給賃金表'!$W46="","",'2.職務給賃金表'!$W46)</f>
        <v/>
      </c>
      <c r="FN37" s="307" t="str">
        <f t="shared" si="122"/>
        <v/>
      </c>
      <c r="FO37" s="307" t="str">
        <f t="shared" si="123"/>
        <v/>
      </c>
      <c r="FP37" s="308" t="str">
        <f t="shared" si="124"/>
        <v/>
      </c>
      <c r="FQ37" s="309" t="str">
        <f t="shared" si="125"/>
        <v/>
      </c>
      <c r="FR37" s="306">
        <v>31</v>
      </c>
      <c r="FS37" s="307" t="str">
        <f t="shared" si="126"/>
        <v/>
      </c>
      <c r="FT37" s="307" t="str">
        <f t="shared" si="127"/>
        <v/>
      </c>
      <c r="FU37" s="307" t="str">
        <f>IF('2.職務給賃金表'!$X46="","",'2.職務給賃金表'!$X46)</f>
        <v/>
      </c>
      <c r="FV37" s="307" t="str">
        <f t="shared" si="128"/>
        <v/>
      </c>
      <c r="FW37" s="307" t="str">
        <f t="shared" si="129"/>
        <v/>
      </c>
      <c r="FX37" s="308" t="str">
        <f t="shared" si="130"/>
        <v/>
      </c>
      <c r="FY37" s="309" t="str">
        <f t="shared" si="131"/>
        <v/>
      </c>
      <c r="FZ37" s="306">
        <v>31</v>
      </c>
      <c r="GA37" s="307" t="str">
        <f t="shared" si="132"/>
        <v/>
      </c>
      <c r="GB37" s="307" t="str">
        <f t="shared" si="133"/>
        <v/>
      </c>
      <c r="GC37" s="307" t="str">
        <f>IF('2.職務給賃金表'!$Y46="","",'2.職務給賃金表'!$Y46)</f>
        <v/>
      </c>
      <c r="GD37" s="307" t="str">
        <f t="shared" si="134"/>
        <v/>
      </c>
      <c r="GE37" s="307" t="str">
        <f t="shared" si="135"/>
        <v/>
      </c>
      <c r="GF37" s="308" t="str">
        <f t="shared" si="136"/>
        <v/>
      </c>
      <c r="GG37" s="309" t="str">
        <f t="shared" si="137"/>
        <v/>
      </c>
      <c r="GI37" s="306">
        <v>31</v>
      </c>
      <c r="GJ37" s="307" t="str">
        <f t="shared" si="138"/>
        <v/>
      </c>
      <c r="GK37" s="307" t="str">
        <f t="shared" si="139"/>
        <v/>
      </c>
      <c r="GL37" s="307" t="str">
        <f>IF('2.職務給賃金表'!$Z46="","",'2.職務給賃金表'!$Z46)</f>
        <v/>
      </c>
      <c r="GM37" s="307" t="str">
        <f t="shared" si="140"/>
        <v/>
      </c>
      <c r="GN37" s="307" t="str">
        <f t="shared" si="141"/>
        <v/>
      </c>
      <c r="GO37" s="308" t="str">
        <f t="shared" si="142"/>
        <v/>
      </c>
      <c r="GP37" s="309" t="str">
        <f t="shared" si="143"/>
        <v/>
      </c>
      <c r="GQ37" s="306">
        <v>31</v>
      </c>
      <c r="GR37" s="307" t="str">
        <f t="shared" si="144"/>
        <v/>
      </c>
      <c r="GS37" s="307" t="str">
        <f t="shared" si="145"/>
        <v/>
      </c>
      <c r="GT37" s="307" t="str">
        <f>IF('2.職務給賃金表'!$AA46="","",'2.職務給賃金表'!$AA46)</f>
        <v/>
      </c>
      <c r="GU37" s="307" t="str">
        <f t="shared" si="146"/>
        <v/>
      </c>
      <c r="GV37" s="307" t="str">
        <f t="shared" si="147"/>
        <v/>
      </c>
      <c r="GW37" s="308" t="str">
        <f t="shared" si="148"/>
        <v/>
      </c>
      <c r="GX37" s="309" t="str">
        <f t="shared" si="149"/>
        <v/>
      </c>
      <c r="GY37" s="306">
        <v>31</v>
      </c>
      <c r="GZ37" s="307" t="str">
        <f t="shared" si="150"/>
        <v/>
      </c>
      <c r="HA37" s="307" t="str">
        <f t="shared" si="151"/>
        <v/>
      </c>
      <c r="HB37" s="307" t="str">
        <f>IF('2.職務給賃金表'!$AB46="","",'2.職務給賃金表'!$AB46)</f>
        <v/>
      </c>
      <c r="HC37" s="307" t="str">
        <f t="shared" si="152"/>
        <v/>
      </c>
      <c r="HD37" s="307" t="str">
        <f t="shared" si="153"/>
        <v/>
      </c>
      <c r="HE37" s="308" t="str">
        <f t="shared" si="154"/>
        <v/>
      </c>
      <c r="HF37" s="309" t="str">
        <f t="shared" si="155"/>
        <v/>
      </c>
      <c r="HG37" s="306">
        <v>31</v>
      </c>
      <c r="HH37" s="307" t="str">
        <f t="shared" si="156"/>
        <v/>
      </c>
      <c r="HI37" s="307" t="str">
        <f t="shared" si="157"/>
        <v/>
      </c>
      <c r="HJ37" s="307" t="str">
        <f>IF('2.職務給賃金表'!$AC46="","",'2.職務給賃金表'!$AC46)</f>
        <v/>
      </c>
      <c r="HK37" s="307" t="str">
        <f t="shared" si="158"/>
        <v/>
      </c>
      <c r="HL37" s="307" t="str">
        <f t="shared" si="159"/>
        <v/>
      </c>
      <c r="HM37" s="308" t="str">
        <f t="shared" si="160"/>
        <v/>
      </c>
      <c r="HN37" s="309" t="str">
        <f t="shared" si="161"/>
        <v/>
      </c>
      <c r="HO37" s="306">
        <v>31</v>
      </c>
      <c r="HP37" s="307" t="str">
        <f t="shared" si="162"/>
        <v/>
      </c>
      <c r="HQ37" s="307" t="str">
        <f t="shared" si="163"/>
        <v/>
      </c>
      <c r="HR37" s="307" t="str">
        <f>IF('2.職務給賃金表'!$AD46="","",'2.職務給賃金表'!$AD46)</f>
        <v/>
      </c>
      <c r="HS37" s="307" t="str">
        <f t="shared" si="164"/>
        <v/>
      </c>
      <c r="HT37" s="307" t="str">
        <f t="shared" si="165"/>
        <v/>
      </c>
      <c r="HU37" s="308" t="str">
        <f t="shared" si="166"/>
        <v/>
      </c>
      <c r="HV37" s="309" t="str">
        <f t="shared" si="167"/>
        <v/>
      </c>
    </row>
    <row r="38" spans="2:230" x14ac:dyDescent="0.2">
      <c r="B38" s="306">
        <v>32</v>
      </c>
      <c r="C38" s="307" t="str">
        <f t="shared" si="0"/>
        <v/>
      </c>
      <c r="D38" s="307" t="str">
        <f t="shared" si="1"/>
        <v/>
      </c>
      <c r="E38" s="307" t="str">
        <f>IF('2.職務給賃金表'!$C47="","",'2.職務給賃金表'!$C47)</f>
        <v/>
      </c>
      <c r="F38" s="307" t="str">
        <f t="shared" si="2"/>
        <v/>
      </c>
      <c r="G38" s="307" t="str">
        <f t="shared" si="3"/>
        <v/>
      </c>
      <c r="H38" s="308" t="str">
        <f t="shared" si="4"/>
        <v/>
      </c>
      <c r="I38" s="309" t="str">
        <f t="shared" si="5"/>
        <v/>
      </c>
      <c r="J38" s="306">
        <v>32</v>
      </c>
      <c r="K38" s="307" t="str">
        <f t="shared" si="6"/>
        <v/>
      </c>
      <c r="L38" s="307" t="str">
        <f t="shared" si="7"/>
        <v/>
      </c>
      <c r="M38" s="307" t="str">
        <f>IF('2.職務給賃金表'!$D47="","",'2.職務給賃金表'!$D47)</f>
        <v/>
      </c>
      <c r="N38" s="307" t="str">
        <f t="shared" si="8"/>
        <v/>
      </c>
      <c r="O38" s="307" t="str">
        <f t="shared" si="9"/>
        <v/>
      </c>
      <c r="P38" s="308" t="str">
        <f t="shared" si="10"/>
        <v/>
      </c>
      <c r="Q38" s="309" t="str">
        <f t="shared" si="11"/>
        <v/>
      </c>
      <c r="R38" s="306">
        <v>32</v>
      </c>
      <c r="S38" s="307" t="str">
        <f t="shared" si="12"/>
        <v/>
      </c>
      <c r="T38" s="307" t="str">
        <f t="shared" si="13"/>
        <v/>
      </c>
      <c r="U38" s="307" t="str">
        <f>IF('2.職務給賃金表'!$E47="","",'2.職務給賃金表'!$E47)</f>
        <v/>
      </c>
      <c r="V38" s="307" t="str">
        <f t="shared" si="14"/>
        <v/>
      </c>
      <c r="W38" s="307" t="str">
        <f t="shared" si="15"/>
        <v/>
      </c>
      <c r="X38" s="308" t="str">
        <f t="shared" si="16"/>
        <v/>
      </c>
      <c r="Y38" s="309" t="str">
        <f t="shared" si="17"/>
        <v/>
      </c>
      <c r="Z38" s="306">
        <v>32</v>
      </c>
      <c r="AA38" s="307" t="str">
        <f t="shared" si="18"/>
        <v/>
      </c>
      <c r="AB38" s="307" t="str">
        <f t="shared" si="19"/>
        <v/>
      </c>
      <c r="AC38" s="307" t="str">
        <f>IF('2.職務給賃金表'!$F47="","",'2.職務給賃金表'!$F47)</f>
        <v/>
      </c>
      <c r="AD38" s="307" t="str">
        <f t="shared" si="20"/>
        <v/>
      </c>
      <c r="AE38" s="307" t="str">
        <f t="shared" si="21"/>
        <v/>
      </c>
      <c r="AF38" s="308" t="str">
        <f t="shared" si="22"/>
        <v/>
      </c>
      <c r="AG38" s="309" t="str">
        <f t="shared" si="23"/>
        <v/>
      </c>
      <c r="AI38" s="306">
        <v>32</v>
      </c>
      <c r="AJ38" s="307" t="str">
        <f t="shared" si="24"/>
        <v/>
      </c>
      <c r="AK38" s="307" t="str">
        <f t="shared" si="25"/>
        <v/>
      </c>
      <c r="AL38" s="307" t="str">
        <f>IF('2.職務給賃金表'!$G47="","",'2.職務給賃金表'!$G47)</f>
        <v/>
      </c>
      <c r="AM38" s="307" t="str">
        <f t="shared" si="26"/>
        <v/>
      </c>
      <c r="AN38" s="307" t="str">
        <f t="shared" si="27"/>
        <v/>
      </c>
      <c r="AO38" s="308" t="str">
        <f t="shared" si="28"/>
        <v/>
      </c>
      <c r="AP38" s="309" t="str">
        <f t="shared" si="29"/>
        <v/>
      </c>
      <c r="AQ38" s="306">
        <v>32</v>
      </c>
      <c r="AR38" s="307" t="str">
        <f t="shared" si="30"/>
        <v/>
      </c>
      <c r="AS38" s="307" t="str">
        <f t="shared" si="31"/>
        <v/>
      </c>
      <c r="AT38" s="307" t="str">
        <f>IF('2.職務給賃金表'!$H47="","",'2.職務給賃金表'!$H47)</f>
        <v/>
      </c>
      <c r="AU38" s="307" t="str">
        <f t="shared" si="32"/>
        <v/>
      </c>
      <c r="AV38" s="307" t="str">
        <f t="shared" si="33"/>
        <v/>
      </c>
      <c r="AW38" s="308" t="str">
        <f t="shared" si="34"/>
        <v/>
      </c>
      <c r="AX38" s="309" t="str">
        <f t="shared" si="35"/>
        <v/>
      </c>
      <c r="AY38" s="306">
        <v>32</v>
      </c>
      <c r="AZ38" s="307" t="str">
        <f t="shared" si="36"/>
        <v/>
      </c>
      <c r="BA38" s="307" t="str">
        <f t="shared" si="37"/>
        <v/>
      </c>
      <c r="BB38" s="307" t="str">
        <f>IF('2.職務給賃金表'!$I47="","",'2.職務給賃金表'!$I47)</f>
        <v/>
      </c>
      <c r="BC38" s="307" t="str">
        <f t="shared" si="38"/>
        <v/>
      </c>
      <c r="BD38" s="307" t="str">
        <f t="shared" si="39"/>
        <v/>
      </c>
      <c r="BE38" s="308" t="str">
        <f t="shared" si="40"/>
        <v/>
      </c>
      <c r="BF38" s="309" t="str">
        <f t="shared" si="41"/>
        <v/>
      </c>
      <c r="BG38" s="306">
        <v>32</v>
      </c>
      <c r="BH38" s="307" t="str">
        <f t="shared" si="42"/>
        <v/>
      </c>
      <c r="BI38" s="307" t="str">
        <f t="shared" si="43"/>
        <v/>
      </c>
      <c r="BJ38" s="307" t="str">
        <f>IF('2.職務給賃金表'!$J47="","",'2.職務給賃金表'!$J47)</f>
        <v/>
      </c>
      <c r="BK38" s="307" t="str">
        <f t="shared" si="44"/>
        <v/>
      </c>
      <c r="BL38" s="307" t="str">
        <f t="shared" si="45"/>
        <v/>
      </c>
      <c r="BM38" s="308" t="str">
        <f t="shared" si="46"/>
        <v/>
      </c>
      <c r="BN38" s="309" t="str">
        <f t="shared" si="47"/>
        <v/>
      </c>
      <c r="BP38" s="306">
        <v>32</v>
      </c>
      <c r="BQ38" s="307" t="str">
        <f t="shared" si="48"/>
        <v/>
      </c>
      <c r="BR38" s="307" t="str">
        <f t="shared" si="49"/>
        <v/>
      </c>
      <c r="BS38" s="307" t="str">
        <f>IF('2.職務給賃金表'!$K47="","",'2.職務給賃金表'!$K47)</f>
        <v/>
      </c>
      <c r="BT38" s="307" t="str">
        <f t="shared" si="50"/>
        <v/>
      </c>
      <c r="BU38" s="307" t="str">
        <f t="shared" si="51"/>
        <v/>
      </c>
      <c r="BV38" s="308" t="str">
        <f t="shared" si="52"/>
        <v/>
      </c>
      <c r="BW38" s="309" t="str">
        <f t="shared" si="53"/>
        <v/>
      </c>
      <c r="BX38" s="306">
        <v>32</v>
      </c>
      <c r="BY38" s="307" t="str">
        <f t="shared" si="54"/>
        <v/>
      </c>
      <c r="BZ38" s="307" t="str">
        <f t="shared" si="55"/>
        <v/>
      </c>
      <c r="CA38" s="307" t="str">
        <f>IF('2.職務給賃金表'!$L47="","",'2.職務給賃金表'!$L47)</f>
        <v/>
      </c>
      <c r="CB38" s="307" t="str">
        <f t="shared" si="56"/>
        <v/>
      </c>
      <c r="CC38" s="307" t="str">
        <f t="shared" si="57"/>
        <v/>
      </c>
      <c r="CD38" s="308" t="str">
        <f t="shared" si="58"/>
        <v/>
      </c>
      <c r="CE38" s="309" t="str">
        <f t="shared" si="59"/>
        <v/>
      </c>
      <c r="CF38" s="306">
        <v>32</v>
      </c>
      <c r="CG38" s="307" t="str">
        <f t="shared" si="60"/>
        <v/>
      </c>
      <c r="CH38" s="307" t="str">
        <f t="shared" si="61"/>
        <v/>
      </c>
      <c r="CI38" s="307" t="str">
        <f>IF('2.職務給賃金表'!$M47="","",'2.職務給賃金表'!$M47)</f>
        <v/>
      </c>
      <c r="CJ38" s="307" t="str">
        <f t="shared" si="62"/>
        <v/>
      </c>
      <c r="CK38" s="307" t="str">
        <f t="shared" si="63"/>
        <v/>
      </c>
      <c r="CL38" s="308" t="str">
        <f t="shared" si="64"/>
        <v/>
      </c>
      <c r="CM38" s="309" t="str">
        <f t="shared" si="65"/>
        <v/>
      </c>
      <c r="CN38" s="306">
        <v>32</v>
      </c>
      <c r="CO38" s="307" t="str">
        <f t="shared" si="66"/>
        <v/>
      </c>
      <c r="CP38" s="307" t="str">
        <f t="shared" si="67"/>
        <v/>
      </c>
      <c r="CQ38" s="307" t="str">
        <f>IF('2.職務給賃金表'!$N47="","",'2.職務給賃金表'!$N47)</f>
        <v/>
      </c>
      <c r="CR38" s="307" t="str">
        <f t="shared" si="68"/>
        <v/>
      </c>
      <c r="CS38" s="307" t="str">
        <f t="shared" si="69"/>
        <v/>
      </c>
      <c r="CT38" s="308" t="str">
        <f t="shared" si="70"/>
        <v/>
      </c>
      <c r="CU38" s="309" t="str">
        <f t="shared" si="71"/>
        <v/>
      </c>
      <c r="CV38" s="306">
        <v>32</v>
      </c>
      <c r="CW38" s="307" t="str">
        <f t="shared" si="72"/>
        <v/>
      </c>
      <c r="CX38" s="307" t="str">
        <f t="shared" si="73"/>
        <v/>
      </c>
      <c r="CY38" s="307" t="str">
        <f>IF('2.職務給賃金表'!$O47="","",'2.職務給賃金表'!$O47)</f>
        <v/>
      </c>
      <c r="CZ38" s="307" t="str">
        <f t="shared" si="74"/>
        <v/>
      </c>
      <c r="DA38" s="307" t="str">
        <f t="shared" si="75"/>
        <v/>
      </c>
      <c r="DB38" s="308" t="str">
        <f t="shared" si="76"/>
        <v/>
      </c>
      <c r="DC38" s="309" t="str">
        <f t="shared" si="77"/>
        <v/>
      </c>
      <c r="DE38" s="306">
        <v>32</v>
      </c>
      <c r="DF38" s="307" t="str">
        <f t="shared" si="78"/>
        <v/>
      </c>
      <c r="DG38" s="307" t="str">
        <f t="shared" si="79"/>
        <v/>
      </c>
      <c r="DH38" s="307" t="str">
        <f>IF('2.職務給賃金表'!$P47="","",'2.職務給賃金表'!$P47)</f>
        <v/>
      </c>
      <c r="DI38" s="307" t="str">
        <f t="shared" si="80"/>
        <v/>
      </c>
      <c r="DJ38" s="307" t="str">
        <f t="shared" si="81"/>
        <v/>
      </c>
      <c r="DK38" s="308" t="str">
        <f t="shared" si="82"/>
        <v/>
      </c>
      <c r="DL38" s="309" t="str">
        <f t="shared" si="83"/>
        <v/>
      </c>
      <c r="DM38" s="306">
        <v>32</v>
      </c>
      <c r="DN38" s="307" t="str">
        <f t="shared" si="84"/>
        <v/>
      </c>
      <c r="DO38" s="307" t="str">
        <f t="shared" si="85"/>
        <v/>
      </c>
      <c r="DP38" s="307" t="str">
        <f>IF('2.職務給賃金表'!$Q47="","",'2.職務給賃金表'!$Q47)</f>
        <v/>
      </c>
      <c r="DQ38" s="307" t="str">
        <f t="shared" si="86"/>
        <v/>
      </c>
      <c r="DR38" s="307" t="str">
        <f t="shared" si="87"/>
        <v/>
      </c>
      <c r="DS38" s="308" t="str">
        <f t="shared" si="88"/>
        <v/>
      </c>
      <c r="DT38" s="309" t="str">
        <f t="shared" si="89"/>
        <v/>
      </c>
      <c r="DU38" s="306">
        <v>32</v>
      </c>
      <c r="DV38" s="307" t="str">
        <f t="shared" si="90"/>
        <v/>
      </c>
      <c r="DW38" s="307" t="str">
        <f t="shared" si="91"/>
        <v/>
      </c>
      <c r="DX38" s="307" t="str">
        <f>IF('2.職務給賃金表'!$R47="","",'2.職務給賃金表'!$R47)</f>
        <v/>
      </c>
      <c r="DY38" s="307" t="str">
        <f t="shared" si="92"/>
        <v/>
      </c>
      <c r="DZ38" s="307" t="str">
        <f t="shared" si="93"/>
        <v/>
      </c>
      <c r="EA38" s="308" t="str">
        <f t="shared" si="94"/>
        <v/>
      </c>
      <c r="EB38" s="309" t="str">
        <f t="shared" si="95"/>
        <v/>
      </c>
      <c r="EC38" s="306">
        <v>32</v>
      </c>
      <c r="ED38" s="307" t="str">
        <f t="shared" si="96"/>
        <v/>
      </c>
      <c r="EE38" s="307" t="str">
        <f t="shared" si="97"/>
        <v/>
      </c>
      <c r="EF38" s="307" t="str">
        <f>IF('2.職務給賃金表'!$S47="","",'2.職務給賃金表'!$S47)</f>
        <v/>
      </c>
      <c r="EG38" s="307" t="str">
        <f t="shared" si="98"/>
        <v/>
      </c>
      <c r="EH38" s="307" t="str">
        <f t="shared" si="99"/>
        <v/>
      </c>
      <c r="EI38" s="308" t="str">
        <f t="shared" si="100"/>
        <v/>
      </c>
      <c r="EJ38" s="309" t="str">
        <f t="shared" si="101"/>
        <v/>
      </c>
      <c r="EK38" s="306">
        <v>32</v>
      </c>
      <c r="EL38" s="307" t="str">
        <f t="shared" si="102"/>
        <v/>
      </c>
      <c r="EM38" s="307" t="str">
        <f t="shared" si="103"/>
        <v/>
      </c>
      <c r="EN38" s="307" t="str">
        <f>IF('2.職務給賃金表'!$T47="","",'2.職務給賃金表'!$T47)</f>
        <v/>
      </c>
      <c r="EO38" s="307" t="str">
        <f t="shared" si="104"/>
        <v/>
      </c>
      <c r="EP38" s="307" t="str">
        <f t="shared" si="105"/>
        <v/>
      </c>
      <c r="EQ38" s="308" t="str">
        <f t="shared" si="106"/>
        <v/>
      </c>
      <c r="ER38" s="309" t="str">
        <f t="shared" si="107"/>
        <v/>
      </c>
      <c r="ET38" s="306">
        <v>32</v>
      </c>
      <c r="EU38" s="307" t="str">
        <f t="shared" si="108"/>
        <v/>
      </c>
      <c r="EV38" s="307" t="str">
        <f t="shared" si="109"/>
        <v/>
      </c>
      <c r="EW38" s="307" t="str">
        <f>IF('2.職務給賃金表'!$U47="","",'2.職務給賃金表'!$U47)</f>
        <v/>
      </c>
      <c r="EX38" s="307" t="str">
        <f t="shared" si="110"/>
        <v/>
      </c>
      <c r="EY38" s="307" t="str">
        <f t="shared" si="111"/>
        <v/>
      </c>
      <c r="EZ38" s="308" t="str">
        <f t="shared" si="112"/>
        <v/>
      </c>
      <c r="FA38" s="309" t="str">
        <f t="shared" si="113"/>
        <v/>
      </c>
      <c r="FB38" s="306">
        <v>32</v>
      </c>
      <c r="FC38" s="307" t="str">
        <f t="shared" si="114"/>
        <v/>
      </c>
      <c r="FD38" s="307" t="str">
        <f t="shared" si="115"/>
        <v/>
      </c>
      <c r="FE38" s="307" t="str">
        <f>IF('2.職務給賃金表'!$V47="","",'2.職務給賃金表'!$V47)</f>
        <v/>
      </c>
      <c r="FF38" s="307" t="str">
        <f t="shared" si="116"/>
        <v/>
      </c>
      <c r="FG38" s="307" t="str">
        <f t="shared" si="117"/>
        <v/>
      </c>
      <c r="FH38" s="308" t="str">
        <f t="shared" si="118"/>
        <v/>
      </c>
      <c r="FI38" s="309" t="str">
        <f t="shared" si="119"/>
        <v/>
      </c>
      <c r="FJ38" s="306">
        <v>32</v>
      </c>
      <c r="FK38" s="307" t="str">
        <f t="shared" si="120"/>
        <v/>
      </c>
      <c r="FL38" s="307" t="str">
        <f t="shared" si="121"/>
        <v/>
      </c>
      <c r="FM38" s="307" t="str">
        <f>IF('2.職務給賃金表'!$W47="","",'2.職務給賃金表'!$W47)</f>
        <v/>
      </c>
      <c r="FN38" s="307" t="str">
        <f t="shared" si="122"/>
        <v/>
      </c>
      <c r="FO38" s="307" t="str">
        <f t="shared" si="123"/>
        <v/>
      </c>
      <c r="FP38" s="308" t="str">
        <f t="shared" si="124"/>
        <v/>
      </c>
      <c r="FQ38" s="309" t="str">
        <f t="shared" si="125"/>
        <v/>
      </c>
      <c r="FR38" s="306">
        <v>32</v>
      </c>
      <c r="FS38" s="307" t="str">
        <f t="shared" si="126"/>
        <v/>
      </c>
      <c r="FT38" s="307" t="str">
        <f t="shared" si="127"/>
        <v/>
      </c>
      <c r="FU38" s="307" t="str">
        <f>IF('2.職務給賃金表'!$X47="","",'2.職務給賃金表'!$X47)</f>
        <v/>
      </c>
      <c r="FV38" s="307" t="str">
        <f t="shared" si="128"/>
        <v/>
      </c>
      <c r="FW38" s="307" t="str">
        <f t="shared" si="129"/>
        <v/>
      </c>
      <c r="FX38" s="308" t="str">
        <f t="shared" si="130"/>
        <v/>
      </c>
      <c r="FY38" s="309" t="str">
        <f t="shared" si="131"/>
        <v/>
      </c>
      <c r="FZ38" s="306">
        <v>32</v>
      </c>
      <c r="GA38" s="307" t="str">
        <f t="shared" si="132"/>
        <v/>
      </c>
      <c r="GB38" s="307" t="str">
        <f t="shared" si="133"/>
        <v/>
      </c>
      <c r="GC38" s="307" t="str">
        <f>IF('2.職務給賃金表'!$Y47="","",'2.職務給賃金表'!$Y47)</f>
        <v/>
      </c>
      <c r="GD38" s="307" t="str">
        <f t="shared" si="134"/>
        <v/>
      </c>
      <c r="GE38" s="307" t="str">
        <f t="shared" si="135"/>
        <v/>
      </c>
      <c r="GF38" s="308" t="str">
        <f t="shared" si="136"/>
        <v/>
      </c>
      <c r="GG38" s="309" t="str">
        <f t="shared" si="137"/>
        <v/>
      </c>
      <c r="GI38" s="306">
        <v>32</v>
      </c>
      <c r="GJ38" s="307" t="str">
        <f t="shared" si="138"/>
        <v/>
      </c>
      <c r="GK38" s="307" t="str">
        <f t="shared" si="139"/>
        <v/>
      </c>
      <c r="GL38" s="307" t="str">
        <f>IF('2.職務給賃金表'!$Z47="","",'2.職務給賃金表'!$Z47)</f>
        <v/>
      </c>
      <c r="GM38" s="307" t="str">
        <f t="shared" si="140"/>
        <v/>
      </c>
      <c r="GN38" s="307" t="str">
        <f t="shared" si="141"/>
        <v/>
      </c>
      <c r="GO38" s="308" t="str">
        <f t="shared" si="142"/>
        <v/>
      </c>
      <c r="GP38" s="309" t="str">
        <f t="shared" si="143"/>
        <v/>
      </c>
      <c r="GQ38" s="306">
        <v>32</v>
      </c>
      <c r="GR38" s="307" t="str">
        <f t="shared" si="144"/>
        <v/>
      </c>
      <c r="GS38" s="307" t="str">
        <f t="shared" si="145"/>
        <v/>
      </c>
      <c r="GT38" s="307" t="str">
        <f>IF('2.職務給賃金表'!$AA47="","",'2.職務給賃金表'!$AA47)</f>
        <v/>
      </c>
      <c r="GU38" s="307" t="str">
        <f t="shared" si="146"/>
        <v/>
      </c>
      <c r="GV38" s="307" t="str">
        <f t="shared" si="147"/>
        <v/>
      </c>
      <c r="GW38" s="308" t="str">
        <f t="shared" si="148"/>
        <v/>
      </c>
      <c r="GX38" s="309" t="str">
        <f t="shared" si="149"/>
        <v/>
      </c>
      <c r="GY38" s="306">
        <v>32</v>
      </c>
      <c r="GZ38" s="307" t="str">
        <f t="shared" si="150"/>
        <v/>
      </c>
      <c r="HA38" s="307" t="str">
        <f t="shared" si="151"/>
        <v/>
      </c>
      <c r="HB38" s="307" t="str">
        <f>IF('2.職務給賃金表'!$AB47="","",'2.職務給賃金表'!$AB47)</f>
        <v/>
      </c>
      <c r="HC38" s="307" t="str">
        <f t="shared" si="152"/>
        <v/>
      </c>
      <c r="HD38" s="307" t="str">
        <f t="shared" si="153"/>
        <v/>
      </c>
      <c r="HE38" s="308" t="str">
        <f t="shared" si="154"/>
        <v/>
      </c>
      <c r="HF38" s="309" t="str">
        <f t="shared" si="155"/>
        <v/>
      </c>
      <c r="HG38" s="306">
        <v>32</v>
      </c>
      <c r="HH38" s="307" t="str">
        <f t="shared" si="156"/>
        <v/>
      </c>
      <c r="HI38" s="307" t="str">
        <f t="shared" si="157"/>
        <v/>
      </c>
      <c r="HJ38" s="307" t="str">
        <f>IF('2.職務給賃金表'!$AC47="","",'2.職務給賃金表'!$AC47)</f>
        <v/>
      </c>
      <c r="HK38" s="307" t="str">
        <f t="shared" si="158"/>
        <v/>
      </c>
      <c r="HL38" s="307" t="str">
        <f t="shared" si="159"/>
        <v/>
      </c>
      <c r="HM38" s="308" t="str">
        <f t="shared" si="160"/>
        <v/>
      </c>
      <c r="HN38" s="309" t="str">
        <f t="shared" si="161"/>
        <v/>
      </c>
      <c r="HO38" s="306">
        <v>32</v>
      </c>
      <c r="HP38" s="307" t="str">
        <f t="shared" si="162"/>
        <v/>
      </c>
      <c r="HQ38" s="307" t="str">
        <f t="shared" si="163"/>
        <v/>
      </c>
      <c r="HR38" s="307" t="str">
        <f>IF('2.職務給賃金表'!$AD47="","",'2.職務給賃金表'!$AD47)</f>
        <v/>
      </c>
      <c r="HS38" s="307" t="str">
        <f t="shared" si="164"/>
        <v/>
      </c>
      <c r="HT38" s="307" t="str">
        <f t="shared" si="165"/>
        <v/>
      </c>
      <c r="HU38" s="308" t="str">
        <f t="shared" si="166"/>
        <v/>
      </c>
      <c r="HV38" s="309" t="str">
        <f t="shared" si="167"/>
        <v/>
      </c>
    </row>
    <row r="39" spans="2:230" x14ac:dyDescent="0.2">
      <c r="B39" s="306">
        <v>33</v>
      </c>
      <c r="C39" s="307" t="str">
        <f t="shared" si="0"/>
        <v/>
      </c>
      <c r="D39" s="307" t="str">
        <f t="shared" si="1"/>
        <v/>
      </c>
      <c r="E39" s="307" t="str">
        <f>IF('2.職務給賃金表'!$C48="","",'2.職務給賃金表'!$C48)</f>
        <v/>
      </c>
      <c r="F39" s="307" t="str">
        <f t="shared" si="2"/>
        <v/>
      </c>
      <c r="G39" s="307" t="str">
        <f t="shared" si="3"/>
        <v/>
      </c>
      <c r="H39" s="308" t="str">
        <f t="shared" si="4"/>
        <v/>
      </c>
      <c r="I39" s="309" t="str">
        <f t="shared" si="5"/>
        <v/>
      </c>
      <c r="J39" s="306">
        <v>33</v>
      </c>
      <c r="K39" s="307" t="str">
        <f t="shared" si="6"/>
        <v/>
      </c>
      <c r="L39" s="307" t="str">
        <f t="shared" si="7"/>
        <v/>
      </c>
      <c r="M39" s="307" t="str">
        <f>IF('2.職務給賃金表'!$D48="","",'2.職務給賃金表'!$D48)</f>
        <v/>
      </c>
      <c r="N39" s="307" t="str">
        <f t="shared" si="8"/>
        <v/>
      </c>
      <c r="O39" s="307" t="str">
        <f t="shared" si="9"/>
        <v/>
      </c>
      <c r="P39" s="308" t="str">
        <f t="shared" si="10"/>
        <v/>
      </c>
      <c r="Q39" s="309" t="str">
        <f t="shared" si="11"/>
        <v/>
      </c>
      <c r="R39" s="306">
        <v>33</v>
      </c>
      <c r="S39" s="307" t="str">
        <f t="shared" si="12"/>
        <v/>
      </c>
      <c r="T39" s="307" t="str">
        <f t="shared" si="13"/>
        <v/>
      </c>
      <c r="U39" s="307" t="str">
        <f>IF('2.職務給賃金表'!$E48="","",'2.職務給賃金表'!$E48)</f>
        <v/>
      </c>
      <c r="V39" s="307" t="str">
        <f t="shared" si="14"/>
        <v/>
      </c>
      <c r="W39" s="307" t="str">
        <f t="shared" si="15"/>
        <v/>
      </c>
      <c r="X39" s="308" t="str">
        <f t="shared" si="16"/>
        <v/>
      </c>
      <c r="Y39" s="309" t="str">
        <f t="shared" si="17"/>
        <v/>
      </c>
      <c r="Z39" s="306">
        <v>33</v>
      </c>
      <c r="AA39" s="307" t="str">
        <f t="shared" si="18"/>
        <v/>
      </c>
      <c r="AB39" s="307" t="str">
        <f t="shared" si="19"/>
        <v/>
      </c>
      <c r="AC39" s="307" t="str">
        <f>IF('2.職務給賃金表'!$F48="","",'2.職務給賃金表'!$F48)</f>
        <v/>
      </c>
      <c r="AD39" s="307" t="str">
        <f t="shared" si="20"/>
        <v/>
      </c>
      <c r="AE39" s="307" t="str">
        <f t="shared" si="21"/>
        <v/>
      </c>
      <c r="AF39" s="308" t="str">
        <f t="shared" si="22"/>
        <v/>
      </c>
      <c r="AG39" s="309" t="str">
        <f t="shared" si="23"/>
        <v/>
      </c>
      <c r="AI39" s="306">
        <v>33</v>
      </c>
      <c r="AJ39" s="307" t="str">
        <f t="shared" si="24"/>
        <v/>
      </c>
      <c r="AK39" s="307" t="str">
        <f t="shared" si="25"/>
        <v/>
      </c>
      <c r="AL39" s="307" t="str">
        <f>IF('2.職務給賃金表'!$G48="","",'2.職務給賃金表'!$G48)</f>
        <v/>
      </c>
      <c r="AM39" s="307" t="str">
        <f t="shared" si="26"/>
        <v/>
      </c>
      <c r="AN39" s="307" t="str">
        <f t="shared" si="27"/>
        <v/>
      </c>
      <c r="AO39" s="308" t="str">
        <f t="shared" si="28"/>
        <v/>
      </c>
      <c r="AP39" s="309" t="str">
        <f t="shared" si="29"/>
        <v/>
      </c>
      <c r="AQ39" s="306">
        <v>33</v>
      </c>
      <c r="AR39" s="307" t="str">
        <f t="shared" si="30"/>
        <v/>
      </c>
      <c r="AS39" s="307" t="str">
        <f t="shared" si="31"/>
        <v/>
      </c>
      <c r="AT39" s="307" t="str">
        <f>IF('2.職務給賃金表'!$H48="","",'2.職務給賃金表'!$H48)</f>
        <v/>
      </c>
      <c r="AU39" s="307" t="str">
        <f t="shared" si="32"/>
        <v/>
      </c>
      <c r="AV39" s="307" t="str">
        <f t="shared" si="33"/>
        <v/>
      </c>
      <c r="AW39" s="308" t="str">
        <f t="shared" si="34"/>
        <v/>
      </c>
      <c r="AX39" s="309" t="str">
        <f t="shared" si="35"/>
        <v/>
      </c>
      <c r="AY39" s="306">
        <v>33</v>
      </c>
      <c r="AZ39" s="307" t="str">
        <f t="shared" si="36"/>
        <v/>
      </c>
      <c r="BA39" s="307" t="str">
        <f t="shared" si="37"/>
        <v/>
      </c>
      <c r="BB39" s="307" t="str">
        <f>IF('2.職務給賃金表'!$I48="","",'2.職務給賃金表'!$I48)</f>
        <v/>
      </c>
      <c r="BC39" s="307" t="str">
        <f t="shared" si="38"/>
        <v/>
      </c>
      <c r="BD39" s="307" t="str">
        <f t="shared" si="39"/>
        <v/>
      </c>
      <c r="BE39" s="308" t="str">
        <f t="shared" si="40"/>
        <v/>
      </c>
      <c r="BF39" s="309" t="str">
        <f t="shared" si="41"/>
        <v/>
      </c>
      <c r="BG39" s="306">
        <v>33</v>
      </c>
      <c r="BH39" s="307" t="str">
        <f t="shared" si="42"/>
        <v/>
      </c>
      <c r="BI39" s="307" t="str">
        <f t="shared" si="43"/>
        <v/>
      </c>
      <c r="BJ39" s="307" t="str">
        <f>IF('2.職務給賃金表'!$J48="","",'2.職務給賃金表'!$J48)</f>
        <v/>
      </c>
      <c r="BK39" s="307" t="str">
        <f t="shared" si="44"/>
        <v/>
      </c>
      <c r="BL39" s="307" t="str">
        <f t="shared" si="45"/>
        <v/>
      </c>
      <c r="BM39" s="308" t="str">
        <f t="shared" si="46"/>
        <v/>
      </c>
      <c r="BN39" s="309" t="str">
        <f t="shared" si="47"/>
        <v/>
      </c>
      <c r="BP39" s="306">
        <v>33</v>
      </c>
      <c r="BQ39" s="307" t="str">
        <f t="shared" si="48"/>
        <v/>
      </c>
      <c r="BR39" s="307" t="str">
        <f t="shared" si="49"/>
        <v/>
      </c>
      <c r="BS39" s="307" t="str">
        <f>IF('2.職務給賃金表'!$K48="","",'2.職務給賃金表'!$K48)</f>
        <v/>
      </c>
      <c r="BT39" s="307" t="str">
        <f t="shared" si="50"/>
        <v/>
      </c>
      <c r="BU39" s="307" t="str">
        <f t="shared" si="51"/>
        <v/>
      </c>
      <c r="BV39" s="308" t="str">
        <f t="shared" si="52"/>
        <v/>
      </c>
      <c r="BW39" s="309" t="str">
        <f t="shared" si="53"/>
        <v/>
      </c>
      <c r="BX39" s="306">
        <v>33</v>
      </c>
      <c r="BY39" s="307" t="str">
        <f t="shared" si="54"/>
        <v/>
      </c>
      <c r="BZ39" s="307" t="str">
        <f t="shared" si="55"/>
        <v/>
      </c>
      <c r="CA39" s="307" t="str">
        <f>IF('2.職務給賃金表'!$L48="","",'2.職務給賃金表'!$L48)</f>
        <v/>
      </c>
      <c r="CB39" s="307" t="str">
        <f t="shared" si="56"/>
        <v/>
      </c>
      <c r="CC39" s="307" t="str">
        <f t="shared" si="57"/>
        <v/>
      </c>
      <c r="CD39" s="308" t="str">
        <f t="shared" si="58"/>
        <v/>
      </c>
      <c r="CE39" s="309" t="str">
        <f t="shared" si="59"/>
        <v/>
      </c>
      <c r="CF39" s="306">
        <v>33</v>
      </c>
      <c r="CG39" s="307" t="str">
        <f t="shared" si="60"/>
        <v/>
      </c>
      <c r="CH39" s="307" t="str">
        <f t="shared" si="61"/>
        <v/>
      </c>
      <c r="CI39" s="307" t="str">
        <f>IF('2.職務給賃金表'!$M48="","",'2.職務給賃金表'!$M48)</f>
        <v/>
      </c>
      <c r="CJ39" s="307" t="str">
        <f t="shared" si="62"/>
        <v/>
      </c>
      <c r="CK39" s="307" t="str">
        <f t="shared" si="63"/>
        <v/>
      </c>
      <c r="CL39" s="308" t="str">
        <f t="shared" si="64"/>
        <v/>
      </c>
      <c r="CM39" s="309" t="str">
        <f t="shared" si="65"/>
        <v/>
      </c>
      <c r="CN39" s="306">
        <v>33</v>
      </c>
      <c r="CO39" s="307" t="str">
        <f t="shared" si="66"/>
        <v/>
      </c>
      <c r="CP39" s="307" t="str">
        <f t="shared" si="67"/>
        <v/>
      </c>
      <c r="CQ39" s="307" t="str">
        <f>IF('2.職務給賃金表'!$N48="","",'2.職務給賃金表'!$N48)</f>
        <v/>
      </c>
      <c r="CR39" s="307" t="str">
        <f t="shared" si="68"/>
        <v/>
      </c>
      <c r="CS39" s="307" t="str">
        <f t="shared" si="69"/>
        <v/>
      </c>
      <c r="CT39" s="308" t="str">
        <f t="shared" si="70"/>
        <v/>
      </c>
      <c r="CU39" s="309" t="str">
        <f t="shared" si="71"/>
        <v/>
      </c>
      <c r="CV39" s="306">
        <v>33</v>
      </c>
      <c r="CW39" s="307" t="str">
        <f t="shared" si="72"/>
        <v/>
      </c>
      <c r="CX39" s="307" t="str">
        <f t="shared" si="73"/>
        <v/>
      </c>
      <c r="CY39" s="307" t="str">
        <f>IF('2.職務給賃金表'!$O48="","",'2.職務給賃金表'!$O48)</f>
        <v/>
      </c>
      <c r="CZ39" s="307" t="str">
        <f t="shared" si="74"/>
        <v/>
      </c>
      <c r="DA39" s="307" t="str">
        <f t="shared" si="75"/>
        <v/>
      </c>
      <c r="DB39" s="308" t="str">
        <f t="shared" si="76"/>
        <v/>
      </c>
      <c r="DC39" s="309" t="str">
        <f t="shared" si="77"/>
        <v/>
      </c>
      <c r="DE39" s="306">
        <v>33</v>
      </c>
      <c r="DF39" s="307" t="str">
        <f t="shared" si="78"/>
        <v/>
      </c>
      <c r="DG39" s="307" t="str">
        <f t="shared" si="79"/>
        <v/>
      </c>
      <c r="DH39" s="307" t="str">
        <f>IF('2.職務給賃金表'!$P48="","",'2.職務給賃金表'!$P48)</f>
        <v/>
      </c>
      <c r="DI39" s="307" t="str">
        <f t="shared" si="80"/>
        <v/>
      </c>
      <c r="DJ39" s="307" t="str">
        <f t="shared" si="81"/>
        <v/>
      </c>
      <c r="DK39" s="308" t="str">
        <f t="shared" si="82"/>
        <v/>
      </c>
      <c r="DL39" s="309" t="str">
        <f t="shared" si="83"/>
        <v/>
      </c>
      <c r="DM39" s="306">
        <v>33</v>
      </c>
      <c r="DN39" s="307" t="str">
        <f t="shared" si="84"/>
        <v/>
      </c>
      <c r="DO39" s="307" t="str">
        <f t="shared" si="85"/>
        <v/>
      </c>
      <c r="DP39" s="307" t="str">
        <f>IF('2.職務給賃金表'!$Q48="","",'2.職務給賃金表'!$Q48)</f>
        <v/>
      </c>
      <c r="DQ39" s="307" t="str">
        <f t="shared" si="86"/>
        <v/>
      </c>
      <c r="DR39" s="307" t="str">
        <f t="shared" si="87"/>
        <v/>
      </c>
      <c r="DS39" s="308" t="str">
        <f t="shared" si="88"/>
        <v/>
      </c>
      <c r="DT39" s="309" t="str">
        <f t="shared" si="89"/>
        <v/>
      </c>
      <c r="DU39" s="306">
        <v>33</v>
      </c>
      <c r="DV39" s="307" t="str">
        <f t="shared" si="90"/>
        <v/>
      </c>
      <c r="DW39" s="307" t="str">
        <f t="shared" si="91"/>
        <v/>
      </c>
      <c r="DX39" s="307" t="str">
        <f>IF('2.職務給賃金表'!$R48="","",'2.職務給賃金表'!$R48)</f>
        <v/>
      </c>
      <c r="DY39" s="307" t="str">
        <f t="shared" si="92"/>
        <v/>
      </c>
      <c r="DZ39" s="307" t="str">
        <f t="shared" si="93"/>
        <v/>
      </c>
      <c r="EA39" s="308" t="str">
        <f t="shared" si="94"/>
        <v/>
      </c>
      <c r="EB39" s="309" t="str">
        <f t="shared" si="95"/>
        <v/>
      </c>
      <c r="EC39" s="306">
        <v>33</v>
      </c>
      <c r="ED39" s="307" t="str">
        <f t="shared" si="96"/>
        <v/>
      </c>
      <c r="EE39" s="307" t="str">
        <f t="shared" si="97"/>
        <v/>
      </c>
      <c r="EF39" s="307" t="str">
        <f>IF('2.職務給賃金表'!$S48="","",'2.職務給賃金表'!$S48)</f>
        <v/>
      </c>
      <c r="EG39" s="307" t="str">
        <f t="shared" si="98"/>
        <v/>
      </c>
      <c r="EH39" s="307" t="str">
        <f t="shared" si="99"/>
        <v/>
      </c>
      <c r="EI39" s="308" t="str">
        <f t="shared" si="100"/>
        <v/>
      </c>
      <c r="EJ39" s="309" t="str">
        <f t="shared" si="101"/>
        <v/>
      </c>
      <c r="EK39" s="306">
        <v>33</v>
      </c>
      <c r="EL39" s="307" t="str">
        <f t="shared" si="102"/>
        <v/>
      </c>
      <c r="EM39" s="307" t="str">
        <f t="shared" si="103"/>
        <v/>
      </c>
      <c r="EN39" s="307" t="str">
        <f>IF('2.職務給賃金表'!$T48="","",'2.職務給賃金表'!$T48)</f>
        <v/>
      </c>
      <c r="EO39" s="307" t="str">
        <f t="shared" si="104"/>
        <v/>
      </c>
      <c r="EP39" s="307" t="str">
        <f t="shared" si="105"/>
        <v/>
      </c>
      <c r="EQ39" s="308" t="str">
        <f t="shared" si="106"/>
        <v/>
      </c>
      <c r="ER39" s="309" t="str">
        <f t="shared" si="107"/>
        <v/>
      </c>
      <c r="ET39" s="306">
        <v>33</v>
      </c>
      <c r="EU39" s="307" t="str">
        <f t="shared" si="108"/>
        <v/>
      </c>
      <c r="EV39" s="307" t="str">
        <f t="shared" si="109"/>
        <v/>
      </c>
      <c r="EW39" s="307" t="str">
        <f>IF('2.職務給賃金表'!$U48="","",'2.職務給賃金表'!$U48)</f>
        <v/>
      </c>
      <c r="EX39" s="307" t="str">
        <f t="shared" si="110"/>
        <v/>
      </c>
      <c r="EY39" s="307" t="str">
        <f t="shared" si="111"/>
        <v/>
      </c>
      <c r="EZ39" s="308" t="str">
        <f t="shared" si="112"/>
        <v/>
      </c>
      <c r="FA39" s="309" t="str">
        <f t="shared" si="113"/>
        <v/>
      </c>
      <c r="FB39" s="306">
        <v>33</v>
      </c>
      <c r="FC39" s="307" t="str">
        <f t="shared" si="114"/>
        <v/>
      </c>
      <c r="FD39" s="307" t="str">
        <f t="shared" si="115"/>
        <v/>
      </c>
      <c r="FE39" s="307" t="str">
        <f>IF('2.職務給賃金表'!$V48="","",'2.職務給賃金表'!$V48)</f>
        <v/>
      </c>
      <c r="FF39" s="307" t="str">
        <f t="shared" si="116"/>
        <v/>
      </c>
      <c r="FG39" s="307" t="str">
        <f t="shared" si="117"/>
        <v/>
      </c>
      <c r="FH39" s="308" t="str">
        <f t="shared" si="118"/>
        <v/>
      </c>
      <c r="FI39" s="309" t="str">
        <f t="shared" si="119"/>
        <v/>
      </c>
      <c r="FJ39" s="306">
        <v>33</v>
      </c>
      <c r="FK39" s="307" t="str">
        <f t="shared" si="120"/>
        <v/>
      </c>
      <c r="FL39" s="307" t="str">
        <f t="shared" si="121"/>
        <v/>
      </c>
      <c r="FM39" s="307" t="str">
        <f>IF('2.職務給賃金表'!$W48="","",'2.職務給賃金表'!$W48)</f>
        <v/>
      </c>
      <c r="FN39" s="307" t="str">
        <f t="shared" si="122"/>
        <v/>
      </c>
      <c r="FO39" s="307" t="str">
        <f t="shared" si="123"/>
        <v/>
      </c>
      <c r="FP39" s="308" t="str">
        <f t="shared" si="124"/>
        <v/>
      </c>
      <c r="FQ39" s="309" t="str">
        <f t="shared" si="125"/>
        <v/>
      </c>
      <c r="FR39" s="306">
        <v>33</v>
      </c>
      <c r="FS39" s="307" t="str">
        <f t="shared" si="126"/>
        <v/>
      </c>
      <c r="FT39" s="307" t="str">
        <f t="shared" si="127"/>
        <v/>
      </c>
      <c r="FU39" s="307" t="str">
        <f>IF('2.職務給賃金表'!$X48="","",'2.職務給賃金表'!$X48)</f>
        <v/>
      </c>
      <c r="FV39" s="307" t="str">
        <f t="shared" si="128"/>
        <v/>
      </c>
      <c r="FW39" s="307" t="str">
        <f t="shared" si="129"/>
        <v/>
      </c>
      <c r="FX39" s="308" t="str">
        <f t="shared" si="130"/>
        <v/>
      </c>
      <c r="FY39" s="309" t="str">
        <f t="shared" si="131"/>
        <v/>
      </c>
      <c r="FZ39" s="306">
        <v>33</v>
      </c>
      <c r="GA39" s="307" t="str">
        <f t="shared" si="132"/>
        <v/>
      </c>
      <c r="GB39" s="307" t="str">
        <f t="shared" si="133"/>
        <v/>
      </c>
      <c r="GC39" s="307" t="str">
        <f>IF('2.職務給賃金表'!$Y48="","",'2.職務給賃金表'!$Y48)</f>
        <v/>
      </c>
      <c r="GD39" s="307" t="str">
        <f t="shared" si="134"/>
        <v/>
      </c>
      <c r="GE39" s="307" t="str">
        <f t="shared" si="135"/>
        <v/>
      </c>
      <c r="GF39" s="308" t="str">
        <f t="shared" si="136"/>
        <v/>
      </c>
      <c r="GG39" s="309" t="str">
        <f t="shared" si="137"/>
        <v/>
      </c>
      <c r="GI39" s="306">
        <v>33</v>
      </c>
      <c r="GJ39" s="307" t="str">
        <f t="shared" si="138"/>
        <v/>
      </c>
      <c r="GK39" s="307" t="str">
        <f t="shared" si="139"/>
        <v/>
      </c>
      <c r="GL39" s="307" t="str">
        <f>IF('2.職務給賃金表'!$Z48="","",'2.職務給賃金表'!$Z48)</f>
        <v/>
      </c>
      <c r="GM39" s="307" t="str">
        <f t="shared" si="140"/>
        <v/>
      </c>
      <c r="GN39" s="307" t="str">
        <f t="shared" si="141"/>
        <v/>
      </c>
      <c r="GO39" s="308" t="str">
        <f t="shared" si="142"/>
        <v/>
      </c>
      <c r="GP39" s="309" t="str">
        <f t="shared" si="143"/>
        <v/>
      </c>
      <c r="GQ39" s="306">
        <v>33</v>
      </c>
      <c r="GR39" s="307" t="str">
        <f t="shared" si="144"/>
        <v/>
      </c>
      <c r="GS39" s="307" t="str">
        <f t="shared" si="145"/>
        <v/>
      </c>
      <c r="GT39" s="307" t="str">
        <f>IF('2.職務給賃金表'!$AA48="","",'2.職務給賃金表'!$AA48)</f>
        <v/>
      </c>
      <c r="GU39" s="307" t="str">
        <f t="shared" si="146"/>
        <v/>
      </c>
      <c r="GV39" s="307" t="str">
        <f t="shared" si="147"/>
        <v/>
      </c>
      <c r="GW39" s="308" t="str">
        <f t="shared" si="148"/>
        <v/>
      </c>
      <c r="GX39" s="309" t="str">
        <f t="shared" si="149"/>
        <v/>
      </c>
      <c r="GY39" s="306">
        <v>33</v>
      </c>
      <c r="GZ39" s="307" t="str">
        <f t="shared" si="150"/>
        <v/>
      </c>
      <c r="HA39" s="307" t="str">
        <f t="shared" si="151"/>
        <v/>
      </c>
      <c r="HB39" s="307" t="str">
        <f>IF('2.職務給賃金表'!$AB48="","",'2.職務給賃金表'!$AB48)</f>
        <v/>
      </c>
      <c r="HC39" s="307" t="str">
        <f t="shared" si="152"/>
        <v/>
      </c>
      <c r="HD39" s="307" t="str">
        <f t="shared" si="153"/>
        <v/>
      </c>
      <c r="HE39" s="308" t="str">
        <f t="shared" si="154"/>
        <v/>
      </c>
      <c r="HF39" s="309" t="str">
        <f t="shared" si="155"/>
        <v/>
      </c>
      <c r="HG39" s="306">
        <v>33</v>
      </c>
      <c r="HH39" s="307" t="str">
        <f t="shared" si="156"/>
        <v/>
      </c>
      <c r="HI39" s="307" t="str">
        <f t="shared" si="157"/>
        <v/>
      </c>
      <c r="HJ39" s="307" t="str">
        <f>IF('2.職務給賃金表'!$AC48="","",'2.職務給賃金表'!$AC48)</f>
        <v/>
      </c>
      <c r="HK39" s="307" t="str">
        <f t="shared" si="158"/>
        <v/>
      </c>
      <c r="HL39" s="307" t="str">
        <f t="shared" si="159"/>
        <v/>
      </c>
      <c r="HM39" s="308" t="str">
        <f t="shared" si="160"/>
        <v/>
      </c>
      <c r="HN39" s="309" t="str">
        <f t="shared" si="161"/>
        <v/>
      </c>
      <c r="HO39" s="306">
        <v>33</v>
      </c>
      <c r="HP39" s="307" t="str">
        <f t="shared" si="162"/>
        <v/>
      </c>
      <c r="HQ39" s="307" t="str">
        <f t="shared" si="163"/>
        <v/>
      </c>
      <c r="HR39" s="307" t="str">
        <f>IF('2.職務給賃金表'!$AD48="","",'2.職務給賃金表'!$AD48)</f>
        <v/>
      </c>
      <c r="HS39" s="307" t="str">
        <f t="shared" si="164"/>
        <v/>
      </c>
      <c r="HT39" s="307" t="str">
        <f t="shared" si="165"/>
        <v/>
      </c>
      <c r="HU39" s="308" t="str">
        <f t="shared" si="166"/>
        <v/>
      </c>
      <c r="HV39" s="309" t="str">
        <f t="shared" si="167"/>
        <v/>
      </c>
    </row>
    <row r="40" spans="2:230" x14ac:dyDescent="0.2">
      <c r="B40" s="306">
        <v>34</v>
      </c>
      <c r="C40" s="307" t="str">
        <f t="shared" si="0"/>
        <v/>
      </c>
      <c r="D40" s="307" t="str">
        <f t="shared" si="1"/>
        <v/>
      </c>
      <c r="E40" s="307" t="str">
        <f>IF('2.職務給賃金表'!$C49="","",'2.職務給賃金表'!$C49)</f>
        <v/>
      </c>
      <c r="F40" s="307" t="str">
        <f t="shared" si="2"/>
        <v/>
      </c>
      <c r="G40" s="307" t="str">
        <f t="shared" si="3"/>
        <v/>
      </c>
      <c r="H40" s="308" t="str">
        <f t="shared" si="4"/>
        <v/>
      </c>
      <c r="I40" s="309" t="str">
        <f t="shared" si="5"/>
        <v/>
      </c>
      <c r="J40" s="306">
        <v>34</v>
      </c>
      <c r="K40" s="307" t="str">
        <f t="shared" si="6"/>
        <v/>
      </c>
      <c r="L40" s="307" t="str">
        <f t="shared" si="7"/>
        <v/>
      </c>
      <c r="M40" s="307" t="str">
        <f>IF('2.職務給賃金表'!$D49="","",'2.職務給賃金表'!$D49)</f>
        <v/>
      </c>
      <c r="N40" s="307" t="str">
        <f t="shared" si="8"/>
        <v/>
      </c>
      <c r="O40" s="307" t="str">
        <f t="shared" si="9"/>
        <v/>
      </c>
      <c r="P40" s="308" t="str">
        <f t="shared" si="10"/>
        <v/>
      </c>
      <c r="Q40" s="309" t="str">
        <f t="shared" si="11"/>
        <v/>
      </c>
      <c r="R40" s="306">
        <v>34</v>
      </c>
      <c r="S40" s="307" t="str">
        <f t="shared" si="12"/>
        <v/>
      </c>
      <c r="T40" s="307" t="str">
        <f t="shared" si="13"/>
        <v/>
      </c>
      <c r="U40" s="307" t="str">
        <f>IF('2.職務給賃金表'!$E49="","",'2.職務給賃金表'!$E49)</f>
        <v/>
      </c>
      <c r="V40" s="307" t="str">
        <f t="shared" si="14"/>
        <v/>
      </c>
      <c r="W40" s="307" t="str">
        <f t="shared" si="15"/>
        <v/>
      </c>
      <c r="X40" s="308" t="str">
        <f t="shared" si="16"/>
        <v/>
      </c>
      <c r="Y40" s="309" t="str">
        <f t="shared" si="17"/>
        <v/>
      </c>
      <c r="Z40" s="306">
        <v>34</v>
      </c>
      <c r="AA40" s="307" t="str">
        <f t="shared" si="18"/>
        <v/>
      </c>
      <c r="AB40" s="307" t="str">
        <f t="shared" si="19"/>
        <v/>
      </c>
      <c r="AC40" s="307" t="str">
        <f>IF('2.職務給賃金表'!$F49="","",'2.職務給賃金表'!$F49)</f>
        <v/>
      </c>
      <c r="AD40" s="307" t="str">
        <f t="shared" si="20"/>
        <v/>
      </c>
      <c r="AE40" s="307" t="str">
        <f t="shared" si="21"/>
        <v/>
      </c>
      <c r="AF40" s="308" t="str">
        <f t="shared" si="22"/>
        <v/>
      </c>
      <c r="AG40" s="309" t="str">
        <f t="shared" si="23"/>
        <v/>
      </c>
      <c r="AI40" s="306">
        <v>34</v>
      </c>
      <c r="AJ40" s="307" t="str">
        <f t="shared" si="24"/>
        <v/>
      </c>
      <c r="AK40" s="307" t="str">
        <f t="shared" si="25"/>
        <v/>
      </c>
      <c r="AL40" s="307" t="str">
        <f>IF('2.職務給賃金表'!$G49="","",'2.職務給賃金表'!$G49)</f>
        <v/>
      </c>
      <c r="AM40" s="307" t="str">
        <f t="shared" si="26"/>
        <v/>
      </c>
      <c r="AN40" s="307" t="str">
        <f t="shared" si="27"/>
        <v/>
      </c>
      <c r="AO40" s="308" t="str">
        <f t="shared" si="28"/>
        <v/>
      </c>
      <c r="AP40" s="309" t="str">
        <f t="shared" si="29"/>
        <v/>
      </c>
      <c r="AQ40" s="306">
        <v>34</v>
      </c>
      <c r="AR40" s="307" t="str">
        <f t="shared" si="30"/>
        <v/>
      </c>
      <c r="AS40" s="307" t="str">
        <f t="shared" si="31"/>
        <v/>
      </c>
      <c r="AT40" s="307" t="str">
        <f>IF('2.職務給賃金表'!$H49="","",'2.職務給賃金表'!$H49)</f>
        <v/>
      </c>
      <c r="AU40" s="307" t="str">
        <f t="shared" si="32"/>
        <v/>
      </c>
      <c r="AV40" s="307" t="str">
        <f t="shared" si="33"/>
        <v/>
      </c>
      <c r="AW40" s="308" t="str">
        <f t="shared" si="34"/>
        <v/>
      </c>
      <c r="AX40" s="309" t="str">
        <f t="shared" si="35"/>
        <v/>
      </c>
      <c r="AY40" s="306">
        <v>34</v>
      </c>
      <c r="AZ40" s="307" t="str">
        <f t="shared" si="36"/>
        <v/>
      </c>
      <c r="BA40" s="307" t="str">
        <f t="shared" si="37"/>
        <v/>
      </c>
      <c r="BB40" s="307" t="str">
        <f>IF('2.職務給賃金表'!$I49="","",'2.職務給賃金表'!$I49)</f>
        <v/>
      </c>
      <c r="BC40" s="307" t="str">
        <f t="shared" si="38"/>
        <v/>
      </c>
      <c r="BD40" s="307" t="str">
        <f t="shared" si="39"/>
        <v/>
      </c>
      <c r="BE40" s="308" t="str">
        <f t="shared" si="40"/>
        <v/>
      </c>
      <c r="BF40" s="309" t="str">
        <f t="shared" si="41"/>
        <v/>
      </c>
      <c r="BG40" s="306">
        <v>34</v>
      </c>
      <c r="BH40" s="307" t="str">
        <f t="shared" si="42"/>
        <v/>
      </c>
      <c r="BI40" s="307" t="str">
        <f t="shared" si="43"/>
        <v/>
      </c>
      <c r="BJ40" s="307" t="str">
        <f>IF('2.職務給賃金表'!$J49="","",'2.職務給賃金表'!$J49)</f>
        <v/>
      </c>
      <c r="BK40" s="307" t="str">
        <f t="shared" si="44"/>
        <v/>
      </c>
      <c r="BL40" s="307" t="str">
        <f t="shared" si="45"/>
        <v/>
      </c>
      <c r="BM40" s="308" t="str">
        <f t="shared" si="46"/>
        <v/>
      </c>
      <c r="BN40" s="309" t="str">
        <f t="shared" si="47"/>
        <v/>
      </c>
      <c r="BP40" s="306">
        <v>34</v>
      </c>
      <c r="BQ40" s="307" t="str">
        <f t="shared" si="48"/>
        <v/>
      </c>
      <c r="BR40" s="307" t="str">
        <f t="shared" si="49"/>
        <v/>
      </c>
      <c r="BS40" s="307" t="str">
        <f>IF('2.職務給賃金表'!$K49="","",'2.職務給賃金表'!$K49)</f>
        <v/>
      </c>
      <c r="BT40" s="307" t="str">
        <f t="shared" si="50"/>
        <v/>
      </c>
      <c r="BU40" s="307" t="str">
        <f t="shared" si="51"/>
        <v/>
      </c>
      <c r="BV40" s="308" t="str">
        <f t="shared" si="52"/>
        <v/>
      </c>
      <c r="BW40" s="309" t="str">
        <f t="shared" si="53"/>
        <v/>
      </c>
      <c r="BX40" s="306">
        <v>34</v>
      </c>
      <c r="BY40" s="307" t="str">
        <f t="shared" si="54"/>
        <v/>
      </c>
      <c r="BZ40" s="307" t="str">
        <f t="shared" si="55"/>
        <v/>
      </c>
      <c r="CA40" s="307" t="str">
        <f>IF('2.職務給賃金表'!$L49="","",'2.職務給賃金表'!$L49)</f>
        <v/>
      </c>
      <c r="CB40" s="307" t="str">
        <f t="shared" si="56"/>
        <v/>
      </c>
      <c r="CC40" s="307" t="str">
        <f t="shared" si="57"/>
        <v/>
      </c>
      <c r="CD40" s="308" t="str">
        <f t="shared" si="58"/>
        <v/>
      </c>
      <c r="CE40" s="309" t="str">
        <f t="shared" si="59"/>
        <v/>
      </c>
      <c r="CF40" s="306">
        <v>34</v>
      </c>
      <c r="CG40" s="307" t="str">
        <f t="shared" si="60"/>
        <v/>
      </c>
      <c r="CH40" s="307" t="str">
        <f t="shared" si="61"/>
        <v/>
      </c>
      <c r="CI40" s="307" t="str">
        <f>IF('2.職務給賃金表'!$M49="","",'2.職務給賃金表'!$M49)</f>
        <v/>
      </c>
      <c r="CJ40" s="307" t="str">
        <f t="shared" si="62"/>
        <v/>
      </c>
      <c r="CK40" s="307" t="str">
        <f t="shared" si="63"/>
        <v/>
      </c>
      <c r="CL40" s="308" t="str">
        <f t="shared" si="64"/>
        <v/>
      </c>
      <c r="CM40" s="309" t="str">
        <f t="shared" si="65"/>
        <v/>
      </c>
      <c r="CN40" s="306">
        <v>34</v>
      </c>
      <c r="CO40" s="307" t="str">
        <f t="shared" si="66"/>
        <v/>
      </c>
      <c r="CP40" s="307" t="str">
        <f t="shared" si="67"/>
        <v/>
      </c>
      <c r="CQ40" s="307" t="str">
        <f>IF('2.職務給賃金表'!$N49="","",'2.職務給賃金表'!$N49)</f>
        <v/>
      </c>
      <c r="CR40" s="307" t="str">
        <f t="shared" si="68"/>
        <v/>
      </c>
      <c r="CS40" s="307" t="str">
        <f t="shared" si="69"/>
        <v/>
      </c>
      <c r="CT40" s="308" t="str">
        <f t="shared" si="70"/>
        <v/>
      </c>
      <c r="CU40" s="309" t="str">
        <f t="shared" si="71"/>
        <v/>
      </c>
      <c r="CV40" s="306">
        <v>34</v>
      </c>
      <c r="CW40" s="307" t="str">
        <f t="shared" si="72"/>
        <v/>
      </c>
      <c r="CX40" s="307" t="str">
        <f t="shared" si="73"/>
        <v/>
      </c>
      <c r="CY40" s="307" t="str">
        <f>IF('2.職務給賃金表'!$O49="","",'2.職務給賃金表'!$O49)</f>
        <v/>
      </c>
      <c r="CZ40" s="307" t="str">
        <f t="shared" si="74"/>
        <v/>
      </c>
      <c r="DA40" s="307" t="str">
        <f t="shared" si="75"/>
        <v/>
      </c>
      <c r="DB40" s="308" t="str">
        <f t="shared" si="76"/>
        <v/>
      </c>
      <c r="DC40" s="309" t="str">
        <f t="shared" si="77"/>
        <v/>
      </c>
      <c r="DE40" s="306">
        <v>34</v>
      </c>
      <c r="DF40" s="307" t="str">
        <f t="shared" si="78"/>
        <v/>
      </c>
      <c r="DG40" s="307" t="str">
        <f t="shared" si="79"/>
        <v/>
      </c>
      <c r="DH40" s="307" t="str">
        <f>IF('2.職務給賃金表'!$P49="","",'2.職務給賃金表'!$P49)</f>
        <v/>
      </c>
      <c r="DI40" s="307" t="str">
        <f t="shared" si="80"/>
        <v/>
      </c>
      <c r="DJ40" s="307" t="str">
        <f t="shared" si="81"/>
        <v/>
      </c>
      <c r="DK40" s="308" t="str">
        <f t="shared" si="82"/>
        <v/>
      </c>
      <c r="DL40" s="309" t="str">
        <f t="shared" si="83"/>
        <v/>
      </c>
      <c r="DM40" s="306">
        <v>34</v>
      </c>
      <c r="DN40" s="307" t="str">
        <f t="shared" si="84"/>
        <v/>
      </c>
      <c r="DO40" s="307" t="str">
        <f t="shared" si="85"/>
        <v/>
      </c>
      <c r="DP40" s="307" t="str">
        <f>IF('2.職務給賃金表'!$Q49="","",'2.職務給賃金表'!$Q49)</f>
        <v/>
      </c>
      <c r="DQ40" s="307" t="str">
        <f t="shared" si="86"/>
        <v/>
      </c>
      <c r="DR40" s="307" t="str">
        <f t="shared" si="87"/>
        <v/>
      </c>
      <c r="DS40" s="308" t="str">
        <f t="shared" si="88"/>
        <v/>
      </c>
      <c r="DT40" s="309" t="str">
        <f t="shared" si="89"/>
        <v/>
      </c>
      <c r="DU40" s="306">
        <v>34</v>
      </c>
      <c r="DV40" s="307" t="str">
        <f t="shared" si="90"/>
        <v/>
      </c>
      <c r="DW40" s="307" t="str">
        <f t="shared" si="91"/>
        <v/>
      </c>
      <c r="DX40" s="307" t="str">
        <f>IF('2.職務給賃金表'!$R49="","",'2.職務給賃金表'!$R49)</f>
        <v/>
      </c>
      <c r="DY40" s="307" t="str">
        <f t="shared" si="92"/>
        <v/>
      </c>
      <c r="DZ40" s="307" t="str">
        <f t="shared" si="93"/>
        <v/>
      </c>
      <c r="EA40" s="308" t="str">
        <f t="shared" si="94"/>
        <v/>
      </c>
      <c r="EB40" s="309" t="str">
        <f t="shared" si="95"/>
        <v/>
      </c>
      <c r="EC40" s="306">
        <v>34</v>
      </c>
      <c r="ED40" s="307" t="str">
        <f t="shared" si="96"/>
        <v/>
      </c>
      <c r="EE40" s="307" t="str">
        <f t="shared" si="97"/>
        <v/>
      </c>
      <c r="EF40" s="307" t="str">
        <f>IF('2.職務給賃金表'!$S49="","",'2.職務給賃金表'!$S49)</f>
        <v/>
      </c>
      <c r="EG40" s="307" t="str">
        <f t="shared" si="98"/>
        <v/>
      </c>
      <c r="EH40" s="307" t="str">
        <f t="shared" si="99"/>
        <v/>
      </c>
      <c r="EI40" s="308" t="str">
        <f t="shared" si="100"/>
        <v/>
      </c>
      <c r="EJ40" s="309" t="str">
        <f t="shared" si="101"/>
        <v/>
      </c>
      <c r="EK40" s="306">
        <v>34</v>
      </c>
      <c r="EL40" s="307" t="str">
        <f t="shared" si="102"/>
        <v/>
      </c>
      <c r="EM40" s="307" t="str">
        <f t="shared" si="103"/>
        <v/>
      </c>
      <c r="EN40" s="307" t="str">
        <f>IF('2.職務給賃金表'!$T49="","",'2.職務給賃金表'!$T49)</f>
        <v/>
      </c>
      <c r="EO40" s="307" t="str">
        <f t="shared" si="104"/>
        <v/>
      </c>
      <c r="EP40" s="307" t="str">
        <f t="shared" si="105"/>
        <v/>
      </c>
      <c r="EQ40" s="308" t="str">
        <f t="shared" si="106"/>
        <v/>
      </c>
      <c r="ER40" s="309" t="str">
        <f t="shared" si="107"/>
        <v/>
      </c>
      <c r="ET40" s="306">
        <v>34</v>
      </c>
      <c r="EU40" s="307" t="str">
        <f t="shared" si="108"/>
        <v/>
      </c>
      <c r="EV40" s="307" t="str">
        <f t="shared" si="109"/>
        <v/>
      </c>
      <c r="EW40" s="307" t="str">
        <f>IF('2.職務給賃金表'!$U49="","",'2.職務給賃金表'!$U49)</f>
        <v/>
      </c>
      <c r="EX40" s="307" t="str">
        <f t="shared" si="110"/>
        <v/>
      </c>
      <c r="EY40" s="307" t="str">
        <f t="shared" si="111"/>
        <v/>
      </c>
      <c r="EZ40" s="308" t="str">
        <f t="shared" si="112"/>
        <v/>
      </c>
      <c r="FA40" s="309" t="str">
        <f t="shared" si="113"/>
        <v/>
      </c>
      <c r="FB40" s="306">
        <v>34</v>
      </c>
      <c r="FC40" s="307" t="str">
        <f t="shared" si="114"/>
        <v/>
      </c>
      <c r="FD40" s="307" t="str">
        <f t="shared" si="115"/>
        <v/>
      </c>
      <c r="FE40" s="307" t="str">
        <f>IF('2.職務給賃金表'!$V49="","",'2.職務給賃金表'!$V49)</f>
        <v/>
      </c>
      <c r="FF40" s="307" t="str">
        <f t="shared" si="116"/>
        <v/>
      </c>
      <c r="FG40" s="307" t="str">
        <f t="shared" si="117"/>
        <v/>
      </c>
      <c r="FH40" s="308" t="str">
        <f t="shared" si="118"/>
        <v/>
      </c>
      <c r="FI40" s="309" t="str">
        <f t="shared" si="119"/>
        <v/>
      </c>
      <c r="FJ40" s="306">
        <v>34</v>
      </c>
      <c r="FK40" s="307" t="str">
        <f t="shared" si="120"/>
        <v/>
      </c>
      <c r="FL40" s="307" t="str">
        <f t="shared" si="121"/>
        <v/>
      </c>
      <c r="FM40" s="307" t="str">
        <f>IF('2.職務給賃金表'!$W49="","",'2.職務給賃金表'!$W49)</f>
        <v/>
      </c>
      <c r="FN40" s="307" t="str">
        <f t="shared" si="122"/>
        <v/>
      </c>
      <c r="FO40" s="307" t="str">
        <f t="shared" si="123"/>
        <v/>
      </c>
      <c r="FP40" s="308" t="str">
        <f t="shared" si="124"/>
        <v/>
      </c>
      <c r="FQ40" s="309" t="str">
        <f t="shared" si="125"/>
        <v/>
      </c>
      <c r="FR40" s="306">
        <v>34</v>
      </c>
      <c r="FS40" s="307" t="str">
        <f t="shared" si="126"/>
        <v/>
      </c>
      <c r="FT40" s="307" t="str">
        <f t="shared" si="127"/>
        <v/>
      </c>
      <c r="FU40" s="307" t="str">
        <f>IF('2.職務給賃金表'!$X49="","",'2.職務給賃金表'!$X49)</f>
        <v/>
      </c>
      <c r="FV40" s="307" t="str">
        <f t="shared" si="128"/>
        <v/>
      </c>
      <c r="FW40" s="307" t="str">
        <f t="shared" si="129"/>
        <v/>
      </c>
      <c r="FX40" s="308" t="str">
        <f t="shared" si="130"/>
        <v/>
      </c>
      <c r="FY40" s="309" t="str">
        <f t="shared" si="131"/>
        <v/>
      </c>
      <c r="FZ40" s="306">
        <v>34</v>
      </c>
      <c r="GA40" s="307" t="str">
        <f t="shared" si="132"/>
        <v/>
      </c>
      <c r="GB40" s="307" t="str">
        <f t="shared" si="133"/>
        <v/>
      </c>
      <c r="GC40" s="307" t="str">
        <f>IF('2.職務給賃金表'!$Y49="","",'2.職務給賃金表'!$Y49)</f>
        <v/>
      </c>
      <c r="GD40" s="307" t="str">
        <f t="shared" si="134"/>
        <v/>
      </c>
      <c r="GE40" s="307" t="str">
        <f t="shared" si="135"/>
        <v/>
      </c>
      <c r="GF40" s="308" t="str">
        <f t="shared" si="136"/>
        <v/>
      </c>
      <c r="GG40" s="309" t="str">
        <f t="shared" si="137"/>
        <v/>
      </c>
      <c r="GI40" s="306">
        <v>34</v>
      </c>
      <c r="GJ40" s="307" t="str">
        <f t="shared" si="138"/>
        <v/>
      </c>
      <c r="GK40" s="307" t="str">
        <f t="shared" si="139"/>
        <v/>
      </c>
      <c r="GL40" s="307" t="str">
        <f>IF('2.職務給賃金表'!$Z49="","",'2.職務給賃金表'!$Z49)</f>
        <v/>
      </c>
      <c r="GM40" s="307" t="str">
        <f t="shared" si="140"/>
        <v/>
      </c>
      <c r="GN40" s="307" t="str">
        <f t="shared" si="141"/>
        <v/>
      </c>
      <c r="GO40" s="308" t="str">
        <f t="shared" si="142"/>
        <v/>
      </c>
      <c r="GP40" s="309" t="str">
        <f t="shared" si="143"/>
        <v/>
      </c>
      <c r="GQ40" s="306">
        <v>34</v>
      </c>
      <c r="GR40" s="307" t="str">
        <f t="shared" si="144"/>
        <v/>
      </c>
      <c r="GS40" s="307" t="str">
        <f t="shared" si="145"/>
        <v/>
      </c>
      <c r="GT40" s="307" t="str">
        <f>IF('2.職務給賃金表'!$AA49="","",'2.職務給賃金表'!$AA49)</f>
        <v/>
      </c>
      <c r="GU40" s="307" t="str">
        <f t="shared" si="146"/>
        <v/>
      </c>
      <c r="GV40" s="307" t="str">
        <f t="shared" si="147"/>
        <v/>
      </c>
      <c r="GW40" s="308" t="str">
        <f t="shared" si="148"/>
        <v/>
      </c>
      <c r="GX40" s="309" t="str">
        <f t="shared" si="149"/>
        <v/>
      </c>
      <c r="GY40" s="306">
        <v>34</v>
      </c>
      <c r="GZ40" s="307" t="str">
        <f t="shared" si="150"/>
        <v/>
      </c>
      <c r="HA40" s="307" t="str">
        <f t="shared" si="151"/>
        <v/>
      </c>
      <c r="HB40" s="307" t="str">
        <f>IF('2.職務給賃金表'!$AB49="","",'2.職務給賃金表'!$AB49)</f>
        <v/>
      </c>
      <c r="HC40" s="307" t="str">
        <f t="shared" si="152"/>
        <v/>
      </c>
      <c r="HD40" s="307" t="str">
        <f t="shared" si="153"/>
        <v/>
      </c>
      <c r="HE40" s="308" t="str">
        <f t="shared" si="154"/>
        <v/>
      </c>
      <c r="HF40" s="309" t="str">
        <f t="shared" si="155"/>
        <v/>
      </c>
      <c r="HG40" s="306">
        <v>34</v>
      </c>
      <c r="HH40" s="307" t="str">
        <f t="shared" si="156"/>
        <v/>
      </c>
      <c r="HI40" s="307" t="str">
        <f t="shared" si="157"/>
        <v/>
      </c>
      <c r="HJ40" s="307" t="str">
        <f>IF('2.職務給賃金表'!$AC49="","",'2.職務給賃金表'!$AC49)</f>
        <v/>
      </c>
      <c r="HK40" s="307" t="str">
        <f t="shared" si="158"/>
        <v/>
      </c>
      <c r="HL40" s="307" t="str">
        <f t="shared" si="159"/>
        <v/>
      </c>
      <c r="HM40" s="308" t="str">
        <f t="shared" si="160"/>
        <v/>
      </c>
      <c r="HN40" s="309" t="str">
        <f t="shared" si="161"/>
        <v/>
      </c>
      <c r="HO40" s="306">
        <v>34</v>
      </c>
      <c r="HP40" s="307" t="str">
        <f t="shared" si="162"/>
        <v/>
      </c>
      <c r="HQ40" s="307" t="str">
        <f t="shared" si="163"/>
        <v/>
      </c>
      <c r="HR40" s="307" t="str">
        <f>IF('2.職務給賃金表'!$AD49="","",'2.職務給賃金表'!$AD49)</f>
        <v/>
      </c>
      <c r="HS40" s="307" t="str">
        <f t="shared" si="164"/>
        <v/>
      </c>
      <c r="HT40" s="307" t="str">
        <f t="shared" si="165"/>
        <v/>
      </c>
      <c r="HU40" s="308" t="str">
        <f t="shared" si="166"/>
        <v/>
      </c>
      <c r="HV40" s="309" t="str">
        <f t="shared" si="167"/>
        <v/>
      </c>
    </row>
    <row r="41" spans="2:230" x14ac:dyDescent="0.2">
      <c r="B41" s="306">
        <v>35</v>
      </c>
      <c r="C41" s="307" t="str">
        <f t="shared" si="0"/>
        <v/>
      </c>
      <c r="D41" s="307" t="str">
        <f t="shared" si="1"/>
        <v/>
      </c>
      <c r="E41" s="307" t="str">
        <f>IF('2.職務給賃金表'!$C50="","",'2.職務給賃金表'!$C50)</f>
        <v/>
      </c>
      <c r="F41" s="307" t="str">
        <f t="shared" si="2"/>
        <v/>
      </c>
      <c r="G41" s="307" t="str">
        <f t="shared" si="3"/>
        <v/>
      </c>
      <c r="H41" s="308" t="str">
        <f t="shared" si="4"/>
        <v/>
      </c>
      <c r="I41" s="309" t="str">
        <f t="shared" si="5"/>
        <v/>
      </c>
      <c r="J41" s="306">
        <v>35</v>
      </c>
      <c r="K41" s="307" t="str">
        <f t="shared" si="6"/>
        <v/>
      </c>
      <c r="L41" s="307" t="str">
        <f t="shared" si="7"/>
        <v/>
      </c>
      <c r="M41" s="307" t="str">
        <f>IF('2.職務給賃金表'!$D50="","",'2.職務給賃金表'!$D50)</f>
        <v/>
      </c>
      <c r="N41" s="307" t="str">
        <f t="shared" si="8"/>
        <v/>
      </c>
      <c r="O41" s="307" t="str">
        <f t="shared" si="9"/>
        <v/>
      </c>
      <c r="P41" s="308" t="str">
        <f t="shared" si="10"/>
        <v/>
      </c>
      <c r="Q41" s="309" t="str">
        <f t="shared" si="11"/>
        <v/>
      </c>
      <c r="R41" s="306">
        <v>35</v>
      </c>
      <c r="S41" s="307" t="str">
        <f t="shared" si="12"/>
        <v/>
      </c>
      <c r="T41" s="307" t="str">
        <f t="shared" si="13"/>
        <v/>
      </c>
      <c r="U41" s="307" t="str">
        <f>IF('2.職務給賃金表'!$E50="","",'2.職務給賃金表'!$E50)</f>
        <v/>
      </c>
      <c r="V41" s="307" t="str">
        <f t="shared" si="14"/>
        <v/>
      </c>
      <c r="W41" s="307" t="str">
        <f t="shared" si="15"/>
        <v/>
      </c>
      <c r="X41" s="308" t="str">
        <f t="shared" si="16"/>
        <v/>
      </c>
      <c r="Y41" s="309" t="str">
        <f t="shared" si="17"/>
        <v/>
      </c>
      <c r="Z41" s="306">
        <v>35</v>
      </c>
      <c r="AA41" s="307" t="str">
        <f t="shared" si="18"/>
        <v/>
      </c>
      <c r="AB41" s="307" t="str">
        <f t="shared" si="19"/>
        <v/>
      </c>
      <c r="AC41" s="307" t="str">
        <f>IF('2.職務給賃金表'!$F50="","",'2.職務給賃金表'!$F50)</f>
        <v/>
      </c>
      <c r="AD41" s="307" t="str">
        <f t="shared" si="20"/>
        <v/>
      </c>
      <c r="AE41" s="307" t="str">
        <f t="shared" si="21"/>
        <v/>
      </c>
      <c r="AF41" s="308" t="str">
        <f t="shared" si="22"/>
        <v/>
      </c>
      <c r="AG41" s="309" t="str">
        <f t="shared" si="23"/>
        <v/>
      </c>
      <c r="AI41" s="306">
        <v>35</v>
      </c>
      <c r="AJ41" s="307" t="str">
        <f t="shared" si="24"/>
        <v/>
      </c>
      <c r="AK41" s="307" t="str">
        <f t="shared" si="25"/>
        <v/>
      </c>
      <c r="AL41" s="307" t="str">
        <f>IF('2.職務給賃金表'!$G50="","",'2.職務給賃金表'!$G50)</f>
        <v/>
      </c>
      <c r="AM41" s="307" t="str">
        <f t="shared" si="26"/>
        <v/>
      </c>
      <c r="AN41" s="307" t="str">
        <f t="shared" si="27"/>
        <v/>
      </c>
      <c r="AO41" s="308" t="str">
        <f t="shared" si="28"/>
        <v/>
      </c>
      <c r="AP41" s="309" t="str">
        <f t="shared" si="29"/>
        <v/>
      </c>
      <c r="AQ41" s="306">
        <v>35</v>
      </c>
      <c r="AR41" s="307" t="str">
        <f t="shared" si="30"/>
        <v/>
      </c>
      <c r="AS41" s="307" t="str">
        <f t="shared" si="31"/>
        <v/>
      </c>
      <c r="AT41" s="307" t="str">
        <f>IF('2.職務給賃金表'!$H50="","",'2.職務給賃金表'!$H50)</f>
        <v/>
      </c>
      <c r="AU41" s="307" t="str">
        <f t="shared" si="32"/>
        <v/>
      </c>
      <c r="AV41" s="307" t="str">
        <f t="shared" si="33"/>
        <v/>
      </c>
      <c r="AW41" s="308" t="str">
        <f t="shared" si="34"/>
        <v/>
      </c>
      <c r="AX41" s="309" t="str">
        <f t="shared" si="35"/>
        <v/>
      </c>
      <c r="AY41" s="306">
        <v>35</v>
      </c>
      <c r="AZ41" s="307" t="str">
        <f t="shared" si="36"/>
        <v/>
      </c>
      <c r="BA41" s="307" t="str">
        <f t="shared" si="37"/>
        <v/>
      </c>
      <c r="BB41" s="307" t="str">
        <f>IF('2.職務給賃金表'!$I50="","",'2.職務給賃金表'!$I50)</f>
        <v/>
      </c>
      <c r="BC41" s="307" t="str">
        <f t="shared" si="38"/>
        <v/>
      </c>
      <c r="BD41" s="307" t="str">
        <f t="shared" si="39"/>
        <v/>
      </c>
      <c r="BE41" s="308" t="str">
        <f t="shared" si="40"/>
        <v/>
      </c>
      <c r="BF41" s="309" t="str">
        <f t="shared" si="41"/>
        <v/>
      </c>
      <c r="BG41" s="306">
        <v>35</v>
      </c>
      <c r="BH41" s="307" t="str">
        <f t="shared" si="42"/>
        <v/>
      </c>
      <c r="BI41" s="307" t="str">
        <f t="shared" si="43"/>
        <v/>
      </c>
      <c r="BJ41" s="307" t="str">
        <f>IF('2.職務給賃金表'!$J50="","",'2.職務給賃金表'!$J50)</f>
        <v/>
      </c>
      <c r="BK41" s="307" t="str">
        <f t="shared" si="44"/>
        <v/>
      </c>
      <c r="BL41" s="307" t="str">
        <f t="shared" si="45"/>
        <v/>
      </c>
      <c r="BM41" s="308" t="str">
        <f t="shared" si="46"/>
        <v/>
      </c>
      <c r="BN41" s="309" t="str">
        <f t="shared" si="47"/>
        <v/>
      </c>
      <c r="BP41" s="306">
        <v>35</v>
      </c>
      <c r="BQ41" s="307" t="str">
        <f t="shared" si="48"/>
        <v/>
      </c>
      <c r="BR41" s="307" t="str">
        <f t="shared" si="49"/>
        <v/>
      </c>
      <c r="BS41" s="307" t="str">
        <f>IF('2.職務給賃金表'!$K50="","",'2.職務給賃金表'!$K50)</f>
        <v/>
      </c>
      <c r="BT41" s="307" t="str">
        <f t="shared" si="50"/>
        <v/>
      </c>
      <c r="BU41" s="307" t="str">
        <f t="shared" si="51"/>
        <v/>
      </c>
      <c r="BV41" s="308" t="str">
        <f t="shared" si="52"/>
        <v/>
      </c>
      <c r="BW41" s="309" t="str">
        <f t="shared" si="53"/>
        <v/>
      </c>
      <c r="BX41" s="306">
        <v>35</v>
      </c>
      <c r="BY41" s="307" t="str">
        <f t="shared" si="54"/>
        <v/>
      </c>
      <c r="BZ41" s="307" t="str">
        <f t="shared" si="55"/>
        <v/>
      </c>
      <c r="CA41" s="307" t="str">
        <f>IF('2.職務給賃金表'!$L50="","",'2.職務給賃金表'!$L50)</f>
        <v/>
      </c>
      <c r="CB41" s="307" t="str">
        <f t="shared" si="56"/>
        <v/>
      </c>
      <c r="CC41" s="307" t="str">
        <f t="shared" si="57"/>
        <v/>
      </c>
      <c r="CD41" s="308" t="str">
        <f t="shared" si="58"/>
        <v/>
      </c>
      <c r="CE41" s="309" t="str">
        <f t="shared" si="59"/>
        <v/>
      </c>
      <c r="CF41" s="306">
        <v>35</v>
      </c>
      <c r="CG41" s="307" t="str">
        <f t="shared" si="60"/>
        <v/>
      </c>
      <c r="CH41" s="307" t="str">
        <f t="shared" si="61"/>
        <v/>
      </c>
      <c r="CI41" s="307" t="str">
        <f>IF('2.職務給賃金表'!$M50="","",'2.職務給賃金表'!$M50)</f>
        <v/>
      </c>
      <c r="CJ41" s="307" t="str">
        <f t="shared" si="62"/>
        <v/>
      </c>
      <c r="CK41" s="307" t="str">
        <f t="shared" si="63"/>
        <v/>
      </c>
      <c r="CL41" s="308" t="str">
        <f t="shared" si="64"/>
        <v/>
      </c>
      <c r="CM41" s="309" t="str">
        <f t="shared" si="65"/>
        <v/>
      </c>
      <c r="CN41" s="306">
        <v>35</v>
      </c>
      <c r="CO41" s="307" t="str">
        <f t="shared" si="66"/>
        <v/>
      </c>
      <c r="CP41" s="307" t="str">
        <f t="shared" si="67"/>
        <v/>
      </c>
      <c r="CQ41" s="307" t="str">
        <f>IF('2.職務給賃金表'!$N50="","",'2.職務給賃金表'!$N50)</f>
        <v/>
      </c>
      <c r="CR41" s="307" t="str">
        <f t="shared" si="68"/>
        <v/>
      </c>
      <c r="CS41" s="307" t="str">
        <f t="shared" si="69"/>
        <v/>
      </c>
      <c r="CT41" s="308" t="str">
        <f t="shared" si="70"/>
        <v/>
      </c>
      <c r="CU41" s="309" t="str">
        <f t="shared" si="71"/>
        <v/>
      </c>
      <c r="CV41" s="306">
        <v>35</v>
      </c>
      <c r="CW41" s="307" t="str">
        <f t="shared" si="72"/>
        <v/>
      </c>
      <c r="CX41" s="307" t="str">
        <f t="shared" si="73"/>
        <v/>
      </c>
      <c r="CY41" s="307" t="str">
        <f>IF('2.職務給賃金表'!$O50="","",'2.職務給賃金表'!$O50)</f>
        <v/>
      </c>
      <c r="CZ41" s="307" t="str">
        <f t="shared" si="74"/>
        <v/>
      </c>
      <c r="DA41" s="307" t="str">
        <f t="shared" si="75"/>
        <v/>
      </c>
      <c r="DB41" s="308" t="str">
        <f t="shared" si="76"/>
        <v/>
      </c>
      <c r="DC41" s="309" t="str">
        <f t="shared" si="77"/>
        <v/>
      </c>
      <c r="DE41" s="306">
        <v>35</v>
      </c>
      <c r="DF41" s="307" t="str">
        <f t="shared" si="78"/>
        <v/>
      </c>
      <c r="DG41" s="307" t="str">
        <f t="shared" si="79"/>
        <v/>
      </c>
      <c r="DH41" s="307" t="str">
        <f>IF('2.職務給賃金表'!$P50="","",'2.職務給賃金表'!$P50)</f>
        <v/>
      </c>
      <c r="DI41" s="307" t="str">
        <f t="shared" si="80"/>
        <v/>
      </c>
      <c r="DJ41" s="307" t="str">
        <f t="shared" si="81"/>
        <v/>
      </c>
      <c r="DK41" s="308" t="str">
        <f t="shared" si="82"/>
        <v/>
      </c>
      <c r="DL41" s="309" t="str">
        <f t="shared" si="83"/>
        <v/>
      </c>
      <c r="DM41" s="306">
        <v>35</v>
      </c>
      <c r="DN41" s="307" t="str">
        <f t="shared" si="84"/>
        <v/>
      </c>
      <c r="DO41" s="307" t="str">
        <f t="shared" si="85"/>
        <v/>
      </c>
      <c r="DP41" s="307" t="str">
        <f>IF('2.職務給賃金表'!$Q50="","",'2.職務給賃金表'!$Q50)</f>
        <v/>
      </c>
      <c r="DQ41" s="307" t="str">
        <f t="shared" si="86"/>
        <v/>
      </c>
      <c r="DR41" s="307" t="str">
        <f t="shared" si="87"/>
        <v/>
      </c>
      <c r="DS41" s="308" t="str">
        <f t="shared" si="88"/>
        <v/>
      </c>
      <c r="DT41" s="309" t="str">
        <f t="shared" si="89"/>
        <v/>
      </c>
      <c r="DU41" s="306">
        <v>35</v>
      </c>
      <c r="DV41" s="307" t="str">
        <f t="shared" si="90"/>
        <v/>
      </c>
      <c r="DW41" s="307" t="str">
        <f t="shared" si="91"/>
        <v/>
      </c>
      <c r="DX41" s="307" t="str">
        <f>IF('2.職務給賃金表'!$R50="","",'2.職務給賃金表'!$R50)</f>
        <v/>
      </c>
      <c r="DY41" s="307" t="str">
        <f t="shared" si="92"/>
        <v/>
      </c>
      <c r="DZ41" s="307" t="str">
        <f t="shared" si="93"/>
        <v/>
      </c>
      <c r="EA41" s="308" t="str">
        <f t="shared" si="94"/>
        <v/>
      </c>
      <c r="EB41" s="309" t="str">
        <f t="shared" si="95"/>
        <v/>
      </c>
      <c r="EC41" s="306">
        <v>35</v>
      </c>
      <c r="ED41" s="307" t="str">
        <f t="shared" si="96"/>
        <v/>
      </c>
      <c r="EE41" s="307" t="str">
        <f t="shared" si="97"/>
        <v/>
      </c>
      <c r="EF41" s="307" t="str">
        <f>IF('2.職務給賃金表'!$S50="","",'2.職務給賃金表'!$S50)</f>
        <v/>
      </c>
      <c r="EG41" s="307" t="str">
        <f t="shared" si="98"/>
        <v/>
      </c>
      <c r="EH41" s="307" t="str">
        <f t="shared" si="99"/>
        <v/>
      </c>
      <c r="EI41" s="308" t="str">
        <f t="shared" si="100"/>
        <v/>
      </c>
      <c r="EJ41" s="309" t="str">
        <f t="shared" si="101"/>
        <v/>
      </c>
      <c r="EK41" s="306">
        <v>35</v>
      </c>
      <c r="EL41" s="307" t="str">
        <f t="shared" si="102"/>
        <v/>
      </c>
      <c r="EM41" s="307" t="str">
        <f t="shared" si="103"/>
        <v/>
      </c>
      <c r="EN41" s="307" t="str">
        <f>IF('2.職務給賃金表'!$T50="","",'2.職務給賃金表'!$T50)</f>
        <v/>
      </c>
      <c r="EO41" s="307" t="str">
        <f t="shared" si="104"/>
        <v/>
      </c>
      <c r="EP41" s="307" t="str">
        <f t="shared" si="105"/>
        <v/>
      </c>
      <c r="EQ41" s="308" t="str">
        <f t="shared" si="106"/>
        <v/>
      </c>
      <c r="ER41" s="309" t="str">
        <f t="shared" si="107"/>
        <v/>
      </c>
      <c r="ET41" s="306">
        <v>35</v>
      </c>
      <c r="EU41" s="307" t="str">
        <f t="shared" si="108"/>
        <v/>
      </c>
      <c r="EV41" s="307" t="str">
        <f t="shared" si="109"/>
        <v/>
      </c>
      <c r="EW41" s="307" t="str">
        <f>IF('2.職務給賃金表'!$U50="","",'2.職務給賃金表'!$U50)</f>
        <v/>
      </c>
      <c r="EX41" s="307" t="str">
        <f t="shared" si="110"/>
        <v/>
      </c>
      <c r="EY41" s="307" t="str">
        <f t="shared" si="111"/>
        <v/>
      </c>
      <c r="EZ41" s="308" t="str">
        <f t="shared" si="112"/>
        <v/>
      </c>
      <c r="FA41" s="309" t="str">
        <f t="shared" si="113"/>
        <v/>
      </c>
      <c r="FB41" s="306">
        <v>35</v>
      </c>
      <c r="FC41" s="307" t="str">
        <f t="shared" si="114"/>
        <v/>
      </c>
      <c r="FD41" s="307" t="str">
        <f t="shared" si="115"/>
        <v/>
      </c>
      <c r="FE41" s="307" t="str">
        <f>IF('2.職務給賃金表'!$V50="","",'2.職務給賃金表'!$V50)</f>
        <v/>
      </c>
      <c r="FF41" s="307" t="str">
        <f t="shared" si="116"/>
        <v/>
      </c>
      <c r="FG41" s="307" t="str">
        <f t="shared" si="117"/>
        <v/>
      </c>
      <c r="FH41" s="308" t="str">
        <f t="shared" si="118"/>
        <v/>
      </c>
      <c r="FI41" s="309" t="str">
        <f t="shared" si="119"/>
        <v/>
      </c>
      <c r="FJ41" s="306">
        <v>35</v>
      </c>
      <c r="FK41" s="307" t="str">
        <f t="shared" si="120"/>
        <v/>
      </c>
      <c r="FL41" s="307" t="str">
        <f t="shared" si="121"/>
        <v/>
      </c>
      <c r="FM41" s="307" t="str">
        <f>IF('2.職務給賃金表'!$W50="","",'2.職務給賃金表'!$W50)</f>
        <v/>
      </c>
      <c r="FN41" s="307" t="str">
        <f t="shared" si="122"/>
        <v/>
      </c>
      <c r="FO41" s="307" t="str">
        <f t="shared" si="123"/>
        <v/>
      </c>
      <c r="FP41" s="308" t="str">
        <f t="shared" si="124"/>
        <v/>
      </c>
      <c r="FQ41" s="309" t="str">
        <f t="shared" si="125"/>
        <v/>
      </c>
      <c r="FR41" s="306">
        <v>35</v>
      </c>
      <c r="FS41" s="307" t="str">
        <f t="shared" si="126"/>
        <v/>
      </c>
      <c r="FT41" s="307" t="str">
        <f t="shared" si="127"/>
        <v/>
      </c>
      <c r="FU41" s="307" t="str">
        <f>IF('2.職務給賃金表'!$X50="","",'2.職務給賃金表'!$X50)</f>
        <v/>
      </c>
      <c r="FV41" s="307" t="str">
        <f t="shared" si="128"/>
        <v/>
      </c>
      <c r="FW41" s="307" t="str">
        <f t="shared" si="129"/>
        <v/>
      </c>
      <c r="FX41" s="308" t="str">
        <f t="shared" si="130"/>
        <v/>
      </c>
      <c r="FY41" s="309" t="str">
        <f t="shared" si="131"/>
        <v/>
      </c>
      <c r="FZ41" s="306">
        <v>35</v>
      </c>
      <c r="GA41" s="307" t="str">
        <f t="shared" si="132"/>
        <v/>
      </c>
      <c r="GB41" s="307" t="str">
        <f t="shared" si="133"/>
        <v/>
      </c>
      <c r="GC41" s="307" t="str">
        <f>IF('2.職務給賃金表'!$Y50="","",'2.職務給賃金表'!$Y50)</f>
        <v/>
      </c>
      <c r="GD41" s="307" t="str">
        <f t="shared" si="134"/>
        <v/>
      </c>
      <c r="GE41" s="307" t="str">
        <f t="shared" si="135"/>
        <v/>
      </c>
      <c r="GF41" s="308" t="str">
        <f t="shared" si="136"/>
        <v/>
      </c>
      <c r="GG41" s="309" t="str">
        <f t="shared" si="137"/>
        <v/>
      </c>
      <c r="GI41" s="306">
        <v>35</v>
      </c>
      <c r="GJ41" s="307" t="str">
        <f t="shared" si="138"/>
        <v/>
      </c>
      <c r="GK41" s="307" t="str">
        <f t="shared" si="139"/>
        <v/>
      </c>
      <c r="GL41" s="307" t="str">
        <f>IF('2.職務給賃金表'!$Z50="","",'2.職務給賃金表'!$Z50)</f>
        <v/>
      </c>
      <c r="GM41" s="307" t="str">
        <f t="shared" si="140"/>
        <v/>
      </c>
      <c r="GN41" s="307" t="str">
        <f t="shared" si="141"/>
        <v/>
      </c>
      <c r="GO41" s="308" t="str">
        <f t="shared" si="142"/>
        <v/>
      </c>
      <c r="GP41" s="309" t="str">
        <f t="shared" si="143"/>
        <v/>
      </c>
      <c r="GQ41" s="306">
        <v>35</v>
      </c>
      <c r="GR41" s="307" t="str">
        <f t="shared" si="144"/>
        <v/>
      </c>
      <c r="GS41" s="307" t="str">
        <f t="shared" si="145"/>
        <v/>
      </c>
      <c r="GT41" s="307" t="str">
        <f>IF('2.職務給賃金表'!$AA50="","",'2.職務給賃金表'!$AA50)</f>
        <v/>
      </c>
      <c r="GU41" s="307" t="str">
        <f t="shared" si="146"/>
        <v/>
      </c>
      <c r="GV41" s="307" t="str">
        <f t="shared" si="147"/>
        <v/>
      </c>
      <c r="GW41" s="308" t="str">
        <f t="shared" si="148"/>
        <v/>
      </c>
      <c r="GX41" s="309" t="str">
        <f t="shared" si="149"/>
        <v/>
      </c>
      <c r="GY41" s="306">
        <v>35</v>
      </c>
      <c r="GZ41" s="307" t="str">
        <f t="shared" si="150"/>
        <v/>
      </c>
      <c r="HA41" s="307" t="str">
        <f t="shared" si="151"/>
        <v/>
      </c>
      <c r="HB41" s="307" t="str">
        <f>IF('2.職務給賃金表'!$AB50="","",'2.職務給賃金表'!$AB50)</f>
        <v/>
      </c>
      <c r="HC41" s="307" t="str">
        <f t="shared" si="152"/>
        <v/>
      </c>
      <c r="HD41" s="307" t="str">
        <f t="shared" si="153"/>
        <v/>
      </c>
      <c r="HE41" s="308" t="str">
        <f t="shared" si="154"/>
        <v/>
      </c>
      <c r="HF41" s="309" t="str">
        <f t="shared" si="155"/>
        <v/>
      </c>
      <c r="HG41" s="306">
        <v>35</v>
      </c>
      <c r="HH41" s="307" t="str">
        <f t="shared" si="156"/>
        <v/>
      </c>
      <c r="HI41" s="307" t="str">
        <f t="shared" si="157"/>
        <v/>
      </c>
      <c r="HJ41" s="307" t="str">
        <f>IF('2.職務給賃金表'!$AC50="","",'2.職務給賃金表'!$AC50)</f>
        <v/>
      </c>
      <c r="HK41" s="307" t="str">
        <f t="shared" si="158"/>
        <v/>
      </c>
      <c r="HL41" s="307" t="str">
        <f t="shared" si="159"/>
        <v/>
      </c>
      <c r="HM41" s="308" t="str">
        <f t="shared" si="160"/>
        <v/>
      </c>
      <c r="HN41" s="309" t="str">
        <f t="shared" si="161"/>
        <v/>
      </c>
      <c r="HO41" s="306">
        <v>35</v>
      </c>
      <c r="HP41" s="307" t="str">
        <f t="shared" si="162"/>
        <v/>
      </c>
      <c r="HQ41" s="307" t="str">
        <f t="shared" si="163"/>
        <v/>
      </c>
      <c r="HR41" s="307" t="str">
        <f>IF('2.職務給賃金表'!$AD50="","",'2.職務給賃金表'!$AD50)</f>
        <v/>
      </c>
      <c r="HS41" s="307" t="str">
        <f t="shared" si="164"/>
        <v/>
      </c>
      <c r="HT41" s="307" t="str">
        <f t="shared" si="165"/>
        <v/>
      </c>
      <c r="HU41" s="308" t="str">
        <f t="shared" si="166"/>
        <v/>
      </c>
      <c r="HV41" s="309" t="str">
        <f t="shared" si="167"/>
        <v/>
      </c>
    </row>
    <row r="42" spans="2:230" x14ac:dyDescent="0.2">
      <c r="B42" s="306">
        <v>36</v>
      </c>
      <c r="C42" s="307" t="str">
        <f t="shared" si="0"/>
        <v/>
      </c>
      <c r="D42" s="307" t="str">
        <f t="shared" si="1"/>
        <v/>
      </c>
      <c r="E42" s="307" t="str">
        <f>IF('2.職務給賃金表'!$C51="","",'2.職務給賃金表'!$C51)</f>
        <v/>
      </c>
      <c r="F42" s="307" t="str">
        <f t="shared" si="2"/>
        <v/>
      </c>
      <c r="G42" s="307" t="str">
        <f t="shared" si="3"/>
        <v/>
      </c>
      <c r="H42" s="308" t="str">
        <f t="shared" si="4"/>
        <v/>
      </c>
      <c r="I42" s="309" t="str">
        <f t="shared" si="5"/>
        <v/>
      </c>
      <c r="J42" s="306">
        <v>36</v>
      </c>
      <c r="K42" s="307" t="str">
        <f t="shared" si="6"/>
        <v/>
      </c>
      <c r="L42" s="307" t="str">
        <f t="shared" si="7"/>
        <v/>
      </c>
      <c r="M42" s="307" t="str">
        <f>IF('2.職務給賃金表'!$D51="","",'2.職務給賃金表'!$D51)</f>
        <v/>
      </c>
      <c r="N42" s="307" t="str">
        <f t="shared" si="8"/>
        <v/>
      </c>
      <c r="O42" s="307" t="str">
        <f t="shared" si="9"/>
        <v/>
      </c>
      <c r="P42" s="308" t="str">
        <f t="shared" si="10"/>
        <v/>
      </c>
      <c r="Q42" s="309" t="str">
        <f t="shared" si="11"/>
        <v/>
      </c>
      <c r="R42" s="306">
        <v>36</v>
      </c>
      <c r="S42" s="307" t="str">
        <f t="shared" si="12"/>
        <v/>
      </c>
      <c r="T42" s="307" t="str">
        <f t="shared" si="13"/>
        <v/>
      </c>
      <c r="U42" s="307" t="str">
        <f>IF('2.職務給賃金表'!$E51="","",'2.職務給賃金表'!$E51)</f>
        <v/>
      </c>
      <c r="V42" s="307" t="str">
        <f t="shared" si="14"/>
        <v/>
      </c>
      <c r="W42" s="307" t="str">
        <f t="shared" si="15"/>
        <v/>
      </c>
      <c r="X42" s="308" t="str">
        <f t="shared" si="16"/>
        <v/>
      </c>
      <c r="Y42" s="309" t="str">
        <f t="shared" si="17"/>
        <v/>
      </c>
      <c r="Z42" s="306">
        <v>36</v>
      </c>
      <c r="AA42" s="307" t="str">
        <f t="shared" si="18"/>
        <v/>
      </c>
      <c r="AB42" s="307" t="str">
        <f t="shared" si="19"/>
        <v/>
      </c>
      <c r="AC42" s="307" t="str">
        <f>IF('2.職務給賃金表'!$F51="","",'2.職務給賃金表'!$F51)</f>
        <v/>
      </c>
      <c r="AD42" s="307" t="str">
        <f t="shared" si="20"/>
        <v/>
      </c>
      <c r="AE42" s="307" t="str">
        <f t="shared" si="21"/>
        <v/>
      </c>
      <c r="AF42" s="308" t="str">
        <f t="shared" si="22"/>
        <v/>
      </c>
      <c r="AG42" s="309" t="str">
        <f t="shared" si="23"/>
        <v/>
      </c>
      <c r="AI42" s="306">
        <v>36</v>
      </c>
      <c r="AJ42" s="307" t="str">
        <f t="shared" si="24"/>
        <v/>
      </c>
      <c r="AK42" s="307" t="str">
        <f t="shared" si="25"/>
        <v/>
      </c>
      <c r="AL42" s="307" t="str">
        <f>IF('2.職務給賃金表'!$G51="","",'2.職務給賃金表'!$G51)</f>
        <v/>
      </c>
      <c r="AM42" s="307" t="str">
        <f t="shared" si="26"/>
        <v/>
      </c>
      <c r="AN42" s="307" t="str">
        <f t="shared" si="27"/>
        <v/>
      </c>
      <c r="AO42" s="308" t="str">
        <f t="shared" si="28"/>
        <v/>
      </c>
      <c r="AP42" s="309" t="str">
        <f t="shared" si="29"/>
        <v/>
      </c>
      <c r="AQ42" s="306">
        <v>36</v>
      </c>
      <c r="AR42" s="307" t="str">
        <f t="shared" si="30"/>
        <v/>
      </c>
      <c r="AS42" s="307" t="str">
        <f t="shared" si="31"/>
        <v/>
      </c>
      <c r="AT42" s="307" t="str">
        <f>IF('2.職務給賃金表'!$H51="","",'2.職務給賃金表'!$H51)</f>
        <v/>
      </c>
      <c r="AU42" s="307" t="str">
        <f t="shared" si="32"/>
        <v/>
      </c>
      <c r="AV42" s="307" t="str">
        <f t="shared" si="33"/>
        <v/>
      </c>
      <c r="AW42" s="308" t="str">
        <f t="shared" si="34"/>
        <v/>
      </c>
      <c r="AX42" s="309" t="str">
        <f t="shared" si="35"/>
        <v/>
      </c>
      <c r="AY42" s="306">
        <v>36</v>
      </c>
      <c r="AZ42" s="307" t="str">
        <f t="shared" si="36"/>
        <v/>
      </c>
      <c r="BA42" s="307" t="str">
        <f t="shared" si="37"/>
        <v/>
      </c>
      <c r="BB42" s="307" t="str">
        <f>IF('2.職務給賃金表'!$I51="","",'2.職務給賃金表'!$I51)</f>
        <v/>
      </c>
      <c r="BC42" s="307" t="str">
        <f t="shared" si="38"/>
        <v/>
      </c>
      <c r="BD42" s="307" t="str">
        <f t="shared" si="39"/>
        <v/>
      </c>
      <c r="BE42" s="308" t="str">
        <f t="shared" si="40"/>
        <v/>
      </c>
      <c r="BF42" s="309" t="str">
        <f t="shared" si="41"/>
        <v/>
      </c>
      <c r="BG42" s="306">
        <v>36</v>
      </c>
      <c r="BH42" s="307" t="str">
        <f t="shared" si="42"/>
        <v/>
      </c>
      <c r="BI42" s="307" t="str">
        <f t="shared" si="43"/>
        <v/>
      </c>
      <c r="BJ42" s="307" t="str">
        <f>IF('2.職務給賃金表'!$J51="","",'2.職務給賃金表'!$J51)</f>
        <v/>
      </c>
      <c r="BK42" s="307" t="str">
        <f t="shared" si="44"/>
        <v/>
      </c>
      <c r="BL42" s="307" t="str">
        <f t="shared" si="45"/>
        <v/>
      </c>
      <c r="BM42" s="308" t="str">
        <f t="shared" si="46"/>
        <v/>
      </c>
      <c r="BN42" s="309" t="str">
        <f t="shared" si="47"/>
        <v/>
      </c>
      <c r="BP42" s="306">
        <v>36</v>
      </c>
      <c r="BQ42" s="307" t="str">
        <f t="shared" si="48"/>
        <v/>
      </c>
      <c r="BR42" s="307" t="str">
        <f t="shared" si="49"/>
        <v/>
      </c>
      <c r="BS42" s="307" t="str">
        <f>IF('2.職務給賃金表'!$K51="","",'2.職務給賃金表'!$K51)</f>
        <v/>
      </c>
      <c r="BT42" s="307" t="str">
        <f t="shared" si="50"/>
        <v/>
      </c>
      <c r="BU42" s="307" t="str">
        <f t="shared" si="51"/>
        <v/>
      </c>
      <c r="BV42" s="308" t="str">
        <f t="shared" si="52"/>
        <v/>
      </c>
      <c r="BW42" s="309" t="str">
        <f t="shared" si="53"/>
        <v/>
      </c>
      <c r="BX42" s="306">
        <v>36</v>
      </c>
      <c r="BY42" s="307" t="str">
        <f t="shared" si="54"/>
        <v/>
      </c>
      <c r="BZ42" s="307" t="str">
        <f t="shared" si="55"/>
        <v/>
      </c>
      <c r="CA42" s="307" t="str">
        <f>IF('2.職務給賃金表'!$L51="","",'2.職務給賃金表'!$L51)</f>
        <v/>
      </c>
      <c r="CB42" s="307" t="str">
        <f t="shared" si="56"/>
        <v/>
      </c>
      <c r="CC42" s="307" t="str">
        <f t="shared" si="57"/>
        <v/>
      </c>
      <c r="CD42" s="308" t="str">
        <f t="shared" si="58"/>
        <v/>
      </c>
      <c r="CE42" s="309" t="str">
        <f t="shared" si="59"/>
        <v/>
      </c>
      <c r="CF42" s="306">
        <v>36</v>
      </c>
      <c r="CG42" s="307" t="str">
        <f t="shared" si="60"/>
        <v/>
      </c>
      <c r="CH42" s="307" t="str">
        <f t="shared" si="61"/>
        <v/>
      </c>
      <c r="CI42" s="307" t="str">
        <f>IF('2.職務給賃金表'!$M51="","",'2.職務給賃金表'!$M51)</f>
        <v/>
      </c>
      <c r="CJ42" s="307" t="str">
        <f t="shared" si="62"/>
        <v/>
      </c>
      <c r="CK42" s="307" t="str">
        <f t="shared" si="63"/>
        <v/>
      </c>
      <c r="CL42" s="308" t="str">
        <f t="shared" si="64"/>
        <v/>
      </c>
      <c r="CM42" s="309" t="str">
        <f t="shared" si="65"/>
        <v/>
      </c>
      <c r="CN42" s="306">
        <v>36</v>
      </c>
      <c r="CO42" s="307" t="str">
        <f t="shared" si="66"/>
        <v/>
      </c>
      <c r="CP42" s="307" t="str">
        <f t="shared" si="67"/>
        <v/>
      </c>
      <c r="CQ42" s="307" t="str">
        <f>IF('2.職務給賃金表'!$N51="","",'2.職務給賃金表'!$N51)</f>
        <v/>
      </c>
      <c r="CR42" s="307" t="str">
        <f t="shared" si="68"/>
        <v/>
      </c>
      <c r="CS42" s="307" t="str">
        <f t="shared" si="69"/>
        <v/>
      </c>
      <c r="CT42" s="308" t="str">
        <f t="shared" si="70"/>
        <v/>
      </c>
      <c r="CU42" s="309" t="str">
        <f t="shared" si="71"/>
        <v/>
      </c>
      <c r="CV42" s="306">
        <v>36</v>
      </c>
      <c r="CW42" s="307" t="str">
        <f t="shared" si="72"/>
        <v/>
      </c>
      <c r="CX42" s="307" t="str">
        <f t="shared" si="73"/>
        <v/>
      </c>
      <c r="CY42" s="307" t="str">
        <f>IF('2.職務給賃金表'!$O51="","",'2.職務給賃金表'!$O51)</f>
        <v/>
      </c>
      <c r="CZ42" s="307" t="str">
        <f t="shared" si="74"/>
        <v/>
      </c>
      <c r="DA42" s="307" t="str">
        <f t="shared" si="75"/>
        <v/>
      </c>
      <c r="DB42" s="308" t="str">
        <f t="shared" si="76"/>
        <v/>
      </c>
      <c r="DC42" s="309" t="str">
        <f t="shared" si="77"/>
        <v/>
      </c>
      <c r="DE42" s="306">
        <v>36</v>
      </c>
      <c r="DF42" s="307" t="str">
        <f t="shared" si="78"/>
        <v/>
      </c>
      <c r="DG42" s="307" t="str">
        <f t="shared" si="79"/>
        <v/>
      </c>
      <c r="DH42" s="307" t="str">
        <f>IF('2.職務給賃金表'!$P51="","",'2.職務給賃金表'!$P51)</f>
        <v/>
      </c>
      <c r="DI42" s="307" t="str">
        <f t="shared" si="80"/>
        <v/>
      </c>
      <c r="DJ42" s="307" t="str">
        <f t="shared" si="81"/>
        <v/>
      </c>
      <c r="DK42" s="308" t="str">
        <f t="shared" si="82"/>
        <v/>
      </c>
      <c r="DL42" s="309" t="str">
        <f t="shared" si="83"/>
        <v/>
      </c>
      <c r="DM42" s="306">
        <v>36</v>
      </c>
      <c r="DN42" s="307" t="str">
        <f t="shared" si="84"/>
        <v/>
      </c>
      <c r="DO42" s="307" t="str">
        <f t="shared" si="85"/>
        <v/>
      </c>
      <c r="DP42" s="307" t="str">
        <f>IF('2.職務給賃金表'!$Q51="","",'2.職務給賃金表'!$Q51)</f>
        <v/>
      </c>
      <c r="DQ42" s="307" t="str">
        <f t="shared" si="86"/>
        <v/>
      </c>
      <c r="DR42" s="307" t="str">
        <f t="shared" si="87"/>
        <v/>
      </c>
      <c r="DS42" s="308" t="str">
        <f t="shared" si="88"/>
        <v/>
      </c>
      <c r="DT42" s="309" t="str">
        <f t="shared" si="89"/>
        <v/>
      </c>
      <c r="DU42" s="306">
        <v>36</v>
      </c>
      <c r="DV42" s="307" t="str">
        <f t="shared" si="90"/>
        <v/>
      </c>
      <c r="DW42" s="307" t="str">
        <f t="shared" si="91"/>
        <v/>
      </c>
      <c r="DX42" s="307" t="str">
        <f>IF('2.職務給賃金表'!$R51="","",'2.職務給賃金表'!$R51)</f>
        <v/>
      </c>
      <c r="DY42" s="307" t="str">
        <f t="shared" si="92"/>
        <v/>
      </c>
      <c r="DZ42" s="307" t="str">
        <f t="shared" si="93"/>
        <v/>
      </c>
      <c r="EA42" s="308" t="str">
        <f t="shared" si="94"/>
        <v/>
      </c>
      <c r="EB42" s="309" t="str">
        <f t="shared" si="95"/>
        <v/>
      </c>
      <c r="EC42" s="306">
        <v>36</v>
      </c>
      <c r="ED42" s="307" t="str">
        <f t="shared" si="96"/>
        <v/>
      </c>
      <c r="EE42" s="307" t="str">
        <f t="shared" si="97"/>
        <v/>
      </c>
      <c r="EF42" s="307" t="str">
        <f>IF('2.職務給賃金表'!$S51="","",'2.職務給賃金表'!$S51)</f>
        <v/>
      </c>
      <c r="EG42" s="307" t="str">
        <f t="shared" si="98"/>
        <v/>
      </c>
      <c r="EH42" s="307" t="str">
        <f t="shared" si="99"/>
        <v/>
      </c>
      <c r="EI42" s="308" t="str">
        <f t="shared" si="100"/>
        <v/>
      </c>
      <c r="EJ42" s="309" t="str">
        <f t="shared" si="101"/>
        <v/>
      </c>
      <c r="EK42" s="306">
        <v>36</v>
      </c>
      <c r="EL42" s="307" t="str">
        <f t="shared" si="102"/>
        <v/>
      </c>
      <c r="EM42" s="307" t="str">
        <f t="shared" si="103"/>
        <v/>
      </c>
      <c r="EN42" s="307" t="str">
        <f>IF('2.職務給賃金表'!$T51="","",'2.職務給賃金表'!$T51)</f>
        <v/>
      </c>
      <c r="EO42" s="307" t="str">
        <f t="shared" si="104"/>
        <v/>
      </c>
      <c r="EP42" s="307" t="str">
        <f t="shared" si="105"/>
        <v/>
      </c>
      <c r="EQ42" s="308" t="str">
        <f t="shared" si="106"/>
        <v/>
      </c>
      <c r="ER42" s="309" t="str">
        <f t="shared" si="107"/>
        <v/>
      </c>
      <c r="ET42" s="306">
        <v>36</v>
      </c>
      <c r="EU42" s="307" t="str">
        <f t="shared" si="108"/>
        <v/>
      </c>
      <c r="EV42" s="307" t="str">
        <f t="shared" si="109"/>
        <v/>
      </c>
      <c r="EW42" s="307" t="str">
        <f>IF('2.職務給賃金表'!$U51="","",'2.職務給賃金表'!$U51)</f>
        <v/>
      </c>
      <c r="EX42" s="307" t="str">
        <f t="shared" si="110"/>
        <v/>
      </c>
      <c r="EY42" s="307" t="str">
        <f t="shared" si="111"/>
        <v/>
      </c>
      <c r="EZ42" s="308" t="str">
        <f t="shared" si="112"/>
        <v/>
      </c>
      <c r="FA42" s="309" t="str">
        <f t="shared" si="113"/>
        <v/>
      </c>
      <c r="FB42" s="306">
        <v>36</v>
      </c>
      <c r="FC42" s="307" t="str">
        <f t="shared" si="114"/>
        <v/>
      </c>
      <c r="FD42" s="307" t="str">
        <f t="shared" si="115"/>
        <v/>
      </c>
      <c r="FE42" s="307" t="str">
        <f>IF('2.職務給賃金表'!$V51="","",'2.職務給賃金表'!$V51)</f>
        <v/>
      </c>
      <c r="FF42" s="307" t="str">
        <f t="shared" si="116"/>
        <v/>
      </c>
      <c r="FG42" s="307" t="str">
        <f t="shared" si="117"/>
        <v/>
      </c>
      <c r="FH42" s="308" t="str">
        <f t="shared" si="118"/>
        <v/>
      </c>
      <c r="FI42" s="309" t="str">
        <f t="shared" si="119"/>
        <v/>
      </c>
      <c r="FJ42" s="306">
        <v>36</v>
      </c>
      <c r="FK42" s="307" t="str">
        <f t="shared" si="120"/>
        <v/>
      </c>
      <c r="FL42" s="307" t="str">
        <f t="shared" si="121"/>
        <v/>
      </c>
      <c r="FM42" s="307" t="str">
        <f>IF('2.職務給賃金表'!$W51="","",'2.職務給賃金表'!$W51)</f>
        <v/>
      </c>
      <c r="FN42" s="307" t="str">
        <f t="shared" si="122"/>
        <v/>
      </c>
      <c r="FO42" s="307" t="str">
        <f t="shared" si="123"/>
        <v/>
      </c>
      <c r="FP42" s="308" t="str">
        <f t="shared" si="124"/>
        <v/>
      </c>
      <c r="FQ42" s="309" t="str">
        <f t="shared" si="125"/>
        <v/>
      </c>
      <c r="FR42" s="306">
        <v>36</v>
      </c>
      <c r="FS42" s="307" t="str">
        <f t="shared" si="126"/>
        <v/>
      </c>
      <c r="FT42" s="307" t="str">
        <f t="shared" si="127"/>
        <v/>
      </c>
      <c r="FU42" s="307" t="str">
        <f>IF('2.職務給賃金表'!$X51="","",'2.職務給賃金表'!$X51)</f>
        <v/>
      </c>
      <c r="FV42" s="307" t="str">
        <f t="shared" si="128"/>
        <v/>
      </c>
      <c r="FW42" s="307" t="str">
        <f t="shared" si="129"/>
        <v/>
      </c>
      <c r="FX42" s="308" t="str">
        <f t="shared" si="130"/>
        <v/>
      </c>
      <c r="FY42" s="309" t="str">
        <f t="shared" si="131"/>
        <v/>
      </c>
      <c r="FZ42" s="306">
        <v>36</v>
      </c>
      <c r="GA42" s="307" t="str">
        <f t="shared" si="132"/>
        <v/>
      </c>
      <c r="GB42" s="307" t="str">
        <f t="shared" si="133"/>
        <v/>
      </c>
      <c r="GC42" s="307" t="str">
        <f>IF('2.職務給賃金表'!$Y51="","",'2.職務給賃金表'!$Y51)</f>
        <v/>
      </c>
      <c r="GD42" s="307" t="str">
        <f t="shared" si="134"/>
        <v/>
      </c>
      <c r="GE42" s="307" t="str">
        <f t="shared" si="135"/>
        <v/>
      </c>
      <c r="GF42" s="308" t="str">
        <f t="shared" si="136"/>
        <v/>
      </c>
      <c r="GG42" s="309" t="str">
        <f t="shared" si="137"/>
        <v/>
      </c>
      <c r="GI42" s="306">
        <v>36</v>
      </c>
      <c r="GJ42" s="307" t="str">
        <f t="shared" si="138"/>
        <v/>
      </c>
      <c r="GK42" s="307" t="str">
        <f t="shared" si="139"/>
        <v/>
      </c>
      <c r="GL42" s="307" t="str">
        <f>IF('2.職務給賃金表'!$Z51="","",'2.職務給賃金表'!$Z51)</f>
        <v/>
      </c>
      <c r="GM42" s="307" t="str">
        <f t="shared" si="140"/>
        <v/>
      </c>
      <c r="GN42" s="307" t="str">
        <f t="shared" si="141"/>
        <v/>
      </c>
      <c r="GO42" s="308" t="str">
        <f t="shared" si="142"/>
        <v/>
      </c>
      <c r="GP42" s="309" t="str">
        <f t="shared" si="143"/>
        <v/>
      </c>
      <c r="GQ42" s="306">
        <v>36</v>
      </c>
      <c r="GR42" s="307" t="str">
        <f t="shared" si="144"/>
        <v/>
      </c>
      <c r="GS42" s="307" t="str">
        <f t="shared" si="145"/>
        <v/>
      </c>
      <c r="GT42" s="307" t="str">
        <f>IF('2.職務給賃金表'!$AA51="","",'2.職務給賃金表'!$AA51)</f>
        <v/>
      </c>
      <c r="GU42" s="307" t="str">
        <f t="shared" si="146"/>
        <v/>
      </c>
      <c r="GV42" s="307" t="str">
        <f t="shared" si="147"/>
        <v/>
      </c>
      <c r="GW42" s="308" t="str">
        <f t="shared" si="148"/>
        <v/>
      </c>
      <c r="GX42" s="309" t="str">
        <f t="shared" si="149"/>
        <v/>
      </c>
      <c r="GY42" s="306">
        <v>36</v>
      </c>
      <c r="GZ42" s="307" t="str">
        <f t="shared" si="150"/>
        <v/>
      </c>
      <c r="HA42" s="307" t="str">
        <f t="shared" si="151"/>
        <v/>
      </c>
      <c r="HB42" s="307" t="str">
        <f>IF('2.職務給賃金表'!$AB51="","",'2.職務給賃金表'!$AB51)</f>
        <v/>
      </c>
      <c r="HC42" s="307" t="str">
        <f t="shared" si="152"/>
        <v/>
      </c>
      <c r="HD42" s="307" t="str">
        <f t="shared" si="153"/>
        <v/>
      </c>
      <c r="HE42" s="308" t="str">
        <f t="shared" si="154"/>
        <v/>
      </c>
      <c r="HF42" s="309" t="str">
        <f t="shared" si="155"/>
        <v/>
      </c>
      <c r="HG42" s="306">
        <v>36</v>
      </c>
      <c r="HH42" s="307" t="str">
        <f t="shared" si="156"/>
        <v/>
      </c>
      <c r="HI42" s="307" t="str">
        <f t="shared" si="157"/>
        <v/>
      </c>
      <c r="HJ42" s="307" t="str">
        <f>IF('2.職務給賃金表'!$AC51="","",'2.職務給賃金表'!$AC51)</f>
        <v/>
      </c>
      <c r="HK42" s="307" t="str">
        <f t="shared" si="158"/>
        <v/>
      </c>
      <c r="HL42" s="307" t="str">
        <f t="shared" si="159"/>
        <v/>
      </c>
      <c r="HM42" s="308" t="str">
        <f t="shared" si="160"/>
        <v/>
      </c>
      <c r="HN42" s="309" t="str">
        <f t="shared" si="161"/>
        <v/>
      </c>
      <c r="HO42" s="306">
        <v>36</v>
      </c>
      <c r="HP42" s="307" t="str">
        <f t="shared" si="162"/>
        <v/>
      </c>
      <c r="HQ42" s="307" t="str">
        <f t="shared" si="163"/>
        <v/>
      </c>
      <c r="HR42" s="307" t="str">
        <f>IF('2.職務給賃金表'!$AD51="","",'2.職務給賃金表'!$AD51)</f>
        <v/>
      </c>
      <c r="HS42" s="307" t="str">
        <f t="shared" si="164"/>
        <v/>
      </c>
      <c r="HT42" s="307" t="str">
        <f t="shared" si="165"/>
        <v/>
      </c>
      <c r="HU42" s="308" t="str">
        <f t="shared" si="166"/>
        <v/>
      </c>
      <c r="HV42" s="309" t="str">
        <f t="shared" si="167"/>
        <v/>
      </c>
    </row>
    <row r="43" spans="2:230" x14ac:dyDescent="0.2">
      <c r="B43" s="306">
        <v>37</v>
      </c>
      <c r="C43" s="307" t="str">
        <f t="shared" si="0"/>
        <v/>
      </c>
      <c r="D43" s="307" t="str">
        <f t="shared" si="1"/>
        <v/>
      </c>
      <c r="E43" s="307" t="str">
        <f>IF('2.職務給賃金表'!$C52="","",'2.職務給賃金表'!$C52)</f>
        <v/>
      </c>
      <c r="F43" s="307" t="str">
        <f t="shared" si="2"/>
        <v/>
      </c>
      <c r="G43" s="307" t="str">
        <f t="shared" si="3"/>
        <v/>
      </c>
      <c r="H43" s="308" t="str">
        <f t="shared" si="4"/>
        <v/>
      </c>
      <c r="I43" s="309" t="str">
        <f t="shared" si="5"/>
        <v/>
      </c>
      <c r="J43" s="306">
        <v>37</v>
      </c>
      <c r="K43" s="307" t="str">
        <f t="shared" si="6"/>
        <v/>
      </c>
      <c r="L43" s="307" t="str">
        <f t="shared" si="7"/>
        <v/>
      </c>
      <c r="M43" s="307" t="str">
        <f>IF('2.職務給賃金表'!$D52="","",'2.職務給賃金表'!$D52)</f>
        <v/>
      </c>
      <c r="N43" s="307" t="str">
        <f t="shared" si="8"/>
        <v/>
      </c>
      <c r="O43" s="307" t="str">
        <f t="shared" si="9"/>
        <v/>
      </c>
      <c r="P43" s="308" t="str">
        <f t="shared" si="10"/>
        <v/>
      </c>
      <c r="Q43" s="309" t="str">
        <f t="shared" si="11"/>
        <v/>
      </c>
      <c r="R43" s="306">
        <v>37</v>
      </c>
      <c r="S43" s="307" t="str">
        <f t="shared" si="12"/>
        <v/>
      </c>
      <c r="T43" s="307" t="str">
        <f t="shared" si="13"/>
        <v/>
      </c>
      <c r="U43" s="307" t="str">
        <f>IF('2.職務給賃金表'!$E52="","",'2.職務給賃金表'!$E52)</f>
        <v/>
      </c>
      <c r="V43" s="307" t="str">
        <f t="shared" si="14"/>
        <v/>
      </c>
      <c r="W43" s="307" t="str">
        <f t="shared" si="15"/>
        <v/>
      </c>
      <c r="X43" s="308" t="str">
        <f t="shared" si="16"/>
        <v/>
      </c>
      <c r="Y43" s="309" t="str">
        <f t="shared" si="17"/>
        <v/>
      </c>
      <c r="Z43" s="306">
        <v>37</v>
      </c>
      <c r="AA43" s="307" t="str">
        <f t="shared" si="18"/>
        <v/>
      </c>
      <c r="AB43" s="307" t="str">
        <f t="shared" si="19"/>
        <v/>
      </c>
      <c r="AC43" s="307" t="str">
        <f>IF('2.職務給賃金表'!$F52="","",'2.職務給賃金表'!$F52)</f>
        <v/>
      </c>
      <c r="AD43" s="307" t="str">
        <f t="shared" si="20"/>
        <v/>
      </c>
      <c r="AE43" s="307" t="str">
        <f t="shared" si="21"/>
        <v/>
      </c>
      <c r="AF43" s="308" t="str">
        <f t="shared" si="22"/>
        <v/>
      </c>
      <c r="AG43" s="309" t="str">
        <f t="shared" si="23"/>
        <v/>
      </c>
      <c r="AI43" s="306">
        <v>37</v>
      </c>
      <c r="AJ43" s="307" t="str">
        <f t="shared" si="24"/>
        <v/>
      </c>
      <c r="AK43" s="307" t="str">
        <f t="shared" si="25"/>
        <v/>
      </c>
      <c r="AL43" s="307" t="str">
        <f>IF('2.職務給賃金表'!$G52="","",'2.職務給賃金表'!$G52)</f>
        <v/>
      </c>
      <c r="AM43" s="307" t="str">
        <f t="shared" si="26"/>
        <v/>
      </c>
      <c r="AN43" s="307" t="str">
        <f t="shared" si="27"/>
        <v/>
      </c>
      <c r="AO43" s="308" t="str">
        <f t="shared" si="28"/>
        <v/>
      </c>
      <c r="AP43" s="309" t="str">
        <f t="shared" si="29"/>
        <v/>
      </c>
      <c r="AQ43" s="306">
        <v>37</v>
      </c>
      <c r="AR43" s="307" t="str">
        <f t="shared" si="30"/>
        <v/>
      </c>
      <c r="AS43" s="307" t="str">
        <f t="shared" si="31"/>
        <v/>
      </c>
      <c r="AT43" s="307" t="str">
        <f>IF('2.職務給賃金表'!$H52="","",'2.職務給賃金表'!$H52)</f>
        <v/>
      </c>
      <c r="AU43" s="307" t="str">
        <f t="shared" si="32"/>
        <v/>
      </c>
      <c r="AV43" s="307" t="str">
        <f t="shared" si="33"/>
        <v/>
      </c>
      <c r="AW43" s="308" t="str">
        <f t="shared" si="34"/>
        <v/>
      </c>
      <c r="AX43" s="309" t="str">
        <f t="shared" si="35"/>
        <v/>
      </c>
      <c r="AY43" s="306">
        <v>37</v>
      </c>
      <c r="AZ43" s="307" t="str">
        <f t="shared" si="36"/>
        <v/>
      </c>
      <c r="BA43" s="307" t="str">
        <f t="shared" si="37"/>
        <v/>
      </c>
      <c r="BB43" s="307" t="str">
        <f>IF('2.職務給賃金表'!$I52="","",'2.職務給賃金表'!$I52)</f>
        <v/>
      </c>
      <c r="BC43" s="307" t="str">
        <f t="shared" si="38"/>
        <v/>
      </c>
      <c r="BD43" s="307" t="str">
        <f t="shared" si="39"/>
        <v/>
      </c>
      <c r="BE43" s="308" t="str">
        <f t="shared" si="40"/>
        <v/>
      </c>
      <c r="BF43" s="309" t="str">
        <f t="shared" si="41"/>
        <v/>
      </c>
      <c r="BG43" s="306">
        <v>37</v>
      </c>
      <c r="BH43" s="307" t="str">
        <f t="shared" si="42"/>
        <v/>
      </c>
      <c r="BI43" s="307" t="str">
        <f t="shared" si="43"/>
        <v/>
      </c>
      <c r="BJ43" s="307" t="str">
        <f>IF('2.職務給賃金表'!$J52="","",'2.職務給賃金表'!$J52)</f>
        <v/>
      </c>
      <c r="BK43" s="307" t="str">
        <f t="shared" si="44"/>
        <v/>
      </c>
      <c r="BL43" s="307" t="str">
        <f t="shared" si="45"/>
        <v/>
      </c>
      <c r="BM43" s="308" t="str">
        <f t="shared" si="46"/>
        <v/>
      </c>
      <c r="BN43" s="309" t="str">
        <f t="shared" si="47"/>
        <v/>
      </c>
      <c r="BP43" s="306">
        <v>37</v>
      </c>
      <c r="BQ43" s="307" t="str">
        <f t="shared" si="48"/>
        <v/>
      </c>
      <c r="BR43" s="307" t="str">
        <f t="shared" si="49"/>
        <v/>
      </c>
      <c r="BS43" s="307" t="str">
        <f>IF('2.職務給賃金表'!$K52="","",'2.職務給賃金表'!$K52)</f>
        <v/>
      </c>
      <c r="BT43" s="307" t="str">
        <f t="shared" si="50"/>
        <v/>
      </c>
      <c r="BU43" s="307" t="str">
        <f t="shared" si="51"/>
        <v/>
      </c>
      <c r="BV43" s="308" t="str">
        <f t="shared" si="52"/>
        <v/>
      </c>
      <c r="BW43" s="309" t="str">
        <f t="shared" si="53"/>
        <v/>
      </c>
      <c r="BX43" s="306">
        <v>37</v>
      </c>
      <c r="BY43" s="307" t="str">
        <f t="shared" si="54"/>
        <v/>
      </c>
      <c r="BZ43" s="307" t="str">
        <f t="shared" si="55"/>
        <v/>
      </c>
      <c r="CA43" s="307" t="str">
        <f>IF('2.職務給賃金表'!$L52="","",'2.職務給賃金表'!$L52)</f>
        <v/>
      </c>
      <c r="CB43" s="307" t="str">
        <f t="shared" si="56"/>
        <v/>
      </c>
      <c r="CC43" s="307" t="str">
        <f t="shared" si="57"/>
        <v/>
      </c>
      <c r="CD43" s="308" t="str">
        <f t="shared" si="58"/>
        <v/>
      </c>
      <c r="CE43" s="309" t="str">
        <f t="shared" si="59"/>
        <v/>
      </c>
      <c r="CF43" s="306">
        <v>37</v>
      </c>
      <c r="CG43" s="307" t="str">
        <f t="shared" si="60"/>
        <v/>
      </c>
      <c r="CH43" s="307" t="str">
        <f t="shared" si="61"/>
        <v/>
      </c>
      <c r="CI43" s="307" t="str">
        <f>IF('2.職務給賃金表'!$M52="","",'2.職務給賃金表'!$M52)</f>
        <v/>
      </c>
      <c r="CJ43" s="307" t="str">
        <f t="shared" si="62"/>
        <v/>
      </c>
      <c r="CK43" s="307" t="str">
        <f t="shared" si="63"/>
        <v/>
      </c>
      <c r="CL43" s="308" t="str">
        <f t="shared" si="64"/>
        <v/>
      </c>
      <c r="CM43" s="309" t="str">
        <f t="shared" si="65"/>
        <v/>
      </c>
      <c r="CN43" s="306">
        <v>37</v>
      </c>
      <c r="CO43" s="307" t="str">
        <f t="shared" si="66"/>
        <v/>
      </c>
      <c r="CP43" s="307" t="str">
        <f t="shared" si="67"/>
        <v/>
      </c>
      <c r="CQ43" s="307" t="str">
        <f>IF('2.職務給賃金表'!$N52="","",'2.職務給賃金表'!$N52)</f>
        <v/>
      </c>
      <c r="CR43" s="307" t="str">
        <f t="shared" si="68"/>
        <v/>
      </c>
      <c r="CS43" s="307" t="str">
        <f t="shared" si="69"/>
        <v/>
      </c>
      <c r="CT43" s="308" t="str">
        <f t="shared" si="70"/>
        <v/>
      </c>
      <c r="CU43" s="309" t="str">
        <f t="shared" si="71"/>
        <v/>
      </c>
      <c r="CV43" s="306">
        <v>37</v>
      </c>
      <c r="CW43" s="307" t="str">
        <f t="shared" si="72"/>
        <v/>
      </c>
      <c r="CX43" s="307" t="str">
        <f t="shared" si="73"/>
        <v/>
      </c>
      <c r="CY43" s="307" t="str">
        <f>IF('2.職務給賃金表'!$O52="","",'2.職務給賃金表'!$O52)</f>
        <v/>
      </c>
      <c r="CZ43" s="307" t="str">
        <f t="shared" si="74"/>
        <v/>
      </c>
      <c r="DA43" s="307" t="str">
        <f t="shared" si="75"/>
        <v/>
      </c>
      <c r="DB43" s="308" t="str">
        <f t="shared" si="76"/>
        <v/>
      </c>
      <c r="DC43" s="309" t="str">
        <f t="shared" si="77"/>
        <v/>
      </c>
      <c r="DE43" s="306">
        <v>37</v>
      </c>
      <c r="DF43" s="307" t="str">
        <f t="shared" si="78"/>
        <v/>
      </c>
      <c r="DG43" s="307" t="str">
        <f t="shared" si="79"/>
        <v/>
      </c>
      <c r="DH43" s="307" t="str">
        <f>IF('2.職務給賃金表'!$P52="","",'2.職務給賃金表'!$P52)</f>
        <v/>
      </c>
      <c r="DI43" s="307" t="str">
        <f t="shared" si="80"/>
        <v/>
      </c>
      <c r="DJ43" s="307" t="str">
        <f t="shared" si="81"/>
        <v/>
      </c>
      <c r="DK43" s="308" t="str">
        <f t="shared" si="82"/>
        <v/>
      </c>
      <c r="DL43" s="309" t="str">
        <f t="shared" si="83"/>
        <v/>
      </c>
      <c r="DM43" s="306">
        <v>37</v>
      </c>
      <c r="DN43" s="307" t="str">
        <f t="shared" si="84"/>
        <v/>
      </c>
      <c r="DO43" s="307" t="str">
        <f t="shared" si="85"/>
        <v/>
      </c>
      <c r="DP43" s="307" t="str">
        <f>IF('2.職務給賃金表'!$Q52="","",'2.職務給賃金表'!$Q52)</f>
        <v/>
      </c>
      <c r="DQ43" s="307" t="str">
        <f t="shared" si="86"/>
        <v/>
      </c>
      <c r="DR43" s="307" t="str">
        <f t="shared" si="87"/>
        <v/>
      </c>
      <c r="DS43" s="308" t="str">
        <f t="shared" si="88"/>
        <v/>
      </c>
      <c r="DT43" s="309" t="str">
        <f t="shared" si="89"/>
        <v/>
      </c>
      <c r="DU43" s="306">
        <v>37</v>
      </c>
      <c r="DV43" s="307" t="str">
        <f t="shared" si="90"/>
        <v/>
      </c>
      <c r="DW43" s="307" t="str">
        <f t="shared" si="91"/>
        <v/>
      </c>
      <c r="DX43" s="307" t="str">
        <f>IF('2.職務給賃金表'!$R52="","",'2.職務給賃金表'!$R52)</f>
        <v/>
      </c>
      <c r="DY43" s="307" t="str">
        <f t="shared" si="92"/>
        <v/>
      </c>
      <c r="DZ43" s="307" t="str">
        <f t="shared" si="93"/>
        <v/>
      </c>
      <c r="EA43" s="308" t="str">
        <f t="shared" si="94"/>
        <v/>
      </c>
      <c r="EB43" s="309" t="str">
        <f t="shared" si="95"/>
        <v/>
      </c>
      <c r="EC43" s="306">
        <v>37</v>
      </c>
      <c r="ED43" s="307" t="str">
        <f t="shared" si="96"/>
        <v/>
      </c>
      <c r="EE43" s="307" t="str">
        <f t="shared" si="97"/>
        <v/>
      </c>
      <c r="EF43" s="307" t="str">
        <f>IF('2.職務給賃金表'!$S52="","",'2.職務給賃金表'!$S52)</f>
        <v/>
      </c>
      <c r="EG43" s="307" t="str">
        <f t="shared" si="98"/>
        <v/>
      </c>
      <c r="EH43" s="307" t="str">
        <f t="shared" si="99"/>
        <v/>
      </c>
      <c r="EI43" s="308" t="str">
        <f t="shared" si="100"/>
        <v/>
      </c>
      <c r="EJ43" s="309" t="str">
        <f t="shared" si="101"/>
        <v/>
      </c>
      <c r="EK43" s="306">
        <v>37</v>
      </c>
      <c r="EL43" s="307" t="str">
        <f t="shared" si="102"/>
        <v/>
      </c>
      <c r="EM43" s="307" t="str">
        <f t="shared" si="103"/>
        <v/>
      </c>
      <c r="EN43" s="307" t="str">
        <f>IF('2.職務給賃金表'!$T52="","",'2.職務給賃金表'!$T52)</f>
        <v/>
      </c>
      <c r="EO43" s="307" t="str">
        <f t="shared" si="104"/>
        <v/>
      </c>
      <c r="EP43" s="307" t="str">
        <f t="shared" si="105"/>
        <v/>
      </c>
      <c r="EQ43" s="308" t="str">
        <f t="shared" si="106"/>
        <v/>
      </c>
      <c r="ER43" s="309" t="str">
        <f t="shared" si="107"/>
        <v/>
      </c>
      <c r="ET43" s="306">
        <v>37</v>
      </c>
      <c r="EU43" s="307" t="str">
        <f t="shared" si="108"/>
        <v/>
      </c>
      <c r="EV43" s="307" t="str">
        <f t="shared" si="109"/>
        <v/>
      </c>
      <c r="EW43" s="307" t="str">
        <f>IF('2.職務給賃金表'!$U52="","",'2.職務給賃金表'!$U52)</f>
        <v/>
      </c>
      <c r="EX43" s="307" t="str">
        <f t="shared" si="110"/>
        <v/>
      </c>
      <c r="EY43" s="307" t="str">
        <f t="shared" si="111"/>
        <v/>
      </c>
      <c r="EZ43" s="308" t="str">
        <f t="shared" si="112"/>
        <v/>
      </c>
      <c r="FA43" s="309" t="str">
        <f t="shared" si="113"/>
        <v/>
      </c>
      <c r="FB43" s="306">
        <v>37</v>
      </c>
      <c r="FC43" s="307" t="str">
        <f t="shared" si="114"/>
        <v/>
      </c>
      <c r="FD43" s="307" t="str">
        <f t="shared" si="115"/>
        <v/>
      </c>
      <c r="FE43" s="307" t="str">
        <f>IF('2.職務給賃金表'!$V52="","",'2.職務給賃金表'!$V52)</f>
        <v/>
      </c>
      <c r="FF43" s="307" t="str">
        <f t="shared" si="116"/>
        <v/>
      </c>
      <c r="FG43" s="307" t="str">
        <f t="shared" si="117"/>
        <v/>
      </c>
      <c r="FH43" s="308" t="str">
        <f t="shared" si="118"/>
        <v/>
      </c>
      <c r="FI43" s="309" t="str">
        <f t="shared" si="119"/>
        <v/>
      </c>
      <c r="FJ43" s="306">
        <v>37</v>
      </c>
      <c r="FK43" s="307" t="str">
        <f t="shared" si="120"/>
        <v/>
      </c>
      <c r="FL43" s="307" t="str">
        <f t="shared" si="121"/>
        <v/>
      </c>
      <c r="FM43" s="307" t="str">
        <f>IF('2.職務給賃金表'!$W52="","",'2.職務給賃金表'!$W52)</f>
        <v/>
      </c>
      <c r="FN43" s="307" t="str">
        <f t="shared" si="122"/>
        <v/>
      </c>
      <c r="FO43" s="307" t="str">
        <f t="shared" si="123"/>
        <v/>
      </c>
      <c r="FP43" s="308" t="str">
        <f t="shared" si="124"/>
        <v/>
      </c>
      <c r="FQ43" s="309" t="str">
        <f t="shared" si="125"/>
        <v/>
      </c>
      <c r="FR43" s="306">
        <v>37</v>
      </c>
      <c r="FS43" s="307" t="str">
        <f t="shared" si="126"/>
        <v/>
      </c>
      <c r="FT43" s="307" t="str">
        <f t="shared" si="127"/>
        <v/>
      </c>
      <c r="FU43" s="307" t="str">
        <f>IF('2.職務給賃金表'!$X52="","",'2.職務給賃金表'!$X52)</f>
        <v/>
      </c>
      <c r="FV43" s="307" t="str">
        <f t="shared" si="128"/>
        <v/>
      </c>
      <c r="FW43" s="307" t="str">
        <f t="shared" si="129"/>
        <v/>
      </c>
      <c r="FX43" s="308" t="str">
        <f t="shared" si="130"/>
        <v/>
      </c>
      <c r="FY43" s="309" t="str">
        <f t="shared" si="131"/>
        <v/>
      </c>
      <c r="FZ43" s="306">
        <v>37</v>
      </c>
      <c r="GA43" s="307" t="str">
        <f t="shared" si="132"/>
        <v/>
      </c>
      <c r="GB43" s="307" t="str">
        <f t="shared" si="133"/>
        <v/>
      </c>
      <c r="GC43" s="307" t="str">
        <f>IF('2.職務給賃金表'!$Y52="","",'2.職務給賃金表'!$Y52)</f>
        <v/>
      </c>
      <c r="GD43" s="307" t="str">
        <f t="shared" si="134"/>
        <v/>
      </c>
      <c r="GE43" s="307" t="str">
        <f t="shared" si="135"/>
        <v/>
      </c>
      <c r="GF43" s="308" t="str">
        <f t="shared" si="136"/>
        <v/>
      </c>
      <c r="GG43" s="309" t="str">
        <f t="shared" si="137"/>
        <v/>
      </c>
      <c r="GI43" s="306">
        <v>37</v>
      </c>
      <c r="GJ43" s="307" t="str">
        <f t="shared" si="138"/>
        <v/>
      </c>
      <c r="GK43" s="307" t="str">
        <f t="shared" si="139"/>
        <v/>
      </c>
      <c r="GL43" s="307" t="str">
        <f>IF('2.職務給賃金表'!$Z52="","",'2.職務給賃金表'!$Z52)</f>
        <v/>
      </c>
      <c r="GM43" s="307" t="str">
        <f t="shared" si="140"/>
        <v/>
      </c>
      <c r="GN43" s="307" t="str">
        <f t="shared" si="141"/>
        <v/>
      </c>
      <c r="GO43" s="308" t="str">
        <f t="shared" si="142"/>
        <v/>
      </c>
      <c r="GP43" s="309" t="str">
        <f t="shared" si="143"/>
        <v/>
      </c>
      <c r="GQ43" s="306">
        <v>37</v>
      </c>
      <c r="GR43" s="307" t="str">
        <f t="shared" si="144"/>
        <v/>
      </c>
      <c r="GS43" s="307" t="str">
        <f t="shared" si="145"/>
        <v/>
      </c>
      <c r="GT43" s="307" t="str">
        <f>IF('2.職務給賃金表'!$AA52="","",'2.職務給賃金表'!$AA52)</f>
        <v/>
      </c>
      <c r="GU43" s="307" t="str">
        <f t="shared" si="146"/>
        <v/>
      </c>
      <c r="GV43" s="307" t="str">
        <f t="shared" si="147"/>
        <v/>
      </c>
      <c r="GW43" s="308" t="str">
        <f t="shared" si="148"/>
        <v/>
      </c>
      <c r="GX43" s="309" t="str">
        <f t="shared" si="149"/>
        <v/>
      </c>
      <c r="GY43" s="306">
        <v>37</v>
      </c>
      <c r="GZ43" s="307" t="str">
        <f t="shared" si="150"/>
        <v/>
      </c>
      <c r="HA43" s="307" t="str">
        <f t="shared" si="151"/>
        <v/>
      </c>
      <c r="HB43" s="307" t="str">
        <f>IF('2.職務給賃金表'!$AB52="","",'2.職務給賃金表'!$AB52)</f>
        <v/>
      </c>
      <c r="HC43" s="307" t="str">
        <f t="shared" si="152"/>
        <v/>
      </c>
      <c r="HD43" s="307" t="str">
        <f t="shared" si="153"/>
        <v/>
      </c>
      <c r="HE43" s="308" t="str">
        <f t="shared" si="154"/>
        <v/>
      </c>
      <c r="HF43" s="309" t="str">
        <f t="shared" si="155"/>
        <v/>
      </c>
      <c r="HG43" s="306">
        <v>37</v>
      </c>
      <c r="HH43" s="307" t="str">
        <f t="shared" si="156"/>
        <v/>
      </c>
      <c r="HI43" s="307" t="str">
        <f t="shared" si="157"/>
        <v/>
      </c>
      <c r="HJ43" s="307" t="str">
        <f>IF('2.職務給賃金表'!$AC52="","",'2.職務給賃金表'!$AC52)</f>
        <v/>
      </c>
      <c r="HK43" s="307" t="str">
        <f t="shared" si="158"/>
        <v/>
      </c>
      <c r="HL43" s="307" t="str">
        <f t="shared" si="159"/>
        <v/>
      </c>
      <c r="HM43" s="308" t="str">
        <f t="shared" si="160"/>
        <v/>
      </c>
      <c r="HN43" s="309" t="str">
        <f t="shared" si="161"/>
        <v/>
      </c>
      <c r="HO43" s="306">
        <v>37</v>
      </c>
      <c r="HP43" s="307" t="str">
        <f t="shared" si="162"/>
        <v/>
      </c>
      <c r="HQ43" s="307" t="str">
        <f t="shared" si="163"/>
        <v/>
      </c>
      <c r="HR43" s="307" t="str">
        <f>IF('2.職務給賃金表'!$AD52="","",'2.職務給賃金表'!$AD52)</f>
        <v/>
      </c>
      <c r="HS43" s="307" t="str">
        <f t="shared" si="164"/>
        <v/>
      </c>
      <c r="HT43" s="307" t="str">
        <f t="shared" si="165"/>
        <v/>
      </c>
      <c r="HU43" s="308" t="str">
        <f t="shared" si="166"/>
        <v/>
      </c>
      <c r="HV43" s="309" t="str">
        <f t="shared" si="167"/>
        <v/>
      </c>
    </row>
    <row r="44" spans="2:230" x14ac:dyDescent="0.2">
      <c r="B44" s="306">
        <v>38</v>
      </c>
      <c r="C44" s="307" t="str">
        <f t="shared" si="0"/>
        <v/>
      </c>
      <c r="D44" s="307" t="str">
        <f t="shared" si="1"/>
        <v/>
      </c>
      <c r="E44" s="307" t="str">
        <f>IF('2.職務給賃金表'!$C53="","",'2.職務給賃金表'!$C53)</f>
        <v/>
      </c>
      <c r="F44" s="307" t="str">
        <f t="shared" si="2"/>
        <v/>
      </c>
      <c r="G44" s="307" t="str">
        <f t="shared" si="3"/>
        <v/>
      </c>
      <c r="H44" s="308" t="str">
        <f t="shared" si="4"/>
        <v/>
      </c>
      <c r="I44" s="309" t="str">
        <f t="shared" si="5"/>
        <v/>
      </c>
      <c r="J44" s="306">
        <v>38</v>
      </c>
      <c r="K44" s="307" t="str">
        <f t="shared" si="6"/>
        <v/>
      </c>
      <c r="L44" s="307" t="str">
        <f t="shared" si="7"/>
        <v/>
      </c>
      <c r="M44" s="307" t="str">
        <f>IF('2.職務給賃金表'!$D53="","",'2.職務給賃金表'!$D53)</f>
        <v/>
      </c>
      <c r="N44" s="307" t="str">
        <f t="shared" si="8"/>
        <v/>
      </c>
      <c r="O44" s="307" t="str">
        <f t="shared" si="9"/>
        <v/>
      </c>
      <c r="P44" s="308" t="str">
        <f t="shared" si="10"/>
        <v/>
      </c>
      <c r="Q44" s="309" t="str">
        <f t="shared" si="11"/>
        <v/>
      </c>
      <c r="R44" s="306">
        <v>38</v>
      </c>
      <c r="S44" s="307" t="str">
        <f t="shared" si="12"/>
        <v/>
      </c>
      <c r="T44" s="307" t="str">
        <f t="shared" si="13"/>
        <v/>
      </c>
      <c r="U44" s="307" t="str">
        <f>IF('2.職務給賃金表'!$E53="","",'2.職務給賃金表'!$E53)</f>
        <v/>
      </c>
      <c r="V44" s="307" t="str">
        <f t="shared" si="14"/>
        <v/>
      </c>
      <c r="W44" s="307" t="str">
        <f t="shared" si="15"/>
        <v/>
      </c>
      <c r="X44" s="308" t="str">
        <f t="shared" si="16"/>
        <v/>
      </c>
      <c r="Y44" s="309" t="str">
        <f t="shared" si="17"/>
        <v/>
      </c>
      <c r="Z44" s="306">
        <v>38</v>
      </c>
      <c r="AA44" s="307" t="str">
        <f t="shared" si="18"/>
        <v/>
      </c>
      <c r="AB44" s="307" t="str">
        <f t="shared" si="19"/>
        <v/>
      </c>
      <c r="AC44" s="307" t="str">
        <f>IF('2.職務給賃金表'!$F53="","",'2.職務給賃金表'!$F53)</f>
        <v/>
      </c>
      <c r="AD44" s="307" t="str">
        <f t="shared" si="20"/>
        <v/>
      </c>
      <c r="AE44" s="307" t="str">
        <f t="shared" si="21"/>
        <v/>
      </c>
      <c r="AF44" s="308" t="str">
        <f t="shared" si="22"/>
        <v/>
      </c>
      <c r="AG44" s="309" t="str">
        <f t="shared" si="23"/>
        <v/>
      </c>
      <c r="AI44" s="306">
        <v>38</v>
      </c>
      <c r="AJ44" s="307" t="str">
        <f t="shared" si="24"/>
        <v/>
      </c>
      <c r="AK44" s="307" t="str">
        <f t="shared" si="25"/>
        <v/>
      </c>
      <c r="AL44" s="307" t="str">
        <f>IF('2.職務給賃金表'!$G53="","",'2.職務給賃金表'!$G53)</f>
        <v/>
      </c>
      <c r="AM44" s="307" t="str">
        <f t="shared" si="26"/>
        <v/>
      </c>
      <c r="AN44" s="307" t="str">
        <f t="shared" si="27"/>
        <v/>
      </c>
      <c r="AO44" s="308" t="str">
        <f t="shared" si="28"/>
        <v/>
      </c>
      <c r="AP44" s="309" t="str">
        <f t="shared" si="29"/>
        <v/>
      </c>
      <c r="AQ44" s="306">
        <v>38</v>
      </c>
      <c r="AR44" s="307" t="str">
        <f t="shared" si="30"/>
        <v/>
      </c>
      <c r="AS44" s="307" t="str">
        <f t="shared" si="31"/>
        <v/>
      </c>
      <c r="AT44" s="307" t="str">
        <f>IF('2.職務給賃金表'!$H53="","",'2.職務給賃金表'!$H53)</f>
        <v/>
      </c>
      <c r="AU44" s="307" t="str">
        <f t="shared" si="32"/>
        <v/>
      </c>
      <c r="AV44" s="307" t="str">
        <f t="shared" si="33"/>
        <v/>
      </c>
      <c r="AW44" s="308" t="str">
        <f t="shared" si="34"/>
        <v/>
      </c>
      <c r="AX44" s="309" t="str">
        <f t="shared" si="35"/>
        <v/>
      </c>
      <c r="AY44" s="306">
        <v>38</v>
      </c>
      <c r="AZ44" s="307" t="str">
        <f t="shared" si="36"/>
        <v/>
      </c>
      <c r="BA44" s="307" t="str">
        <f t="shared" si="37"/>
        <v/>
      </c>
      <c r="BB44" s="307" t="str">
        <f>IF('2.職務給賃金表'!$I53="","",'2.職務給賃金表'!$I53)</f>
        <v/>
      </c>
      <c r="BC44" s="307" t="str">
        <f t="shared" si="38"/>
        <v/>
      </c>
      <c r="BD44" s="307" t="str">
        <f t="shared" si="39"/>
        <v/>
      </c>
      <c r="BE44" s="308" t="str">
        <f t="shared" si="40"/>
        <v/>
      </c>
      <c r="BF44" s="309" t="str">
        <f t="shared" si="41"/>
        <v/>
      </c>
      <c r="BG44" s="306">
        <v>38</v>
      </c>
      <c r="BH44" s="307" t="str">
        <f t="shared" si="42"/>
        <v/>
      </c>
      <c r="BI44" s="307" t="str">
        <f t="shared" si="43"/>
        <v/>
      </c>
      <c r="BJ44" s="307" t="str">
        <f>IF('2.職務給賃金表'!$J53="","",'2.職務給賃金表'!$J53)</f>
        <v/>
      </c>
      <c r="BK44" s="307" t="str">
        <f t="shared" si="44"/>
        <v/>
      </c>
      <c r="BL44" s="307" t="str">
        <f t="shared" si="45"/>
        <v/>
      </c>
      <c r="BM44" s="308" t="str">
        <f t="shared" si="46"/>
        <v/>
      </c>
      <c r="BN44" s="309" t="str">
        <f t="shared" si="47"/>
        <v/>
      </c>
      <c r="BP44" s="306">
        <v>38</v>
      </c>
      <c r="BQ44" s="307" t="str">
        <f t="shared" si="48"/>
        <v/>
      </c>
      <c r="BR44" s="307" t="str">
        <f t="shared" si="49"/>
        <v/>
      </c>
      <c r="BS44" s="307" t="str">
        <f>IF('2.職務給賃金表'!$K53="","",'2.職務給賃金表'!$K53)</f>
        <v/>
      </c>
      <c r="BT44" s="307" t="str">
        <f t="shared" si="50"/>
        <v/>
      </c>
      <c r="BU44" s="307" t="str">
        <f t="shared" si="51"/>
        <v/>
      </c>
      <c r="BV44" s="308" t="str">
        <f t="shared" si="52"/>
        <v/>
      </c>
      <c r="BW44" s="309" t="str">
        <f t="shared" si="53"/>
        <v/>
      </c>
      <c r="BX44" s="306">
        <v>38</v>
      </c>
      <c r="BY44" s="307" t="str">
        <f t="shared" si="54"/>
        <v/>
      </c>
      <c r="BZ44" s="307" t="str">
        <f t="shared" si="55"/>
        <v/>
      </c>
      <c r="CA44" s="307" t="str">
        <f>IF('2.職務給賃金表'!$L53="","",'2.職務給賃金表'!$L53)</f>
        <v/>
      </c>
      <c r="CB44" s="307" t="str">
        <f t="shared" si="56"/>
        <v/>
      </c>
      <c r="CC44" s="307" t="str">
        <f t="shared" si="57"/>
        <v/>
      </c>
      <c r="CD44" s="308" t="str">
        <f t="shared" si="58"/>
        <v/>
      </c>
      <c r="CE44" s="309" t="str">
        <f t="shared" si="59"/>
        <v/>
      </c>
      <c r="CF44" s="306">
        <v>38</v>
      </c>
      <c r="CG44" s="307" t="str">
        <f t="shared" si="60"/>
        <v/>
      </c>
      <c r="CH44" s="307" t="str">
        <f t="shared" si="61"/>
        <v/>
      </c>
      <c r="CI44" s="307" t="str">
        <f>IF('2.職務給賃金表'!$M53="","",'2.職務給賃金表'!$M53)</f>
        <v/>
      </c>
      <c r="CJ44" s="307" t="str">
        <f t="shared" si="62"/>
        <v/>
      </c>
      <c r="CK44" s="307" t="str">
        <f t="shared" si="63"/>
        <v/>
      </c>
      <c r="CL44" s="308" t="str">
        <f t="shared" si="64"/>
        <v/>
      </c>
      <c r="CM44" s="309" t="str">
        <f t="shared" si="65"/>
        <v/>
      </c>
      <c r="CN44" s="306">
        <v>38</v>
      </c>
      <c r="CO44" s="307" t="str">
        <f t="shared" si="66"/>
        <v/>
      </c>
      <c r="CP44" s="307" t="str">
        <f t="shared" si="67"/>
        <v/>
      </c>
      <c r="CQ44" s="307" t="str">
        <f>IF('2.職務給賃金表'!$N53="","",'2.職務給賃金表'!$N53)</f>
        <v/>
      </c>
      <c r="CR44" s="307" t="str">
        <f t="shared" si="68"/>
        <v/>
      </c>
      <c r="CS44" s="307" t="str">
        <f t="shared" si="69"/>
        <v/>
      </c>
      <c r="CT44" s="308" t="str">
        <f t="shared" si="70"/>
        <v/>
      </c>
      <c r="CU44" s="309" t="str">
        <f t="shared" si="71"/>
        <v/>
      </c>
      <c r="CV44" s="306">
        <v>38</v>
      </c>
      <c r="CW44" s="307" t="str">
        <f t="shared" si="72"/>
        <v/>
      </c>
      <c r="CX44" s="307" t="str">
        <f t="shared" si="73"/>
        <v/>
      </c>
      <c r="CY44" s="307" t="str">
        <f>IF('2.職務給賃金表'!$O53="","",'2.職務給賃金表'!$O53)</f>
        <v/>
      </c>
      <c r="CZ44" s="307" t="str">
        <f t="shared" si="74"/>
        <v/>
      </c>
      <c r="DA44" s="307" t="str">
        <f t="shared" si="75"/>
        <v/>
      </c>
      <c r="DB44" s="308" t="str">
        <f t="shared" si="76"/>
        <v/>
      </c>
      <c r="DC44" s="309" t="str">
        <f t="shared" si="77"/>
        <v/>
      </c>
      <c r="DE44" s="306">
        <v>38</v>
      </c>
      <c r="DF44" s="307" t="str">
        <f t="shared" si="78"/>
        <v/>
      </c>
      <c r="DG44" s="307" t="str">
        <f t="shared" si="79"/>
        <v/>
      </c>
      <c r="DH44" s="307" t="str">
        <f>IF('2.職務給賃金表'!$P53="","",'2.職務給賃金表'!$P53)</f>
        <v/>
      </c>
      <c r="DI44" s="307" t="str">
        <f t="shared" si="80"/>
        <v/>
      </c>
      <c r="DJ44" s="307" t="str">
        <f t="shared" si="81"/>
        <v/>
      </c>
      <c r="DK44" s="308" t="str">
        <f t="shared" si="82"/>
        <v/>
      </c>
      <c r="DL44" s="309" t="str">
        <f t="shared" si="83"/>
        <v/>
      </c>
      <c r="DM44" s="306">
        <v>38</v>
      </c>
      <c r="DN44" s="307" t="str">
        <f t="shared" si="84"/>
        <v/>
      </c>
      <c r="DO44" s="307" t="str">
        <f t="shared" si="85"/>
        <v/>
      </c>
      <c r="DP44" s="307" t="str">
        <f>IF('2.職務給賃金表'!$Q53="","",'2.職務給賃金表'!$Q53)</f>
        <v/>
      </c>
      <c r="DQ44" s="307" t="str">
        <f t="shared" si="86"/>
        <v/>
      </c>
      <c r="DR44" s="307" t="str">
        <f t="shared" si="87"/>
        <v/>
      </c>
      <c r="DS44" s="308" t="str">
        <f t="shared" si="88"/>
        <v/>
      </c>
      <c r="DT44" s="309" t="str">
        <f t="shared" si="89"/>
        <v/>
      </c>
      <c r="DU44" s="306">
        <v>38</v>
      </c>
      <c r="DV44" s="307" t="str">
        <f t="shared" si="90"/>
        <v/>
      </c>
      <c r="DW44" s="307" t="str">
        <f t="shared" si="91"/>
        <v/>
      </c>
      <c r="DX44" s="307" t="str">
        <f>IF('2.職務給賃金表'!$R53="","",'2.職務給賃金表'!$R53)</f>
        <v/>
      </c>
      <c r="DY44" s="307" t="str">
        <f t="shared" si="92"/>
        <v/>
      </c>
      <c r="DZ44" s="307" t="str">
        <f t="shared" si="93"/>
        <v/>
      </c>
      <c r="EA44" s="308" t="str">
        <f t="shared" si="94"/>
        <v/>
      </c>
      <c r="EB44" s="309" t="str">
        <f t="shared" si="95"/>
        <v/>
      </c>
      <c r="EC44" s="306">
        <v>38</v>
      </c>
      <c r="ED44" s="307" t="str">
        <f t="shared" si="96"/>
        <v/>
      </c>
      <c r="EE44" s="307" t="str">
        <f t="shared" si="97"/>
        <v/>
      </c>
      <c r="EF44" s="307" t="str">
        <f>IF('2.職務給賃金表'!$S53="","",'2.職務給賃金表'!$S53)</f>
        <v/>
      </c>
      <c r="EG44" s="307" t="str">
        <f t="shared" si="98"/>
        <v/>
      </c>
      <c r="EH44" s="307" t="str">
        <f t="shared" si="99"/>
        <v/>
      </c>
      <c r="EI44" s="308" t="str">
        <f t="shared" si="100"/>
        <v/>
      </c>
      <c r="EJ44" s="309" t="str">
        <f t="shared" si="101"/>
        <v/>
      </c>
      <c r="EK44" s="306">
        <v>38</v>
      </c>
      <c r="EL44" s="307" t="str">
        <f t="shared" si="102"/>
        <v/>
      </c>
      <c r="EM44" s="307" t="str">
        <f t="shared" si="103"/>
        <v/>
      </c>
      <c r="EN44" s="307" t="str">
        <f>IF('2.職務給賃金表'!$T53="","",'2.職務給賃金表'!$T53)</f>
        <v/>
      </c>
      <c r="EO44" s="307" t="str">
        <f t="shared" si="104"/>
        <v/>
      </c>
      <c r="EP44" s="307" t="str">
        <f t="shared" si="105"/>
        <v/>
      </c>
      <c r="EQ44" s="308" t="str">
        <f t="shared" si="106"/>
        <v/>
      </c>
      <c r="ER44" s="309" t="str">
        <f t="shared" si="107"/>
        <v/>
      </c>
      <c r="ET44" s="306">
        <v>38</v>
      </c>
      <c r="EU44" s="307" t="str">
        <f t="shared" si="108"/>
        <v/>
      </c>
      <c r="EV44" s="307" t="str">
        <f t="shared" si="109"/>
        <v/>
      </c>
      <c r="EW44" s="307" t="str">
        <f>IF('2.職務給賃金表'!$U53="","",'2.職務給賃金表'!$U53)</f>
        <v/>
      </c>
      <c r="EX44" s="307" t="str">
        <f t="shared" si="110"/>
        <v/>
      </c>
      <c r="EY44" s="307" t="str">
        <f t="shared" si="111"/>
        <v/>
      </c>
      <c r="EZ44" s="308" t="str">
        <f t="shared" si="112"/>
        <v/>
      </c>
      <c r="FA44" s="309" t="str">
        <f t="shared" si="113"/>
        <v/>
      </c>
      <c r="FB44" s="306">
        <v>38</v>
      </c>
      <c r="FC44" s="307" t="str">
        <f t="shared" si="114"/>
        <v/>
      </c>
      <c r="FD44" s="307" t="str">
        <f t="shared" si="115"/>
        <v/>
      </c>
      <c r="FE44" s="307" t="str">
        <f>IF('2.職務給賃金表'!$V53="","",'2.職務給賃金表'!$V53)</f>
        <v/>
      </c>
      <c r="FF44" s="307" t="str">
        <f t="shared" si="116"/>
        <v/>
      </c>
      <c r="FG44" s="307" t="str">
        <f t="shared" si="117"/>
        <v/>
      </c>
      <c r="FH44" s="308" t="str">
        <f t="shared" si="118"/>
        <v/>
      </c>
      <c r="FI44" s="309" t="str">
        <f t="shared" si="119"/>
        <v/>
      </c>
      <c r="FJ44" s="306">
        <v>38</v>
      </c>
      <c r="FK44" s="307" t="str">
        <f t="shared" si="120"/>
        <v/>
      </c>
      <c r="FL44" s="307" t="str">
        <f t="shared" si="121"/>
        <v/>
      </c>
      <c r="FM44" s="307" t="str">
        <f>IF('2.職務給賃金表'!$W53="","",'2.職務給賃金表'!$W53)</f>
        <v/>
      </c>
      <c r="FN44" s="307" t="str">
        <f t="shared" si="122"/>
        <v/>
      </c>
      <c r="FO44" s="307" t="str">
        <f t="shared" si="123"/>
        <v/>
      </c>
      <c r="FP44" s="308" t="str">
        <f t="shared" si="124"/>
        <v/>
      </c>
      <c r="FQ44" s="309" t="str">
        <f t="shared" si="125"/>
        <v/>
      </c>
      <c r="FR44" s="306">
        <v>38</v>
      </c>
      <c r="FS44" s="307" t="str">
        <f t="shared" si="126"/>
        <v/>
      </c>
      <c r="FT44" s="307" t="str">
        <f t="shared" si="127"/>
        <v/>
      </c>
      <c r="FU44" s="307" t="str">
        <f>IF('2.職務給賃金表'!$X53="","",'2.職務給賃金表'!$X53)</f>
        <v/>
      </c>
      <c r="FV44" s="307" t="str">
        <f t="shared" si="128"/>
        <v/>
      </c>
      <c r="FW44" s="307" t="str">
        <f t="shared" si="129"/>
        <v/>
      </c>
      <c r="FX44" s="308" t="str">
        <f t="shared" si="130"/>
        <v/>
      </c>
      <c r="FY44" s="309" t="str">
        <f t="shared" si="131"/>
        <v/>
      </c>
      <c r="FZ44" s="306">
        <v>38</v>
      </c>
      <c r="GA44" s="307" t="str">
        <f t="shared" si="132"/>
        <v/>
      </c>
      <c r="GB44" s="307" t="str">
        <f t="shared" si="133"/>
        <v/>
      </c>
      <c r="GC44" s="307" t="str">
        <f>IF('2.職務給賃金表'!$Y53="","",'2.職務給賃金表'!$Y53)</f>
        <v/>
      </c>
      <c r="GD44" s="307" t="str">
        <f t="shared" si="134"/>
        <v/>
      </c>
      <c r="GE44" s="307" t="str">
        <f t="shared" si="135"/>
        <v/>
      </c>
      <c r="GF44" s="308" t="str">
        <f t="shared" si="136"/>
        <v/>
      </c>
      <c r="GG44" s="309" t="str">
        <f t="shared" si="137"/>
        <v/>
      </c>
      <c r="GI44" s="306">
        <v>38</v>
      </c>
      <c r="GJ44" s="307" t="str">
        <f t="shared" si="138"/>
        <v/>
      </c>
      <c r="GK44" s="307" t="str">
        <f t="shared" si="139"/>
        <v/>
      </c>
      <c r="GL44" s="307" t="str">
        <f>IF('2.職務給賃金表'!$Z53="","",'2.職務給賃金表'!$Z53)</f>
        <v/>
      </c>
      <c r="GM44" s="307" t="str">
        <f t="shared" si="140"/>
        <v/>
      </c>
      <c r="GN44" s="307" t="str">
        <f t="shared" si="141"/>
        <v/>
      </c>
      <c r="GO44" s="308" t="str">
        <f t="shared" si="142"/>
        <v/>
      </c>
      <c r="GP44" s="309" t="str">
        <f t="shared" si="143"/>
        <v/>
      </c>
      <c r="GQ44" s="306">
        <v>38</v>
      </c>
      <c r="GR44" s="307" t="str">
        <f t="shared" si="144"/>
        <v/>
      </c>
      <c r="GS44" s="307" t="str">
        <f t="shared" si="145"/>
        <v/>
      </c>
      <c r="GT44" s="307" t="str">
        <f>IF('2.職務給賃金表'!$AA53="","",'2.職務給賃金表'!$AA53)</f>
        <v/>
      </c>
      <c r="GU44" s="307" t="str">
        <f t="shared" si="146"/>
        <v/>
      </c>
      <c r="GV44" s="307" t="str">
        <f t="shared" si="147"/>
        <v/>
      </c>
      <c r="GW44" s="308" t="str">
        <f t="shared" si="148"/>
        <v/>
      </c>
      <c r="GX44" s="309" t="str">
        <f t="shared" si="149"/>
        <v/>
      </c>
      <c r="GY44" s="306">
        <v>38</v>
      </c>
      <c r="GZ44" s="307" t="str">
        <f t="shared" si="150"/>
        <v/>
      </c>
      <c r="HA44" s="307" t="str">
        <f t="shared" si="151"/>
        <v/>
      </c>
      <c r="HB44" s="307" t="str">
        <f>IF('2.職務給賃金表'!$AB53="","",'2.職務給賃金表'!$AB53)</f>
        <v/>
      </c>
      <c r="HC44" s="307" t="str">
        <f t="shared" si="152"/>
        <v/>
      </c>
      <c r="HD44" s="307" t="str">
        <f t="shared" si="153"/>
        <v/>
      </c>
      <c r="HE44" s="308" t="str">
        <f t="shared" si="154"/>
        <v/>
      </c>
      <c r="HF44" s="309" t="str">
        <f t="shared" si="155"/>
        <v/>
      </c>
      <c r="HG44" s="306">
        <v>38</v>
      </c>
      <c r="HH44" s="307" t="str">
        <f t="shared" si="156"/>
        <v/>
      </c>
      <c r="HI44" s="307" t="str">
        <f t="shared" si="157"/>
        <v/>
      </c>
      <c r="HJ44" s="307" t="str">
        <f>IF('2.職務給賃金表'!$AC53="","",'2.職務給賃金表'!$AC53)</f>
        <v/>
      </c>
      <c r="HK44" s="307" t="str">
        <f t="shared" si="158"/>
        <v/>
      </c>
      <c r="HL44" s="307" t="str">
        <f t="shared" si="159"/>
        <v/>
      </c>
      <c r="HM44" s="308" t="str">
        <f t="shared" si="160"/>
        <v/>
      </c>
      <c r="HN44" s="309" t="str">
        <f t="shared" si="161"/>
        <v/>
      </c>
      <c r="HO44" s="306">
        <v>38</v>
      </c>
      <c r="HP44" s="307" t="str">
        <f t="shared" si="162"/>
        <v/>
      </c>
      <c r="HQ44" s="307" t="str">
        <f t="shared" si="163"/>
        <v/>
      </c>
      <c r="HR44" s="307" t="str">
        <f>IF('2.職務給賃金表'!$AD53="","",'2.職務給賃金表'!$AD53)</f>
        <v/>
      </c>
      <c r="HS44" s="307" t="str">
        <f t="shared" si="164"/>
        <v/>
      </c>
      <c r="HT44" s="307" t="str">
        <f t="shared" si="165"/>
        <v/>
      </c>
      <c r="HU44" s="308" t="str">
        <f t="shared" si="166"/>
        <v/>
      </c>
      <c r="HV44" s="309" t="str">
        <f t="shared" si="167"/>
        <v/>
      </c>
    </row>
    <row r="45" spans="2:230" x14ac:dyDescent="0.2">
      <c r="B45" s="306">
        <v>39</v>
      </c>
      <c r="C45" s="307" t="str">
        <f t="shared" si="0"/>
        <v/>
      </c>
      <c r="D45" s="307" t="str">
        <f t="shared" si="1"/>
        <v/>
      </c>
      <c r="E45" s="307" t="str">
        <f>IF('2.職務給賃金表'!$C54="","",'2.職務給賃金表'!$C54)</f>
        <v/>
      </c>
      <c r="F45" s="307" t="str">
        <f t="shared" si="2"/>
        <v/>
      </c>
      <c r="G45" s="307" t="str">
        <f t="shared" si="3"/>
        <v/>
      </c>
      <c r="H45" s="308" t="str">
        <f t="shared" si="4"/>
        <v/>
      </c>
      <c r="I45" s="309" t="str">
        <f t="shared" si="5"/>
        <v/>
      </c>
      <c r="J45" s="306">
        <v>39</v>
      </c>
      <c r="K45" s="307" t="str">
        <f t="shared" si="6"/>
        <v/>
      </c>
      <c r="L45" s="307" t="str">
        <f t="shared" si="7"/>
        <v/>
      </c>
      <c r="M45" s="307" t="str">
        <f>IF('2.職務給賃金表'!$D54="","",'2.職務給賃金表'!$D54)</f>
        <v/>
      </c>
      <c r="N45" s="307" t="str">
        <f t="shared" si="8"/>
        <v/>
      </c>
      <c r="O45" s="307" t="str">
        <f t="shared" si="9"/>
        <v/>
      </c>
      <c r="P45" s="308" t="str">
        <f t="shared" si="10"/>
        <v/>
      </c>
      <c r="Q45" s="309" t="str">
        <f t="shared" si="11"/>
        <v/>
      </c>
      <c r="R45" s="306">
        <v>39</v>
      </c>
      <c r="S45" s="307" t="str">
        <f t="shared" si="12"/>
        <v/>
      </c>
      <c r="T45" s="307" t="str">
        <f t="shared" si="13"/>
        <v/>
      </c>
      <c r="U45" s="307" t="str">
        <f>IF('2.職務給賃金表'!$E54="","",'2.職務給賃金表'!$E54)</f>
        <v/>
      </c>
      <c r="V45" s="307" t="str">
        <f t="shared" si="14"/>
        <v/>
      </c>
      <c r="W45" s="307" t="str">
        <f t="shared" si="15"/>
        <v/>
      </c>
      <c r="X45" s="308" t="str">
        <f t="shared" si="16"/>
        <v/>
      </c>
      <c r="Y45" s="309" t="str">
        <f t="shared" si="17"/>
        <v/>
      </c>
      <c r="Z45" s="306">
        <v>39</v>
      </c>
      <c r="AA45" s="307" t="str">
        <f t="shared" si="18"/>
        <v/>
      </c>
      <c r="AB45" s="307" t="str">
        <f t="shared" si="19"/>
        <v/>
      </c>
      <c r="AC45" s="307" t="str">
        <f>IF('2.職務給賃金表'!$F54="","",'2.職務給賃金表'!$F54)</f>
        <v/>
      </c>
      <c r="AD45" s="307" t="str">
        <f t="shared" si="20"/>
        <v/>
      </c>
      <c r="AE45" s="307" t="str">
        <f t="shared" si="21"/>
        <v/>
      </c>
      <c r="AF45" s="308" t="str">
        <f t="shared" si="22"/>
        <v/>
      </c>
      <c r="AG45" s="309" t="str">
        <f t="shared" si="23"/>
        <v/>
      </c>
      <c r="AI45" s="306">
        <v>39</v>
      </c>
      <c r="AJ45" s="307" t="str">
        <f t="shared" si="24"/>
        <v/>
      </c>
      <c r="AK45" s="307" t="str">
        <f t="shared" si="25"/>
        <v/>
      </c>
      <c r="AL45" s="307" t="str">
        <f>IF('2.職務給賃金表'!$G54="","",'2.職務給賃金表'!$G54)</f>
        <v/>
      </c>
      <c r="AM45" s="307" t="str">
        <f t="shared" si="26"/>
        <v/>
      </c>
      <c r="AN45" s="307" t="str">
        <f t="shared" si="27"/>
        <v/>
      </c>
      <c r="AO45" s="308" t="str">
        <f t="shared" si="28"/>
        <v/>
      </c>
      <c r="AP45" s="309" t="str">
        <f t="shared" si="29"/>
        <v/>
      </c>
      <c r="AQ45" s="306">
        <v>39</v>
      </c>
      <c r="AR45" s="307" t="str">
        <f t="shared" si="30"/>
        <v/>
      </c>
      <c r="AS45" s="307" t="str">
        <f t="shared" si="31"/>
        <v/>
      </c>
      <c r="AT45" s="307" t="str">
        <f>IF('2.職務給賃金表'!$H54="","",'2.職務給賃金表'!$H54)</f>
        <v/>
      </c>
      <c r="AU45" s="307" t="str">
        <f t="shared" si="32"/>
        <v/>
      </c>
      <c r="AV45" s="307" t="str">
        <f t="shared" si="33"/>
        <v/>
      </c>
      <c r="AW45" s="308" t="str">
        <f t="shared" si="34"/>
        <v/>
      </c>
      <c r="AX45" s="309" t="str">
        <f t="shared" si="35"/>
        <v/>
      </c>
      <c r="AY45" s="306">
        <v>39</v>
      </c>
      <c r="AZ45" s="307" t="str">
        <f t="shared" si="36"/>
        <v/>
      </c>
      <c r="BA45" s="307" t="str">
        <f t="shared" si="37"/>
        <v/>
      </c>
      <c r="BB45" s="307" t="str">
        <f>IF('2.職務給賃金表'!$I54="","",'2.職務給賃金表'!$I54)</f>
        <v/>
      </c>
      <c r="BC45" s="307" t="str">
        <f t="shared" si="38"/>
        <v/>
      </c>
      <c r="BD45" s="307" t="str">
        <f t="shared" si="39"/>
        <v/>
      </c>
      <c r="BE45" s="308" t="str">
        <f t="shared" si="40"/>
        <v/>
      </c>
      <c r="BF45" s="309" t="str">
        <f t="shared" si="41"/>
        <v/>
      </c>
      <c r="BG45" s="306">
        <v>39</v>
      </c>
      <c r="BH45" s="307" t="str">
        <f t="shared" si="42"/>
        <v/>
      </c>
      <c r="BI45" s="307" t="str">
        <f t="shared" si="43"/>
        <v/>
      </c>
      <c r="BJ45" s="307" t="str">
        <f>IF('2.職務給賃金表'!$J54="","",'2.職務給賃金表'!$J54)</f>
        <v/>
      </c>
      <c r="BK45" s="307" t="str">
        <f t="shared" si="44"/>
        <v/>
      </c>
      <c r="BL45" s="307" t="str">
        <f t="shared" si="45"/>
        <v/>
      </c>
      <c r="BM45" s="308" t="str">
        <f t="shared" si="46"/>
        <v/>
      </c>
      <c r="BN45" s="309" t="str">
        <f t="shared" si="47"/>
        <v/>
      </c>
      <c r="BP45" s="306">
        <v>39</v>
      </c>
      <c r="BQ45" s="307" t="str">
        <f t="shared" si="48"/>
        <v/>
      </c>
      <c r="BR45" s="307" t="str">
        <f t="shared" si="49"/>
        <v/>
      </c>
      <c r="BS45" s="307" t="str">
        <f>IF('2.職務給賃金表'!$K54="","",'2.職務給賃金表'!$K54)</f>
        <v/>
      </c>
      <c r="BT45" s="307" t="str">
        <f t="shared" si="50"/>
        <v/>
      </c>
      <c r="BU45" s="307" t="str">
        <f t="shared" si="51"/>
        <v/>
      </c>
      <c r="BV45" s="308" t="str">
        <f t="shared" si="52"/>
        <v/>
      </c>
      <c r="BW45" s="309" t="str">
        <f t="shared" si="53"/>
        <v/>
      </c>
      <c r="BX45" s="306">
        <v>39</v>
      </c>
      <c r="BY45" s="307" t="str">
        <f t="shared" si="54"/>
        <v/>
      </c>
      <c r="BZ45" s="307" t="str">
        <f t="shared" si="55"/>
        <v/>
      </c>
      <c r="CA45" s="307" t="str">
        <f>IF('2.職務給賃金表'!$L54="","",'2.職務給賃金表'!$L54)</f>
        <v/>
      </c>
      <c r="CB45" s="307" t="str">
        <f t="shared" si="56"/>
        <v/>
      </c>
      <c r="CC45" s="307" t="str">
        <f t="shared" si="57"/>
        <v/>
      </c>
      <c r="CD45" s="308" t="str">
        <f t="shared" si="58"/>
        <v/>
      </c>
      <c r="CE45" s="309" t="str">
        <f t="shared" si="59"/>
        <v/>
      </c>
      <c r="CF45" s="306">
        <v>39</v>
      </c>
      <c r="CG45" s="307" t="str">
        <f t="shared" si="60"/>
        <v/>
      </c>
      <c r="CH45" s="307" t="str">
        <f t="shared" si="61"/>
        <v/>
      </c>
      <c r="CI45" s="307" t="str">
        <f>IF('2.職務給賃金表'!$M54="","",'2.職務給賃金表'!$M54)</f>
        <v/>
      </c>
      <c r="CJ45" s="307" t="str">
        <f t="shared" si="62"/>
        <v/>
      </c>
      <c r="CK45" s="307" t="str">
        <f t="shared" si="63"/>
        <v/>
      </c>
      <c r="CL45" s="308" t="str">
        <f t="shared" si="64"/>
        <v/>
      </c>
      <c r="CM45" s="309" t="str">
        <f t="shared" si="65"/>
        <v/>
      </c>
      <c r="CN45" s="306">
        <v>39</v>
      </c>
      <c r="CO45" s="307" t="str">
        <f t="shared" si="66"/>
        <v/>
      </c>
      <c r="CP45" s="307" t="str">
        <f t="shared" si="67"/>
        <v/>
      </c>
      <c r="CQ45" s="307" t="str">
        <f>IF('2.職務給賃金表'!$N54="","",'2.職務給賃金表'!$N54)</f>
        <v/>
      </c>
      <c r="CR45" s="307" t="str">
        <f t="shared" si="68"/>
        <v/>
      </c>
      <c r="CS45" s="307" t="str">
        <f t="shared" si="69"/>
        <v/>
      </c>
      <c r="CT45" s="308" t="str">
        <f t="shared" si="70"/>
        <v/>
      </c>
      <c r="CU45" s="309" t="str">
        <f t="shared" si="71"/>
        <v/>
      </c>
      <c r="CV45" s="306">
        <v>39</v>
      </c>
      <c r="CW45" s="307" t="str">
        <f t="shared" si="72"/>
        <v/>
      </c>
      <c r="CX45" s="307" t="str">
        <f t="shared" si="73"/>
        <v/>
      </c>
      <c r="CY45" s="307" t="str">
        <f>IF('2.職務給賃金表'!$O54="","",'2.職務給賃金表'!$O54)</f>
        <v/>
      </c>
      <c r="CZ45" s="307" t="str">
        <f t="shared" si="74"/>
        <v/>
      </c>
      <c r="DA45" s="307" t="str">
        <f t="shared" si="75"/>
        <v/>
      </c>
      <c r="DB45" s="308" t="str">
        <f t="shared" si="76"/>
        <v/>
      </c>
      <c r="DC45" s="309" t="str">
        <f t="shared" si="77"/>
        <v/>
      </c>
      <c r="DE45" s="306">
        <v>39</v>
      </c>
      <c r="DF45" s="307" t="str">
        <f t="shared" si="78"/>
        <v/>
      </c>
      <c r="DG45" s="307" t="str">
        <f t="shared" si="79"/>
        <v/>
      </c>
      <c r="DH45" s="307" t="str">
        <f>IF('2.職務給賃金表'!$P54="","",'2.職務給賃金表'!$P54)</f>
        <v/>
      </c>
      <c r="DI45" s="307" t="str">
        <f t="shared" si="80"/>
        <v/>
      </c>
      <c r="DJ45" s="307" t="str">
        <f t="shared" si="81"/>
        <v/>
      </c>
      <c r="DK45" s="308" t="str">
        <f t="shared" si="82"/>
        <v/>
      </c>
      <c r="DL45" s="309" t="str">
        <f t="shared" si="83"/>
        <v/>
      </c>
      <c r="DM45" s="306">
        <v>39</v>
      </c>
      <c r="DN45" s="307" t="str">
        <f t="shared" si="84"/>
        <v/>
      </c>
      <c r="DO45" s="307" t="str">
        <f t="shared" si="85"/>
        <v/>
      </c>
      <c r="DP45" s="307" t="str">
        <f>IF('2.職務給賃金表'!$Q54="","",'2.職務給賃金表'!$Q54)</f>
        <v/>
      </c>
      <c r="DQ45" s="307" t="str">
        <f t="shared" si="86"/>
        <v/>
      </c>
      <c r="DR45" s="307" t="str">
        <f t="shared" si="87"/>
        <v/>
      </c>
      <c r="DS45" s="308" t="str">
        <f t="shared" si="88"/>
        <v/>
      </c>
      <c r="DT45" s="309" t="str">
        <f t="shared" si="89"/>
        <v/>
      </c>
      <c r="DU45" s="306">
        <v>39</v>
      </c>
      <c r="DV45" s="307" t="str">
        <f t="shared" si="90"/>
        <v/>
      </c>
      <c r="DW45" s="307" t="str">
        <f t="shared" si="91"/>
        <v/>
      </c>
      <c r="DX45" s="307" t="str">
        <f>IF('2.職務給賃金表'!$R54="","",'2.職務給賃金表'!$R54)</f>
        <v/>
      </c>
      <c r="DY45" s="307" t="str">
        <f t="shared" si="92"/>
        <v/>
      </c>
      <c r="DZ45" s="307" t="str">
        <f t="shared" si="93"/>
        <v/>
      </c>
      <c r="EA45" s="308" t="str">
        <f t="shared" si="94"/>
        <v/>
      </c>
      <c r="EB45" s="309" t="str">
        <f t="shared" si="95"/>
        <v/>
      </c>
      <c r="EC45" s="306">
        <v>39</v>
      </c>
      <c r="ED45" s="307" t="str">
        <f t="shared" si="96"/>
        <v/>
      </c>
      <c r="EE45" s="307" t="str">
        <f t="shared" si="97"/>
        <v/>
      </c>
      <c r="EF45" s="307" t="str">
        <f>IF('2.職務給賃金表'!$S54="","",'2.職務給賃金表'!$S54)</f>
        <v/>
      </c>
      <c r="EG45" s="307" t="str">
        <f t="shared" si="98"/>
        <v/>
      </c>
      <c r="EH45" s="307" t="str">
        <f t="shared" si="99"/>
        <v/>
      </c>
      <c r="EI45" s="308" t="str">
        <f t="shared" si="100"/>
        <v/>
      </c>
      <c r="EJ45" s="309" t="str">
        <f t="shared" si="101"/>
        <v/>
      </c>
      <c r="EK45" s="306">
        <v>39</v>
      </c>
      <c r="EL45" s="307" t="str">
        <f t="shared" si="102"/>
        <v/>
      </c>
      <c r="EM45" s="307" t="str">
        <f t="shared" si="103"/>
        <v/>
      </c>
      <c r="EN45" s="307" t="str">
        <f>IF('2.職務給賃金表'!$T54="","",'2.職務給賃金表'!$T54)</f>
        <v/>
      </c>
      <c r="EO45" s="307" t="str">
        <f t="shared" si="104"/>
        <v/>
      </c>
      <c r="EP45" s="307" t="str">
        <f t="shared" si="105"/>
        <v/>
      </c>
      <c r="EQ45" s="308" t="str">
        <f t="shared" si="106"/>
        <v/>
      </c>
      <c r="ER45" s="309" t="str">
        <f t="shared" si="107"/>
        <v/>
      </c>
      <c r="ET45" s="306">
        <v>39</v>
      </c>
      <c r="EU45" s="307" t="str">
        <f t="shared" si="108"/>
        <v/>
      </c>
      <c r="EV45" s="307" t="str">
        <f t="shared" si="109"/>
        <v/>
      </c>
      <c r="EW45" s="307" t="str">
        <f>IF('2.職務給賃金表'!$U54="","",'2.職務給賃金表'!$U54)</f>
        <v/>
      </c>
      <c r="EX45" s="307" t="str">
        <f t="shared" si="110"/>
        <v/>
      </c>
      <c r="EY45" s="307" t="str">
        <f t="shared" si="111"/>
        <v/>
      </c>
      <c r="EZ45" s="308" t="str">
        <f t="shared" si="112"/>
        <v/>
      </c>
      <c r="FA45" s="309" t="str">
        <f t="shared" si="113"/>
        <v/>
      </c>
      <c r="FB45" s="306">
        <v>39</v>
      </c>
      <c r="FC45" s="307" t="str">
        <f t="shared" si="114"/>
        <v/>
      </c>
      <c r="FD45" s="307" t="str">
        <f t="shared" si="115"/>
        <v/>
      </c>
      <c r="FE45" s="307" t="str">
        <f>IF('2.職務給賃金表'!$V54="","",'2.職務給賃金表'!$V54)</f>
        <v/>
      </c>
      <c r="FF45" s="307" t="str">
        <f t="shared" si="116"/>
        <v/>
      </c>
      <c r="FG45" s="307" t="str">
        <f t="shared" si="117"/>
        <v/>
      </c>
      <c r="FH45" s="308" t="str">
        <f t="shared" si="118"/>
        <v/>
      </c>
      <c r="FI45" s="309" t="str">
        <f t="shared" si="119"/>
        <v/>
      </c>
      <c r="FJ45" s="306">
        <v>39</v>
      </c>
      <c r="FK45" s="307" t="str">
        <f t="shared" si="120"/>
        <v/>
      </c>
      <c r="FL45" s="307" t="str">
        <f t="shared" si="121"/>
        <v/>
      </c>
      <c r="FM45" s="307" t="str">
        <f>IF('2.職務給賃金表'!$W54="","",'2.職務給賃金表'!$W54)</f>
        <v/>
      </c>
      <c r="FN45" s="307" t="str">
        <f t="shared" si="122"/>
        <v/>
      </c>
      <c r="FO45" s="307" t="str">
        <f t="shared" si="123"/>
        <v/>
      </c>
      <c r="FP45" s="308" t="str">
        <f t="shared" si="124"/>
        <v/>
      </c>
      <c r="FQ45" s="309" t="str">
        <f t="shared" si="125"/>
        <v/>
      </c>
      <c r="FR45" s="306">
        <v>39</v>
      </c>
      <c r="FS45" s="307" t="str">
        <f t="shared" si="126"/>
        <v/>
      </c>
      <c r="FT45" s="307" t="str">
        <f t="shared" si="127"/>
        <v/>
      </c>
      <c r="FU45" s="307" t="str">
        <f>IF('2.職務給賃金表'!$X54="","",'2.職務給賃金表'!$X54)</f>
        <v/>
      </c>
      <c r="FV45" s="307" t="str">
        <f t="shared" si="128"/>
        <v/>
      </c>
      <c r="FW45" s="307" t="str">
        <f t="shared" si="129"/>
        <v/>
      </c>
      <c r="FX45" s="308" t="str">
        <f t="shared" si="130"/>
        <v/>
      </c>
      <c r="FY45" s="309" t="str">
        <f t="shared" si="131"/>
        <v/>
      </c>
      <c r="FZ45" s="306">
        <v>39</v>
      </c>
      <c r="GA45" s="307" t="str">
        <f t="shared" si="132"/>
        <v/>
      </c>
      <c r="GB45" s="307" t="str">
        <f t="shared" si="133"/>
        <v/>
      </c>
      <c r="GC45" s="307" t="str">
        <f>IF('2.職務給賃金表'!$Y54="","",'2.職務給賃金表'!$Y54)</f>
        <v/>
      </c>
      <c r="GD45" s="307" t="str">
        <f t="shared" si="134"/>
        <v/>
      </c>
      <c r="GE45" s="307" t="str">
        <f t="shared" si="135"/>
        <v/>
      </c>
      <c r="GF45" s="308" t="str">
        <f t="shared" si="136"/>
        <v/>
      </c>
      <c r="GG45" s="309" t="str">
        <f t="shared" si="137"/>
        <v/>
      </c>
      <c r="GI45" s="306">
        <v>39</v>
      </c>
      <c r="GJ45" s="307" t="str">
        <f t="shared" si="138"/>
        <v/>
      </c>
      <c r="GK45" s="307" t="str">
        <f t="shared" si="139"/>
        <v/>
      </c>
      <c r="GL45" s="307" t="str">
        <f>IF('2.職務給賃金表'!$Z54="","",'2.職務給賃金表'!$Z54)</f>
        <v/>
      </c>
      <c r="GM45" s="307" t="str">
        <f t="shared" si="140"/>
        <v/>
      </c>
      <c r="GN45" s="307" t="str">
        <f t="shared" si="141"/>
        <v/>
      </c>
      <c r="GO45" s="308" t="str">
        <f t="shared" si="142"/>
        <v/>
      </c>
      <c r="GP45" s="309" t="str">
        <f t="shared" si="143"/>
        <v/>
      </c>
      <c r="GQ45" s="306">
        <v>39</v>
      </c>
      <c r="GR45" s="307" t="str">
        <f t="shared" si="144"/>
        <v/>
      </c>
      <c r="GS45" s="307" t="str">
        <f t="shared" si="145"/>
        <v/>
      </c>
      <c r="GT45" s="307" t="str">
        <f>IF('2.職務給賃金表'!$AA54="","",'2.職務給賃金表'!$AA54)</f>
        <v/>
      </c>
      <c r="GU45" s="307" t="str">
        <f t="shared" si="146"/>
        <v/>
      </c>
      <c r="GV45" s="307" t="str">
        <f t="shared" si="147"/>
        <v/>
      </c>
      <c r="GW45" s="308" t="str">
        <f t="shared" si="148"/>
        <v/>
      </c>
      <c r="GX45" s="309" t="str">
        <f t="shared" si="149"/>
        <v/>
      </c>
      <c r="GY45" s="306">
        <v>39</v>
      </c>
      <c r="GZ45" s="307" t="str">
        <f t="shared" si="150"/>
        <v/>
      </c>
      <c r="HA45" s="307" t="str">
        <f t="shared" si="151"/>
        <v/>
      </c>
      <c r="HB45" s="307" t="str">
        <f>IF('2.職務給賃金表'!$AB54="","",'2.職務給賃金表'!$AB54)</f>
        <v/>
      </c>
      <c r="HC45" s="307" t="str">
        <f t="shared" si="152"/>
        <v/>
      </c>
      <c r="HD45" s="307" t="str">
        <f t="shared" si="153"/>
        <v/>
      </c>
      <c r="HE45" s="308" t="str">
        <f t="shared" si="154"/>
        <v/>
      </c>
      <c r="HF45" s="309" t="str">
        <f t="shared" si="155"/>
        <v/>
      </c>
      <c r="HG45" s="306">
        <v>39</v>
      </c>
      <c r="HH45" s="307" t="str">
        <f t="shared" si="156"/>
        <v/>
      </c>
      <c r="HI45" s="307" t="str">
        <f t="shared" si="157"/>
        <v/>
      </c>
      <c r="HJ45" s="307" t="str">
        <f>IF('2.職務給賃金表'!$AC54="","",'2.職務給賃金表'!$AC54)</f>
        <v/>
      </c>
      <c r="HK45" s="307" t="str">
        <f t="shared" si="158"/>
        <v/>
      </c>
      <c r="HL45" s="307" t="str">
        <f t="shared" si="159"/>
        <v/>
      </c>
      <c r="HM45" s="308" t="str">
        <f t="shared" si="160"/>
        <v/>
      </c>
      <c r="HN45" s="309" t="str">
        <f t="shared" si="161"/>
        <v/>
      </c>
      <c r="HO45" s="306">
        <v>39</v>
      </c>
      <c r="HP45" s="307" t="str">
        <f t="shared" si="162"/>
        <v/>
      </c>
      <c r="HQ45" s="307" t="str">
        <f t="shared" si="163"/>
        <v/>
      </c>
      <c r="HR45" s="307" t="str">
        <f>IF('2.職務給賃金表'!$AD54="","",'2.職務給賃金表'!$AD54)</f>
        <v/>
      </c>
      <c r="HS45" s="307" t="str">
        <f t="shared" si="164"/>
        <v/>
      </c>
      <c r="HT45" s="307" t="str">
        <f t="shared" si="165"/>
        <v/>
      </c>
      <c r="HU45" s="308" t="str">
        <f t="shared" si="166"/>
        <v/>
      </c>
      <c r="HV45" s="309" t="str">
        <f t="shared" si="167"/>
        <v/>
      </c>
    </row>
    <row r="46" spans="2:230" x14ac:dyDescent="0.2">
      <c r="B46" s="306">
        <v>40</v>
      </c>
      <c r="C46" s="307" t="str">
        <f t="shared" si="0"/>
        <v/>
      </c>
      <c r="D46" s="307" t="str">
        <f t="shared" si="1"/>
        <v/>
      </c>
      <c r="E46" s="307" t="str">
        <f>IF('2.職務給賃金表'!$C55="","",'2.職務給賃金表'!$C55)</f>
        <v/>
      </c>
      <c r="F46" s="307" t="str">
        <f t="shared" si="2"/>
        <v/>
      </c>
      <c r="G46" s="307" t="str">
        <f t="shared" si="3"/>
        <v/>
      </c>
      <c r="H46" s="308" t="str">
        <f t="shared" si="4"/>
        <v/>
      </c>
      <c r="I46" s="309" t="str">
        <f t="shared" si="5"/>
        <v/>
      </c>
      <c r="J46" s="306">
        <v>40</v>
      </c>
      <c r="K46" s="307" t="str">
        <f t="shared" si="6"/>
        <v/>
      </c>
      <c r="L46" s="307" t="str">
        <f t="shared" si="7"/>
        <v/>
      </c>
      <c r="M46" s="307" t="str">
        <f>IF('2.職務給賃金表'!$D55="","",'2.職務給賃金表'!$D55)</f>
        <v/>
      </c>
      <c r="N46" s="307" t="str">
        <f t="shared" si="8"/>
        <v/>
      </c>
      <c r="O46" s="307" t="str">
        <f t="shared" si="9"/>
        <v/>
      </c>
      <c r="P46" s="308" t="str">
        <f t="shared" si="10"/>
        <v/>
      </c>
      <c r="Q46" s="309" t="str">
        <f t="shared" si="11"/>
        <v/>
      </c>
      <c r="R46" s="306">
        <v>40</v>
      </c>
      <c r="S46" s="307" t="str">
        <f t="shared" si="12"/>
        <v/>
      </c>
      <c r="T46" s="307" t="str">
        <f t="shared" si="13"/>
        <v/>
      </c>
      <c r="U46" s="307" t="str">
        <f>IF('2.職務給賃金表'!$E55="","",'2.職務給賃金表'!$E55)</f>
        <v/>
      </c>
      <c r="V46" s="307" t="str">
        <f t="shared" si="14"/>
        <v/>
      </c>
      <c r="W46" s="307" t="str">
        <f t="shared" si="15"/>
        <v/>
      </c>
      <c r="X46" s="308" t="str">
        <f t="shared" si="16"/>
        <v/>
      </c>
      <c r="Y46" s="309" t="str">
        <f t="shared" si="17"/>
        <v/>
      </c>
      <c r="Z46" s="306">
        <v>40</v>
      </c>
      <c r="AA46" s="307" t="str">
        <f t="shared" si="18"/>
        <v/>
      </c>
      <c r="AB46" s="307" t="str">
        <f t="shared" si="19"/>
        <v/>
      </c>
      <c r="AC46" s="307" t="str">
        <f>IF('2.職務給賃金表'!$F55="","",'2.職務給賃金表'!$F55)</f>
        <v/>
      </c>
      <c r="AD46" s="307" t="str">
        <f t="shared" si="20"/>
        <v/>
      </c>
      <c r="AE46" s="307" t="str">
        <f t="shared" si="21"/>
        <v/>
      </c>
      <c r="AF46" s="308" t="str">
        <f t="shared" si="22"/>
        <v/>
      </c>
      <c r="AG46" s="309" t="str">
        <f t="shared" si="23"/>
        <v/>
      </c>
      <c r="AI46" s="306">
        <v>40</v>
      </c>
      <c r="AJ46" s="307" t="str">
        <f t="shared" si="24"/>
        <v/>
      </c>
      <c r="AK46" s="307" t="str">
        <f t="shared" si="25"/>
        <v/>
      </c>
      <c r="AL46" s="307" t="str">
        <f>IF('2.職務給賃金表'!$G55="","",'2.職務給賃金表'!$G55)</f>
        <v/>
      </c>
      <c r="AM46" s="307" t="str">
        <f t="shared" si="26"/>
        <v/>
      </c>
      <c r="AN46" s="307" t="str">
        <f t="shared" si="27"/>
        <v/>
      </c>
      <c r="AO46" s="308" t="str">
        <f t="shared" si="28"/>
        <v/>
      </c>
      <c r="AP46" s="309" t="str">
        <f t="shared" si="29"/>
        <v/>
      </c>
      <c r="AQ46" s="306">
        <v>40</v>
      </c>
      <c r="AR46" s="307" t="str">
        <f t="shared" si="30"/>
        <v/>
      </c>
      <c r="AS46" s="307" t="str">
        <f t="shared" si="31"/>
        <v/>
      </c>
      <c r="AT46" s="307" t="str">
        <f>IF('2.職務給賃金表'!$H55="","",'2.職務給賃金表'!$H55)</f>
        <v/>
      </c>
      <c r="AU46" s="307" t="str">
        <f t="shared" si="32"/>
        <v/>
      </c>
      <c r="AV46" s="307" t="str">
        <f t="shared" si="33"/>
        <v/>
      </c>
      <c r="AW46" s="308" t="str">
        <f t="shared" si="34"/>
        <v/>
      </c>
      <c r="AX46" s="309" t="str">
        <f t="shared" si="35"/>
        <v/>
      </c>
      <c r="AY46" s="306">
        <v>40</v>
      </c>
      <c r="AZ46" s="307" t="str">
        <f t="shared" si="36"/>
        <v/>
      </c>
      <c r="BA46" s="307" t="str">
        <f t="shared" si="37"/>
        <v/>
      </c>
      <c r="BB46" s="307" t="str">
        <f>IF('2.職務給賃金表'!$I55="","",'2.職務給賃金表'!$I55)</f>
        <v/>
      </c>
      <c r="BC46" s="307" t="str">
        <f t="shared" si="38"/>
        <v/>
      </c>
      <c r="BD46" s="307" t="str">
        <f t="shared" si="39"/>
        <v/>
      </c>
      <c r="BE46" s="308" t="str">
        <f t="shared" si="40"/>
        <v/>
      </c>
      <c r="BF46" s="309" t="str">
        <f t="shared" si="41"/>
        <v/>
      </c>
      <c r="BG46" s="306">
        <v>40</v>
      </c>
      <c r="BH46" s="307" t="str">
        <f t="shared" si="42"/>
        <v/>
      </c>
      <c r="BI46" s="307" t="str">
        <f t="shared" si="43"/>
        <v/>
      </c>
      <c r="BJ46" s="307" t="str">
        <f>IF('2.職務給賃金表'!$J55="","",'2.職務給賃金表'!$J55)</f>
        <v/>
      </c>
      <c r="BK46" s="307" t="str">
        <f t="shared" si="44"/>
        <v/>
      </c>
      <c r="BL46" s="307" t="str">
        <f t="shared" si="45"/>
        <v/>
      </c>
      <c r="BM46" s="308" t="str">
        <f t="shared" si="46"/>
        <v/>
      </c>
      <c r="BN46" s="309" t="str">
        <f t="shared" si="47"/>
        <v/>
      </c>
      <c r="BP46" s="306">
        <v>40</v>
      </c>
      <c r="BQ46" s="307" t="str">
        <f t="shared" si="48"/>
        <v/>
      </c>
      <c r="BR46" s="307" t="str">
        <f t="shared" si="49"/>
        <v/>
      </c>
      <c r="BS46" s="307" t="str">
        <f>IF('2.職務給賃金表'!$K55="","",'2.職務給賃金表'!$K55)</f>
        <v/>
      </c>
      <c r="BT46" s="307" t="str">
        <f t="shared" si="50"/>
        <v/>
      </c>
      <c r="BU46" s="307" t="str">
        <f t="shared" si="51"/>
        <v/>
      </c>
      <c r="BV46" s="308" t="str">
        <f t="shared" si="52"/>
        <v/>
      </c>
      <c r="BW46" s="309" t="str">
        <f t="shared" si="53"/>
        <v/>
      </c>
      <c r="BX46" s="306">
        <v>40</v>
      </c>
      <c r="BY46" s="307" t="str">
        <f t="shared" si="54"/>
        <v/>
      </c>
      <c r="BZ46" s="307" t="str">
        <f t="shared" si="55"/>
        <v/>
      </c>
      <c r="CA46" s="307" t="str">
        <f>IF('2.職務給賃金表'!$L55="","",'2.職務給賃金表'!$L55)</f>
        <v/>
      </c>
      <c r="CB46" s="307" t="str">
        <f t="shared" si="56"/>
        <v/>
      </c>
      <c r="CC46" s="307" t="str">
        <f t="shared" si="57"/>
        <v/>
      </c>
      <c r="CD46" s="308" t="str">
        <f t="shared" si="58"/>
        <v/>
      </c>
      <c r="CE46" s="309" t="str">
        <f t="shared" si="59"/>
        <v/>
      </c>
      <c r="CF46" s="306">
        <v>40</v>
      </c>
      <c r="CG46" s="307" t="str">
        <f t="shared" si="60"/>
        <v/>
      </c>
      <c r="CH46" s="307" t="str">
        <f t="shared" si="61"/>
        <v/>
      </c>
      <c r="CI46" s="307" t="str">
        <f>IF('2.職務給賃金表'!$M55="","",'2.職務給賃金表'!$M55)</f>
        <v/>
      </c>
      <c r="CJ46" s="307" t="str">
        <f t="shared" si="62"/>
        <v/>
      </c>
      <c r="CK46" s="307" t="str">
        <f t="shared" si="63"/>
        <v/>
      </c>
      <c r="CL46" s="308" t="str">
        <f t="shared" si="64"/>
        <v/>
      </c>
      <c r="CM46" s="309" t="str">
        <f t="shared" si="65"/>
        <v/>
      </c>
      <c r="CN46" s="306">
        <v>40</v>
      </c>
      <c r="CO46" s="307" t="str">
        <f t="shared" si="66"/>
        <v/>
      </c>
      <c r="CP46" s="307" t="str">
        <f t="shared" si="67"/>
        <v/>
      </c>
      <c r="CQ46" s="307" t="str">
        <f>IF('2.職務給賃金表'!$N55="","",'2.職務給賃金表'!$N55)</f>
        <v/>
      </c>
      <c r="CR46" s="307" t="str">
        <f t="shared" si="68"/>
        <v/>
      </c>
      <c r="CS46" s="307" t="str">
        <f t="shared" si="69"/>
        <v/>
      </c>
      <c r="CT46" s="308" t="str">
        <f t="shared" si="70"/>
        <v/>
      </c>
      <c r="CU46" s="309" t="str">
        <f t="shared" si="71"/>
        <v/>
      </c>
      <c r="CV46" s="306">
        <v>40</v>
      </c>
      <c r="CW46" s="307" t="str">
        <f t="shared" si="72"/>
        <v/>
      </c>
      <c r="CX46" s="307" t="str">
        <f t="shared" si="73"/>
        <v/>
      </c>
      <c r="CY46" s="307" t="str">
        <f>IF('2.職務給賃金表'!$O55="","",'2.職務給賃金表'!$O55)</f>
        <v/>
      </c>
      <c r="CZ46" s="307" t="str">
        <f t="shared" si="74"/>
        <v/>
      </c>
      <c r="DA46" s="307" t="str">
        <f t="shared" si="75"/>
        <v/>
      </c>
      <c r="DB46" s="308" t="str">
        <f t="shared" si="76"/>
        <v/>
      </c>
      <c r="DC46" s="309" t="str">
        <f t="shared" si="77"/>
        <v/>
      </c>
      <c r="DE46" s="306">
        <v>40</v>
      </c>
      <c r="DF46" s="307" t="str">
        <f t="shared" si="78"/>
        <v/>
      </c>
      <c r="DG46" s="307" t="str">
        <f t="shared" si="79"/>
        <v/>
      </c>
      <c r="DH46" s="307" t="str">
        <f>IF('2.職務給賃金表'!$P55="","",'2.職務給賃金表'!$P55)</f>
        <v/>
      </c>
      <c r="DI46" s="307" t="str">
        <f t="shared" si="80"/>
        <v/>
      </c>
      <c r="DJ46" s="307" t="str">
        <f t="shared" si="81"/>
        <v/>
      </c>
      <c r="DK46" s="308" t="str">
        <f t="shared" si="82"/>
        <v/>
      </c>
      <c r="DL46" s="309" t="str">
        <f t="shared" si="83"/>
        <v/>
      </c>
      <c r="DM46" s="306">
        <v>40</v>
      </c>
      <c r="DN46" s="307" t="str">
        <f t="shared" si="84"/>
        <v/>
      </c>
      <c r="DO46" s="307" t="str">
        <f t="shared" si="85"/>
        <v/>
      </c>
      <c r="DP46" s="307" t="str">
        <f>IF('2.職務給賃金表'!$Q55="","",'2.職務給賃金表'!$Q55)</f>
        <v/>
      </c>
      <c r="DQ46" s="307" t="str">
        <f t="shared" si="86"/>
        <v/>
      </c>
      <c r="DR46" s="307" t="str">
        <f t="shared" si="87"/>
        <v/>
      </c>
      <c r="DS46" s="308" t="str">
        <f t="shared" si="88"/>
        <v/>
      </c>
      <c r="DT46" s="309" t="str">
        <f t="shared" si="89"/>
        <v/>
      </c>
      <c r="DU46" s="306">
        <v>40</v>
      </c>
      <c r="DV46" s="307" t="str">
        <f t="shared" si="90"/>
        <v/>
      </c>
      <c r="DW46" s="307" t="str">
        <f t="shared" si="91"/>
        <v/>
      </c>
      <c r="DX46" s="307" t="str">
        <f>IF('2.職務給賃金表'!$R55="","",'2.職務給賃金表'!$R55)</f>
        <v/>
      </c>
      <c r="DY46" s="307" t="str">
        <f t="shared" si="92"/>
        <v/>
      </c>
      <c r="DZ46" s="307" t="str">
        <f t="shared" si="93"/>
        <v/>
      </c>
      <c r="EA46" s="308" t="str">
        <f t="shared" si="94"/>
        <v/>
      </c>
      <c r="EB46" s="309" t="str">
        <f t="shared" si="95"/>
        <v/>
      </c>
      <c r="EC46" s="306">
        <v>40</v>
      </c>
      <c r="ED46" s="307" t="str">
        <f t="shared" si="96"/>
        <v/>
      </c>
      <c r="EE46" s="307" t="str">
        <f t="shared" si="97"/>
        <v/>
      </c>
      <c r="EF46" s="307" t="str">
        <f>IF('2.職務給賃金表'!$S55="","",'2.職務給賃金表'!$S55)</f>
        <v/>
      </c>
      <c r="EG46" s="307" t="str">
        <f t="shared" si="98"/>
        <v/>
      </c>
      <c r="EH46" s="307" t="str">
        <f t="shared" si="99"/>
        <v/>
      </c>
      <c r="EI46" s="308" t="str">
        <f t="shared" si="100"/>
        <v/>
      </c>
      <c r="EJ46" s="309" t="str">
        <f t="shared" si="101"/>
        <v/>
      </c>
      <c r="EK46" s="306">
        <v>40</v>
      </c>
      <c r="EL46" s="307" t="str">
        <f t="shared" si="102"/>
        <v/>
      </c>
      <c r="EM46" s="307" t="str">
        <f t="shared" si="103"/>
        <v/>
      </c>
      <c r="EN46" s="307" t="str">
        <f>IF('2.職務給賃金表'!$T55="","",'2.職務給賃金表'!$T55)</f>
        <v/>
      </c>
      <c r="EO46" s="307" t="str">
        <f t="shared" si="104"/>
        <v/>
      </c>
      <c r="EP46" s="307" t="str">
        <f t="shared" si="105"/>
        <v/>
      </c>
      <c r="EQ46" s="308" t="str">
        <f t="shared" si="106"/>
        <v/>
      </c>
      <c r="ER46" s="309" t="str">
        <f t="shared" si="107"/>
        <v/>
      </c>
      <c r="ET46" s="306">
        <v>40</v>
      </c>
      <c r="EU46" s="307" t="str">
        <f t="shared" si="108"/>
        <v/>
      </c>
      <c r="EV46" s="307" t="str">
        <f t="shared" si="109"/>
        <v/>
      </c>
      <c r="EW46" s="307" t="str">
        <f>IF('2.職務給賃金表'!$U55="","",'2.職務給賃金表'!$U55)</f>
        <v/>
      </c>
      <c r="EX46" s="307" t="str">
        <f t="shared" si="110"/>
        <v/>
      </c>
      <c r="EY46" s="307" t="str">
        <f t="shared" si="111"/>
        <v/>
      </c>
      <c r="EZ46" s="308" t="str">
        <f t="shared" si="112"/>
        <v/>
      </c>
      <c r="FA46" s="309" t="str">
        <f t="shared" si="113"/>
        <v/>
      </c>
      <c r="FB46" s="306">
        <v>40</v>
      </c>
      <c r="FC46" s="307" t="str">
        <f t="shared" si="114"/>
        <v/>
      </c>
      <c r="FD46" s="307" t="str">
        <f t="shared" si="115"/>
        <v/>
      </c>
      <c r="FE46" s="307" t="str">
        <f>IF('2.職務給賃金表'!$V55="","",'2.職務給賃金表'!$V55)</f>
        <v/>
      </c>
      <c r="FF46" s="307" t="str">
        <f t="shared" si="116"/>
        <v/>
      </c>
      <c r="FG46" s="307" t="str">
        <f t="shared" si="117"/>
        <v/>
      </c>
      <c r="FH46" s="308" t="str">
        <f t="shared" si="118"/>
        <v/>
      </c>
      <c r="FI46" s="309" t="str">
        <f t="shared" si="119"/>
        <v/>
      </c>
      <c r="FJ46" s="306">
        <v>40</v>
      </c>
      <c r="FK46" s="307" t="str">
        <f t="shared" si="120"/>
        <v/>
      </c>
      <c r="FL46" s="307" t="str">
        <f t="shared" si="121"/>
        <v/>
      </c>
      <c r="FM46" s="307" t="str">
        <f>IF('2.職務給賃金表'!$W55="","",'2.職務給賃金表'!$W55)</f>
        <v/>
      </c>
      <c r="FN46" s="307" t="str">
        <f t="shared" si="122"/>
        <v/>
      </c>
      <c r="FO46" s="307" t="str">
        <f t="shared" si="123"/>
        <v/>
      </c>
      <c r="FP46" s="308" t="str">
        <f t="shared" si="124"/>
        <v/>
      </c>
      <c r="FQ46" s="309" t="str">
        <f t="shared" si="125"/>
        <v/>
      </c>
      <c r="FR46" s="306">
        <v>40</v>
      </c>
      <c r="FS46" s="307" t="str">
        <f t="shared" si="126"/>
        <v/>
      </c>
      <c r="FT46" s="307" t="str">
        <f t="shared" si="127"/>
        <v/>
      </c>
      <c r="FU46" s="307" t="str">
        <f>IF('2.職務給賃金表'!$X55="","",'2.職務給賃金表'!$X55)</f>
        <v/>
      </c>
      <c r="FV46" s="307" t="str">
        <f t="shared" si="128"/>
        <v/>
      </c>
      <c r="FW46" s="307" t="str">
        <f t="shared" si="129"/>
        <v/>
      </c>
      <c r="FX46" s="308" t="str">
        <f t="shared" si="130"/>
        <v/>
      </c>
      <c r="FY46" s="309" t="str">
        <f t="shared" si="131"/>
        <v/>
      </c>
      <c r="FZ46" s="306">
        <v>40</v>
      </c>
      <c r="GA46" s="307" t="str">
        <f t="shared" si="132"/>
        <v/>
      </c>
      <c r="GB46" s="307" t="str">
        <f t="shared" si="133"/>
        <v/>
      </c>
      <c r="GC46" s="307" t="str">
        <f>IF('2.職務給賃金表'!$Y55="","",'2.職務給賃金表'!$Y55)</f>
        <v/>
      </c>
      <c r="GD46" s="307" t="str">
        <f t="shared" si="134"/>
        <v/>
      </c>
      <c r="GE46" s="307" t="str">
        <f t="shared" si="135"/>
        <v/>
      </c>
      <c r="GF46" s="308" t="str">
        <f t="shared" si="136"/>
        <v/>
      </c>
      <c r="GG46" s="309" t="str">
        <f t="shared" si="137"/>
        <v/>
      </c>
      <c r="GI46" s="306">
        <v>40</v>
      </c>
      <c r="GJ46" s="307" t="str">
        <f t="shared" si="138"/>
        <v/>
      </c>
      <c r="GK46" s="307" t="str">
        <f t="shared" si="139"/>
        <v/>
      </c>
      <c r="GL46" s="307" t="str">
        <f>IF('2.職務給賃金表'!$Z55="","",'2.職務給賃金表'!$Z55)</f>
        <v/>
      </c>
      <c r="GM46" s="307" t="str">
        <f t="shared" si="140"/>
        <v/>
      </c>
      <c r="GN46" s="307" t="str">
        <f t="shared" si="141"/>
        <v/>
      </c>
      <c r="GO46" s="308" t="str">
        <f t="shared" si="142"/>
        <v/>
      </c>
      <c r="GP46" s="309" t="str">
        <f t="shared" si="143"/>
        <v/>
      </c>
      <c r="GQ46" s="306">
        <v>40</v>
      </c>
      <c r="GR46" s="307" t="str">
        <f t="shared" si="144"/>
        <v/>
      </c>
      <c r="GS46" s="307" t="str">
        <f t="shared" si="145"/>
        <v/>
      </c>
      <c r="GT46" s="307" t="str">
        <f>IF('2.職務給賃金表'!$AA55="","",'2.職務給賃金表'!$AA55)</f>
        <v/>
      </c>
      <c r="GU46" s="307" t="str">
        <f t="shared" si="146"/>
        <v/>
      </c>
      <c r="GV46" s="307" t="str">
        <f t="shared" si="147"/>
        <v/>
      </c>
      <c r="GW46" s="308" t="str">
        <f t="shared" si="148"/>
        <v/>
      </c>
      <c r="GX46" s="309" t="str">
        <f t="shared" si="149"/>
        <v/>
      </c>
      <c r="GY46" s="306">
        <v>40</v>
      </c>
      <c r="GZ46" s="307" t="str">
        <f t="shared" si="150"/>
        <v/>
      </c>
      <c r="HA46" s="307" t="str">
        <f t="shared" si="151"/>
        <v/>
      </c>
      <c r="HB46" s="307" t="str">
        <f>IF('2.職務給賃金表'!$AB55="","",'2.職務給賃金表'!$AB55)</f>
        <v/>
      </c>
      <c r="HC46" s="307" t="str">
        <f t="shared" si="152"/>
        <v/>
      </c>
      <c r="HD46" s="307" t="str">
        <f t="shared" si="153"/>
        <v/>
      </c>
      <c r="HE46" s="308" t="str">
        <f t="shared" si="154"/>
        <v/>
      </c>
      <c r="HF46" s="309" t="str">
        <f t="shared" si="155"/>
        <v/>
      </c>
      <c r="HG46" s="306">
        <v>40</v>
      </c>
      <c r="HH46" s="307" t="str">
        <f t="shared" si="156"/>
        <v/>
      </c>
      <c r="HI46" s="307" t="str">
        <f t="shared" si="157"/>
        <v/>
      </c>
      <c r="HJ46" s="307" t="str">
        <f>IF('2.職務給賃金表'!$AC55="","",'2.職務給賃金表'!$AC55)</f>
        <v/>
      </c>
      <c r="HK46" s="307" t="str">
        <f t="shared" si="158"/>
        <v/>
      </c>
      <c r="HL46" s="307" t="str">
        <f t="shared" si="159"/>
        <v/>
      </c>
      <c r="HM46" s="308" t="str">
        <f t="shared" si="160"/>
        <v/>
      </c>
      <c r="HN46" s="309" t="str">
        <f t="shared" si="161"/>
        <v/>
      </c>
      <c r="HO46" s="306">
        <v>40</v>
      </c>
      <c r="HP46" s="307" t="str">
        <f t="shared" si="162"/>
        <v/>
      </c>
      <c r="HQ46" s="307" t="str">
        <f t="shared" si="163"/>
        <v/>
      </c>
      <c r="HR46" s="307" t="str">
        <f>IF('2.職務給賃金表'!$AD55="","",'2.職務給賃金表'!$AD55)</f>
        <v/>
      </c>
      <c r="HS46" s="307" t="str">
        <f t="shared" si="164"/>
        <v/>
      </c>
      <c r="HT46" s="307" t="str">
        <f t="shared" si="165"/>
        <v/>
      </c>
      <c r="HU46" s="308" t="str">
        <f t="shared" si="166"/>
        <v/>
      </c>
      <c r="HV46" s="309" t="str">
        <f t="shared" si="167"/>
        <v/>
      </c>
    </row>
    <row r="47" spans="2:230" x14ac:dyDescent="0.2">
      <c r="B47" s="306">
        <v>41</v>
      </c>
      <c r="C47" s="307" t="str">
        <f t="shared" si="0"/>
        <v/>
      </c>
      <c r="D47" s="307" t="str">
        <f t="shared" si="1"/>
        <v/>
      </c>
      <c r="E47" s="307" t="str">
        <f>IF('2.職務給賃金表'!$C56="","",'2.職務給賃金表'!$C56)</f>
        <v/>
      </c>
      <c r="F47" s="307" t="str">
        <f t="shared" si="2"/>
        <v/>
      </c>
      <c r="G47" s="307" t="str">
        <f t="shared" si="3"/>
        <v/>
      </c>
      <c r="H47" s="308" t="str">
        <f t="shared" si="4"/>
        <v/>
      </c>
      <c r="I47" s="309" t="str">
        <f t="shared" si="5"/>
        <v/>
      </c>
      <c r="J47" s="306">
        <v>41</v>
      </c>
      <c r="K47" s="307" t="str">
        <f t="shared" si="6"/>
        <v/>
      </c>
      <c r="L47" s="307" t="str">
        <f t="shared" si="7"/>
        <v/>
      </c>
      <c r="M47" s="307" t="str">
        <f>IF('2.職務給賃金表'!$D56="","",'2.職務給賃金表'!$D56)</f>
        <v/>
      </c>
      <c r="N47" s="307" t="str">
        <f t="shared" si="8"/>
        <v/>
      </c>
      <c r="O47" s="307" t="str">
        <f t="shared" si="9"/>
        <v/>
      </c>
      <c r="P47" s="308" t="str">
        <f t="shared" si="10"/>
        <v/>
      </c>
      <c r="Q47" s="309" t="str">
        <f t="shared" si="11"/>
        <v/>
      </c>
      <c r="R47" s="306">
        <v>41</v>
      </c>
      <c r="S47" s="307" t="str">
        <f t="shared" si="12"/>
        <v/>
      </c>
      <c r="T47" s="307" t="str">
        <f t="shared" si="13"/>
        <v/>
      </c>
      <c r="U47" s="307" t="str">
        <f>IF('2.職務給賃金表'!$E56="","",'2.職務給賃金表'!$E56)</f>
        <v/>
      </c>
      <c r="V47" s="307" t="str">
        <f t="shared" si="14"/>
        <v/>
      </c>
      <c r="W47" s="307" t="str">
        <f t="shared" si="15"/>
        <v/>
      </c>
      <c r="X47" s="308" t="str">
        <f t="shared" si="16"/>
        <v/>
      </c>
      <c r="Y47" s="309" t="str">
        <f t="shared" si="17"/>
        <v/>
      </c>
      <c r="Z47" s="306">
        <v>41</v>
      </c>
      <c r="AA47" s="307" t="str">
        <f t="shared" si="18"/>
        <v/>
      </c>
      <c r="AB47" s="307" t="str">
        <f t="shared" si="19"/>
        <v/>
      </c>
      <c r="AC47" s="307" t="str">
        <f>IF('2.職務給賃金表'!$F56="","",'2.職務給賃金表'!$F56)</f>
        <v/>
      </c>
      <c r="AD47" s="307" t="str">
        <f t="shared" si="20"/>
        <v/>
      </c>
      <c r="AE47" s="307" t="str">
        <f t="shared" si="21"/>
        <v/>
      </c>
      <c r="AF47" s="308" t="str">
        <f t="shared" si="22"/>
        <v/>
      </c>
      <c r="AG47" s="309" t="str">
        <f t="shared" si="23"/>
        <v/>
      </c>
      <c r="AI47" s="306">
        <v>41</v>
      </c>
      <c r="AJ47" s="307" t="str">
        <f t="shared" si="24"/>
        <v/>
      </c>
      <c r="AK47" s="307" t="str">
        <f t="shared" si="25"/>
        <v/>
      </c>
      <c r="AL47" s="307" t="str">
        <f>IF('2.職務給賃金表'!$G56="","",'2.職務給賃金表'!$G56)</f>
        <v/>
      </c>
      <c r="AM47" s="307" t="str">
        <f t="shared" si="26"/>
        <v/>
      </c>
      <c r="AN47" s="307" t="str">
        <f t="shared" si="27"/>
        <v/>
      </c>
      <c r="AO47" s="308" t="str">
        <f t="shared" si="28"/>
        <v/>
      </c>
      <c r="AP47" s="309" t="str">
        <f t="shared" si="29"/>
        <v/>
      </c>
      <c r="AQ47" s="306">
        <v>41</v>
      </c>
      <c r="AR47" s="307" t="str">
        <f t="shared" si="30"/>
        <v/>
      </c>
      <c r="AS47" s="307" t="str">
        <f t="shared" si="31"/>
        <v/>
      </c>
      <c r="AT47" s="307" t="str">
        <f>IF('2.職務給賃金表'!$H56="","",'2.職務給賃金表'!$H56)</f>
        <v/>
      </c>
      <c r="AU47" s="307" t="str">
        <f t="shared" si="32"/>
        <v/>
      </c>
      <c r="AV47" s="307" t="str">
        <f t="shared" si="33"/>
        <v/>
      </c>
      <c r="AW47" s="308" t="str">
        <f t="shared" si="34"/>
        <v/>
      </c>
      <c r="AX47" s="309" t="str">
        <f t="shared" si="35"/>
        <v/>
      </c>
      <c r="AY47" s="306">
        <v>41</v>
      </c>
      <c r="AZ47" s="307" t="str">
        <f t="shared" si="36"/>
        <v/>
      </c>
      <c r="BA47" s="307" t="str">
        <f t="shared" si="37"/>
        <v/>
      </c>
      <c r="BB47" s="307" t="str">
        <f>IF('2.職務給賃金表'!$I56="","",'2.職務給賃金表'!$I56)</f>
        <v/>
      </c>
      <c r="BC47" s="307" t="str">
        <f t="shared" si="38"/>
        <v/>
      </c>
      <c r="BD47" s="307" t="str">
        <f t="shared" si="39"/>
        <v/>
      </c>
      <c r="BE47" s="308" t="str">
        <f t="shared" si="40"/>
        <v/>
      </c>
      <c r="BF47" s="309" t="str">
        <f t="shared" si="41"/>
        <v/>
      </c>
      <c r="BG47" s="306">
        <v>41</v>
      </c>
      <c r="BH47" s="307" t="str">
        <f t="shared" si="42"/>
        <v/>
      </c>
      <c r="BI47" s="307" t="str">
        <f t="shared" si="43"/>
        <v/>
      </c>
      <c r="BJ47" s="307" t="str">
        <f>IF('2.職務給賃金表'!$J56="","",'2.職務給賃金表'!$J56)</f>
        <v/>
      </c>
      <c r="BK47" s="307" t="str">
        <f t="shared" si="44"/>
        <v/>
      </c>
      <c r="BL47" s="307" t="str">
        <f t="shared" si="45"/>
        <v/>
      </c>
      <c r="BM47" s="308" t="str">
        <f t="shared" si="46"/>
        <v/>
      </c>
      <c r="BN47" s="309" t="str">
        <f t="shared" si="47"/>
        <v/>
      </c>
      <c r="BP47" s="306">
        <v>41</v>
      </c>
      <c r="BQ47" s="307" t="str">
        <f t="shared" si="48"/>
        <v/>
      </c>
      <c r="BR47" s="307" t="str">
        <f t="shared" si="49"/>
        <v/>
      </c>
      <c r="BS47" s="307" t="str">
        <f>IF('2.職務給賃金表'!$K56="","",'2.職務給賃金表'!$K56)</f>
        <v/>
      </c>
      <c r="BT47" s="307" t="str">
        <f t="shared" si="50"/>
        <v/>
      </c>
      <c r="BU47" s="307" t="str">
        <f t="shared" si="51"/>
        <v/>
      </c>
      <c r="BV47" s="308" t="str">
        <f t="shared" si="52"/>
        <v/>
      </c>
      <c r="BW47" s="309" t="str">
        <f t="shared" si="53"/>
        <v/>
      </c>
      <c r="BX47" s="306">
        <v>41</v>
      </c>
      <c r="BY47" s="307" t="str">
        <f t="shared" si="54"/>
        <v/>
      </c>
      <c r="BZ47" s="307" t="str">
        <f t="shared" si="55"/>
        <v/>
      </c>
      <c r="CA47" s="307" t="str">
        <f>IF('2.職務給賃金表'!$L56="","",'2.職務給賃金表'!$L56)</f>
        <v/>
      </c>
      <c r="CB47" s="307" t="str">
        <f t="shared" si="56"/>
        <v/>
      </c>
      <c r="CC47" s="307" t="str">
        <f t="shared" si="57"/>
        <v/>
      </c>
      <c r="CD47" s="308" t="str">
        <f t="shared" si="58"/>
        <v/>
      </c>
      <c r="CE47" s="309" t="str">
        <f t="shared" si="59"/>
        <v/>
      </c>
      <c r="CF47" s="306">
        <v>41</v>
      </c>
      <c r="CG47" s="307" t="str">
        <f t="shared" si="60"/>
        <v/>
      </c>
      <c r="CH47" s="307" t="str">
        <f t="shared" si="61"/>
        <v/>
      </c>
      <c r="CI47" s="307" t="str">
        <f>IF('2.職務給賃金表'!$M56="","",'2.職務給賃金表'!$M56)</f>
        <v/>
      </c>
      <c r="CJ47" s="307" t="str">
        <f t="shared" si="62"/>
        <v/>
      </c>
      <c r="CK47" s="307" t="str">
        <f t="shared" si="63"/>
        <v/>
      </c>
      <c r="CL47" s="308" t="str">
        <f t="shared" si="64"/>
        <v/>
      </c>
      <c r="CM47" s="309" t="str">
        <f t="shared" si="65"/>
        <v/>
      </c>
      <c r="CN47" s="306">
        <v>41</v>
      </c>
      <c r="CO47" s="307" t="str">
        <f t="shared" si="66"/>
        <v/>
      </c>
      <c r="CP47" s="307" t="str">
        <f t="shared" si="67"/>
        <v/>
      </c>
      <c r="CQ47" s="307" t="str">
        <f>IF('2.職務給賃金表'!$N56="","",'2.職務給賃金表'!$N56)</f>
        <v/>
      </c>
      <c r="CR47" s="307" t="str">
        <f t="shared" si="68"/>
        <v/>
      </c>
      <c r="CS47" s="307" t="str">
        <f t="shared" si="69"/>
        <v/>
      </c>
      <c r="CT47" s="308" t="str">
        <f t="shared" si="70"/>
        <v/>
      </c>
      <c r="CU47" s="309" t="str">
        <f t="shared" si="71"/>
        <v/>
      </c>
      <c r="CV47" s="306">
        <v>41</v>
      </c>
      <c r="CW47" s="307" t="str">
        <f t="shared" si="72"/>
        <v/>
      </c>
      <c r="CX47" s="307" t="str">
        <f t="shared" si="73"/>
        <v/>
      </c>
      <c r="CY47" s="307" t="str">
        <f>IF('2.職務給賃金表'!$O56="","",'2.職務給賃金表'!$O56)</f>
        <v/>
      </c>
      <c r="CZ47" s="307" t="str">
        <f t="shared" si="74"/>
        <v/>
      </c>
      <c r="DA47" s="307" t="str">
        <f t="shared" si="75"/>
        <v/>
      </c>
      <c r="DB47" s="308" t="str">
        <f t="shared" si="76"/>
        <v/>
      </c>
      <c r="DC47" s="309" t="str">
        <f t="shared" si="77"/>
        <v/>
      </c>
      <c r="DE47" s="306">
        <v>41</v>
      </c>
      <c r="DF47" s="307" t="str">
        <f t="shared" si="78"/>
        <v/>
      </c>
      <c r="DG47" s="307" t="str">
        <f t="shared" si="79"/>
        <v/>
      </c>
      <c r="DH47" s="307" t="str">
        <f>IF('2.職務給賃金表'!$P56="","",'2.職務給賃金表'!$P56)</f>
        <v/>
      </c>
      <c r="DI47" s="307" t="str">
        <f t="shared" si="80"/>
        <v/>
      </c>
      <c r="DJ47" s="307" t="str">
        <f t="shared" si="81"/>
        <v/>
      </c>
      <c r="DK47" s="308" t="str">
        <f t="shared" si="82"/>
        <v/>
      </c>
      <c r="DL47" s="309" t="str">
        <f t="shared" si="83"/>
        <v/>
      </c>
      <c r="DM47" s="306">
        <v>41</v>
      </c>
      <c r="DN47" s="307" t="str">
        <f t="shared" si="84"/>
        <v/>
      </c>
      <c r="DO47" s="307" t="str">
        <f t="shared" si="85"/>
        <v/>
      </c>
      <c r="DP47" s="307" t="str">
        <f>IF('2.職務給賃金表'!$Q56="","",'2.職務給賃金表'!$Q56)</f>
        <v/>
      </c>
      <c r="DQ47" s="307" t="str">
        <f t="shared" si="86"/>
        <v/>
      </c>
      <c r="DR47" s="307" t="str">
        <f t="shared" si="87"/>
        <v/>
      </c>
      <c r="DS47" s="308" t="str">
        <f t="shared" si="88"/>
        <v/>
      </c>
      <c r="DT47" s="309" t="str">
        <f t="shared" si="89"/>
        <v/>
      </c>
      <c r="DU47" s="306">
        <v>41</v>
      </c>
      <c r="DV47" s="307" t="str">
        <f t="shared" si="90"/>
        <v/>
      </c>
      <c r="DW47" s="307" t="str">
        <f t="shared" si="91"/>
        <v/>
      </c>
      <c r="DX47" s="307" t="str">
        <f>IF('2.職務給賃金表'!$R56="","",'2.職務給賃金表'!$R56)</f>
        <v/>
      </c>
      <c r="DY47" s="307" t="str">
        <f t="shared" si="92"/>
        <v/>
      </c>
      <c r="DZ47" s="307" t="str">
        <f t="shared" si="93"/>
        <v/>
      </c>
      <c r="EA47" s="308" t="str">
        <f t="shared" si="94"/>
        <v/>
      </c>
      <c r="EB47" s="309" t="str">
        <f t="shared" si="95"/>
        <v/>
      </c>
      <c r="EC47" s="306">
        <v>41</v>
      </c>
      <c r="ED47" s="307" t="str">
        <f t="shared" si="96"/>
        <v/>
      </c>
      <c r="EE47" s="307" t="str">
        <f t="shared" si="97"/>
        <v/>
      </c>
      <c r="EF47" s="307" t="str">
        <f>IF('2.職務給賃金表'!$S56="","",'2.職務給賃金表'!$S56)</f>
        <v/>
      </c>
      <c r="EG47" s="307" t="str">
        <f t="shared" si="98"/>
        <v/>
      </c>
      <c r="EH47" s="307" t="str">
        <f t="shared" si="99"/>
        <v/>
      </c>
      <c r="EI47" s="308" t="str">
        <f t="shared" si="100"/>
        <v/>
      </c>
      <c r="EJ47" s="309" t="str">
        <f t="shared" si="101"/>
        <v/>
      </c>
      <c r="EK47" s="306">
        <v>41</v>
      </c>
      <c r="EL47" s="307" t="str">
        <f t="shared" si="102"/>
        <v/>
      </c>
      <c r="EM47" s="307" t="str">
        <f t="shared" si="103"/>
        <v/>
      </c>
      <c r="EN47" s="307" t="str">
        <f>IF('2.職務給賃金表'!$T56="","",'2.職務給賃金表'!$T56)</f>
        <v/>
      </c>
      <c r="EO47" s="307" t="str">
        <f t="shared" si="104"/>
        <v/>
      </c>
      <c r="EP47" s="307" t="str">
        <f t="shared" si="105"/>
        <v/>
      </c>
      <c r="EQ47" s="308" t="str">
        <f t="shared" si="106"/>
        <v/>
      </c>
      <c r="ER47" s="309" t="str">
        <f t="shared" si="107"/>
        <v/>
      </c>
      <c r="ET47" s="306">
        <v>41</v>
      </c>
      <c r="EU47" s="307" t="str">
        <f t="shared" si="108"/>
        <v/>
      </c>
      <c r="EV47" s="307" t="str">
        <f t="shared" si="109"/>
        <v/>
      </c>
      <c r="EW47" s="307" t="str">
        <f>IF('2.職務給賃金表'!$U56="","",'2.職務給賃金表'!$U56)</f>
        <v/>
      </c>
      <c r="EX47" s="307" t="str">
        <f t="shared" si="110"/>
        <v/>
      </c>
      <c r="EY47" s="307" t="str">
        <f t="shared" si="111"/>
        <v/>
      </c>
      <c r="EZ47" s="308" t="str">
        <f t="shared" si="112"/>
        <v/>
      </c>
      <c r="FA47" s="309" t="str">
        <f t="shared" si="113"/>
        <v/>
      </c>
      <c r="FB47" s="306">
        <v>41</v>
      </c>
      <c r="FC47" s="307" t="str">
        <f t="shared" si="114"/>
        <v/>
      </c>
      <c r="FD47" s="307" t="str">
        <f t="shared" si="115"/>
        <v/>
      </c>
      <c r="FE47" s="307" t="str">
        <f>IF('2.職務給賃金表'!$V56="","",'2.職務給賃金表'!$V56)</f>
        <v/>
      </c>
      <c r="FF47" s="307" t="str">
        <f t="shared" si="116"/>
        <v/>
      </c>
      <c r="FG47" s="307" t="str">
        <f t="shared" si="117"/>
        <v/>
      </c>
      <c r="FH47" s="308" t="str">
        <f t="shared" si="118"/>
        <v/>
      </c>
      <c r="FI47" s="309" t="str">
        <f t="shared" si="119"/>
        <v/>
      </c>
      <c r="FJ47" s="306">
        <v>41</v>
      </c>
      <c r="FK47" s="307" t="str">
        <f t="shared" si="120"/>
        <v/>
      </c>
      <c r="FL47" s="307" t="str">
        <f t="shared" si="121"/>
        <v/>
      </c>
      <c r="FM47" s="307" t="str">
        <f>IF('2.職務給賃金表'!$W56="","",'2.職務給賃金表'!$W56)</f>
        <v/>
      </c>
      <c r="FN47" s="307" t="str">
        <f t="shared" si="122"/>
        <v/>
      </c>
      <c r="FO47" s="307" t="str">
        <f t="shared" si="123"/>
        <v/>
      </c>
      <c r="FP47" s="308" t="str">
        <f t="shared" si="124"/>
        <v/>
      </c>
      <c r="FQ47" s="309" t="str">
        <f t="shared" si="125"/>
        <v/>
      </c>
      <c r="FR47" s="306">
        <v>41</v>
      </c>
      <c r="FS47" s="307" t="str">
        <f t="shared" si="126"/>
        <v/>
      </c>
      <c r="FT47" s="307" t="str">
        <f t="shared" si="127"/>
        <v/>
      </c>
      <c r="FU47" s="307" t="str">
        <f>IF('2.職務給賃金表'!$X56="","",'2.職務給賃金表'!$X56)</f>
        <v/>
      </c>
      <c r="FV47" s="307" t="str">
        <f t="shared" si="128"/>
        <v/>
      </c>
      <c r="FW47" s="307" t="str">
        <f t="shared" si="129"/>
        <v/>
      </c>
      <c r="FX47" s="308" t="str">
        <f t="shared" si="130"/>
        <v/>
      </c>
      <c r="FY47" s="309" t="str">
        <f t="shared" si="131"/>
        <v/>
      </c>
      <c r="FZ47" s="306">
        <v>41</v>
      </c>
      <c r="GA47" s="307" t="str">
        <f t="shared" si="132"/>
        <v/>
      </c>
      <c r="GB47" s="307" t="str">
        <f t="shared" si="133"/>
        <v/>
      </c>
      <c r="GC47" s="307" t="str">
        <f>IF('2.職務給賃金表'!$Y56="","",'2.職務給賃金表'!$Y56)</f>
        <v/>
      </c>
      <c r="GD47" s="307" t="str">
        <f t="shared" si="134"/>
        <v/>
      </c>
      <c r="GE47" s="307" t="str">
        <f t="shared" si="135"/>
        <v/>
      </c>
      <c r="GF47" s="308" t="str">
        <f t="shared" si="136"/>
        <v/>
      </c>
      <c r="GG47" s="309" t="str">
        <f t="shared" si="137"/>
        <v/>
      </c>
      <c r="GI47" s="306">
        <v>41</v>
      </c>
      <c r="GJ47" s="307" t="str">
        <f t="shared" si="138"/>
        <v/>
      </c>
      <c r="GK47" s="307" t="str">
        <f t="shared" si="139"/>
        <v/>
      </c>
      <c r="GL47" s="307" t="str">
        <f>IF('2.職務給賃金表'!$Z56="","",'2.職務給賃金表'!$Z56)</f>
        <v/>
      </c>
      <c r="GM47" s="307" t="str">
        <f t="shared" si="140"/>
        <v/>
      </c>
      <c r="GN47" s="307" t="str">
        <f t="shared" si="141"/>
        <v/>
      </c>
      <c r="GO47" s="308" t="str">
        <f t="shared" si="142"/>
        <v/>
      </c>
      <c r="GP47" s="309" t="str">
        <f t="shared" si="143"/>
        <v/>
      </c>
      <c r="GQ47" s="306">
        <v>41</v>
      </c>
      <c r="GR47" s="307" t="str">
        <f t="shared" si="144"/>
        <v/>
      </c>
      <c r="GS47" s="307" t="str">
        <f t="shared" si="145"/>
        <v/>
      </c>
      <c r="GT47" s="307" t="str">
        <f>IF('2.職務給賃金表'!$AA56="","",'2.職務給賃金表'!$AA56)</f>
        <v/>
      </c>
      <c r="GU47" s="307" t="str">
        <f t="shared" si="146"/>
        <v/>
      </c>
      <c r="GV47" s="307" t="str">
        <f t="shared" si="147"/>
        <v/>
      </c>
      <c r="GW47" s="308" t="str">
        <f t="shared" si="148"/>
        <v/>
      </c>
      <c r="GX47" s="309" t="str">
        <f t="shared" si="149"/>
        <v/>
      </c>
      <c r="GY47" s="306">
        <v>41</v>
      </c>
      <c r="GZ47" s="307" t="str">
        <f t="shared" si="150"/>
        <v/>
      </c>
      <c r="HA47" s="307" t="str">
        <f t="shared" si="151"/>
        <v/>
      </c>
      <c r="HB47" s="307" t="str">
        <f>IF('2.職務給賃金表'!$AB56="","",'2.職務給賃金表'!$AB56)</f>
        <v/>
      </c>
      <c r="HC47" s="307" t="str">
        <f t="shared" si="152"/>
        <v/>
      </c>
      <c r="HD47" s="307" t="str">
        <f t="shared" si="153"/>
        <v/>
      </c>
      <c r="HE47" s="308" t="str">
        <f t="shared" si="154"/>
        <v/>
      </c>
      <c r="HF47" s="309" t="str">
        <f t="shared" si="155"/>
        <v/>
      </c>
      <c r="HG47" s="306">
        <v>41</v>
      </c>
      <c r="HH47" s="307" t="str">
        <f t="shared" si="156"/>
        <v/>
      </c>
      <c r="HI47" s="307" t="str">
        <f t="shared" si="157"/>
        <v/>
      </c>
      <c r="HJ47" s="307" t="str">
        <f>IF('2.職務給賃金表'!$AC56="","",'2.職務給賃金表'!$AC56)</f>
        <v/>
      </c>
      <c r="HK47" s="307" t="str">
        <f t="shared" si="158"/>
        <v/>
      </c>
      <c r="HL47" s="307" t="str">
        <f t="shared" si="159"/>
        <v/>
      </c>
      <c r="HM47" s="308" t="str">
        <f t="shared" si="160"/>
        <v/>
      </c>
      <c r="HN47" s="309" t="str">
        <f t="shared" si="161"/>
        <v/>
      </c>
      <c r="HO47" s="306">
        <v>41</v>
      </c>
      <c r="HP47" s="307" t="str">
        <f t="shared" si="162"/>
        <v/>
      </c>
      <c r="HQ47" s="307" t="str">
        <f t="shared" si="163"/>
        <v/>
      </c>
      <c r="HR47" s="307" t="str">
        <f>IF('2.職務給賃金表'!$AD56="","",'2.職務給賃金表'!$AD56)</f>
        <v/>
      </c>
      <c r="HS47" s="307" t="str">
        <f t="shared" si="164"/>
        <v/>
      </c>
      <c r="HT47" s="307" t="str">
        <f t="shared" si="165"/>
        <v/>
      </c>
      <c r="HU47" s="308" t="str">
        <f t="shared" si="166"/>
        <v/>
      </c>
      <c r="HV47" s="309" t="str">
        <f t="shared" si="167"/>
        <v/>
      </c>
    </row>
    <row r="48" spans="2:230" x14ac:dyDescent="0.2">
      <c r="B48" s="306">
        <v>42</v>
      </c>
      <c r="C48" s="307" t="str">
        <f t="shared" si="0"/>
        <v/>
      </c>
      <c r="D48" s="307" t="str">
        <f t="shared" si="1"/>
        <v/>
      </c>
      <c r="E48" s="307" t="str">
        <f>IF('2.職務給賃金表'!$C57="","",'2.職務給賃金表'!$C57)</f>
        <v/>
      </c>
      <c r="F48" s="307" t="str">
        <f t="shared" si="2"/>
        <v/>
      </c>
      <c r="G48" s="307" t="str">
        <f t="shared" si="3"/>
        <v/>
      </c>
      <c r="H48" s="308" t="str">
        <f t="shared" si="4"/>
        <v/>
      </c>
      <c r="I48" s="309" t="str">
        <f t="shared" si="5"/>
        <v/>
      </c>
      <c r="J48" s="306">
        <v>42</v>
      </c>
      <c r="K48" s="307" t="str">
        <f t="shared" si="6"/>
        <v/>
      </c>
      <c r="L48" s="307" t="str">
        <f t="shared" si="7"/>
        <v/>
      </c>
      <c r="M48" s="307" t="str">
        <f>IF('2.職務給賃金表'!$D57="","",'2.職務給賃金表'!$D57)</f>
        <v/>
      </c>
      <c r="N48" s="307" t="str">
        <f t="shared" si="8"/>
        <v/>
      </c>
      <c r="O48" s="307" t="str">
        <f t="shared" si="9"/>
        <v/>
      </c>
      <c r="P48" s="308" t="str">
        <f t="shared" si="10"/>
        <v/>
      </c>
      <c r="Q48" s="309" t="str">
        <f t="shared" si="11"/>
        <v/>
      </c>
      <c r="R48" s="306">
        <v>42</v>
      </c>
      <c r="S48" s="307" t="str">
        <f t="shared" si="12"/>
        <v/>
      </c>
      <c r="T48" s="307" t="str">
        <f t="shared" si="13"/>
        <v/>
      </c>
      <c r="U48" s="307" t="str">
        <f>IF('2.職務給賃金表'!$E57="","",'2.職務給賃金表'!$E57)</f>
        <v/>
      </c>
      <c r="V48" s="307" t="str">
        <f t="shared" si="14"/>
        <v/>
      </c>
      <c r="W48" s="307" t="str">
        <f t="shared" si="15"/>
        <v/>
      </c>
      <c r="X48" s="308" t="str">
        <f t="shared" si="16"/>
        <v/>
      </c>
      <c r="Y48" s="309" t="str">
        <f t="shared" si="17"/>
        <v/>
      </c>
      <c r="Z48" s="306">
        <v>42</v>
      </c>
      <c r="AA48" s="307" t="str">
        <f t="shared" si="18"/>
        <v/>
      </c>
      <c r="AB48" s="307" t="str">
        <f t="shared" si="19"/>
        <v/>
      </c>
      <c r="AC48" s="307" t="str">
        <f>IF('2.職務給賃金表'!$F57="","",'2.職務給賃金表'!$F57)</f>
        <v/>
      </c>
      <c r="AD48" s="307" t="str">
        <f t="shared" si="20"/>
        <v/>
      </c>
      <c r="AE48" s="307" t="str">
        <f t="shared" si="21"/>
        <v/>
      </c>
      <c r="AF48" s="308" t="str">
        <f t="shared" si="22"/>
        <v/>
      </c>
      <c r="AG48" s="309" t="str">
        <f t="shared" si="23"/>
        <v/>
      </c>
      <c r="AI48" s="306">
        <v>42</v>
      </c>
      <c r="AJ48" s="307" t="str">
        <f t="shared" si="24"/>
        <v/>
      </c>
      <c r="AK48" s="307" t="str">
        <f t="shared" si="25"/>
        <v/>
      </c>
      <c r="AL48" s="307" t="str">
        <f>IF('2.職務給賃金表'!$G57="","",'2.職務給賃金表'!$G57)</f>
        <v/>
      </c>
      <c r="AM48" s="307" t="str">
        <f t="shared" si="26"/>
        <v/>
      </c>
      <c r="AN48" s="307" t="str">
        <f t="shared" si="27"/>
        <v/>
      </c>
      <c r="AO48" s="308" t="str">
        <f t="shared" si="28"/>
        <v/>
      </c>
      <c r="AP48" s="309" t="str">
        <f t="shared" si="29"/>
        <v/>
      </c>
      <c r="AQ48" s="306">
        <v>42</v>
      </c>
      <c r="AR48" s="307" t="str">
        <f t="shared" si="30"/>
        <v/>
      </c>
      <c r="AS48" s="307" t="str">
        <f t="shared" si="31"/>
        <v/>
      </c>
      <c r="AT48" s="307" t="str">
        <f>IF('2.職務給賃金表'!$H57="","",'2.職務給賃金表'!$H57)</f>
        <v/>
      </c>
      <c r="AU48" s="307" t="str">
        <f t="shared" si="32"/>
        <v/>
      </c>
      <c r="AV48" s="307" t="str">
        <f t="shared" si="33"/>
        <v/>
      </c>
      <c r="AW48" s="308" t="str">
        <f t="shared" si="34"/>
        <v/>
      </c>
      <c r="AX48" s="309" t="str">
        <f t="shared" si="35"/>
        <v/>
      </c>
      <c r="AY48" s="306">
        <v>42</v>
      </c>
      <c r="AZ48" s="307" t="str">
        <f t="shared" si="36"/>
        <v/>
      </c>
      <c r="BA48" s="307" t="str">
        <f t="shared" si="37"/>
        <v/>
      </c>
      <c r="BB48" s="307" t="str">
        <f>IF('2.職務給賃金表'!$I57="","",'2.職務給賃金表'!$I57)</f>
        <v/>
      </c>
      <c r="BC48" s="307" t="str">
        <f t="shared" si="38"/>
        <v/>
      </c>
      <c r="BD48" s="307" t="str">
        <f t="shared" si="39"/>
        <v/>
      </c>
      <c r="BE48" s="308" t="str">
        <f t="shared" si="40"/>
        <v/>
      </c>
      <c r="BF48" s="309" t="str">
        <f t="shared" si="41"/>
        <v/>
      </c>
      <c r="BG48" s="306">
        <v>42</v>
      </c>
      <c r="BH48" s="307" t="str">
        <f t="shared" si="42"/>
        <v/>
      </c>
      <c r="BI48" s="307" t="str">
        <f t="shared" si="43"/>
        <v/>
      </c>
      <c r="BJ48" s="307" t="str">
        <f>IF('2.職務給賃金表'!$J57="","",'2.職務給賃金表'!$J57)</f>
        <v/>
      </c>
      <c r="BK48" s="307" t="str">
        <f t="shared" si="44"/>
        <v/>
      </c>
      <c r="BL48" s="307" t="str">
        <f t="shared" si="45"/>
        <v/>
      </c>
      <c r="BM48" s="308" t="str">
        <f t="shared" si="46"/>
        <v/>
      </c>
      <c r="BN48" s="309" t="str">
        <f t="shared" si="47"/>
        <v/>
      </c>
      <c r="BP48" s="306">
        <v>42</v>
      </c>
      <c r="BQ48" s="307" t="str">
        <f t="shared" si="48"/>
        <v/>
      </c>
      <c r="BR48" s="307" t="str">
        <f t="shared" si="49"/>
        <v/>
      </c>
      <c r="BS48" s="307" t="str">
        <f>IF('2.職務給賃金表'!$K57="","",'2.職務給賃金表'!$K57)</f>
        <v/>
      </c>
      <c r="BT48" s="307" t="str">
        <f t="shared" si="50"/>
        <v/>
      </c>
      <c r="BU48" s="307" t="str">
        <f t="shared" si="51"/>
        <v/>
      </c>
      <c r="BV48" s="308" t="str">
        <f t="shared" si="52"/>
        <v/>
      </c>
      <c r="BW48" s="309" t="str">
        <f t="shared" si="53"/>
        <v/>
      </c>
      <c r="BX48" s="306">
        <v>42</v>
      </c>
      <c r="BY48" s="307" t="str">
        <f t="shared" si="54"/>
        <v/>
      </c>
      <c r="BZ48" s="307" t="str">
        <f t="shared" si="55"/>
        <v/>
      </c>
      <c r="CA48" s="307" t="str">
        <f>IF('2.職務給賃金表'!$L57="","",'2.職務給賃金表'!$L57)</f>
        <v/>
      </c>
      <c r="CB48" s="307" t="str">
        <f t="shared" si="56"/>
        <v/>
      </c>
      <c r="CC48" s="307" t="str">
        <f t="shared" si="57"/>
        <v/>
      </c>
      <c r="CD48" s="308" t="str">
        <f t="shared" si="58"/>
        <v/>
      </c>
      <c r="CE48" s="309" t="str">
        <f t="shared" si="59"/>
        <v/>
      </c>
      <c r="CF48" s="306">
        <v>42</v>
      </c>
      <c r="CG48" s="307" t="str">
        <f t="shared" si="60"/>
        <v/>
      </c>
      <c r="CH48" s="307" t="str">
        <f t="shared" si="61"/>
        <v/>
      </c>
      <c r="CI48" s="307" t="str">
        <f>IF('2.職務給賃金表'!$M57="","",'2.職務給賃金表'!$M57)</f>
        <v/>
      </c>
      <c r="CJ48" s="307" t="str">
        <f t="shared" si="62"/>
        <v/>
      </c>
      <c r="CK48" s="307" t="str">
        <f t="shared" si="63"/>
        <v/>
      </c>
      <c r="CL48" s="308" t="str">
        <f t="shared" si="64"/>
        <v/>
      </c>
      <c r="CM48" s="309" t="str">
        <f t="shared" si="65"/>
        <v/>
      </c>
      <c r="CN48" s="306">
        <v>42</v>
      </c>
      <c r="CO48" s="307" t="str">
        <f t="shared" si="66"/>
        <v/>
      </c>
      <c r="CP48" s="307" t="str">
        <f t="shared" si="67"/>
        <v/>
      </c>
      <c r="CQ48" s="307" t="str">
        <f>IF('2.職務給賃金表'!$N57="","",'2.職務給賃金表'!$N57)</f>
        <v/>
      </c>
      <c r="CR48" s="307" t="str">
        <f t="shared" si="68"/>
        <v/>
      </c>
      <c r="CS48" s="307" t="str">
        <f t="shared" si="69"/>
        <v/>
      </c>
      <c r="CT48" s="308" t="str">
        <f t="shared" si="70"/>
        <v/>
      </c>
      <c r="CU48" s="309" t="str">
        <f t="shared" si="71"/>
        <v/>
      </c>
      <c r="CV48" s="306">
        <v>42</v>
      </c>
      <c r="CW48" s="307" t="str">
        <f t="shared" si="72"/>
        <v/>
      </c>
      <c r="CX48" s="307" t="str">
        <f t="shared" si="73"/>
        <v/>
      </c>
      <c r="CY48" s="307" t="str">
        <f>IF('2.職務給賃金表'!$O57="","",'2.職務給賃金表'!$O57)</f>
        <v/>
      </c>
      <c r="CZ48" s="307" t="str">
        <f t="shared" si="74"/>
        <v/>
      </c>
      <c r="DA48" s="307" t="str">
        <f t="shared" si="75"/>
        <v/>
      </c>
      <c r="DB48" s="308" t="str">
        <f t="shared" si="76"/>
        <v/>
      </c>
      <c r="DC48" s="309" t="str">
        <f t="shared" si="77"/>
        <v/>
      </c>
      <c r="DE48" s="306">
        <v>42</v>
      </c>
      <c r="DF48" s="307" t="str">
        <f t="shared" si="78"/>
        <v/>
      </c>
      <c r="DG48" s="307" t="str">
        <f t="shared" si="79"/>
        <v/>
      </c>
      <c r="DH48" s="307" t="str">
        <f>IF('2.職務給賃金表'!$P57="","",'2.職務給賃金表'!$P57)</f>
        <v/>
      </c>
      <c r="DI48" s="307" t="str">
        <f t="shared" si="80"/>
        <v/>
      </c>
      <c r="DJ48" s="307" t="str">
        <f t="shared" si="81"/>
        <v/>
      </c>
      <c r="DK48" s="308" t="str">
        <f t="shared" si="82"/>
        <v/>
      </c>
      <c r="DL48" s="309" t="str">
        <f t="shared" si="83"/>
        <v/>
      </c>
      <c r="DM48" s="306">
        <v>42</v>
      </c>
      <c r="DN48" s="307" t="str">
        <f t="shared" si="84"/>
        <v/>
      </c>
      <c r="DO48" s="307" t="str">
        <f t="shared" si="85"/>
        <v/>
      </c>
      <c r="DP48" s="307" t="str">
        <f>IF('2.職務給賃金表'!$Q57="","",'2.職務給賃金表'!$Q57)</f>
        <v/>
      </c>
      <c r="DQ48" s="307" t="str">
        <f t="shared" si="86"/>
        <v/>
      </c>
      <c r="DR48" s="307" t="str">
        <f t="shared" si="87"/>
        <v/>
      </c>
      <c r="DS48" s="308" t="str">
        <f t="shared" si="88"/>
        <v/>
      </c>
      <c r="DT48" s="309" t="str">
        <f t="shared" si="89"/>
        <v/>
      </c>
      <c r="DU48" s="306">
        <v>42</v>
      </c>
      <c r="DV48" s="307" t="str">
        <f t="shared" si="90"/>
        <v/>
      </c>
      <c r="DW48" s="307" t="str">
        <f t="shared" si="91"/>
        <v/>
      </c>
      <c r="DX48" s="307" t="str">
        <f>IF('2.職務給賃金表'!$R57="","",'2.職務給賃金表'!$R57)</f>
        <v/>
      </c>
      <c r="DY48" s="307" t="str">
        <f t="shared" si="92"/>
        <v/>
      </c>
      <c r="DZ48" s="307" t="str">
        <f t="shared" si="93"/>
        <v/>
      </c>
      <c r="EA48" s="308" t="str">
        <f t="shared" si="94"/>
        <v/>
      </c>
      <c r="EB48" s="309" t="str">
        <f t="shared" si="95"/>
        <v/>
      </c>
      <c r="EC48" s="306">
        <v>42</v>
      </c>
      <c r="ED48" s="307" t="str">
        <f t="shared" si="96"/>
        <v/>
      </c>
      <c r="EE48" s="307" t="str">
        <f t="shared" si="97"/>
        <v/>
      </c>
      <c r="EF48" s="307" t="str">
        <f>IF('2.職務給賃金表'!$S57="","",'2.職務給賃金表'!$S57)</f>
        <v/>
      </c>
      <c r="EG48" s="307" t="str">
        <f t="shared" si="98"/>
        <v/>
      </c>
      <c r="EH48" s="307" t="str">
        <f t="shared" si="99"/>
        <v/>
      </c>
      <c r="EI48" s="308" t="str">
        <f t="shared" si="100"/>
        <v/>
      </c>
      <c r="EJ48" s="309" t="str">
        <f t="shared" si="101"/>
        <v/>
      </c>
      <c r="EK48" s="306">
        <v>42</v>
      </c>
      <c r="EL48" s="307" t="str">
        <f t="shared" si="102"/>
        <v/>
      </c>
      <c r="EM48" s="307" t="str">
        <f t="shared" si="103"/>
        <v/>
      </c>
      <c r="EN48" s="307" t="str">
        <f>IF('2.職務給賃金表'!$T57="","",'2.職務給賃金表'!$T57)</f>
        <v/>
      </c>
      <c r="EO48" s="307" t="str">
        <f t="shared" si="104"/>
        <v/>
      </c>
      <c r="EP48" s="307" t="str">
        <f t="shared" si="105"/>
        <v/>
      </c>
      <c r="EQ48" s="308" t="str">
        <f t="shared" si="106"/>
        <v/>
      </c>
      <c r="ER48" s="309" t="str">
        <f t="shared" si="107"/>
        <v/>
      </c>
      <c r="ET48" s="306">
        <v>42</v>
      </c>
      <c r="EU48" s="307" t="str">
        <f t="shared" si="108"/>
        <v/>
      </c>
      <c r="EV48" s="307" t="str">
        <f t="shared" si="109"/>
        <v/>
      </c>
      <c r="EW48" s="307" t="str">
        <f>IF('2.職務給賃金表'!$U57="","",'2.職務給賃金表'!$U57)</f>
        <v/>
      </c>
      <c r="EX48" s="307" t="str">
        <f t="shared" si="110"/>
        <v/>
      </c>
      <c r="EY48" s="307" t="str">
        <f t="shared" si="111"/>
        <v/>
      </c>
      <c r="EZ48" s="308" t="str">
        <f t="shared" si="112"/>
        <v/>
      </c>
      <c r="FA48" s="309" t="str">
        <f t="shared" si="113"/>
        <v/>
      </c>
      <c r="FB48" s="306">
        <v>42</v>
      </c>
      <c r="FC48" s="307" t="str">
        <f t="shared" si="114"/>
        <v/>
      </c>
      <c r="FD48" s="307" t="str">
        <f t="shared" si="115"/>
        <v/>
      </c>
      <c r="FE48" s="307" t="str">
        <f>IF('2.職務給賃金表'!$V57="","",'2.職務給賃金表'!$V57)</f>
        <v/>
      </c>
      <c r="FF48" s="307" t="str">
        <f t="shared" si="116"/>
        <v/>
      </c>
      <c r="FG48" s="307" t="str">
        <f t="shared" si="117"/>
        <v/>
      </c>
      <c r="FH48" s="308" t="str">
        <f t="shared" si="118"/>
        <v/>
      </c>
      <c r="FI48" s="309" t="str">
        <f t="shared" si="119"/>
        <v/>
      </c>
      <c r="FJ48" s="306">
        <v>42</v>
      </c>
      <c r="FK48" s="307" t="str">
        <f t="shared" si="120"/>
        <v/>
      </c>
      <c r="FL48" s="307" t="str">
        <f t="shared" si="121"/>
        <v/>
      </c>
      <c r="FM48" s="307" t="str">
        <f>IF('2.職務給賃金表'!$W57="","",'2.職務給賃金表'!$W57)</f>
        <v/>
      </c>
      <c r="FN48" s="307" t="str">
        <f t="shared" si="122"/>
        <v/>
      </c>
      <c r="FO48" s="307" t="str">
        <f t="shared" si="123"/>
        <v/>
      </c>
      <c r="FP48" s="308" t="str">
        <f t="shared" si="124"/>
        <v/>
      </c>
      <c r="FQ48" s="309" t="str">
        <f t="shared" si="125"/>
        <v/>
      </c>
      <c r="FR48" s="306">
        <v>42</v>
      </c>
      <c r="FS48" s="307" t="str">
        <f t="shared" si="126"/>
        <v/>
      </c>
      <c r="FT48" s="307" t="str">
        <f t="shared" si="127"/>
        <v/>
      </c>
      <c r="FU48" s="307" t="str">
        <f>IF('2.職務給賃金表'!$X57="","",'2.職務給賃金表'!$X57)</f>
        <v/>
      </c>
      <c r="FV48" s="307" t="str">
        <f t="shared" si="128"/>
        <v/>
      </c>
      <c r="FW48" s="307" t="str">
        <f t="shared" si="129"/>
        <v/>
      </c>
      <c r="FX48" s="308" t="str">
        <f t="shared" si="130"/>
        <v/>
      </c>
      <c r="FY48" s="309" t="str">
        <f t="shared" si="131"/>
        <v/>
      </c>
      <c r="FZ48" s="306">
        <v>42</v>
      </c>
      <c r="GA48" s="307" t="str">
        <f t="shared" si="132"/>
        <v/>
      </c>
      <c r="GB48" s="307" t="str">
        <f t="shared" si="133"/>
        <v/>
      </c>
      <c r="GC48" s="307" t="str">
        <f>IF('2.職務給賃金表'!$Y57="","",'2.職務給賃金表'!$Y57)</f>
        <v/>
      </c>
      <c r="GD48" s="307" t="str">
        <f t="shared" si="134"/>
        <v/>
      </c>
      <c r="GE48" s="307" t="str">
        <f t="shared" si="135"/>
        <v/>
      </c>
      <c r="GF48" s="308" t="str">
        <f t="shared" si="136"/>
        <v/>
      </c>
      <c r="GG48" s="309" t="str">
        <f t="shared" si="137"/>
        <v/>
      </c>
      <c r="GI48" s="306">
        <v>42</v>
      </c>
      <c r="GJ48" s="307" t="str">
        <f t="shared" si="138"/>
        <v/>
      </c>
      <c r="GK48" s="307" t="str">
        <f t="shared" si="139"/>
        <v/>
      </c>
      <c r="GL48" s="307" t="str">
        <f>IF('2.職務給賃金表'!$Z57="","",'2.職務給賃金表'!$Z57)</f>
        <v/>
      </c>
      <c r="GM48" s="307" t="str">
        <f t="shared" si="140"/>
        <v/>
      </c>
      <c r="GN48" s="307" t="str">
        <f t="shared" si="141"/>
        <v/>
      </c>
      <c r="GO48" s="308" t="str">
        <f t="shared" si="142"/>
        <v/>
      </c>
      <c r="GP48" s="309" t="str">
        <f t="shared" si="143"/>
        <v/>
      </c>
      <c r="GQ48" s="306">
        <v>42</v>
      </c>
      <c r="GR48" s="307" t="str">
        <f t="shared" si="144"/>
        <v/>
      </c>
      <c r="GS48" s="307" t="str">
        <f t="shared" si="145"/>
        <v/>
      </c>
      <c r="GT48" s="307" t="str">
        <f>IF('2.職務給賃金表'!$AA57="","",'2.職務給賃金表'!$AA57)</f>
        <v/>
      </c>
      <c r="GU48" s="307" t="str">
        <f t="shared" si="146"/>
        <v/>
      </c>
      <c r="GV48" s="307" t="str">
        <f t="shared" si="147"/>
        <v/>
      </c>
      <c r="GW48" s="308" t="str">
        <f t="shared" si="148"/>
        <v/>
      </c>
      <c r="GX48" s="309" t="str">
        <f t="shared" si="149"/>
        <v/>
      </c>
      <c r="GY48" s="306">
        <v>42</v>
      </c>
      <c r="GZ48" s="307" t="str">
        <f t="shared" si="150"/>
        <v/>
      </c>
      <c r="HA48" s="307" t="str">
        <f t="shared" si="151"/>
        <v/>
      </c>
      <c r="HB48" s="307" t="str">
        <f>IF('2.職務給賃金表'!$AB57="","",'2.職務給賃金表'!$AB57)</f>
        <v/>
      </c>
      <c r="HC48" s="307" t="str">
        <f t="shared" si="152"/>
        <v/>
      </c>
      <c r="HD48" s="307" t="str">
        <f t="shared" si="153"/>
        <v/>
      </c>
      <c r="HE48" s="308" t="str">
        <f t="shared" si="154"/>
        <v/>
      </c>
      <c r="HF48" s="309" t="str">
        <f t="shared" si="155"/>
        <v/>
      </c>
      <c r="HG48" s="306">
        <v>42</v>
      </c>
      <c r="HH48" s="307" t="str">
        <f t="shared" si="156"/>
        <v/>
      </c>
      <c r="HI48" s="307" t="str">
        <f t="shared" si="157"/>
        <v/>
      </c>
      <c r="HJ48" s="307" t="str">
        <f>IF('2.職務給賃金表'!$AC57="","",'2.職務給賃金表'!$AC57)</f>
        <v/>
      </c>
      <c r="HK48" s="307" t="str">
        <f t="shared" si="158"/>
        <v/>
      </c>
      <c r="HL48" s="307" t="str">
        <f t="shared" si="159"/>
        <v/>
      </c>
      <c r="HM48" s="308" t="str">
        <f t="shared" si="160"/>
        <v/>
      </c>
      <c r="HN48" s="309" t="str">
        <f t="shared" si="161"/>
        <v/>
      </c>
      <c r="HO48" s="306">
        <v>42</v>
      </c>
      <c r="HP48" s="307" t="str">
        <f t="shared" si="162"/>
        <v/>
      </c>
      <c r="HQ48" s="307" t="str">
        <f t="shared" si="163"/>
        <v/>
      </c>
      <c r="HR48" s="307" t="str">
        <f>IF('2.職務給賃金表'!$AD57="","",'2.職務給賃金表'!$AD57)</f>
        <v/>
      </c>
      <c r="HS48" s="307" t="str">
        <f t="shared" si="164"/>
        <v/>
      </c>
      <c r="HT48" s="307" t="str">
        <f t="shared" si="165"/>
        <v/>
      </c>
      <c r="HU48" s="308" t="str">
        <f t="shared" si="166"/>
        <v/>
      </c>
      <c r="HV48" s="309" t="str">
        <f t="shared" si="167"/>
        <v/>
      </c>
    </row>
    <row r="49" spans="2:230" x14ac:dyDescent="0.2">
      <c r="B49" s="306">
        <v>43</v>
      </c>
      <c r="C49" s="307" t="str">
        <f t="shared" si="0"/>
        <v/>
      </c>
      <c r="D49" s="307" t="str">
        <f t="shared" si="1"/>
        <v/>
      </c>
      <c r="E49" s="307" t="str">
        <f>IF('2.職務給賃金表'!$C58="","",'2.職務給賃金表'!$C58)</f>
        <v/>
      </c>
      <c r="F49" s="307" t="str">
        <f t="shared" si="2"/>
        <v/>
      </c>
      <c r="G49" s="307" t="str">
        <f t="shared" si="3"/>
        <v/>
      </c>
      <c r="H49" s="308" t="str">
        <f t="shared" si="4"/>
        <v/>
      </c>
      <c r="I49" s="309" t="str">
        <f t="shared" si="5"/>
        <v/>
      </c>
      <c r="J49" s="306">
        <v>43</v>
      </c>
      <c r="K49" s="307" t="str">
        <f t="shared" si="6"/>
        <v/>
      </c>
      <c r="L49" s="307" t="str">
        <f t="shared" si="7"/>
        <v/>
      </c>
      <c r="M49" s="307" t="str">
        <f>IF('2.職務給賃金表'!$D58="","",'2.職務給賃金表'!$D58)</f>
        <v/>
      </c>
      <c r="N49" s="307" t="str">
        <f t="shared" si="8"/>
        <v/>
      </c>
      <c r="O49" s="307" t="str">
        <f t="shared" si="9"/>
        <v/>
      </c>
      <c r="P49" s="308" t="str">
        <f t="shared" si="10"/>
        <v/>
      </c>
      <c r="Q49" s="309" t="str">
        <f t="shared" si="11"/>
        <v/>
      </c>
      <c r="R49" s="306">
        <v>43</v>
      </c>
      <c r="S49" s="307" t="str">
        <f t="shared" si="12"/>
        <v/>
      </c>
      <c r="T49" s="307" t="str">
        <f t="shared" si="13"/>
        <v/>
      </c>
      <c r="U49" s="307" t="str">
        <f>IF('2.職務給賃金表'!$E58="","",'2.職務給賃金表'!$E58)</f>
        <v/>
      </c>
      <c r="V49" s="307" t="str">
        <f t="shared" si="14"/>
        <v/>
      </c>
      <c r="W49" s="307" t="str">
        <f t="shared" si="15"/>
        <v/>
      </c>
      <c r="X49" s="308" t="str">
        <f t="shared" si="16"/>
        <v/>
      </c>
      <c r="Y49" s="309" t="str">
        <f t="shared" si="17"/>
        <v/>
      </c>
      <c r="Z49" s="306">
        <v>43</v>
      </c>
      <c r="AA49" s="307" t="str">
        <f t="shared" si="18"/>
        <v/>
      </c>
      <c r="AB49" s="307" t="str">
        <f t="shared" si="19"/>
        <v/>
      </c>
      <c r="AC49" s="307" t="str">
        <f>IF('2.職務給賃金表'!$F58="","",'2.職務給賃金表'!$F58)</f>
        <v/>
      </c>
      <c r="AD49" s="307" t="str">
        <f t="shared" si="20"/>
        <v/>
      </c>
      <c r="AE49" s="307" t="str">
        <f t="shared" si="21"/>
        <v/>
      </c>
      <c r="AF49" s="308" t="str">
        <f t="shared" si="22"/>
        <v/>
      </c>
      <c r="AG49" s="309" t="str">
        <f t="shared" si="23"/>
        <v/>
      </c>
      <c r="AI49" s="306">
        <v>43</v>
      </c>
      <c r="AJ49" s="307" t="str">
        <f t="shared" si="24"/>
        <v/>
      </c>
      <c r="AK49" s="307" t="str">
        <f t="shared" si="25"/>
        <v/>
      </c>
      <c r="AL49" s="307" t="str">
        <f>IF('2.職務給賃金表'!$G58="","",'2.職務給賃金表'!$G58)</f>
        <v/>
      </c>
      <c r="AM49" s="307" t="str">
        <f t="shared" si="26"/>
        <v/>
      </c>
      <c r="AN49" s="307" t="str">
        <f t="shared" si="27"/>
        <v/>
      </c>
      <c r="AO49" s="308" t="str">
        <f t="shared" si="28"/>
        <v/>
      </c>
      <c r="AP49" s="309" t="str">
        <f t="shared" si="29"/>
        <v/>
      </c>
      <c r="AQ49" s="306">
        <v>43</v>
      </c>
      <c r="AR49" s="307" t="str">
        <f t="shared" si="30"/>
        <v/>
      </c>
      <c r="AS49" s="307" t="str">
        <f t="shared" si="31"/>
        <v/>
      </c>
      <c r="AT49" s="307" t="str">
        <f>IF('2.職務給賃金表'!$H58="","",'2.職務給賃金表'!$H58)</f>
        <v/>
      </c>
      <c r="AU49" s="307" t="str">
        <f t="shared" si="32"/>
        <v/>
      </c>
      <c r="AV49" s="307" t="str">
        <f t="shared" si="33"/>
        <v/>
      </c>
      <c r="AW49" s="308" t="str">
        <f t="shared" si="34"/>
        <v/>
      </c>
      <c r="AX49" s="309" t="str">
        <f t="shared" si="35"/>
        <v/>
      </c>
      <c r="AY49" s="306">
        <v>43</v>
      </c>
      <c r="AZ49" s="307" t="str">
        <f t="shared" si="36"/>
        <v/>
      </c>
      <c r="BA49" s="307" t="str">
        <f t="shared" si="37"/>
        <v/>
      </c>
      <c r="BB49" s="307" t="str">
        <f>IF('2.職務給賃金表'!$I58="","",'2.職務給賃金表'!$I58)</f>
        <v/>
      </c>
      <c r="BC49" s="307" t="str">
        <f t="shared" si="38"/>
        <v/>
      </c>
      <c r="BD49" s="307" t="str">
        <f t="shared" si="39"/>
        <v/>
      </c>
      <c r="BE49" s="308" t="str">
        <f t="shared" si="40"/>
        <v/>
      </c>
      <c r="BF49" s="309" t="str">
        <f t="shared" si="41"/>
        <v/>
      </c>
      <c r="BG49" s="306">
        <v>43</v>
      </c>
      <c r="BH49" s="307" t="str">
        <f t="shared" si="42"/>
        <v/>
      </c>
      <c r="BI49" s="307" t="str">
        <f t="shared" si="43"/>
        <v/>
      </c>
      <c r="BJ49" s="307" t="str">
        <f>IF('2.職務給賃金表'!$J58="","",'2.職務給賃金表'!$J58)</f>
        <v/>
      </c>
      <c r="BK49" s="307" t="str">
        <f t="shared" si="44"/>
        <v/>
      </c>
      <c r="BL49" s="307" t="str">
        <f t="shared" si="45"/>
        <v/>
      </c>
      <c r="BM49" s="308" t="str">
        <f t="shared" si="46"/>
        <v/>
      </c>
      <c r="BN49" s="309" t="str">
        <f t="shared" si="47"/>
        <v/>
      </c>
      <c r="BP49" s="306">
        <v>43</v>
      </c>
      <c r="BQ49" s="307" t="str">
        <f t="shared" si="48"/>
        <v/>
      </c>
      <c r="BR49" s="307" t="str">
        <f t="shared" si="49"/>
        <v/>
      </c>
      <c r="BS49" s="307" t="str">
        <f>IF('2.職務給賃金表'!$K58="","",'2.職務給賃金表'!$K58)</f>
        <v/>
      </c>
      <c r="BT49" s="307" t="str">
        <f t="shared" si="50"/>
        <v/>
      </c>
      <c r="BU49" s="307" t="str">
        <f t="shared" si="51"/>
        <v/>
      </c>
      <c r="BV49" s="308" t="str">
        <f t="shared" si="52"/>
        <v/>
      </c>
      <c r="BW49" s="309" t="str">
        <f t="shared" si="53"/>
        <v/>
      </c>
      <c r="BX49" s="306">
        <v>43</v>
      </c>
      <c r="BY49" s="307" t="str">
        <f t="shared" si="54"/>
        <v/>
      </c>
      <c r="BZ49" s="307" t="str">
        <f t="shared" si="55"/>
        <v/>
      </c>
      <c r="CA49" s="307" t="str">
        <f>IF('2.職務給賃金表'!$L58="","",'2.職務給賃金表'!$L58)</f>
        <v/>
      </c>
      <c r="CB49" s="307" t="str">
        <f t="shared" si="56"/>
        <v/>
      </c>
      <c r="CC49" s="307" t="str">
        <f t="shared" si="57"/>
        <v/>
      </c>
      <c r="CD49" s="308" t="str">
        <f t="shared" si="58"/>
        <v/>
      </c>
      <c r="CE49" s="309" t="str">
        <f t="shared" si="59"/>
        <v/>
      </c>
      <c r="CF49" s="306">
        <v>43</v>
      </c>
      <c r="CG49" s="307" t="str">
        <f t="shared" si="60"/>
        <v/>
      </c>
      <c r="CH49" s="307" t="str">
        <f t="shared" si="61"/>
        <v/>
      </c>
      <c r="CI49" s="307" t="str">
        <f>IF('2.職務給賃金表'!$M58="","",'2.職務給賃金表'!$M58)</f>
        <v/>
      </c>
      <c r="CJ49" s="307" t="str">
        <f t="shared" si="62"/>
        <v/>
      </c>
      <c r="CK49" s="307" t="str">
        <f t="shared" si="63"/>
        <v/>
      </c>
      <c r="CL49" s="308" t="str">
        <f t="shared" si="64"/>
        <v/>
      </c>
      <c r="CM49" s="309" t="str">
        <f t="shared" si="65"/>
        <v/>
      </c>
      <c r="CN49" s="306">
        <v>43</v>
      </c>
      <c r="CO49" s="307" t="str">
        <f t="shared" si="66"/>
        <v/>
      </c>
      <c r="CP49" s="307" t="str">
        <f t="shared" si="67"/>
        <v/>
      </c>
      <c r="CQ49" s="307" t="str">
        <f>IF('2.職務給賃金表'!$N58="","",'2.職務給賃金表'!$N58)</f>
        <v/>
      </c>
      <c r="CR49" s="307" t="str">
        <f t="shared" si="68"/>
        <v/>
      </c>
      <c r="CS49" s="307" t="str">
        <f t="shared" si="69"/>
        <v/>
      </c>
      <c r="CT49" s="308" t="str">
        <f t="shared" si="70"/>
        <v/>
      </c>
      <c r="CU49" s="309" t="str">
        <f t="shared" si="71"/>
        <v/>
      </c>
      <c r="CV49" s="306">
        <v>43</v>
      </c>
      <c r="CW49" s="307" t="str">
        <f t="shared" si="72"/>
        <v/>
      </c>
      <c r="CX49" s="307" t="str">
        <f t="shared" si="73"/>
        <v/>
      </c>
      <c r="CY49" s="307" t="str">
        <f>IF('2.職務給賃金表'!$O58="","",'2.職務給賃金表'!$O58)</f>
        <v/>
      </c>
      <c r="CZ49" s="307" t="str">
        <f t="shared" si="74"/>
        <v/>
      </c>
      <c r="DA49" s="307" t="str">
        <f t="shared" si="75"/>
        <v/>
      </c>
      <c r="DB49" s="308" t="str">
        <f t="shared" si="76"/>
        <v/>
      </c>
      <c r="DC49" s="309" t="str">
        <f t="shared" si="77"/>
        <v/>
      </c>
      <c r="DE49" s="306">
        <v>43</v>
      </c>
      <c r="DF49" s="307" t="str">
        <f t="shared" si="78"/>
        <v/>
      </c>
      <c r="DG49" s="307" t="str">
        <f t="shared" si="79"/>
        <v/>
      </c>
      <c r="DH49" s="307" t="str">
        <f>IF('2.職務給賃金表'!$P58="","",'2.職務給賃金表'!$P58)</f>
        <v/>
      </c>
      <c r="DI49" s="307" t="str">
        <f t="shared" si="80"/>
        <v/>
      </c>
      <c r="DJ49" s="307" t="str">
        <f t="shared" si="81"/>
        <v/>
      </c>
      <c r="DK49" s="308" t="str">
        <f t="shared" si="82"/>
        <v/>
      </c>
      <c r="DL49" s="309" t="str">
        <f t="shared" si="83"/>
        <v/>
      </c>
      <c r="DM49" s="306">
        <v>43</v>
      </c>
      <c r="DN49" s="307" t="str">
        <f t="shared" si="84"/>
        <v/>
      </c>
      <c r="DO49" s="307" t="str">
        <f t="shared" si="85"/>
        <v/>
      </c>
      <c r="DP49" s="307" t="str">
        <f>IF('2.職務給賃金表'!$Q58="","",'2.職務給賃金表'!$Q58)</f>
        <v/>
      </c>
      <c r="DQ49" s="307" t="str">
        <f t="shared" si="86"/>
        <v/>
      </c>
      <c r="DR49" s="307" t="str">
        <f t="shared" si="87"/>
        <v/>
      </c>
      <c r="DS49" s="308" t="str">
        <f t="shared" si="88"/>
        <v/>
      </c>
      <c r="DT49" s="309" t="str">
        <f t="shared" si="89"/>
        <v/>
      </c>
      <c r="DU49" s="306">
        <v>43</v>
      </c>
      <c r="DV49" s="307" t="str">
        <f t="shared" si="90"/>
        <v/>
      </c>
      <c r="DW49" s="307" t="str">
        <f t="shared" si="91"/>
        <v/>
      </c>
      <c r="DX49" s="307" t="str">
        <f>IF('2.職務給賃金表'!$R58="","",'2.職務給賃金表'!$R58)</f>
        <v/>
      </c>
      <c r="DY49" s="307" t="str">
        <f t="shared" si="92"/>
        <v/>
      </c>
      <c r="DZ49" s="307" t="str">
        <f t="shared" si="93"/>
        <v/>
      </c>
      <c r="EA49" s="308" t="str">
        <f t="shared" si="94"/>
        <v/>
      </c>
      <c r="EB49" s="309" t="str">
        <f t="shared" si="95"/>
        <v/>
      </c>
      <c r="EC49" s="306">
        <v>43</v>
      </c>
      <c r="ED49" s="307" t="str">
        <f t="shared" si="96"/>
        <v/>
      </c>
      <c r="EE49" s="307" t="str">
        <f t="shared" si="97"/>
        <v/>
      </c>
      <c r="EF49" s="307" t="str">
        <f>IF('2.職務給賃金表'!$S58="","",'2.職務給賃金表'!$S58)</f>
        <v/>
      </c>
      <c r="EG49" s="307" t="str">
        <f t="shared" si="98"/>
        <v/>
      </c>
      <c r="EH49" s="307" t="str">
        <f t="shared" si="99"/>
        <v/>
      </c>
      <c r="EI49" s="308" t="str">
        <f t="shared" si="100"/>
        <v/>
      </c>
      <c r="EJ49" s="309" t="str">
        <f t="shared" si="101"/>
        <v/>
      </c>
      <c r="EK49" s="306">
        <v>43</v>
      </c>
      <c r="EL49" s="307" t="str">
        <f t="shared" si="102"/>
        <v/>
      </c>
      <c r="EM49" s="307" t="str">
        <f t="shared" si="103"/>
        <v/>
      </c>
      <c r="EN49" s="307" t="str">
        <f>IF('2.職務給賃金表'!$T58="","",'2.職務給賃金表'!$T58)</f>
        <v/>
      </c>
      <c r="EO49" s="307" t="str">
        <f t="shared" si="104"/>
        <v/>
      </c>
      <c r="EP49" s="307" t="str">
        <f t="shared" si="105"/>
        <v/>
      </c>
      <c r="EQ49" s="308" t="str">
        <f t="shared" si="106"/>
        <v/>
      </c>
      <c r="ER49" s="309" t="str">
        <f t="shared" si="107"/>
        <v/>
      </c>
      <c r="ET49" s="306">
        <v>43</v>
      </c>
      <c r="EU49" s="307" t="str">
        <f t="shared" si="108"/>
        <v/>
      </c>
      <c r="EV49" s="307" t="str">
        <f t="shared" si="109"/>
        <v/>
      </c>
      <c r="EW49" s="307" t="str">
        <f>IF('2.職務給賃金表'!$U58="","",'2.職務給賃金表'!$U58)</f>
        <v/>
      </c>
      <c r="EX49" s="307" t="str">
        <f t="shared" si="110"/>
        <v/>
      </c>
      <c r="EY49" s="307" t="str">
        <f t="shared" si="111"/>
        <v/>
      </c>
      <c r="EZ49" s="308" t="str">
        <f t="shared" si="112"/>
        <v/>
      </c>
      <c r="FA49" s="309" t="str">
        <f t="shared" si="113"/>
        <v/>
      </c>
      <c r="FB49" s="306">
        <v>43</v>
      </c>
      <c r="FC49" s="307" t="str">
        <f t="shared" si="114"/>
        <v/>
      </c>
      <c r="FD49" s="307" t="str">
        <f t="shared" si="115"/>
        <v/>
      </c>
      <c r="FE49" s="307" t="str">
        <f>IF('2.職務給賃金表'!$V58="","",'2.職務給賃金表'!$V58)</f>
        <v/>
      </c>
      <c r="FF49" s="307" t="str">
        <f t="shared" si="116"/>
        <v/>
      </c>
      <c r="FG49" s="307" t="str">
        <f t="shared" si="117"/>
        <v/>
      </c>
      <c r="FH49" s="308" t="str">
        <f t="shared" si="118"/>
        <v/>
      </c>
      <c r="FI49" s="309" t="str">
        <f t="shared" si="119"/>
        <v/>
      </c>
      <c r="FJ49" s="306">
        <v>43</v>
      </c>
      <c r="FK49" s="307" t="str">
        <f t="shared" si="120"/>
        <v/>
      </c>
      <c r="FL49" s="307" t="str">
        <f t="shared" si="121"/>
        <v/>
      </c>
      <c r="FM49" s="307" t="str">
        <f>IF('2.職務給賃金表'!$W58="","",'2.職務給賃金表'!$W58)</f>
        <v/>
      </c>
      <c r="FN49" s="307" t="str">
        <f t="shared" si="122"/>
        <v/>
      </c>
      <c r="FO49" s="307" t="str">
        <f t="shared" si="123"/>
        <v/>
      </c>
      <c r="FP49" s="308" t="str">
        <f t="shared" si="124"/>
        <v/>
      </c>
      <c r="FQ49" s="309" t="str">
        <f t="shared" si="125"/>
        <v/>
      </c>
      <c r="FR49" s="306">
        <v>43</v>
      </c>
      <c r="FS49" s="307" t="str">
        <f t="shared" si="126"/>
        <v/>
      </c>
      <c r="FT49" s="307" t="str">
        <f t="shared" si="127"/>
        <v/>
      </c>
      <c r="FU49" s="307" t="str">
        <f>IF('2.職務給賃金表'!$X58="","",'2.職務給賃金表'!$X58)</f>
        <v/>
      </c>
      <c r="FV49" s="307" t="str">
        <f t="shared" si="128"/>
        <v/>
      </c>
      <c r="FW49" s="307" t="str">
        <f t="shared" si="129"/>
        <v/>
      </c>
      <c r="FX49" s="308" t="str">
        <f t="shared" si="130"/>
        <v/>
      </c>
      <c r="FY49" s="309" t="str">
        <f t="shared" si="131"/>
        <v/>
      </c>
      <c r="FZ49" s="306">
        <v>43</v>
      </c>
      <c r="GA49" s="307" t="str">
        <f t="shared" si="132"/>
        <v/>
      </c>
      <c r="GB49" s="307" t="str">
        <f t="shared" si="133"/>
        <v/>
      </c>
      <c r="GC49" s="307" t="str">
        <f>IF('2.職務給賃金表'!$Y58="","",'2.職務給賃金表'!$Y58)</f>
        <v/>
      </c>
      <c r="GD49" s="307" t="str">
        <f t="shared" si="134"/>
        <v/>
      </c>
      <c r="GE49" s="307" t="str">
        <f t="shared" si="135"/>
        <v/>
      </c>
      <c r="GF49" s="308" t="str">
        <f t="shared" si="136"/>
        <v/>
      </c>
      <c r="GG49" s="309" t="str">
        <f t="shared" si="137"/>
        <v/>
      </c>
      <c r="GI49" s="306">
        <v>43</v>
      </c>
      <c r="GJ49" s="307" t="str">
        <f t="shared" si="138"/>
        <v/>
      </c>
      <c r="GK49" s="307" t="str">
        <f t="shared" si="139"/>
        <v/>
      </c>
      <c r="GL49" s="307" t="str">
        <f>IF('2.職務給賃金表'!$Z58="","",'2.職務給賃金表'!$Z58)</f>
        <v/>
      </c>
      <c r="GM49" s="307" t="str">
        <f t="shared" si="140"/>
        <v/>
      </c>
      <c r="GN49" s="307" t="str">
        <f t="shared" si="141"/>
        <v/>
      </c>
      <c r="GO49" s="308" t="str">
        <f t="shared" si="142"/>
        <v/>
      </c>
      <c r="GP49" s="309" t="str">
        <f t="shared" si="143"/>
        <v/>
      </c>
      <c r="GQ49" s="306">
        <v>43</v>
      </c>
      <c r="GR49" s="307" t="str">
        <f t="shared" si="144"/>
        <v/>
      </c>
      <c r="GS49" s="307" t="str">
        <f t="shared" si="145"/>
        <v/>
      </c>
      <c r="GT49" s="307" t="str">
        <f>IF('2.職務給賃金表'!$AA58="","",'2.職務給賃金表'!$AA58)</f>
        <v/>
      </c>
      <c r="GU49" s="307" t="str">
        <f t="shared" si="146"/>
        <v/>
      </c>
      <c r="GV49" s="307" t="str">
        <f t="shared" si="147"/>
        <v/>
      </c>
      <c r="GW49" s="308" t="str">
        <f t="shared" si="148"/>
        <v/>
      </c>
      <c r="GX49" s="309" t="str">
        <f t="shared" si="149"/>
        <v/>
      </c>
      <c r="GY49" s="306">
        <v>43</v>
      </c>
      <c r="GZ49" s="307" t="str">
        <f t="shared" si="150"/>
        <v/>
      </c>
      <c r="HA49" s="307" t="str">
        <f t="shared" si="151"/>
        <v/>
      </c>
      <c r="HB49" s="307" t="str">
        <f>IF('2.職務給賃金表'!$AB58="","",'2.職務給賃金表'!$AB58)</f>
        <v/>
      </c>
      <c r="HC49" s="307" t="str">
        <f t="shared" si="152"/>
        <v/>
      </c>
      <c r="HD49" s="307" t="str">
        <f t="shared" si="153"/>
        <v/>
      </c>
      <c r="HE49" s="308" t="str">
        <f t="shared" si="154"/>
        <v/>
      </c>
      <c r="HF49" s="309" t="str">
        <f t="shared" si="155"/>
        <v/>
      </c>
      <c r="HG49" s="306">
        <v>43</v>
      </c>
      <c r="HH49" s="307" t="str">
        <f t="shared" si="156"/>
        <v/>
      </c>
      <c r="HI49" s="307" t="str">
        <f t="shared" si="157"/>
        <v/>
      </c>
      <c r="HJ49" s="307" t="str">
        <f>IF('2.職務給賃金表'!$AC58="","",'2.職務給賃金表'!$AC58)</f>
        <v/>
      </c>
      <c r="HK49" s="307" t="str">
        <f t="shared" si="158"/>
        <v/>
      </c>
      <c r="HL49" s="307" t="str">
        <f t="shared" si="159"/>
        <v/>
      </c>
      <c r="HM49" s="308" t="str">
        <f t="shared" si="160"/>
        <v/>
      </c>
      <c r="HN49" s="309" t="str">
        <f t="shared" si="161"/>
        <v/>
      </c>
      <c r="HO49" s="306">
        <v>43</v>
      </c>
      <c r="HP49" s="307" t="str">
        <f t="shared" si="162"/>
        <v/>
      </c>
      <c r="HQ49" s="307" t="str">
        <f t="shared" si="163"/>
        <v/>
      </c>
      <c r="HR49" s="307" t="str">
        <f>IF('2.職務給賃金表'!$AD58="","",'2.職務給賃金表'!$AD58)</f>
        <v/>
      </c>
      <c r="HS49" s="307" t="str">
        <f t="shared" si="164"/>
        <v/>
      </c>
      <c r="HT49" s="307" t="str">
        <f t="shared" si="165"/>
        <v/>
      </c>
      <c r="HU49" s="308" t="str">
        <f t="shared" si="166"/>
        <v/>
      </c>
      <c r="HV49" s="309" t="str">
        <f t="shared" si="167"/>
        <v/>
      </c>
    </row>
    <row r="50" spans="2:230" x14ac:dyDescent="0.2">
      <c r="B50" s="306">
        <v>44</v>
      </c>
      <c r="C50" s="307" t="str">
        <f t="shared" si="0"/>
        <v/>
      </c>
      <c r="D50" s="307" t="str">
        <f t="shared" si="1"/>
        <v/>
      </c>
      <c r="E50" s="307" t="str">
        <f>IF('2.職務給賃金表'!$C59="","",'2.職務給賃金表'!$C59)</f>
        <v/>
      </c>
      <c r="F50" s="307" t="str">
        <f t="shared" si="2"/>
        <v/>
      </c>
      <c r="G50" s="307" t="str">
        <f t="shared" si="3"/>
        <v/>
      </c>
      <c r="H50" s="308" t="str">
        <f t="shared" si="4"/>
        <v/>
      </c>
      <c r="I50" s="309" t="str">
        <f t="shared" si="5"/>
        <v/>
      </c>
      <c r="J50" s="306">
        <v>44</v>
      </c>
      <c r="K50" s="307" t="str">
        <f t="shared" si="6"/>
        <v/>
      </c>
      <c r="L50" s="307" t="str">
        <f t="shared" si="7"/>
        <v/>
      </c>
      <c r="M50" s="307" t="str">
        <f>IF('2.職務給賃金表'!$D59="","",'2.職務給賃金表'!$D59)</f>
        <v/>
      </c>
      <c r="N50" s="307" t="str">
        <f t="shared" si="8"/>
        <v/>
      </c>
      <c r="O50" s="307" t="str">
        <f t="shared" si="9"/>
        <v/>
      </c>
      <c r="P50" s="308" t="str">
        <f t="shared" si="10"/>
        <v/>
      </c>
      <c r="Q50" s="309" t="str">
        <f t="shared" si="11"/>
        <v/>
      </c>
      <c r="R50" s="306">
        <v>44</v>
      </c>
      <c r="S50" s="307" t="str">
        <f t="shared" si="12"/>
        <v/>
      </c>
      <c r="T50" s="307" t="str">
        <f t="shared" si="13"/>
        <v/>
      </c>
      <c r="U50" s="307" t="str">
        <f>IF('2.職務給賃金表'!$E59="","",'2.職務給賃金表'!$E59)</f>
        <v/>
      </c>
      <c r="V50" s="307" t="str">
        <f t="shared" si="14"/>
        <v/>
      </c>
      <c r="W50" s="307" t="str">
        <f t="shared" si="15"/>
        <v/>
      </c>
      <c r="X50" s="308" t="str">
        <f t="shared" si="16"/>
        <v/>
      </c>
      <c r="Y50" s="309" t="str">
        <f t="shared" si="17"/>
        <v/>
      </c>
      <c r="Z50" s="306">
        <v>44</v>
      </c>
      <c r="AA50" s="307" t="str">
        <f t="shared" si="18"/>
        <v/>
      </c>
      <c r="AB50" s="307" t="str">
        <f t="shared" si="19"/>
        <v/>
      </c>
      <c r="AC50" s="307" t="str">
        <f>IF('2.職務給賃金表'!$F59="","",'2.職務給賃金表'!$F59)</f>
        <v/>
      </c>
      <c r="AD50" s="307" t="str">
        <f t="shared" si="20"/>
        <v/>
      </c>
      <c r="AE50" s="307" t="str">
        <f t="shared" si="21"/>
        <v/>
      </c>
      <c r="AF50" s="308" t="str">
        <f t="shared" si="22"/>
        <v/>
      </c>
      <c r="AG50" s="309" t="str">
        <f t="shared" si="23"/>
        <v/>
      </c>
      <c r="AI50" s="306">
        <v>44</v>
      </c>
      <c r="AJ50" s="307" t="str">
        <f t="shared" si="24"/>
        <v/>
      </c>
      <c r="AK50" s="307" t="str">
        <f t="shared" si="25"/>
        <v/>
      </c>
      <c r="AL50" s="307" t="str">
        <f>IF('2.職務給賃金表'!$G59="","",'2.職務給賃金表'!$G59)</f>
        <v/>
      </c>
      <c r="AM50" s="307" t="str">
        <f t="shared" si="26"/>
        <v/>
      </c>
      <c r="AN50" s="307" t="str">
        <f t="shared" si="27"/>
        <v/>
      </c>
      <c r="AO50" s="308" t="str">
        <f t="shared" si="28"/>
        <v/>
      </c>
      <c r="AP50" s="309" t="str">
        <f t="shared" si="29"/>
        <v/>
      </c>
      <c r="AQ50" s="306">
        <v>44</v>
      </c>
      <c r="AR50" s="307" t="str">
        <f t="shared" si="30"/>
        <v/>
      </c>
      <c r="AS50" s="307" t="str">
        <f t="shared" si="31"/>
        <v/>
      </c>
      <c r="AT50" s="307" t="str">
        <f>IF('2.職務給賃金表'!$H59="","",'2.職務給賃金表'!$H59)</f>
        <v/>
      </c>
      <c r="AU50" s="307" t="str">
        <f t="shared" si="32"/>
        <v/>
      </c>
      <c r="AV50" s="307" t="str">
        <f t="shared" si="33"/>
        <v/>
      </c>
      <c r="AW50" s="308" t="str">
        <f t="shared" si="34"/>
        <v/>
      </c>
      <c r="AX50" s="309" t="str">
        <f t="shared" si="35"/>
        <v/>
      </c>
      <c r="AY50" s="306">
        <v>44</v>
      </c>
      <c r="AZ50" s="307" t="str">
        <f t="shared" si="36"/>
        <v/>
      </c>
      <c r="BA50" s="307" t="str">
        <f t="shared" si="37"/>
        <v/>
      </c>
      <c r="BB50" s="307" t="str">
        <f>IF('2.職務給賃金表'!$I59="","",'2.職務給賃金表'!$I59)</f>
        <v/>
      </c>
      <c r="BC50" s="307" t="str">
        <f t="shared" si="38"/>
        <v/>
      </c>
      <c r="BD50" s="307" t="str">
        <f t="shared" si="39"/>
        <v/>
      </c>
      <c r="BE50" s="308" t="str">
        <f t="shared" si="40"/>
        <v/>
      </c>
      <c r="BF50" s="309" t="str">
        <f t="shared" si="41"/>
        <v/>
      </c>
      <c r="BG50" s="306">
        <v>44</v>
      </c>
      <c r="BH50" s="307" t="str">
        <f t="shared" si="42"/>
        <v/>
      </c>
      <c r="BI50" s="307" t="str">
        <f t="shared" si="43"/>
        <v/>
      </c>
      <c r="BJ50" s="307" t="str">
        <f>IF('2.職務給賃金表'!$J59="","",'2.職務給賃金表'!$J59)</f>
        <v/>
      </c>
      <c r="BK50" s="307" t="str">
        <f t="shared" si="44"/>
        <v/>
      </c>
      <c r="BL50" s="307" t="str">
        <f t="shared" si="45"/>
        <v/>
      </c>
      <c r="BM50" s="308" t="str">
        <f t="shared" si="46"/>
        <v/>
      </c>
      <c r="BN50" s="309" t="str">
        <f t="shared" si="47"/>
        <v/>
      </c>
      <c r="BP50" s="306">
        <v>44</v>
      </c>
      <c r="BQ50" s="307" t="str">
        <f t="shared" si="48"/>
        <v/>
      </c>
      <c r="BR50" s="307" t="str">
        <f t="shared" si="49"/>
        <v/>
      </c>
      <c r="BS50" s="307" t="str">
        <f>IF('2.職務給賃金表'!$K59="","",'2.職務給賃金表'!$K59)</f>
        <v/>
      </c>
      <c r="BT50" s="307" t="str">
        <f t="shared" si="50"/>
        <v/>
      </c>
      <c r="BU50" s="307" t="str">
        <f t="shared" si="51"/>
        <v/>
      </c>
      <c r="BV50" s="308" t="str">
        <f t="shared" si="52"/>
        <v/>
      </c>
      <c r="BW50" s="309" t="str">
        <f t="shared" si="53"/>
        <v/>
      </c>
      <c r="BX50" s="306">
        <v>44</v>
      </c>
      <c r="BY50" s="307" t="str">
        <f t="shared" si="54"/>
        <v/>
      </c>
      <c r="BZ50" s="307" t="str">
        <f t="shared" si="55"/>
        <v/>
      </c>
      <c r="CA50" s="307" t="str">
        <f>IF('2.職務給賃金表'!$L59="","",'2.職務給賃金表'!$L59)</f>
        <v/>
      </c>
      <c r="CB50" s="307" t="str">
        <f t="shared" si="56"/>
        <v/>
      </c>
      <c r="CC50" s="307" t="str">
        <f t="shared" si="57"/>
        <v/>
      </c>
      <c r="CD50" s="308" t="str">
        <f t="shared" si="58"/>
        <v/>
      </c>
      <c r="CE50" s="309" t="str">
        <f t="shared" si="59"/>
        <v/>
      </c>
      <c r="CF50" s="306">
        <v>44</v>
      </c>
      <c r="CG50" s="307" t="str">
        <f t="shared" si="60"/>
        <v/>
      </c>
      <c r="CH50" s="307" t="str">
        <f t="shared" si="61"/>
        <v/>
      </c>
      <c r="CI50" s="307" t="str">
        <f>IF('2.職務給賃金表'!$M59="","",'2.職務給賃金表'!$M59)</f>
        <v/>
      </c>
      <c r="CJ50" s="307" t="str">
        <f t="shared" si="62"/>
        <v/>
      </c>
      <c r="CK50" s="307" t="str">
        <f t="shared" si="63"/>
        <v/>
      </c>
      <c r="CL50" s="308" t="str">
        <f t="shared" si="64"/>
        <v/>
      </c>
      <c r="CM50" s="309" t="str">
        <f t="shared" si="65"/>
        <v/>
      </c>
      <c r="CN50" s="306">
        <v>44</v>
      </c>
      <c r="CO50" s="307" t="str">
        <f t="shared" si="66"/>
        <v/>
      </c>
      <c r="CP50" s="307" t="str">
        <f t="shared" si="67"/>
        <v/>
      </c>
      <c r="CQ50" s="307" t="str">
        <f>IF('2.職務給賃金表'!$N59="","",'2.職務給賃金表'!$N59)</f>
        <v/>
      </c>
      <c r="CR50" s="307" t="str">
        <f t="shared" si="68"/>
        <v/>
      </c>
      <c r="CS50" s="307" t="str">
        <f t="shared" si="69"/>
        <v/>
      </c>
      <c r="CT50" s="308" t="str">
        <f t="shared" si="70"/>
        <v/>
      </c>
      <c r="CU50" s="309" t="str">
        <f t="shared" si="71"/>
        <v/>
      </c>
      <c r="CV50" s="306">
        <v>44</v>
      </c>
      <c r="CW50" s="307" t="str">
        <f t="shared" si="72"/>
        <v/>
      </c>
      <c r="CX50" s="307" t="str">
        <f t="shared" si="73"/>
        <v/>
      </c>
      <c r="CY50" s="307" t="str">
        <f>IF('2.職務給賃金表'!$O59="","",'2.職務給賃金表'!$O59)</f>
        <v/>
      </c>
      <c r="CZ50" s="307" t="str">
        <f t="shared" si="74"/>
        <v/>
      </c>
      <c r="DA50" s="307" t="str">
        <f t="shared" si="75"/>
        <v/>
      </c>
      <c r="DB50" s="308" t="str">
        <f t="shared" si="76"/>
        <v/>
      </c>
      <c r="DC50" s="309" t="str">
        <f t="shared" si="77"/>
        <v/>
      </c>
      <c r="DE50" s="306">
        <v>44</v>
      </c>
      <c r="DF50" s="307" t="str">
        <f t="shared" si="78"/>
        <v/>
      </c>
      <c r="DG50" s="307" t="str">
        <f t="shared" si="79"/>
        <v/>
      </c>
      <c r="DH50" s="307" t="str">
        <f>IF('2.職務給賃金表'!$P59="","",'2.職務給賃金表'!$P59)</f>
        <v/>
      </c>
      <c r="DI50" s="307" t="str">
        <f t="shared" si="80"/>
        <v/>
      </c>
      <c r="DJ50" s="307" t="str">
        <f t="shared" si="81"/>
        <v/>
      </c>
      <c r="DK50" s="308" t="str">
        <f t="shared" si="82"/>
        <v/>
      </c>
      <c r="DL50" s="309" t="str">
        <f t="shared" si="83"/>
        <v/>
      </c>
      <c r="DM50" s="306">
        <v>44</v>
      </c>
      <c r="DN50" s="307" t="str">
        <f t="shared" si="84"/>
        <v/>
      </c>
      <c r="DO50" s="307" t="str">
        <f t="shared" si="85"/>
        <v/>
      </c>
      <c r="DP50" s="307" t="str">
        <f>IF('2.職務給賃金表'!$Q59="","",'2.職務給賃金表'!$Q59)</f>
        <v/>
      </c>
      <c r="DQ50" s="307" t="str">
        <f t="shared" si="86"/>
        <v/>
      </c>
      <c r="DR50" s="307" t="str">
        <f t="shared" si="87"/>
        <v/>
      </c>
      <c r="DS50" s="308" t="str">
        <f t="shared" si="88"/>
        <v/>
      </c>
      <c r="DT50" s="309" t="str">
        <f t="shared" si="89"/>
        <v/>
      </c>
      <c r="DU50" s="306">
        <v>44</v>
      </c>
      <c r="DV50" s="307" t="str">
        <f t="shared" si="90"/>
        <v/>
      </c>
      <c r="DW50" s="307" t="str">
        <f t="shared" si="91"/>
        <v/>
      </c>
      <c r="DX50" s="307" t="str">
        <f>IF('2.職務給賃金表'!$R59="","",'2.職務給賃金表'!$R59)</f>
        <v/>
      </c>
      <c r="DY50" s="307" t="str">
        <f t="shared" si="92"/>
        <v/>
      </c>
      <c r="DZ50" s="307" t="str">
        <f t="shared" si="93"/>
        <v/>
      </c>
      <c r="EA50" s="308" t="str">
        <f t="shared" si="94"/>
        <v/>
      </c>
      <c r="EB50" s="309" t="str">
        <f t="shared" si="95"/>
        <v/>
      </c>
      <c r="EC50" s="306">
        <v>44</v>
      </c>
      <c r="ED50" s="307" t="str">
        <f t="shared" si="96"/>
        <v/>
      </c>
      <c r="EE50" s="307" t="str">
        <f t="shared" si="97"/>
        <v/>
      </c>
      <c r="EF50" s="307" t="str">
        <f>IF('2.職務給賃金表'!$S59="","",'2.職務給賃金表'!$S59)</f>
        <v/>
      </c>
      <c r="EG50" s="307" t="str">
        <f t="shared" si="98"/>
        <v/>
      </c>
      <c r="EH50" s="307" t="str">
        <f t="shared" si="99"/>
        <v/>
      </c>
      <c r="EI50" s="308" t="str">
        <f t="shared" si="100"/>
        <v/>
      </c>
      <c r="EJ50" s="309" t="str">
        <f t="shared" si="101"/>
        <v/>
      </c>
      <c r="EK50" s="306">
        <v>44</v>
      </c>
      <c r="EL50" s="307" t="str">
        <f t="shared" si="102"/>
        <v/>
      </c>
      <c r="EM50" s="307" t="str">
        <f t="shared" si="103"/>
        <v/>
      </c>
      <c r="EN50" s="307" t="str">
        <f>IF('2.職務給賃金表'!$T59="","",'2.職務給賃金表'!$T59)</f>
        <v/>
      </c>
      <c r="EO50" s="307" t="str">
        <f t="shared" si="104"/>
        <v/>
      </c>
      <c r="EP50" s="307" t="str">
        <f t="shared" si="105"/>
        <v/>
      </c>
      <c r="EQ50" s="308" t="str">
        <f t="shared" si="106"/>
        <v/>
      </c>
      <c r="ER50" s="309" t="str">
        <f t="shared" si="107"/>
        <v/>
      </c>
      <c r="ET50" s="306">
        <v>44</v>
      </c>
      <c r="EU50" s="307" t="str">
        <f t="shared" si="108"/>
        <v/>
      </c>
      <c r="EV50" s="307" t="str">
        <f t="shared" si="109"/>
        <v/>
      </c>
      <c r="EW50" s="307" t="str">
        <f>IF('2.職務給賃金表'!$U59="","",'2.職務給賃金表'!$U59)</f>
        <v/>
      </c>
      <c r="EX50" s="307" t="str">
        <f t="shared" si="110"/>
        <v/>
      </c>
      <c r="EY50" s="307" t="str">
        <f t="shared" si="111"/>
        <v/>
      </c>
      <c r="EZ50" s="308" t="str">
        <f t="shared" si="112"/>
        <v/>
      </c>
      <c r="FA50" s="309" t="str">
        <f t="shared" si="113"/>
        <v/>
      </c>
      <c r="FB50" s="306">
        <v>44</v>
      </c>
      <c r="FC50" s="307" t="str">
        <f t="shared" si="114"/>
        <v/>
      </c>
      <c r="FD50" s="307" t="str">
        <f t="shared" si="115"/>
        <v/>
      </c>
      <c r="FE50" s="307" t="str">
        <f>IF('2.職務給賃金表'!$V59="","",'2.職務給賃金表'!$V59)</f>
        <v/>
      </c>
      <c r="FF50" s="307" t="str">
        <f t="shared" si="116"/>
        <v/>
      </c>
      <c r="FG50" s="307" t="str">
        <f t="shared" si="117"/>
        <v/>
      </c>
      <c r="FH50" s="308" t="str">
        <f t="shared" si="118"/>
        <v/>
      </c>
      <c r="FI50" s="309" t="str">
        <f t="shared" si="119"/>
        <v/>
      </c>
      <c r="FJ50" s="306">
        <v>44</v>
      </c>
      <c r="FK50" s="307" t="str">
        <f t="shared" si="120"/>
        <v/>
      </c>
      <c r="FL50" s="307" t="str">
        <f t="shared" si="121"/>
        <v/>
      </c>
      <c r="FM50" s="307" t="str">
        <f>IF('2.職務給賃金表'!$W59="","",'2.職務給賃金表'!$W59)</f>
        <v/>
      </c>
      <c r="FN50" s="307" t="str">
        <f t="shared" si="122"/>
        <v/>
      </c>
      <c r="FO50" s="307" t="str">
        <f t="shared" si="123"/>
        <v/>
      </c>
      <c r="FP50" s="308" t="str">
        <f t="shared" si="124"/>
        <v/>
      </c>
      <c r="FQ50" s="309" t="str">
        <f t="shared" si="125"/>
        <v/>
      </c>
      <c r="FR50" s="306">
        <v>44</v>
      </c>
      <c r="FS50" s="307" t="str">
        <f t="shared" si="126"/>
        <v/>
      </c>
      <c r="FT50" s="307" t="str">
        <f t="shared" si="127"/>
        <v/>
      </c>
      <c r="FU50" s="307" t="str">
        <f>IF('2.職務給賃金表'!$X59="","",'2.職務給賃金表'!$X59)</f>
        <v/>
      </c>
      <c r="FV50" s="307" t="str">
        <f t="shared" si="128"/>
        <v/>
      </c>
      <c r="FW50" s="307" t="str">
        <f t="shared" si="129"/>
        <v/>
      </c>
      <c r="FX50" s="308" t="str">
        <f t="shared" si="130"/>
        <v/>
      </c>
      <c r="FY50" s="309" t="str">
        <f t="shared" si="131"/>
        <v/>
      </c>
      <c r="FZ50" s="306">
        <v>44</v>
      </c>
      <c r="GA50" s="307" t="str">
        <f t="shared" si="132"/>
        <v/>
      </c>
      <c r="GB50" s="307" t="str">
        <f t="shared" si="133"/>
        <v/>
      </c>
      <c r="GC50" s="307" t="str">
        <f>IF('2.職務給賃金表'!$Y59="","",'2.職務給賃金表'!$Y59)</f>
        <v/>
      </c>
      <c r="GD50" s="307" t="str">
        <f t="shared" si="134"/>
        <v/>
      </c>
      <c r="GE50" s="307" t="str">
        <f t="shared" si="135"/>
        <v/>
      </c>
      <c r="GF50" s="308" t="str">
        <f t="shared" si="136"/>
        <v/>
      </c>
      <c r="GG50" s="309" t="str">
        <f t="shared" si="137"/>
        <v/>
      </c>
      <c r="GI50" s="306">
        <v>44</v>
      </c>
      <c r="GJ50" s="307" t="str">
        <f t="shared" si="138"/>
        <v/>
      </c>
      <c r="GK50" s="307" t="str">
        <f t="shared" si="139"/>
        <v/>
      </c>
      <c r="GL50" s="307" t="str">
        <f>IF('2.職務給賃金表'!$Z59="","",'2.職務給賃金表'!$Z59)</f>
        <v/>
      </c>
      <c r="GM50" s="307" t="str">
        <f t="shared" si="140"/>
        <v/>
      </c>
      <c r="GN50" s="307" t="str">
        <f t="shared" si="141"/>
        <v/>
      </c>
      <c r="GO50" s="308" t="str">
        <f t="shared" si="142"/>
        <v/>
      </c>
      <c r="GP50" s="309" t="str">
        <f t="shared" si="143"/>
        <v/>
      </c>
      <c r="GQ50" s="306">
        <v>44</v>
      </c>
      <c r="GR50" s="307" t="str">
        <f t="shared" si="144"/>
        <v/>
      </c>
      <c r="GS50" s="307" t="str">
        <f t="shared" si="145"/>
        <v/>
      </c>
      <c r="GT50" s="307" t="str">
        <f>IF('2.職務給賃金表'!$AA59="","",'2.職務給賃金表'!$AA59)</f>
        <v/>
      </c>
      <c r="GU50" s="307" t="str">
        <f t="shared" si="146"/>
        <v/>
      </c>
      <c r="GV50" s="307" t="str">
        <f t="shared" si="147"/>
        <v/>
      </c>
      <c r="GW50" s="308" t="str">
        <f t="shared" si="148"/>
        <v/>
      </c>
      <c r="GX50" s="309" t="str">
        <f t="shared" si="149"/>
        <v/>
      </c>
      <c r="GY50" s="306">
        <v>44</v>
      </c>
      <c r="GZ50" s="307" t="str">
        <f t="shared" si="150"/>
        <v/>
      </c>
      <c r="HA50" s="307" t="str">
        <f t="shared" si="151"/>
        <v/>
      </c>
      <c r="HB50" s="307" t="str">
        <f>IF('2.職務給賃金表'!$AB59="","",'2.職務給賃金表'!$AB59)</f>
        <v/>
      </c>
      <c r="HC50" s="307" t="str">
        <f t="shared" si="152"/>
        <v/>
      </c>
      <c r="HD50" s="307" t="str">
        <f t="shared" si="153"/>
        <v/>
      </c>
      <c r="HE50" s="308" t="str">
        <f t="shared" si="154"/>
        <v/>
      </c>
      <c r="HF50" s="309" t="str">
        <f t="shared" si="155"/>
        <v/>
      </c>
      <c r="HG50" s="306">
        <v>44</v>
      </c>
      <c r="HH50" s="307" t="str">
        <f t="shared" si="156"/>
        <v/>
      </c>
      <c r="HI50" s="307" t="str">
        <f t="shared" si="157"/>
        <v/>
      </c>
      <c r="HJ50" s="307" t="str">
        <f>IF('2.職務給賃金表'!$AC59="","",'2.職務給賃金表'!$AC59)</f>
        <v/>
      </c>
      <c r="HK50" s="307" t="str">
        <f t="shared" si="158"/>
        <v/>
      </c>
      <c r="HL50" s="307" t="str">
        <f t="shared" si="159"/>
        <v/>
      </c>
      <c r="HM50" s="308" t="str">
        <f t="shared" si="160"/>
        <v/>
      </c>
      <c r="HN50" s="309" t="str">
        <f t="shared" si="161"/>
        <v/>
      </c>
      <c r="HO50" s="306">
        <v>44</v>
      </c>
      <c r="HP50" s="307" t="str">
        <f t="shared" si="162"/>
        <v/>
      </c>
      <c r="HQ50" s="307" t="str">
        <f t="shared" si="163"/>
        <v/>
      </c>
      <c r="HR50" s="307" t="str">
        <f>IF('2.職務給賃金表'!$AD59="","",'2.職務給賃金表'!$AD59)</f>
        <v/>
      </c>
      <c r="HS50" s="307" t="str">
        <f t="shared" si="164"/>
        <v/>
      </c>
      <c r="HT50" s="307" t="str">
        <f t="shared" si="165"/>
        <v/>
      </c>
      <c r="HU50" s="308" t="str">
        <f t="shared" si="166"/>
        <v/>
      </c>
      <c r="HV50" s="309" t="str">
        <f t="shared" si="167"/>
        <v/>
      </c>
    </row>
    <row r="51" spans="2:230" x14ac:dyDescent="0.2">
      <c r="B51" s="306">
        <v>45</v>
      </c>
      <c r="C51" s="307" t="str">
        <f t="shared" si="0"/>
        <v/>
      </c>
      <c r="D51" s="307" t="str">
        <f t="shared" si="1"/>
        <v/>
      </c>
      <c r="E51" s="307" t="str">
        <f>IF('2.職務給賃金表'!$C60="","",'2.職務給賃金表'!$C60)</f>
        <v/>
      </c>
      <c r="F51" s="307" t="str">
        <f t="shared" si="2"/>
        <v/>
      </c>
      <c r="G51" s="307" t="str">
        <f t="shared" si="3"/>
        <v/>
      </c>
      <c r="H51" s="308" t="str">
        <f t="shared" si="4"/>
        <v/>
      </c>
      <c r="I51" s="309" t="str">
        <f t="shared" si="5"/>
        <v/>
      </c>
      <c r="J51" s="306">
        <v>45</v>
      </c>
      <c r="K51" s="307" t="str">
        <f t="shared" si="6"/>
        <v/>
      </c>
      <c r="L51" s="307" t="str">
        <f t="shared" si="7"/>
        <v/>
      </c>
      <c r="M51" s="307" t="str">
        <f>IF('2.職務給賃金表'!$D60="","",'2.職務給賃金表'!$D60)</f>
        <v/>
      </c>
      <c r="N51" s="307" t="str">
        <f t="shared" si="8"/>
        <v/>
      </c>
      <c r="O51" s="307" t="str">
        <f t="shared" si="9"/>
        <v/>
      </c>
      <c r="P51" s="308" t="str">
        <f t="shared" si="10"/>
        <v/>
      </c>
      <c r="Q51" s="309" t="str">
        <f t="shared" si="11"/>
        <v/>
      </c>
      <c r="R51" s="306">
        <v>45</v>
      </c>
      <c r="S51" s="307" t="str">
        <f t="shared" si="12"/>
        <v/>
      </c>
      <c r="T51" s="307" t="str">
        <f t="shared" si="13"/>
        <v/>
      </c>
      <c r="U51" s="307" t="str">
        <f>IF('2.職務給賃金表'!$E60="","",'2.職務給賃金表'!$E60)</f>
        <v/>
      </c>
      <c r="V51" s="307" t="str">
        <f t="shared" si="14"/>
        <v/>
      </c>
      <c r="W51" s="307" t="str">
        <f t="shared" si="15"/>
        <v/>
      </c>
      <c r="X51" s="308" t="str">
        <f t="shared" si="16"/>
        <v/>
      </c>
      <c r="Y51" s="309" t="str">
        <f t="shared" si="17"/>
        <v/>
      </c>
      <c r="Z51" s="306">
        <v>45</v>
      </c>
      <c r="AA51" s="307" t="str">
        <f t="shared" si="18"/>
        <v/>
      </c>
      <c r="AB51" s="307" t="str">
        <f t="shared" si="19"/>
        <v/>
      </c>
      <c r="AC51" s="307" t="str">
        <f>IF('2.職務給賃金表'!$F60="","",'2.職務給賃金表'!$F60)</f>
        <v/>
      </c>
      <c r="AD51" s="307" t="str">
        <f t="shared" si="20"/>
        <v/>
      </c>
      <c r="AE51" s="307" t="str">
        <f t="shared" si="21"/>
        <v/>
      </c>
      <c r="AF51" s="308" t="str">
        <f t="shared" si="22"/>
        <v/>
      </c>
      <c r="AG51" s="309" t="str">
        <f t="shared" si="23"/>
        <v/>
      </c>
      <c r="AI51" s="306">
        <v>45</v>
      </c>
      <c r="AJ51" s="307" t="str">
        <f t="shared" si="24"/>
        <v/>
      </c>
      <c r="AK51" s="307" t="str">
        <f t="shared" si="25"/>
        <v/>
      </c>
      <c r="AL51" s="307" t="str">
        <f>IF('2.職務給賃金表'!$G60="","",'2.職務給賃金表'!$G60)</f>
        <v/>
      </c>
      <c r="AM51" s="307" t="str">
        <f t="shared" si="26"/>
        <v/>
      </c>
      <c r="AN51" s="307" t="str">
        <f t="shared" si="27"/>
        <v/>
      </c>
      <c r="AO51" s="308" t="str">
        <f t="shared" si="28"/>
        <v/>
      </c>
      <c r="AP51" s="309" t="str">
        <f t="shared" si="29"/>
        <v/>
      </c>
      <c r="AQ51" s="306">
        <v>45</v>
      </c>
      <c r="AR51" s="307" t="str">
        <f t="shared" si="30"/>
        <v/>
      </c>
      <c r="AS51" s="307" t="str">
        <f t="shared" si="31"/>
        <v/>
      </c>
      <c r="AT51" s="307" t="str">
        <f>IF('2.職務給賃金表'!$H60="","",'2.職務給賃金表'!$H60)</f>
        <v/>
      </c>
      <c r="AU51" s="307" t="str">
        <f t="shared" si="32"/>
        <v/>
      </c>
      <c r="AV51" s="307" t="str">
        <f t="shared" si="33"/>
        <v/>
      </c>
      <c r="AW51" s="308" t="str">
        <f t="shared" si="34"/>
        <v/>
      </c>
      <c r="AX51" s="309" t="str">
        <f t="shared" si="35"/>
        <v/>
      </c>
      <c r="AY51" s="306">
        <v>45</v>
      </c>
      <c r="AZ51" s="307" t="str">
        <f t="shared" si="36"/>
        <v/>
      </c>
      <c r="BA51" s="307" t="str">
        <f t="shared" si="37"/>
        <v/>
      </c>
      <c r="BB51" s="307" t="str">
        <f>IF('2.職務給賃金表'!$I60="","",'2.職務給賃金表'!$I60)</f>
        <v/>
      </c>
      <c r="BC51" s="307" t="str">
        <f t="shared" si="38"/>
        <v/>
      </c>
      <c r="BD51" s="307" t="str">
        <f t="shared" si="39"/>
        <v/>
      </c>
      <c r="BE51" s="308" t="str">
        <f t="shared" si="40"/>
        <v/>
      </c>
      <c r="BF51" s="309" t="str">
        <f t="shared" si="41"/>
        <v/>
      </c>
      <c r="BG51" s="306">
        <v>45</v>
      </c>
      <c r="BH51" s="307" t="str">
        <f t="shared" si="42"/>
        <v/>
      </c>
      <c r="BI51" s="307" t="str">
        <f t="shared" si="43"/>
        <v/>
      </c>
      <c r="BJ51" s="307" t="str">
        <f>IF('2.職務給賃金表'!$J60="","",'2.職務給賃金表'!$J60)</f>
        <v/>
      </c>
      <c r="BK51" s="307" t="str">
        <f t="shared" si="44"/>
        <v/>
      </c>
      <c r="BL51" s="307" t="str">
        <f t="shared" si="45"/>
        <v/>
      </c>
      <c r="BM51" s="308" t="str">
        <f t="shared" si="46"/>
        <v/>
      </c>
      <c r="BN51" s="309" t="str">
        <f t="shared" si="47"/>
        <v/>
      </c>
      <c r="BP51" s="306">
        <v>45</v>
      </c>
      <c r="BQ51" s="307" t="str">
        <f t="shared" si="48"/>
        <v/>
      </c>
      <c r="BR51" s="307" t="str">
        <f t="shared" si="49"/>
        <v/>
      </c>
      <c r="BS51" s="307" t="str">
        <f>IF('2.職務給賃金表'!$K60="","",'2.職務給賃金表'!$K60)</f>
        <v/>
      </c>
      <c r="BT51" s="307" t="str">
        <f t="shared" si="50"/>
        <v/>
      </c>
      <c r="BU51" s="307" t="str">
        <f t="shared" si="51"/>
        <v/>
      </c>
      <c r="BV51" s="308" t="str">
        <f t="shared" si="52"/>
        <v/>
      </c>
      <c r="BW51" s="309" t="str">
        <f t="shared" si="53"/>
        <v/>
      </c>
      <c r="BX51" s="306">
        <v>45</v>
      </c>
      <c r="BY51" s="307" t="str">
        <f t="shared" si="54"/>
        <v/>
      </c>
      <c r="BZ51" s="307" t="str">
        <f t="shared" si="55"/>
        <v/>
      </c>
      <c r="CA51" s="307" t="str">
        <f>IF('2.職務給賃金表'!$L60="","",'2.職務給賃金表'!$L60)</f>
        <v/>
      </c>
      <c r="CB51" s="307" t="str">
        <f t="shared" si="56"/>
        <v/>
      </c>
      <c r="CC51" s="307" t="str">
        <f t="shared" si="57"/>
        <v/>
      </c>
      <c r="CD51" s="308" t="str">
        <f t="shared" si="58"/>
        <v/>
      </c>
      <c r="CE51" s="309" t="str">
        <f t="shared" si="59"/>
        <v/>
      </c>
      <c r="CF51" s="306">
        <v>45</v>
      </c>
      <c r="CG51" s="307" t="str">
        <f t="shared" si="60"/>
        <v/>
      </c>
      <c r="CH51" s="307" t="str">
        <f t="shared" si="61"/>
        <v/>
      </c>
      <c r="CI51" s="307" t="str">
        <f>IF('2.職務給賃金表'!$M60="","",'2.職務給賃金表'!$M60)</f>
        <v/>
      </c>
      <c r="CJ51" s="307" t="str">
        <f t="shared" si="62"/>
        <v/>
      </c>
      <c r="CK51" s="307" t="str">
        <f t="shared" si="63"/>
        <v/>
      </c>
      <c r="CL51" s="308" t="str">
        <f t="shared" si="64"/>
        <v/>
      </c>
      <c r="CM51" s="309" t="str">
        <f t="shared" si="65"/>
        <v/>
      </c>
      <c r="CN51" s="306">
        <v>45</v>
      </c>
      <c r="CO51" s="307" t="str">
        <f t="shared" si="66"/>
        <v/>
      </c>
      <c r="CP51" s="307" t="str">
        <f t="shared" si="67"/>
        <v/>
      </c>
      <c r="CQ51" s="307" t="str">
        <f>IF('2.職務給賃金表'!$N60="","",'2.職務給賃金表'!$N60)</f>
        <v/>
      </c>
      <c r="CR51" s="307" t="str">
        <f t="shared" si="68"/>
        <v/>
      </c>
      <c r="CS51" s="307" t="str">
        <f t="shared" si="69"/>
        <v/>
      </c>
      <c r="CT51" s="308" t="str">
        <f t="shared" si="70"/>
        <v/>
      </c>
      <c r="CU51" s="309" t="str">
        <f t="shared" si="71"/>
        <v/>
      </c>
      <c r="CV51" s="306">
        <v>45</v>
      </c>
      <c r="CW51" s="307" t="str">
        <f t="shared" si="72"/>
        <v/>
      </c>
      <c r="CX51" s="307" t="str">
        <f t="shared" si="73"/>
        <v/>
      </c>
      <c r="CY51" s="307" t="str">
        <f>IF('2.職務給賃金表'!$O60="","",'2.職務給賃金表'!$O60)</f>
        <v/>
      </c>
      <c r="CZ51" s="307" t="str">
        <f t="shared" si="74"/>
        <v/>
      </c>
      <c r="DA51" s="307" t="str">
        <f t="shared" si="75"/>
        <v/>
      </c>
      <c r="DB51" s="308" t="str">
        <f t="shared" si="76"/>
        <v/>
      </c>
      <c r="DC51" s="309" t="str">
        <f t="shared" si="77"/>
        <v/>
      </c>
      <c r="DE51" s="306">
        <v>45</v>
      </c>
      <c r="DF51" s="307" t="str">
        <f t="shared" si="78"/>
        <v/>
      </c>
      <c r="DG51" s="307" t="str">
        <f t="shared" si="79"/>
        <v/>
      </c>
      <c r="DH51" s="307" t="str">
        <f>IF('2.職務給賃金表'!$P60="","",'2.職務給賃金表'!$P60)</f>
        <v/>
      </c>
      <c r="DI51" s="307" t="str">
        <f t="shared" si="80"/>
        <v/>
      </c>
      <c r="DJ51" s="307" t="str">
        <f t="shared" si="81"/>
        <v/>
      </c>
      <c r="DK51" s="308" t="str">
        <f t="shared" si="82"/>
        <v/>
      </c>
      <c r="DL51" s="309" t="str">
        <f t="shared" si="83"/>
        <v/>
      </c>
      <c r="DM51" s="306">
        <v>45</v>
      </c>
      <c r="DN51" s="307" t="str">
        <f t="shared" si="84"/>
        <v/>
      </c>
      <c r="DO51" s="307" t="str">
        <f t="shared" si="85"/>
        <v/>
      </c>
      <c r="DP51" s="307" t="str">
        <f>IF('2.職務給賃金表'!$Q60="","",'2.職務給賃金表'!$Q60)</f>
        <v/>
      </c>
      <c r="DQ51" s="307" t="str">
        <f t="shared" si="86"/>
        <v/>
      </c>
      <c r="DR51" s="307" t="str">
        <f t="shared" si="87"/>
        <v/>
      </c>
      <c r="DS51" s="308" t="str">
        <f t="shared" si="88"/>
        <v/>
      </c>
      <c r="DT51" s="309" t="str">
        <f t="shared" si="89"/>
        <v/>
      </c>
      <c r="DU51" s="306">
        <v>45</v>
      </c>
      <c r="DV51" s="307" t="str">
        <f t="shared" si="90"/>
        <v/>
      </c>
      <c r="DW51" s="307" t="str">
        <f t="shared" si="91"/>
        <v/>
      </c>
      <c r="DX51" s="307" t="str">
        <f>IF('2.職務給賃金表'!$R60="","",'2.職務給賃金表'!$R60)</f>
        <v/>
      </c>
      <c r="DY51" s="307" t="str">
        <f t="shared" si="92"/>
        <v/>
      </c>
      <c r="DZ51" s="307" t="str">
        <f t="shared" si="93"/>
        <v/>
      </c>
      <c r="EA51" s="308" t="str">
        <f t="shared" si="94"/>
        <v/>
      </c>
      <c r="EB51" s="309" t="str">
        <f t="shared" si="95"/>
        <v/>
      </c>
      <c r="EC51" s="306">
        <v>45</v>
      </c>
      <c r="ED51" s="307" t="str">
        <f t="shared" si="96"/>
        <v/>
      </c>
      <c r="EE51" s="307" t="str">
        <f t="shared" si="97"/>
        <v/>
      </c>
      <c r="EF51" s="307" t="str">
        <f>IF('2.職務給賃金表'!$S60="","",'2.職務給賃金表'!$S60)</f>
        <v/>
      </c>
      <c r="EG51" s="307" t="str">
        <f t="shared" si="98"/>
        <v/>
      </c>
      <c r="EH51" s="307" t="str">
        <f t="shared" si="99"/>
        <v/>
      </c>
      <c r="EI51" s="308" t="str">
        <f t="shared" si="100"/>
        <v/>
      </c>
      <c r="EJ51" s="309" t="str">
        <f t="shared" si="101"/>
        <v/>
      </c>
      <c r="EK51" s="306">
        <v>45</v>
      </c>
      <c r="EL51" s="307" t="str">
        <f t="shared" si="102"/>
        <v/>
      </c>
      <c r="EM51" s="307" t="str">
        <f t="shared" si="103"/>
        <v/>
      </c>
      <c r="EN51" s="307" t="str">
        <f>IF('2.職務給賃金表'!$T60="","",'2.職務給賃金表'!$T60)</f>
        <v/>
      </c>
      <c r="EO51" s="307" t="str">
        <f t="shared" si="104"/>
        <v/>
      </c>
      <c r="EP51" s="307" t="str">
        <f t="shared" si="105"/>
        <v/>
      </c>
      <c r="EQ51" s="308" t="str">
        <f t="shared" si="106"/>
        <v/>
      </c>
      <c r="ER51" s="309" t="str">
        <f t="shared" si="107"/>
        <v/>
      </c>
      <c r="ET51" s="306">
        <v>45</v>
      </c>
      <c r="EU51" s="307" t="str">
        <f t="shared" si="108"/>
        <v/>
      </c>
      <c r="EV51" s="307" t="str">
        <f t="shared" si="109"/>
        <v/>
      </c>
      <c r="EW51" s="307" t="str">
        <f>IF('2.職務給賃金表'!$U60="","",'2.職務給賃金表'!$U60)</f>
        <v/>
      </c>
      <c r="EX51" s="307" t="str">
        <f t="shared" si="110"/>
        <v/>
      </c>
      <c r="EY51" s="307" t="str">
        <f t="shared" si="111"/>
        <v/>
      </c>
      <c r="EZ51" s="308" t="str">
        <f t="shared" si="112"/>
        <v/>
      </c>
      <c r="FA51" s="309" t="str">
        <f t="shared" si="113"/>
        <v/>
      </c>
      <c r="FB51" s="306">
        <v>45</v>
      </c>
      <c r="FC51" s="307" t="str">
        <f t="shared" si="114"/>
        <v/>
      </c>
      <c r="FD51" s="307" t="str">
        <f t="shared" si="115"/>
        <v/>
      </c>
      <c r="FE51" s="307" t="str">
        <f>IF('2.職務給賃金表'!$V60="","",'2.職務給賃金表'!$V60)</f>
        <v/>
      </c>
      <c r="FF51" s="307" t="str">
        <f t="shared" si="116"/>
        <v/>
      </c>
      <c r="FG51" s="307" t="str">
        <f t="shared" si="117"/>
        <v/>
      </c>
      <c r="FH51" s="308" t="str">
        <f t="shared" si="118"/>
        <v/>
      </c>
      <c r="FI51" s="309" t="str">
        <f t="shared" si="119"/>
        <v/>
      </c>
      <c r="FJ51" s="306">
        <v>45</v>
      </c>
      <c r="FK51" s="307" t="str">
        <f t="shared" si="120"/>
        <v/>
      </c>
      <c r="FL51" s="307" t="str">
        <f t="shared" si="121"/>
        <v/>
      </c>
      <c r="FM51" s="307" t="str">
        <f>IF('2.職務給賃金表'!$W60="","",'2.職務給賃金表'!$W60)</f>
        <v/>
      </c>
      <c r="FN51" s="307" t="str">
        <f t="shared" si="122"/>
        <v/>
      </c>
      <c r="FO51" s="307" t="str">
        <f t="shared" si="123"/>
        <v/>
      </c>
      <c r="FP51" s="308" t="str">
        <f t="shared" si="124"/>
        <v/>
      </c>
      <c r="FQ51" s="309" t="str">
        <f t="shared" si="125"/>
        <v/>
      </c>
      <c r="FR51" s="306">
        <v>45</v>
      </c>
      <c r="FS51" s="307" t="str">
        <f t="shared" si="126"/>
        <v/>
      </c>
      <c r="FT51" s="307" t="str">
        <f t="shared" si="127"/>
        <v/>
      </c>
      <c r="FU51" s="307" t="str">
        <f>IF('2.職務給賃金表'!$X60="","",'2.職務給賃金表'!$X60)</f>
        <v/>
      </c>
      <c r="FV51" s="307" t="str">
        <f t="shared" si="128"/>
        <v/>
      </c>
      <c r="FW51" s="307" t="str">
        <f t="shared" si="129"/>
        <v/>
      </c>
      <c r="FX51" s="308" t="str">
        <f t="shared" si="130"/>
        <v/>
      </c>
      <c r="FY51" s="309" t="str">
        <f t="shared" si="131"/>
        <v/>
      </c>
      <c r="FZ51" s="306">
        <v>45</v>
      </c>
      <c r="GA51" s="307" t="str">
        <f t="shared" si="132"/>
        <v/>
      </c>
      <c r="GB51" s="307" t="str">
        <f t="shared" si="133"/>
        <v/>
      </c>
      <c r="GC51" s="307" t="str">
        <f>IF('2.職務給賃金表'!$Y60="","",'2.職務給賃金表'!$Y60)</f>
        <v/>
      </c>
      <c r="GD51" s="307" t="str">
        <f t="shared" si="134"/>
        <v/>
      </c>
      <c r="GE51" s="307" t="str">
        <f t="shared" si="135"/>
        <v/>
      </c>
      <c r="GF51" s="308" t="str">
        <f t="shared" si="136"/>
        <v/>
      </c>
      <c r="GG51" s="309" t="str">
        <f t="shared" si="137"/>
        <v/>
      </c>
      <c r="GI51" s="306">
        <v>45</v>
      </c>
      <c r="GJ51" s="307" t="str">
        <f t="shared" si="138"/>
        <v/>
      </c>
      <c r="GK51" s="307" t="str">
        <f t="shared" si="139"/>
        <v/>
      </c>
      <c r="GL51" s="307" t="str">
        <f>IF('2.職務給賃金表'!$Z60="","",'2.職務給賃金表'!$Z60)</f>
        <v/>
      </c>
      <c r="GM51" s="307" t="str">
        <f t="shared" si="140"/>
        <v/>
      </c>
      <c r="GN51" s="307" t="str">
        <f t="shared" si="141"/>
        <v/>
      </c>
      <c r="GO51" s="308" t="str">
        <f t="shared" si="142"/>
        <v/>
      </c>
      <c r="GP51" s="309" t="str">
        <f t="shared" si="143"/>
        <v/>
      </c>
      <c r="GQ51" s="306">
        <v>45</v>
      </c>
      <c r="GR51" s="307" t="str">
        <f t="shared" si="144"/>
        <v/>
      </c>
      <c r="GS51" s="307" t="str">
        <f t="shared" si="145"/>
        <v/>
      </c>
      <c r="GT51" s="307" t="str">
        <f>IF('2.職務給賃金表'!$AA60="","",'2.職務給賃金表'!$AA60)</f>
        <v/>
      </c>
      <c r="GU51" s="307" t="str">
        <f t="shared" si="146"/>
        <v/>
      </c>
      <c r="GV51" s="307" t="str">
        <f t="shared" si="147"/>
        <v/>
      </c>
      <c r="GW51" s="308" t="str">
        <f t="shared" si="148"/>
        <v/>
      </c>
      <c r="GX51" s="309" t="str">
        <f t="shared" si="149"/>
        <v/>
      </c>
      <c r="GY51" s="306">
        <v>45</v>
      </c>
      <c r="GZ51" s="307" t="str">
        <f t="shared" si="150"/>
        <v/>
      </c>
      <c r="HA51" s="307" t="str">
        <f t="shared" si="151"/>
        <v/>
      </c>
      <c r="HB51" s="307" t="str">
        <f>IF('2.職務給賃金表'!$AB60="","",'2.職務給賃金表'!$AB60)</f>
        <v/>
      </c>
      <c r="HC51" s="307" t="str">
        <f t="shared" si="152"/>
        <v/>
      </c>
      <c r="HD51" s="307" t="str">
        <f t="shared" si="153"/>
        <v/>
      </c>
      <c r="HE51" s="308" t="str">
        <f t="shared" si="154"/>
        <v/>
      </c>
      <c r="HF51" s="309" t="str">
        <f t="shared" si="155"/>
        <v/>
      </c>
      <c r="HG51" s="306">
        <v>45</v>
      </c>
      <c r="HH51" s="307" t="str">
        <f t="shared" si="156"/>
        <v/>
      </c>
      <c r="HI51" s="307" t="str">
        <f t="shared" si="157"/>
        <v/>
      </c>
      <c r="HJ51" s="307" t="str">
        <f>IF('2.職務給賃金表'!$AC60="","",'2.職務給賃金表'!$AC60)</f>
        <v/>
      </c>
      <c r="HK51" s="307" t="str">
        <f t="shared" si="158"/>
        <v/>
      </c>
      <c r="HL51" s="307" t="str">
        <f t="shared" si="159"/>
        <v/>
      </c>
      <c r="HM51" s="308" t="str">
        <f t="shared" si="160"/>
        <v/>
      </c>
      <c r="HN51" s="309" t="str">
        <f t="shared" si="161"/>
        <v/>
      </c>
      <c r="HO51" s="306">
        <v>45</v>
      </c>
      <c r="HP51" s="307" t="str">
        <f t="shared" si="162"/>
        <v/>
      </c>
      <c r="HQ51" s="307" t="str">
        <f t="shared" si="163"/>
        <v/>
      </c>
      <c r="HR51" s="307" t="str">
        <f>IF('2.職務給賃金表'!$AD60="","",'2.職務給賃金表'!$AD60)</f>
        <v/>
      </c>
      <c r="HS51" s="307" t="str">
        <f t="shared" si="164"/>
        <v/>
      </c>
      <c r="HT51" s="307" t="str">
        <f t="shared" si="165"/>
        <v/>
      </c>
      <c r="HU51" s="308" t="str">
        <f t="shared" si="166"/>
        <v/>
      </c>
      <c r="HV51" s="309" t="str">
        <f t="shared" si="167"/>
        <v/>
      </c>
    </row>
    <row r="52" spans="2:230" x14ac:dyDescent="0.2">
      <c r="B52" s="306">
        <v>46</v>
      </c>
      <c r="C52" s="307" t="str">
        <f t="shared" si="0"/>
        <v/>
      </c>
      <c r="D52" s="307" t="str">
        <f t="shared" si="1"/>
        <v/>
      </c>
      <c r="E52" s="307" t="str">
        <f>IF('2.職務給賃金表'!$C61="","",'2.職務給賃金表'!$C61)</f>
        <v/>
      </c>
      <c r="F52" s="307" t="str">
        <f t="shared" si="2"/>
        <v/>
      </c>
      <c r="G52" s="307" t="str">
        <f t="shared" si="3"/>
        <v/>
      </c>
      <c r="H52" s="308" t="str">
        <f t="shared" si="4"/>
        <v/>
      </c>
      <c r="I52" s="309" t="str">
        <f t="shared" si="5"/>
        <v/>
      </c>
      <c r="J52" s="306">
        <v>46</v>
      </c>
      <c r="K52" s="307" t="str">
        <f t="shared" si="6"/>
        <v/>
      </c>
      <c r="L52" s="307" t="str">
        <f t="shared" si="7"/>
        <v/>
      </c>
      <c r="M52" s="307" t="str">
        <f>IF('2.職務給賃金表'!$D61="","",'2.職務給賃金表'!$D61)</f>
        <v/>
      </c>
      <c r="N52" s="307" t="str">
        <f t="shared" si="8"/>
        <v/>
      </c>
      <c r="O52" s="307" t="str">
        <f t="shared" si="9"/>
        <v/>
      </c>
      <c r="P52" s="308" t="str">
        <f t="shared" si="10"/>
        <v/>
      </c>
      <c r="Q52" s="309" t="str">
        <f t="shared" si="11"/>
        <v/>
      </c>
      <c r="R52" s="306">
        <v>46</v>
      </c>
      <c r="S52" s="307" t="str">
        <f t="shared" si="12"/>
        <v/>
      </c>
      <c r="T52" s="307" t="str">
        <f t="shared" si="13"/>
        <v/>
      </c>
      <c r="U52" s="307" t="str">
        <f>IF('2.職務給賃金表'!$E61="","",'2.職務給賃金表'!$E61)</f>
        <v/>
      </c>
      <c r="V52" s="307" t="str">
        <f t="shared" si="14"/>
        <v/>
      </c>
      <c r="W52" s="307" t="str">
        <f t="shared" si="15"/>
        <v/>
      </c>
      <c r="X52" s="308" t="str">
        <f t="shared" si="16"/>
        <v/>
      </c>
      <c r="Y52" s="309" t="str">
        <f t="shared" si="17"/>
        <v/>
      </c>
      <c r="Z52" s="306">
        <v>46</v>
      </c>
      <c r="AA52" s="307" t="str">
        <f t="shared" si="18"/>
        <v/>
      </c>
      <c r="AB52" s="307" t="str">
        <f t="shared" si="19"/>
        <v/>
      </c>
      <c r="AC52" s="307" t="str">
        <f>IF('2.職務給賃金表'!$F61="","",'2.職務給賃金表'!$F61)</f>
        <v/>
      </c>
      <c r="AD52" s="307" t="str">
        <f t="shared" si="20"/>
        <v/>
      </c>
      <c r="AE52" s="307" t="str">
        <f t="shared" si="21"/>
        <v/>
      </c>
      <c r="AF52" s="308" t="str">
        <f t="shared" si="22"/>
        <v/>
      </c>
      <c r="AG52" s="309" t="str">
        <f t="shared" si="23"/>
        <v/>
      </c>
      <c r="AI52" s="306">
        <v>46</v>
      </c>
      <c r="AJ52" s="307" t="str">
        <f t="shared" si="24"/>
        <v/>
      </c>
      <c r="AK52" s="307" t="str">
        <f t="shared" si="25"/>
        <v/>
      </c>
      <c r="AL52" s="307" t="str">
        <f>IF('2.職務給賃金表'!$G61="","",'2.職務給賃金表'!$G61)</f>
        <v/>
      </c>
      <c r="AM52" s="307" t="str">
        <f t="shared" si="26"/>
        <v/>
      </c>
      <c r="AN52" s="307" t="str">
        <f t="shared" si="27"/>
        <v/>
      </c>
      <c r="AO52" s="308" t="str">
        <f t="shared" si="28"/>
        <v/>
      </c>
      <c r="AP52" s="309" t="str">
        <f t="shared" si="29"/>
        <v/>
      </c>
      <c r="AQ52" s="306">
        <v>46</v>
      </c>
      <c r="AR52" s="307" t="str">
        <f t="shared" si="30"/>
        <v/>
      </c>
      <c r="AS52" s="307" t="str">
        <f t="shared" si="31"/>
        <v/>
      </c>
      <c r="AT52" s="307" t="str">
        <f>IF('2.職務給賃金表'!$H61="","",'2.職務給賃金表'!$H61)</f>
        <v/>
      </c>
      <c r="AU52" s="307" t="str">
        <f t="shared" si="32"/>
        <v/>
      </c>
      <c r="AV52" s="307" t="str">
        <f t="shared" si="33"/>
        <v/>
      </c>
      <c r="AW52" s="308" t="str">
        <f t="shared" si="34"/>
        <v/>
      </c>
      <c r="AX52" s="309" t="str">
        <f t="shared" si="35"/>
        <v/>
      </c>
      <c r="AY52" s="306">
        <v>46</v>
      </c>
      <c r="AZ52" s="307" t="str">
        <f t="shared" si="36"/>
        <v/>
      </c>
      <c r="BA52" s="307" t="str">
        <f t="shared" si="37"/>
        <v/>
      </c>
      <c r="BB52" s="307" t="str">
        <f>IF('2.職務給賃金表'!$I61="","",'2.職務給賃金表'!$I61)</f>
        <v/>
      </c>
      <c r="BC52" s="307" t="str">
        <f t="shared" si="38"/>
        <v/>
      </c>
      <c r="BD52" s="307" t="str">
        <f t="shared" si="39"/>
        <v/>
      </c>
      <c r="BE52" s="308" t="str">
        <f t="shared" si="40"/>
        <v/>
      </c>
      <c r="BF52" s="309" t="str">
        <f t="shared" si="41"/>
        <v/>
      </c>
      <c r="BG52" s="306">
        <v>46</v>
      </c>
      <c r="BH52" s="307" t="str">
        <f t="shared" si="42"/>
        <v/>
      </c>
      <c r="BI52" s="307" t="str">
        <f t="shared" si="43"/>
        <v/>
      </c>
      <c r="BJ52" s="307" t="str">
        <f>IF('2.職務給賃金表'!$J61="","",'2.職務給賃金表'!$J61)</f>
        <v/>
      </c>
      <c r="BK52" s="307" t="str">
        <f t="shared" si="44"/>
        <v/>
      </c>
      <c r="BL52" s="307" t="str">
        <f t="shared" si="45"/>
        <v/>
      </c>
      <c r="BM52" s="308" t="str">
        <f t="shared" si="46"/>
        <v/>
      </c>
      <c r="BN52" s="309" t="str">
        <f t="shared" si="47"/>
        <v/>
      </c>
      <c r="BP52" s="306">
        <v>46</v>
      </c>
      <c r="BQ52" s="307" t="str">
        <f t="shared" si="48"/>
        <v/>
      </c>
      <c r="BR52" s="307" t="str">
        <f t="shared" si="49"/>
        <v/>
      </c>
      <c r="BS52" s="307" t="str">
        <f>IF('2.職務給賃金表'!$K61="","",'2.職務給賃金表'!$K61)</f>
        <v/>
      </c>
      <c r="BT52" s="307" t="str">
        <f t="shared" si="50"/>
        <v/>
      </c>
      <c r="BU52" s="307" t="str">
        <f t="shared" si="51"/>
        <v/>
      </c>
      <c r="BV52" s="308" t="str">
        <f t="shared" si="52"/>
        <v/>
      </c>
      <c r="BW52" s="309" t="str">
        <f t="shared" si="53"/>
        <v/>
      </c>
      <c r="BX52" s="306">
        <v>46</v>
      </c>
      <c r="BY52" s="307" t="str">
        <f t="shared" si="54"/>
        <v/>
      </c>
      <c r="BZ52" s="307" t="str">
        <f t="shared" si="55"/>
        <v/>
      </c>
      <c r="CA52" s="307" t="str">
        <f>IF('2.職務給賃金表'!$L61="","",'2.職務給賃金表'!$L61)</f>
        <v/>
      </c>
      <c r="CB52" s="307" t="str">
        <f t="shared" si="56"/>
        <v/>
      </c>
      <c r="CC52" s="307" t="str">
        <f t="shared" si="57"/>
        <v/>
      </c>
      <c r="CD52" s="308" t="str">
        <f t="shared" si="58"/>
        <v/>
      </c>
      <c r="CE52" s="309" t="str">
        <f t="shared" si="59"/>
        <v/>
      </c>
      <c r="CF52" s="306">
        <v>46</v>
      </c>
      <c r="CG52" s="307" t="str">
        <f t="shared" si="60"/>
        <v/>
      </c>
      <c r="CH52" s="307" t="str">
        <f t="shared" si="61"/>
        <v/>
      </c>
      <c r="CI52" s="307" t="str">
        <f>IF('2.職務給賃金表'!$M61="","",'2.職務給賃金表'!$M61)</f>
        <v/>
      </c>
      <c r="CJ52" s="307" t="str">
        <f t="shared" si="62"/>
        <v/>
      </c>
      <c r="CK52" s="307" t="str">
        <f t="shared" si="63"/>
        <v/>
      </c>
      <c r="CL52" s="308" t="str">
        <f t="shared" si="64"/>
        <v/>
      </c>
      <c r="CM52" s="309" t="str">
        <f t="shared" si="65"/>
        <v/>
      </c>
      <c r="CN52" s="306">
        <v>46</v>
      </c>
      <c r="CO52" s="307" t="str">
        <f t="shared" si="66"/>
        <v/>
      </c>
      <c r="CP52" s="307" t="str">
        <f t="shared" si="67"/>
        <v/>
      </c>
      <c r="CQ52" s="307" t="str">
        <f>IF('2.職務給賃金表'!$N61="","",'2.職務給賃金表'!$N61)</f>
        <v/>
      </c>
      <c r="CR52" s="307" t="str">
        <f t="shared" si="68"/>
        <v/>
      </c>
      <c r="CS52" s="307" t="str">
        <f t="shared" si="69"/>
        <v/>
      </c>
      <c r="CT52" s="308" t="str">
        <f t="shared" si="70"/>
        <v/>
      </c>
      <c r="CU52" s="309" t="str">
        <f t="shared" si="71"/>
        <v/>
      </c>
      <c r="CV52" s="306">
        <v>46</v>
      </c>
      <c r="CW52" s="307" t="str">
        <f t="shared" si="72"/>
        <v/>
      </c>
      <c r="CX52" s="307" t="str">
        <f t="shared" si="73"/>
        <v/>
      </c>
      <c r="CY52" s="307" t="str">
        <f>IF('2.職務給賃金表'!$O61="","",'2.職務給賃金表'!$O61)</f>
        <v/>
      </c>
      <c r="CZ52" s="307" t="str">
        <f t="shared" si="74"/>
        <v/>
      </c>
      <c r="DA52" s="307" t="str">
        <f t="shared" si="75"/>
        <v/>
      </c>
      <c r="DB52" s="308" t="str">
        <f t="shared" si="76"/>
        <v/>
      </c>
      <c r="DC52" s="309" t="str">
        <f t="shared" si="77"/>
        <v/>
      </c>
      <c r="DE52" s="306">
        <v>46</v>
      </c>
      <c r="DF52" s="307" t="str">
        <f t="shared" si="78"/>
        <v/>
      </c>
      <c r="DG52" s="307" t="str">
        <f t="shared" si="79"/>
        <v/>
      </c>
      <c r="DH52" s="307" t="str">
        <f>IF('2.職務給賃金表'!$P61="","",'2.職務給賃金表'!$P61)</f>
        <v/>
      </c>
      <c r="DI52" s="307" t="str">
        <f t="shared" si="80"/>
        <v/>
      </c>
      <c r="DJ52" s="307" t="str">
        <f t="shared" si="81"/>
        <v/>
      </c>
      <c r="DK52" s="308" t="str">
        <f t="shared" si="82"/>
        <v/>
      </c>
      <c r="DL52" s="309" t="str">
        <f t="shared" si="83"/>
        <v/>
      </c>
      <c r="DM52" s="306">
        <v>46</v>
      </c>
      <c r="DN52" s="307" t="str">
        <f t="shared" si="84"/>
        <v/>
      </c>
      <c r="DO52" s="307" t="str">
        <f t="shared" si="85"/>
        <v/>
      </c>
      <c r="DP52" s="307" t="str">
        <f>IF('2.職務給賃金表'!$Q61="","",'2.職務給賃金表'!$Q61)</f>
        <v/>
      </c>
      <c r="DQ52" s="307" t="str">
        <f t="shared" si="86"/>
        <v/>
      </c>
      <c r="DR52" s="307" t="str">
        <f t="shared" si="87"/>
        <v/>
      </c>
      <c r="DS52" s="308" t="str">
        <f t="shared" si="88"/>
        <v/>
      </c>
      <c r="DT52" s="309" t="str">
        <f t="shared" si="89"/>
        <v/>
      </c>
      <c r="DU52" s="306">
        <v>46</v>
      </c>
      <c r="DV52" s="307" t="str">
        <f t="shared" si="90"/>
        <v/>
      </c>
      <c r="DW52" s="307" t="str">
        <f t="shared" si="91"/>
        <v/>
      </c>
      <c r="DX52" s="307" t="str">
        <f>IF('2.職務給賃金表'!$R61="","",'2.職務給賃金表'!$R61)</f>
        <v/>
      </c>
      <c r="DY52" s="307" t="str">
        <f t="shared" si="92"/>
        <v/>
      </c>
      <c r="DZ52" s="307" t="str">
        <f t="shared" si="93"/>
        <v/>
      </c>
      <c r="EA52" s="308" t="str">
        <f t="shared" si="94"/>
        <v/>
      </c>
      <c r="EB52" s="309" t="str">
        <f t="shared" si="95"/>
        <v/>
      </c>
      <c r="EC52" s="306">
        <v>46</v>
      </c>
      <c r="ED52" s="307" t="str">
        <f t="shared" si="96"/>
        <v/>
      </c>
      <c r="EE52" s="307" t="str">
        <f t="shared" si="97"/>
        <v/>
      </c>
      <c r="EF52" s="307" t="str">
        <f>IF('2.職務給賃金表'!$S61="","",'2.職務給賃金表'!$S61)</f>
        <v/>
      </c>
      <c r="EG52" s="307" t="str">
        <f t="shared" si="98"/>
        <v/>
      </c>
      <c r="EH52" s="307" t="str">
        <f t="shared" si="99"/>
        <v/>
      </c>
      <c r="EI52" s="308" t="str">
        <f t="shared" si="100"/>
        <v/>
      </c>
      <c r="EJ52" s="309" t="str">
        <f t="shared" si="101"/>
        <v/>
      </c>
      <c r="EK52" s="306">
        <v>46</v>
      </c>
      <c r="EL52" s="307" t="str">
        <f t="shared" si="102"/>
        <v/>
      </c>
      <c r="EM52" s="307" t="str">
        <f t="shared" si="103"/>
        <v/>
      </c>
      <c r="EN52" s="307" t="str">
        <f>IF('2.職務給賃金表'!$T61="","",'2.職務給賃金表'!$T61)</f>
        <v/>
      </c>
      <c r="EO52" s="307" t="str">
        <f t="shared" si="104"/>
        <v/>
      </c>
      <c r="EP52" s="307" t="str">
        <f t="shared" si="105"/>
        <v/>
      </c>
      <c r="EQ52" s="308" t="str">
        <f t="shared" si="106"/>
        <v/>
      </c>
      <c r="ER52" s="309" t="str">
        <f t="shared" si="107"/>
        <v/>
      </c>
      <c r="ET52" s="306">
        <v>46</v>
      </c>
      <c r="EU52" s="307" t="str">
        <f t="shared" si="108"/>
        <v/>
      </c>
      <c r="EV52" s="307" t="str">
        <f t="shared" si="109"/>
        <v/>
      </c>
      <c r="EW52" s="307" t="str">
        <f>IF('2.職務給賃金表'!$U61="","",'2.職務給賃金表'!$U61)</f>
        <v/>
      </c>
      <c r="EX52" s="307" t="str">
        <f t="shared" si="110"/>
        <v/>
      </c>
      <c r="EY52" s="307" t="str">
        <f t="shared" si="111"/>
        <v/>
      </c>
      <c r="EZ52" s="308" t="str">
        <f t="shared" si="112"/>
        <v/>
      </c>
      <c r="FA52" s="309" t="str">
        <f t="shared" si="113"/>
        <v/>
      </c>
      <c r="FB52" s="306">
        <v>46</v>
      </c>
      <c r="FC52" s="307" t="str">
        <f t="shared" si="114"/>
        <v/>
      </c>
      <c r="FD52" s="307" t="str">
        <f t="shared" si="115"/>
        <v/>
      </c>
      <c r="FE52" s="307" t="str">
        <f>IF('2.職務給賃金表'!$V61="","",'2.職務給賃金表'!$V61)</f>
        <v/>
      </c>
      <c r="FF52" s="307" t="str">
        <f t="shared" si="116"/>
        <v/>
      </c>
      <c r="FG52" s="307" t="str">
        <f t="shared" si="117"/>
        <v/>
      </c>
      <c r="FH52" s="308" t="str">
        <f t="shared" si="118"/>
        <v/>
      </c>
      <c r="FI52" s="309" t="str">
        <f t="shared" si="119"/>
        <v/>
      </c>
      <c r="FJ52" s="306">
        <v>46</v>
      </c>
      <c r="FK52" s="307" t="str">
        <f t="shared" si="120"/>
        <v/>
      </c>
      <c r="FL52" s="307" t="str">
        <f t="shared" si="121"/>
        <v/>
      </c>
      <c r="FM52" s="307" t="str">
        <f>IF('2.職務給賃金表'!$W61="","",'2.職務給賃金表'!$W61)</f>
        <v/>
      </c>
      <c r="FN52" s="307" t="str">
        <f t="shared" si="122"/>
        <v/>
      </c>
      <c r="FO52" s="307" t="str">
        <f t="shared" si="123"/>
        <v/>
      </c>
      <c r="FP52" s="308" t="str">
        <f t="shared" si="124"/>
        <v/>
      </c>
      <c r="FQ52" s="309" t="str">
        <f t="shared" si="125"/>
        <v/>
      </c>
      <c r="FR52" s="306">
        <v>46</v>
      </c>
      <c r="FS52" s="307" t="str">
        <f t="shared" si="126"/>
        <v/>
      </c>
      <c r="FT52" s="307" t="str">
        <f t="shared" si="127"/>
        <v/>
      </c>
      <c r="FU52" s="307" t="str">
        <f>IF('2.職務給賃金表'!$X61="","",'2.職務給賃金表'!$X61)</f>
        <v/>
      </c>
      <c r="FV52" s="307" t="str">
        <f t="shared" si="128"/>
        <v/>
      </c>
      <c r="FW52" s="307" t="str">
        <f t="shared" si="129"/>
        <v/>
      </c>
      <c r="FX52" s="308" t="str">
        <f t="shared" si="130"/>
        <v/>
      </c>
      <c r="FY52" s="309" t="str">
        <f t="shared" si="131"/>
        <v/>
      </c>
      <c r="FZ52" s="306">
        <v>46</v>
      </c>
      <c r="GA52" s="307" t="str">
        <f t="shared" si="132"/>
        <v/>
      </c>
      <c r="GB52" s="307" t="str">
        <f t="shared" si="133"/>
        <v/>
      </c>
      <c r="GC52" s="307" t="str">
        <f>IF('2.職務給賃金表'!$Y61="","",'2.職務給賃金表'!$Y61)</f>
        <v/>
      </c>
      <c r="GD52" s="307" t="str">
        <f t="shared" si="134"/>
        <v/>
      </c>
      <c r="GE52" s="307" t="str">
        <f t="shared" si="135"/>
        <v/>
      </c>
      <c r="GF52" s="308" t="str">
        <f t="shared" si="136"/>
        <v/>
      </c>
      <c r="GG52" s="309" t="str">
        <f t="shared" si="137"/>
        <v/>
      </c>
      <c r="GI52" s="306">
        <v>46</v>
      </c>
      <c r="GJ52" s="307" t="str">
        <f t="shared" si="138"/>
        <v/>
      </c>
      <c r="GK52" s="307" t="str">
        <f t="shared" si="139"/>
        <v/>
      </c>
      <c r="GL52" s="307" t="str">
        <f>IF('2.職務給賃金表'!$Z61="","",'2.職務給賃金表'!$Z61)</f>
        <v/>
      </c>
      <c r="GM52" s="307" t="str">
        <f t="shared" si="140"/>
        <v/>
      </c>
      <c r="GN52" s="307" t="str">
        <f t="shared" si="141"/>
        <v/>
      </c>
      <c r="GO52" s="308" t="str">
        <f t="shared" si="142"/>
        <v/>
      </c>
      <c r="GP52" s="309" t="str">
        <f t="shared" si="143"/>
        <v/>
      </c>
      <c r="GQ52" s="306">
        <v>46</v>
      </c>
      <c r="GR52" s="307" t="str">
        <f t="shared" si="144"/>
        <v/>
      </c>
      <c r="GS52" s="307" t="str">
        <f t="shared" si="145"/>
        <v/>
      </c>
      <c r="GT52" s="307" t="str">
        <f>IF('2.職務給賃金表'!$AA61="","",'2.職務給賃金表'!$AA61)</f>
        <v/>
      </c>
      <c r="GU52" s="307" t="str">
        <f t="shared" si="146"/>
        <v/>
      </c>
      <c r="GV52" s="307" t="str">
        <f t="shared" si="147"/>
        <v/>
      </c>
      <c r="GW52" s="308" t="str">
        <f t="shared" si="148"/>
        <v/>
      </c>
      <c r="GX52" s="309" t="str">
        <f t="shared" si="149"/>
        <v/>
      </c>
      <c r="GY52" s="306">
        <v>46</v>
      </c>
      <c r="GZ52" s="307" t="str">
        <f t="shared" si="150"/>
        <v/>
      </c>
      <c r="HA52" s="307" t="str">
        <f t="shared" si="151"/>
        <v/>
      </c>
      <c r="HB52" s="307" t="str">
        <f>IF('2.職務給賃金表'!$AB61="","",'2.職務給賃金表'!$AB61)</f>
        <v/>
      </c>
      <c r="HC52" s="307" t="str">
        <f t="shared" si="152"/>
        <v/>
      </c>
      <c r="HD52" s="307" t="str">
        <f t="shared" si="153"/>
        <v/>
      </c>
      <c r="HE52" s="308" t="str">
        <f t="shared" si="154"/>
        <v/>
      </c>
      <c r="HF52" s="309" t="str">
        <f t="shared" si="155"/>
        <v/>
      </c>
      <c r="HG52" s="306">
        <v>46</v>
      </c>
      <c r="HH52" s="307" t="str">
        <f t="shared" si="156"/>
        <v/>
      </c>
      <c r="HI52" s="307" t="str">
        <f t="shared" si="157"/>
        <v/>
      </c>
      <c r="HJ52" s="307" t="str">
        <f>IF('2.職務給賃金表'!$AC61="","",'2.職務給賃金表'!$AC61)</f>
        <v/>
      </c>
      <c r="HK52" s="307" t="str">
        <f t="shared" si="158"/>
        <v/>
      </c>
      <c r="HL52" s="307" t="str">
        <f t="shared" si="159"/>
        <v/>
      </c>
      <c r="HM52" s="308" t="str">
        <f t="shared" si="160"/>
        <v/>
      </c>
      <c r="HN52" s="309" t="str">
        <f t="shared" si="161"/>
        <v/>
      </c>
      <c r="HO52" s="306">
        <v>46</v>
      </c>
      <c r="HP52" s="307" t="str">
        <f t="shared" si="162"/>
        <v/>
      </c>
      <c r="HQ52" s="307" t="str">
        <f t="shared" si="163"/>
        <v/>
      </c>
      <c r="HR52" s="307" t="str">
        <f>IF('2.職務給賃金表'!$AD61="","",'2.職務給賃金表'!$AD61)</f>
        <v/>
      </c>
      <c r="HS52" s="307" t="str">
        <f t="shared" si="164"/>
        <v/>
      </c>
      <c r="HT52" s="307" t="str">
        <f t="shared" si="165"/>
        <v/>
      </c>
      <c r="HU52" s="308" t="str">
        <f t="shared" si="166"/>
        <v/>
      </c>
      <c r="HV52" s="309" t="str">
        <f t="shared" si="167"/>
        <v/>
      </c>
    </row>
    <row r="53" spans="2:230" x14ac:dyDescent="0.2">
      <c r="B53" s="306">
        <v>47</v>
      </c>
      <c r="C53" s="307" t="str">
        <f t="shared" si="0"/>
        <v/>
      </c>
      <c r="D53" s="307" t="str">
        <f t="shared" si="1"/>
        <v/>
      </c>
      <c r="E53" s="307" t="str">
        <f>IF('2.職務給賃金表'!$C62="","",'2.職務給賃金表'!$C62)</f>
        <v/>
      </c>
      <c r="F53" s="307" t="str">
        <f t="shared" si="2"/>
        <v/>
      </c>
      <c r="G53" s="307" t="str">
        <f t="shared" si="3"/>
        <v/>
      </c>
      <c r="H53" s="308" t="str">
        <f t="shared" si="4"/>
        <v/>
      </c>
      <c r="I53" s="309" t="str">
        <f t="shared" si="5"/>
        <v/>
      </c>
      <c r="J53" s="306">
        <v>47</v>
      </c>
      <c r="K53" s="307" t="str">
        <f t="shared" si="6"/>
        <v/>
      </c>
      <c r="L53" s="307" t="str">
        <f t="shared" si="7"/>
        <v/>
      </c>
      <c r="M53" s="307" t="str">
        <f>IF('2.職務給賃金表'!$D62="","",'2.職務給賃金表'!$D62)</f>
        <v/>
      </c>
      <c r="N53" s="307" t="str">
        <f t="shared" si="8"/>
        <v/>
      </c>
      <c r="O53" s="307" t="str">
        <f t="shared" si="9"/>
        <v/>
      </c>
      <c r="P53" s="308" t="str">
        <f t="shared" si="10"/>
        <v/>
      </c>
      <c r="Q53" s="309" t="str">
        <f t="shared" si="11"/>
        <v/>
      </c>
      <c r="R53" s="306">
        <v>47</v>
      </c>
      <c r="S53" s="307" t="str">
        <f t="shared" si="12"/>
        <v/>
      </c>
      <c r="T53" s="307" t="str">
        <f t="shared" si="13"/>
        <v/>
      </c>
      <c r="U53" s="307" t="str">
        <f>IF('2.職務給賃金表'!$E62="","",'2.職務給賃金表'!$E62)</f>
        <v/>
      </c>
      <c r="V53" s="307" t="str">
        <f t="shared" si="14"/>
        <v/>
      </c>
      <c r="W53" s="307" t="str">
        <f t="shared" si="15"/>
        <v/>
      </c>
      <c r="X53" s="308" t="str">
        <f t="shared" si="16"/>
        <v/>
      </c>
      <c r="Y53" s="309" t="str">
        <f t="shared" si="17"/>
        <v/>
      </c>
      <c r="Z53" s="306">
        <v>47</v>
      </c>
      <c r="AA53" s="307" t="str">
        <f t="shared" si="18"/>
        <v/>
      </c>
      <c r="AB53" s="307" t="str">
        <f t="shared" si="19"/>
        <v/>
      </c>
      <c r="AC53" s="307" t="str">
        <f>IF('2.職務給賃金表'!$F62="","",'2.職務給賃金表'!$F62)</f>
        <v/>
      </c>
      <c r="AD53" s="307" t="str">
        <f t="shared" si="20"/>
        <v/>
      </c>
      <c r="AE53" s="307" t="str">
        <f t="shared" si="21"/>
        <v/>
      </c>
      <c r="AF53" s="308" t="str">
        <f t="shared" si="22"/>
        <v/>
      </c>
      <c r="AG53" s="309" t="str">
        <f t="shared" si="23"/>
        <v/>
      </c>
      <c r="AI53" s="306">
        <v>47</v>
      </c>
      <c r="AJ53" s="307" t="str">
        <f t="shared" si="24"/>
        <v/>
      </c>
      <c r="AK53" s="307" t="str">
        <f t="shared" si="25"/>
        <v/>
      </c>
      <c r="AL53" s="307" t="str">
        <f>IF('2.職務給賃金表'!$G62="","",'2.職務給賃金表'!$G62)</f>
        <v/>
      </c>
      <c r="AM53" s="307" t="str">
        <f t="shared" si="26"/>
        <v/>
      </c>
      <c r="AN53" s="307" t="str">
        <f t="shared" si="27"/>
        <v/>
      </c>
      <c r="AO53" s="308" t="str">
        <f t="shared" si="28"/>
        <v/>
      </c>
      <c r="AP53" s="309" t="str">
        <f t="shared" si="29"/>
        <v/>
      </c>
      <c r="AQ53" s="306">
        <v>47</v>
      </c>
      <c r="AR53" s="307" t="str">
        <f t="shared" si="30"/>
        <v/>
      </c>
      <c r="AS53" s="307" t="str">
        <f t="shared" si="31"/>
        <v/>
      </c>
      <c r="AT53" s="307" t="str">
        <f>IF('2.職務給賃金表'!$H62="","",'2.職務給賃金表'!$H62)</f>
        <v/>
      </c>
      <c r="AU53" s="307" t="str">
        <f t="shared" si="32"/>
        <v/>
      </c>
      <c r="AV53" s="307" t="str">
        <f t="shared" si="33"/>
        <v/>
      </c>
      <c r="AW53" s="308" t="str">
        <f t="shared" si="34"/>
        <v/>
      </c>
      <c r="AX53" s="309" t="str">
        <f t="shared" si="35"/>
        <v/>
      </c>
      <c r="AY53" s="306">
        <v>47</v>
      </c>
      <c r="AZ53" s="307" t="str">
        <f t="shared" si="36"/>
        <v/>
      </c>
      <c r="BA53" s="307" t="str">
        <f t="shared" si="37"/>
        <v/>
      </c>
      <c r="BB53" s="307" t="str">
        <f>IF('2.職務給賃金表'!$I62="","",'2.職務給賃金表'!$I62)</f>
        <v/>
      </c>
      <c r="BC53" s="307" t="str">
        <f t="shared" si="38"/>
        <v/>
      </c>
      <c r="BD53" s="307" t="str">
        <f t="shared" si="39"/>
        <v/>
      </c>
      <c r="BE53" s="308" t="str">
        <f t="shared" si="40"/>
        <v/>
      </c>
      <c r="BF53" s="309" t="str">
        <f t="shared" si="41"/>
        <v/>
      </c>
      <c r="BG53" s="306">
        <v>47</v>
      </c>
      <c r="BH53" s="307" t="str">
        <f t="shared" si="42"/>
        <v/>
      </c>
      <c r="BI53" s="307" t="str">
        <f t="shared" si="43"/>
        <v/>
      </c>
      <c r="BJ53" s="307" t="str">
        <f>IF('2.職務給賃金表'!$J62="","",'2.職務給賃金表'!$J62)</f>
        <v/>
      </c>
      <c r="BK53" s="307" t="str">
        <f t="shared" si="44"/>
        <v/>
      </c>
      <c r="BL53" s="307" t="str">
        <f t="shared" si="45"/>
        <v/>
      </c>
      <c r="BM53" s="308" t="str">
        <f t="shared" si="46"/>
        <v/>
      </c>
      <c r="BN53" s="309" t="str">
        <f t="shared" si="47"/>
        <v/>
      </c>
      <c r="BP53" s="306">
        <v>47</v>
      </c>
      <c r="BQ53" s="307" t="str">
        <f t="shared" si="48"/>
        <v/>
      </c>
      <c r="BR53" s="307" t="str">
        <f t="shared" si="49"/>
        <v/>
      </c>
      <c r="BS53" s="307" t="str">
        <f>IF('2.職務給賃金表'!$K62="","",'2.職務給賃金表'!$K62)</f>
        <v/>
      </c>
      <c r="BT53" s="307" t="str">
        <f t="shared" si="50"/>
        <v/>
      </c>
      <c r="BU53" s="307" t="str">
        <f t="shared" si="51"/>
        <v/>
      </c>
      <c r="BV53" s="308" t="str">
        <f t="shared" si="52"/>
        <v/>
      </c>
      <c r="BW53" s="309" t="str">
        <f t="shared" si="53"/>
        <v/>
      </c>
      <c r="BX53" s="306">
        <v>47</v>
      </c>
      <c r="BY53" s="307" t="str">
        <f t="shared" si="54"/>
        <v/>
      </c>
      <c r="BZ53" s="307" t="str">
        <f t="shared" si="55"/>
        <v/>
      </c>
      <c r="CA53" s="307" t="str">
        <f>IF('2.職務給賃金表'!$L62="","",'2.職務給賃金表'!$L62)</f>
        <v/>
      </c>
      <c r="CB53" s="307" t="str">
        <f t="shared" si="56"/>
        <v/>
      </c>
      <c r="CC53" s="307" t="str">
        <f t="shared" si="57"/>
        <v/>
      </c>
      <c r="CD53" s="308" t="str">
        <f t="shared" si="58"/>
        <v/>
      </c>
      <c r="CE53" s="309" t="str">
        <f t="shared" si="59"/>
        <v/>
      </c>
      <c r="CF53" s="306">
        <v>47</v>
      </c>
      <c r="CG53" s="307" t="str">
        <f t="shared" si="60"/>
        <v/>
      </c>
      <c r="CH53" s="307" t="str">
        <f t="shared" si="61"/>
        <v/>
      </c>
      <c r="CI53" s="307" t="str">
        <f>IF('2.職務給賃金表'!$M62="","",'2.職務給賃金表'!$M62)</f>
        <v/>
      </c>
      <c r="CJ53" s="307" t="str">
        <f t="shared" si="62"/>
        <v/>
      </c>
      <c r="CK53" s="307" t="str">
        <f t="shared" si="63"/>
        <v/>
      </c>
      <c r="CL53" s="308" t="str">
        <f t="shared" si="64"/>
        <v/>
      </c>
      <c r="CM53" s="309" t="str">
        <f t="shared" si="65"/>
        <v/>
      </c>
      <c r="CN53" s="306">
        <v>47</v>
      </c>
      <c r="CO53" s="307" t="str">
        <f t="shared" si="66"/>
        <v/>
      </c>
      <c r="CP53" s="307" t="str">
        <f t="shared" si="67"/>
        <v/>
      </c>
      <c r="CQ53" s="307" t="str">
        <f>IF('2.職務給賃金表'!$N62="","",'2.職務給賃金表'!$N62)</f>
        <v/>
      </c>
      <c r="CR53" s="307" t="str">
        <f t="shared" si="68"/>
        <v/>
      </c>
      <c r="CS53" s="307" t="str">
        <f t="shared" si="69"/>
        <v/>
      </c>
      <c r="CT53" s="308" t="str">
        <f t="shared" si="70"/>
        <v/>
      </c>
      <c r="CU53" s="309" t="str">
        <f t="shared" si="71"/>
        <v/>
      </c>
      <c r="CV53" s="306">
        <v>47</v>
      </c>
      <c r="CW53" s="307" t="str">
        <f t="shared" si="72"/>
        <v/>
      </c>
      <c r="CX53" s="307" t="str">
        <f t="shared" si="73"/>
        <v/>
      </c>
      <c r="CY53" s="307" t="str">
        <f>IF('2.職務給賃金表'!$O62="","",'2.職務給賃金表'!$O62)</f>
        <v/>
      </c>
      <c r="CZ53" s="307" t="str">
        <f t="shared" si="74"/>
        <v/>
      </c>
      <c r="DA53" s="307" t="str">
        <f t="shared" si="75"/>
        <v/>
      </c>
      <c r="DB53" s="308" t="str">
        <f t="shared" si="76"/>
        <v/>
      </c>
      <c r="DC53" s="309" t="str">
        <f t="shared" si="77"/>
        <v/>
      </c>
      <c r="DE53" s="306">
        <v>47</v>
      </c>
      <c r="DF53" s="307" t="str">
        <f t="shared" si="78"/>
        <v/>
      </c>
      <c r="DG53" s="307" t="str">
        <f t="shared" si="79"/>
        <v/>
      </c>
      <c r="DH53" s="307" t="str">
        <f>IF('2.職務給賃金表'!$P62="","",'2.職務給賃金表'!$P62)</f>
        <v/>
      </c>
      <c r="DI53" s="307" t="str">
        <f t="shared" si="80"/>
        <v/>
      </c>
      <c r="DJ53" s="307" t="str">
        <f t="shared" si="81"/>
        <v/>
      </c>
      <c r="DK53" s="308" t="str">
        <f t="shared" si="82"/>
        <v/>
      </c>
      <c r="DL53" s="309" t="str">
        <f t="shared" si="83"/>
        <v/>
      </c>
      <c r="DM53" s="306">
        <v>47</v>
      </c>
      <c r="DN53" s="307" t="str">
        <f t="shared" si="84"/>
        <v/>
      </c>
      <c r="DO53" s="307" t="str">
        <f t="shared" si="85"/>
        <v/>
      </c>
      <c r="DP53" s="307" t="str">
        <f>IF('2.職務給賃金表'!$Q62="","",'2.職務給賃金表'!$Q62)</f>
        <v/>
      </c>
      <c r="DQ53" s="307" t="str">
        <f t="shared" si="86"/>
        <v/>
      </c>
      <c r="DR53" s="307" t="str">
        <f t="shared" si="87"/>
        <v/>
      </c>
      <c r="DS53" s="308" t="str">
        <f t="shared" si="88"/>
        <v/>
      </c>
      <c r="DT53" s="309" t="str">
        <f t="shared" si="89"/>
        <v/>
      </c>
      <c r="DU53" s="306">
        <v>47</v>
      </c>
      <c r="DV53" s="307" t="str">
        <f t="shared" si="90"/>
        <v/>
      </c>
      <c r="DW53" s="307" t="str">
        <f t="shared" si="91"/>
        <v/>
      </c>
      <c r="DX53" s="307" t="str">
        <f>IF('2.職務給賃金表'!$R62="","",'2.職務給賃金表'!$R62)</f>
        <v/>
      </c>
      <c r="DY53" s="307" t="str">
        <f t="shared" si="92"/>
        <v/>
      </c>
      <c r="DZ53" s="307" t="str">
        <f t="shared" si="93"/>
        <v/>
      </c>
      <c r="EA53" s="308" t="str">
        <f t="shared" si="94"/>
        <v/>
      </c>
      <c r="EB53" s="309" t="str">
        <f t="shared" si="95"/>
        <v/>
      </c>
      <c r="EC53" s="306">
        <v>47</v>
      </c>
      <c r="ED53" s="307" t="str">
        <f t="shared" si="96"/>
        <v/>
      </c>
      <c r="EE53" s="307" t="str">
        <f t="shared" si="97"/>
        <v/>
      </c>
      <c r="EF53" s="307" t="str">
        <f>IF('2.職務給賃金表'!$S62="","",'2.職務給賃金表'!$S62)</f>
        <v/>
      </c>
      <c r="EG53" s="307" t="str">
        <f t="shared" si="98"/>
        <v/>
      </c>
      <c r="EH53" s="307" t="str">
        <f t="shared" si="99"/>
        <v/>
      </c>
      <c r="EI53" s="308" t="str">
        <f t="shared" si="100"/>
        <v/>
      </c>
      <c r="EJ53" s="309" t="str">
        <f t="shared" si="101"/>
        <v/>
      </c>
      <c r="EK53" s="306">
        <v>47</v>
      </c>
      <c r="EL53" s="307" t="str">
        <f t="shared" si="102"/>
        <v/>
      </c>
      <c r="EM53" s="307" t="str">
        <f t="shared" si="103"/>
        <v/>
      </c>
      <c r="EN53" s="307" t="str">
        <f>IF('2.職務給賃金表'!$T62="","",'2.職務給賃金表'!$T62)</f>
        <v/>
      </c>
      <c r="EO53" s="307" t="str">
        <f t="shared" si="104"/>
        <v/>
      </c>
      <c r="EP53" s="307" t="str">
        <f t="shared" si="105"/>
        <v/>
      </c>
      <c r="EQ53" s="308" t="str">
        <f t="shared" si="106"/>
        <v/>
      </c>
      <c r="ER53" s="309" t="str">
        <f t="shared" si="107"/>
        <v/>
      </c>
      <c r="ET53" s="306">
        <v>47</v>
      </c>
      <c r="EU53" s="307" t="str">
        <f t="shared" si="108"/>
        <v/>
      </c>
      <c r="EV53" s="307" t="str">
        <f t="shared" si="109"/>
        <v/>
      </c>
      <c r="EW53" s="307" t="str">
        <f>IF('2.職務給賃金表'!$U62="","",'2.職務給賃金表'!$U62)</f>
        <v/>
      </c>
      <c r="EX53" s="307" t="str">
        <f t="shared" si="110"/>
        <v/>
      </c>
      <c r="EY53" s="307" t="str">
        <f t="shared" si="111"/>
        <v/>
      </c>
      <c r="EZ53" s="308" t="str">
        <f t="shared" si="112"/>
        <v/>
      </c>
      <c r="FA53" s="309" t="str">
        <f t="shared" si="113"/>
        <v/>
      </c>
      <c r="FB53" s="306">
        <v>47</v>
      </c>
      <c r="FC53" s="307" t="str">
        <f t="shared" si="114"/>
        <v/>
      </c>
      <c r="FD53" s="307" t="str">
        <f t="shared" si="115"/>
        <v/>
      </c>
      <c r="FE53" s="307" t="str">
        <f>IF('2.職務給賃金表'!$V62="","",'2.職務給賃金表'!$V62)</f>
        <v/>
      </c>
      <c r="FF53" s="307" t="str">
        <f t="shared" si="116"/>
        <v/>
      </c>
      <c r="FG53" s="307" t="str">
        <f t="shared" si="117"/>
        <v/>
      </c>
      <c r="FH53" s="308" t="str">
        <f t="shared" si="118"/>
        <v/>
      </c>
      <c r="FI53" s="309" t="str">
        <f t="shared" si="119"/>
        <v/>
      </c>
      <c r="FJ53" s="306">
        <v>47</v>
      </c>
      <c r="FK53" s="307" t="str">
        <f t="shared" si="120"/>
        <v/>
      </c>
      <c r="FL53" s="307" t="str">
        <f t="shared" si="121"/>
        <v/>
      </c>
      <c r="FM53" s="307" t="str">
        <f>IF('2.職務給賃金表'!$W62="","",'2.職務給賃金表'!$W62)</f>
        <v/>
      </c>
      <c r="FN53" s="307" t="str">
        <f t="shared" si="122"/>
        <v/>
      </c>
      <c r="FO53" s="307" t="str">
        <f t="shared" si="123"/>
        <v/>
      </c>
      <c r="FP53" s="308" t="str">
        <f t="shared" si="124"/>
        <v/>
      </c>
      <c r="FQ53" s="309" t="str">
        <f t="shared" si="125"/>
        <v/>
      </c>
      <c r="FR53" s="306">
        <v>47</v>
      </c>
      <c r="FS53" s="307" t="str">
        <f t="shared" si="126"/>
        <v/>
      </c>
      <c r="FT53" s="307" t="str">
        <f t="shared" si="127"/>
        <v/>
      </c>
      <c r="FU53" s="307" t="str">
        <f>IF('2.職務給賃金表'!$X62="","",'2.職務給賃金表'!$X62)</f>
        <v/>
      </c>
      <c r="FV53" s="307" t="str">
        <f t="shared" si="128"/>
        <v/>
      </c>
      <c r="FW53" s="307" t="str">
        <f t="shared" si="129"/>
        <v/>
      </c>
      <c r="FX53" s="308" t="str">
        <f t="shared" si="130"/>
        <v/>
      </c>
      <c r="FY53" s="309" t="str">
        <f t="shared" si="131"/>
        <v/>
      </c>
      <c r="FZ53" s="306">
        <v>47</v>
      </c>
      <c r="GA53" s="307" t="str">
        <f t="shared" si="132"/>
        <v/>
      </c>
      <c r="GB53" s="307" t="str">
        <f t="shared" si="133"/>
        <v/>
      </c>
      <c r="GC53" s="307" t="str">
        <f>IF('2.職務給賃金表'!$Y62="","",'2.職務給賃金表'!$Y62)</f>
        <v/>
      </c>
      <c r="GD53" s="307" t="str">
        <f t="shared" si="134"/>
        <v/>
      </c>
      <c r="GE53" s="307" t="str">
        <f t="shared" si="135"/>
        <v/>
      </c>
      <c r="GF53" s="308" t="str">
        <f t="shared" si="136"/>
        <v/>
      </c>
      <c r="GG53" s="309" t="str">
        <f t="shared" si="137"/>
        <v/>
      </c>
      <c r="GI53" s="306">
        <v>47</v>
      </c>
      <c r="GJ53" s="307" t="str">
        <f t="shared" si="138"/>
        <v/>
      </c>
      <c r="GK53" s="307" t="str">
        <f t="shared" si="139"/>
        <v/>
      </c>
      <c r="GL53" s="307" t="str">
        <f>IF('2.職務給賃金表'!$Z62="","",'2.職務給賃金表'!$Z62)</f>
        <v/>
      </c>
      <c r="GM53" s="307" t="str">
        <f t="shared" si="140"/>
        <v/>
      </c>
      <c r="GN53" s="307" t="str">
        <f t="shared" si="141"/>
        <v/>
      </c>
      <c r="GO53" s="308" t="str">
        <f t="shared" si="142"/>
        <v/>
      </c>
      <c r="GP53" s="309" t="str">
        <f t="shared" si="143"/>
        <v/>
      </c>
      <c r="GQ53" s="306">
        <v>47</v>
      </c>
      <c r="GR53" s="307" t="str">
        <f t="shared" si="144"/>
        <v/>
      </c>
      <c r="GS53" s="307" t="str">
        <f t="shared" si="145"/>
        <v/>
      </c>
      <c r="GT53" s="307" t="str">
        <f>IF('2.職務給賃金表'!$AA62="","",'2.職務給賃金表'!$AA62)</f>
        <v/>
      </c>
      <c r="GU53" s="307" t="str">
        <f t="shared" si="146"/>
        <v/>
      </c>
      <c r="GV53" s="307" t="str">
        <f t="shared" si="147"/>
        <v/>
      </c>
      <c r="GW53" s="308" t="str">
        <f t="shared" si="148"/>
        <v/>
      </c>
      <c r="GX53" s="309" t="str">
        <f t="shared" si="149"/>
        <v/>
      </c>
      <c r="GY53" s="306">
        <v>47</v>
      </c>
      <c r="GZ53" s="307" t="str">
        <f t="shared" si="150"/>
        <v/>
      </c>
      <c r="HA53" s="307" t="str">
        <f t="shared" si="151"/>
        <v/>
      </c>
      <c r="HB53" s="307" t="str">
        <f>IF('2.職務給賃金表'!$AB62="","",'2.職務給賃金表'!$AB62)</f>
        <v/>
      </c>
      <c r="HC53" s="307" t="str">
        <f t="shared" si="152"/>
        <v/>
      </c>
      <c r="HD53" s="307" t="str">
        <f t="shared" si="153"/>
        <v/>
      </c>
      <c r="HE53" s="308" t="str">
        <f t="shared" si="154"/>
        <v/>
      </c>
      <c r="HF53" s="309" t="str">
        <f t="shared" si="155"/>
        <v/>
      </c>
      <c r="HG53" s="306">
        <v>47</v>
      </c>
      <c r="HH53" s="307" t="str">
        <f t="shared" si="156"/>
        <v/>
      </c>
      <c r="HI53" s="307" t="str">
        <f t="shared" si="157"/>
        <v/>
      </c>
      <c r="HJ53" s="307" t="str">
        <f>IF('2.職務給賃金表'!$AC62="","",'2.職務給賃金表'!$AC62)</f>
        <v/>
      </c>
      <c r="HK53" s="307" t="str">
        <f t="shared" si="158"/>
        <v/>
      </c>
      <c r="HL53" s="307" t="str">
        <f t="shared" si="159"/>
        <v/>
      </c>
      <c r="HM53" s="308" t="str">
        <f t="shared" si="160"/>
        <v/>
      </c>
      <c r="HN53" s="309" t="str">
        <f t="shared" si="161"/>
        <v/>
      </c>
      <c r="HO53" s="306">
        <v>47</v>
      </c>
      <c r="HP53" s="307" t="str">
        <f t="shared" si="162"/>
        <v/>
      </c>
      <c r="HQ53" s="307" t="str">
        <f t="shared" si="163"/>
        <v/>
      </c>
      <c r="HR53" s="307" t="str">
        <f>IF('2.職務給賃金表'!$AD62="","",'2.職務給賃金表'!$AD62)</f>
        <v/>
      </c>
      <c r="HS53" s="307" t="str">
        <f t="shared" si="164"/>
        <v/>
      </c>
      <c r="HT53" s="307" t="str">
        <f t="shared" si="165"/>
        <v/>
      </c>
      <c r="HU53" s="308" t="str">
        <f t="shared" si="166"/>
        <v/>
      </c>
      <c r="HV53" s="309" t="str">
        <f t="shared" si="167"/>
        <v/>
      </c>
    </row>
    <row r="54" spans="2:230" x14ac:dyDescent="0.2">
      <c r="B54" s="306">
        <v>48</v>
      </c>
      <c r="C54" s="307" t="str">
        <f t="shared" si="0"/>
        <v/>
      </c>
      <c r="D54" s="307" t="str">
        <f t="shared" si="1"/>
        <v/>
      </c>
      <c r="E54" s="307" t="str">
        <f>IF('2.職務給賃金表'!$C63="","",'2.職務給賃金表'!$C63)</f>
        <v/>
      </c>
      <c r="F54" s="307" t="str">
        <f t="shared" si="2"/>
        <v/>
      </c>
      <c r="G54" s="307" t="str">
        <f t="shared" si="3"/>
        <v/>
      </c>
      <c r="H54" s="308" t="str">
        <f t="shared" si="4"/>
        <v/>
      </c>
      <c r="I54" s="309" t="str">
        <f t="shared" si="5"/>
        <v/>
      </c>
      <c r="J54" s="306">
        <v>48</v>
      </c>
      <c r="K54" s="307" t="str">
        <f t="shared" si="6"/>
        <v/>
      </c>
      <c r="L54" s="307" t="str">
        <f t="shared" si="7"/>
        <v/>
      </c>
      <c r="M54" s="307" t="str">
        <f>IF('2.職務給賃金表'!$D63="","",'2.職務給賃金表'!$D63)</f>
        <v/>
      </c>
      <c r="N54" s="307" t="str">
        <f t="shared" si="8"/>
        <v/>
      </c>
      <c r="O54" s="307" t="str">
        <f t="shared" si="9"/>
        <v/>
      </c>
      <c r="P54" s="308" t="str">
        <f t="shared" si="10"/>
        <v/>
      </c>
      <c r="Q54" s="309" t="str">
        <f t="shared" si="11"/>
        <v/>
      </c>
      <c r="R54" s="306">
        <v>48</v>
      </c>
      <c r="S54" s="307" t="str">
        <f t="shared" si="12"/>
        <v/>
      </c>
      <c r="T54" s="307" t="str">
        <f t="shared" si="13"/>
        <v/>
      </c>
      <c r="U54" s="307" t="str">
        <f>IF('2.職務給賃金表'!$E63="","",'2.職務給賃金表'!$E63)</f>
        <v/>
      </c>
      <c r="V54" s="307" t="str">
        <f t="shared" si="14"/>
        <v/>
      </c>
      <c r="W54" s="307" t="str">
        <f t="shared" si="15"/>
        <v/>
      </c>
      <c r="X54" s="308" t="str">
        <f t="shared" si="16"/>
        <v/>
      </c>
      <c r="Y54" s="309" t="str">
        <f t="shared" si="17"/>
        <v/>
      </c>
      <c r="Z54" s="306">
        <v>48</v>
      </c>
      <c r="AA54" s="307" t="str">
        <f t="shared" si="18"/>
        <v/>
      </c>
      <c r="AB54" s="307" t="str">
        <f t="shared" si="19"/>
        <v/>
      </c>
      <c r="AC54" s="307" t="str">
        <f>IF('2.職務給賃金表'!$F63="","",'2.職務給賃金表'!$F63)</f>
        <v/>
      </c>
      <c r="AD54" s="307" t="str">
        <f t="shared" si="20"/>
        <v/>
      </c>
      <c r="AE54" s="307" t="str">
        <f t="shared" si="21"/>
        <v/>
      </c>
      <c r="AF54" s="308" t="str">
        <f t="shared" si="22"/>
        <v/>
      </c>
      <c r="AG54" s="309" t="str">
        <f t="shared" si="23"/>
        <v/>
      </c>
      <c r="AI54" s="306">
        <v>48</v>
      </c>
      <c r="AJ54" s="307" t="str">
        <f t="shared" si="24"/>
        <v/>
      </c>
      <c r="AK54" s="307" t="str">
        <f t="shared" si="25"/>
        <v/>
      </c>
      <c r="AL54" s="307" t="str">
        <f>IF('2.職務給賃金表'!$G63="","",'2.職務給賃金表'!$G63)</f>
        <v/>
      </c>
      <c r="AM54" s="307" t="str">
        <f t="shared" si="26"/>
        <v/>
      </c>
      <c r="AN54" s="307" t="str">
        <f t="shared" si="27"/>
        <v/>
      </c>
      <c r="AO54" s="308" t="str">
        <f t="shared" si="28"/>
        <v/>
      </c>
      <c r="AP54" s="309" t="str">
        <f t="shared" si="29"/>
        <v/>
      </c>
      <c r="AQ54" s="306">
        <v>48</v>
      </c>
      <c r="AR54" s="307" t="str">
        <f t="shared" si="30"/>
        <v/>
      </c>
      <c r="AS54" s="307" t="str">
        <f t="shared" si="31"/>
        <v/>
      </c>
      <c r="AT54" s="307" t="str">
        <f>IF('2.職務給賃金表'!$H63="","",'2.職務給賃金表'!$H63)</f>
        <v/>
      </c>
      <c r="AU54" s="307" t="str">
        <f t="shared" si="32"/>
        <v/>
      </c>
      <c r="AV54" s="307" t="str">
        <f t="shared" si="33"/>
        <v/>
      </c>
      <c r="AW54" s="308" t="str">
        <f t="shared" si="34"/>
        <v/>
      </c>
      <c r="AX54" s="309" t="str">
        <f t="shared" si="35"/>
        <v/>
      </c>
      <c r="AY54" s="306">
        <v>48</v>
      </c>
      <c r="AZ54" s="307" t="str">
        <f t="shared" si="36"/>
        <v/>
      </c>
      <c r="BA54" s="307" t="str">
        <f t="shared" si="37"/>
        <v/>
      </c>
      <c r="BB54" s="307" t="str">
        <f>IF('2.職務給賃金表'!$I63="","",'2.職務給賃金表'!$I63)</f>
        <v/>
      </c>
      <c r="BC54" s="307" t="str">
        <f t="shared" si="38"/>
        <v/>
      </c>
      <c r="BD54" s="307" t="str">
        <f t="shared" si="39"/>
        <v/>
      </c>
      <c r="BE54" s="308" t="str">
        <f t="shared" si="40"/>
        <v/>
      </c>
      <c r="BF54" s="309" t="str">
        <f t="shared" si="41"/>
        <v/>
      </c>
      <c r="BG54" s="306">
        <v>48</v>
      </c>
      <c r="BH54" s="307" t="str">
        <f t="shared" si="42"/>
        <v/>
      </c>
      <c r="BI54" s="307" t="str">
        <f t="shared" si="43"/>
        <v/>
      </c>
      <c r="BJ54" s="307" t="str">
        <f>IF('2.職務給賃金表'!$J63="","",'2.職務給賃金表'!$J63)</f>
        <v/>
      </c>
      <c r="BK54" s="307" t="str">
        <f t="shared" si="44"/>
        <v/>
      </c>
      <c r="BL54" s="307" t="str">
        <f t="shared" si="45"/>
        <v/>
      </c>
      <c r="BM54" s="308" t="str">
        <f t="shared" si="46"/>
        <v/>
      </c>
      <c r="BN54" s="309" t="str">
        <f t="shared" si="47"/>
        <v/>
      </c>
      <c r="BP54" s="306">
        <v>48</v>
      </c>
      <c r="BQ54" s="307" t="str">
        <f t="shared" si="48"/>
        <v/>
      </c>
      <c r="BR54" s="307" t="str">
        <f t="shared" si="49"/>
        <v/>
      </c>
      <c r="BS54" s="307" t="str">
        <f>IF('2.職務給賃金表'!$K63="","",'2.職務給賃金表'!$K63)</f>
        <v/>
      </c>
      <c r="BT54" s="307" t="str">
        <f t="shared" si="50"/>
        <v/>
      </c>
      <c r="BU54" s="307" t="str">
        <f t="shared" si="51"/>
        <v/>
      </c>
      <c r="BV54" s="308" t="str">
        <f t="shared" si="52"/>
        <v/>
      </c>
      <c r="BW54" s="309" t="str">
        <f t="shared" si="53"/>
        <v/>
      </c>
      <c r="BX54" s="306">
        <v>48</v>
      </c>
      <c r="BY54" s="307" t="str">
        <f t="shared" si="54"/>
        <v/>
      </c>
      <c r="BZ54" s="307" t="str">
        <f t="shared" si="55"/>
        <v/>
      </c>
      <c r="CA54" s="307" t="str">
        <f>IF('2.職務給賃金表'!$L63="","",'2.職務給賃金表'!$L63)</f>
        <v/>
      </c>
      <c r="CB54" s="307" t="str">
        <f t="shared" si="56"/>
        <v/>
      </c>
      <c r="CC54" s="307" t="str">
        <f t="shared" si="57"/>
        <v/>
      </c>
      <c r="CD54" s="308" t="str">
        <f t="shared" si="58"/>
        <v/>
      </c>
      <c r="CE54" s="309" t="str">
        <f t="shared" si="59"/>
        <v/>
      </c>
      <c r="CF54" s="306">
        <v>48</v>
      </c>
      <c r="CG54" s="307" t="str">
        <f t="shared" si="60"/>
        <v/>
      </c>
      <c r="CH54" s="307" t="str">
        <f t="shared" si="61"/>
        <v/>
      </c>
      <c r="CI54" s="307" t="str">
        <f>IF('2.職務給賃金表'!$M63="","",'2.職務給賃金表'!$M63)</f>
        <v/>
      </c>
      <c r="CJ54" s="307" t="str">
        <f t="shared" si="62"/>
        <v/>
      </c>
      <c r="CK54" s="307" t="str">
        <f t="shared" si="63"/>
        <v/>
      </c>
      <c r="CL54" s="308" t="str">
        <f t="shared" si="64"/>
        <v/>
      </c>
      <c r="CM54" s="309" t="str">
        <f t="shared" si="65"/>
        <v/>
      </c>
      <c r="CN54" s="306">
        <v>48</v>
      </c>
      <c r="CO54" s="307" t="str">
        <f t="shared" si="66"/>
        <v/>
      </c>
      <c r="CP54" s="307" t="str">
        <f t="shared" si="67"/>
        <v/>
      </c>
      <c r="CQ54" s="307" t="str">
        <f>IF('2.職務給賃金表'!$N63="","",'2.職務給賃金表'!$N63)</f>
        <v/>
      </c>
      <c r="CR54" s="307" t="str">
        <f t="shared" si="68"/>
        <v/>
      </c>
      <c r="CS54" s="307" t="str">
        <f t="shared" si="69"/>
        <v/>
      </c>
      <c r="CT54" s="308" t="str">
        <f t="shared" si="70"/>
        <v/>
      </c>
      <c r="CU54" s="309" t="str">
        <f t="shared" si="71"/>
        <v/>
      </c>
      <c r="CV54" s="306">
        <v>48</v>
      </c>
      <c r="CW54" s="307" t="str">
        <f t="shared" si="72"/>
        <v/>
      </c>
      <c r="CX54" s="307" t="str">
        <f t="shared" si="73"/>
        <v/>
      </c>
      <c r="CY54" s="307" t="str">
        <f>IF('2.職務給賃金表'!$O63="","",'2.職務給賃金表'!$O63)</f>
        <v/>
      </c>
      <c r="CZ54" s="307" t="str">
        <f t="shared" si="74"/>
        <v/>
      </c>
      <c r="DA54" s="307" t="str">
        <f t="shared" si="75"/>
        <v/>
      </c>
      <c r="DB54" s="308" t="str">
        <f t="shared" si="76"/>
        <v/>
      </c>
      <c r="DC54" s="309" t="str">
        <f t="shared" si="77"/>
        <v/>
      </c>
      <c r="DE54" s="306">
        <v>48</v>
      </c>
      <c r="DF54" s="307" t="str">
        <f t="shared" si="78"/>
        <v/>
      </c>
      <c r="DG54" s="307" t="str">
        <f t="shared" si="79"/>
        <v/>
      </c>
      <c r="DH54" s="307" t="str">
        <f>IF('2.職務給賃金表'!$P63="","",'2.職務給賃金表'!$P63)</f>
        <v/>
      </c>
      <c r="DI54" s="307" t="str">
        <f t="shared" si="80"/>
        <v/>
      </c>
      <c r="DJ54" s="307" t="str">
        <f t="shared" si="81"/>
        <v/>
      </c>
      <c r="DK54" s="308" t="str">
        <f t="shared" si="82"/>
        <v/>
      </c>
      <c r="DL54" s="309" t="str">
        <f t="shared" si="83"/>
        <v/>
      </c>
      <c r="DM54" s="306">
        <v>48</v>
      </c>
      <c r="DN54" s="307" t="str">
        <f t="shared" si="84"/>
        <v/>
      </c>
      <c r="DO54" s="307" t="str">
        <f t="shared" si="85"/>
        <v/>
      </c>
      <c r="DP54" s="307" t="str">
        <f>IF('2.職務給賃金表'!$Q63="","",'2.職務給賃金表'!$Q63)</f>
        <v/>
      </c>
      <c r="DQ54" s="307" t="str">
        <f t="shared" si="86"/>
        <v/>
      </c>
      <c r="DR54" s="307" t="str">
        <f t="shared" si="87"/>
        <v/>
      </c>
      <c r="DS54" s="308" t="str">
        <f t="shared" si="88"/>
        <v/>
      </c>
      <c r="DT54" s="309" t="str">
        <f t="shared" si="89"/>
        <v/>
      </c>
      <c r="DU54" s="306">
        <v>48</v>
      </c>
      <c r="DV54" s="307" t="str">
        <f t="shared" si="90"/>
        <v/>
      </c>
      <c r="DW54" s="307" t="str">
        <f t="shared" si="91"/>
        <v/>
      </c>
      <c r="DX54" s="307" t="str">
        <f>IF('2.職務給賃金表'!$R63="","",'2.職務給賃金表'!$R63)</f>
        <v/>
      </c>
      <c r="DY54" s="307" t="str">
        <f t="shared" si="92"/>
        <v/>
      </c>
      <c r="DZ54" s="307" t="str">
        <f t="shared" si="93"/>
        <v/>
      </c>
      <c r="EA54" s="308" t="str">
        <f t="shared" si="94"/>
        <v/>
      </c>
      <c r="EB54" s="309" t="str">
        <f t="shared" si="95"/>
        <v/>
      </c>
      <c r="EC54" s="306">
        <v>48</v>
      </c>
      <c r="ED54" s="307" t="str">
        <f t="shared" si="96"/>
        <v/>
      </c>
      <c r="EE54" s="307" t="str">
        <f t="shared" si="97"/>
        <v/>
      </c>
      <c r="EF54" s="307" t="str">
        <f>IF('2.職務給賃金表'!$S63="","",'2.職務給賃金表'!$S63)</f>
        <v/>
      </c>
      <c r="EG54" s="307" t="str">
        <f t="shared" si="98"/>
        <v/>
      </c>
      <c r="EH54" s="307" t="str">
        <f t="shared" si="99"/>
        <v/>
      </c>
      <c r="EI54" s="308" t="str">
        <f t="shared" si="100"/>
        <v/>
      </c>
      <c r="EJ54" s="309" t="str">
        <f t="shared" si="101"/>
        <v/>
      </c>
      <c r="EK54" s="306">
        <v>48</v>
      </c>
      <c r="EL54" s="307" t="str">
        <f t="shared" si="102"/>
        <v/>
      </c>
      <c r="EM54" s="307" t="str">
        <f t="shared" si="103"/>
        <v/>
      </c>
      <c r="EN54" s="307" t="str">
        <f>IF('2.職務給賃金表'!$T63="","",'2.職務給賃金表'!$T63)</f>
        <v/>
      </c>
      <c r="EO54" s="307" t="str">
        <f t="shared" si="104"/>
        <v/>
      </c>
      <c r="EP54" s="307" t="str">
        <f t="shared" si="105"/>
        <v/>
      </c>
      <c r="EQ54" s="308" t="str">
        <f t="shared" si="106"/>
        <v/>
      </c>
      <c r="ER54" s="309" t="str">
        <f t="shared" si="107"/>
        <v/>
      </c>
      <c r="ET54" s="306">
        <v>48</v>
      </c>
      <c r="EU54" s="307" t="str">
        <f t="shared" si="108"/>
        <v/>
      </c>
      <c r="EV54" s="307" t="str">
        <f t="shared" si="109"/>
        <v/>
      </c>
      <c r="EW54" s="307" t="str">
        <f>IF('2.職務給賃金表'!$U63="","",'2.職務給賃金表'!$U63)</f>
        <v/>
      </c>
      <c r="EX54" s="307" t="str">
        <f t="shared" si="110"/>
        <v/>
      </c>
      <c r="EY54" s="307" t="str">
        <f t="shared" si="111"/>
        <v/>
      </c>
      <c r="EZ54" s="308" t="str">
        <f t="shared" si="112"/>
        <v/>
      </c>
      <c r="FA54" s="309" t="str">
        <f t="shared" si="113"/>
        <v/>
      </c>
      <c r="FB54" s="306">
        <v>48</v>
      </c>
      <c r="FC54" s="307" t="str">
        <f t="shared" si="114"/>
        <v/>
      </c>
      <c r="FD54" s="307" t="str">
        <f t="shared" si="115"/>
        <v/>
      </c>
      <c r="FE54" s="307" t="str">
        <f>IF('2.職務給賃金表'!$V63="","",'2.職務給賃金表'!$V63)</f>
        <v/>
      </c>
      <c r="FF54" s="307" t="str">
        <f t="shared" si="116"/>
        <v/>
      </c>
      <c r="FG54" s="307" t="str">
        <f t="shared" si="117"/>
        <v/>
      </c>
      <c r="FH54" s="308" t="str">
        <f t="shared" si="118"/>
        <v/>
      </c>
      <c r="FI54" s="309" t="str">
        <f t="shared" si="119"/>
        <v/>
      </c>
      <c r="FJ54" s="306">
        <v>48</v>
      </c>
      <c r="FK54" s="307" t="str">
        <f t="shared" si="120"/>
        <v/>
      </c>
      <c r="FL54" s="307" t="str">
        <f t="shared" si="121"/>
        <v/>
      </c>
      <c r="FM54" s="307" t="str">
        <f>IF('2.職務給賃金表'!$W63="","",'2.職務給賃金表'!$W63)</f>
        <v/>
      </c>
      <c r="FN54" s="307" t="str">
        <f t="shared" si="122"/>
        <v/>
      </c>
      <c r="FO54" s="307" t="str">
        <f t="shared" si="123"/>
        <v/>
      </c>
      <c r="FP54" s="308" t="str">
        <f t="shared" si="124"/>
        <v/>
      </c>
      <c r="FQ54" s="309" t="str">
        <f t="shared" si="125"/>
        <v/>
      </c>
      <c r="FR54" s="306">
        <v>48</v>
      </c>
      <c r="FS54" s="307" t="str">
        <f t="shared" si="126"/>
        <v/>
      </c>
      <c r="FT54" s="307" t="str">
        <f t="shared" si="127"/>
        <v/>
      </c>
      <c r="FU54" s="307" t="str">
        <f>IF('2.職務給賃金表'!$X63="","",'2.職務給賃金表'!$X63)</f>
        <v/>
      </c>
      <c r="FV54" s="307" t="str">
        <f t="shared" si="128"/>
        <v/>
      </c>
      <c r="FW54" s="307" t="str">
        <f t="shared" si="129"/>
        <v/>
      </c>
      <c r="FX54" s="308" t="str">
        <f t="shared" si="130"/>
        <v/>
      </c>
      <c r="FY54" s="309" t="str">
        <f t="shared" si="131"/>
        <v/>
      </c>
      <c r="FZ54" s="306">
        <v>48</v>
      </c>
      <c r="GA54" s="307" t="str">
        <f t="shared" si="132"/>
        <v/>
      </c>
      <c r="GB54" s="307" t="str">
        <f t="shared" si="133"/>
        <v/>
      </c>
      <c r="GC54" s="307" t="str">
        <f>IF('2.職務給賃金表'!$Y63="","",'2.職務給賃金表'!$Y63)</f>
        <v/>
      </c>
      <c r="GD54" s="307" t="str">
        <f t="shared" si="134"/>
        <v/>
      </c>
      <c r="GE54" s="307" t="str">
        <f t="shared" si="135"/>
        <v/>
      </c>
      <c r="GF54" s="308" t="str">
        <f t="shared" si="136"/>
        <v/>
      </c>
      <c r="GG54" s="309" t="str">
        <f t="shared" si="137"/>
        <v/>
      </c>
      <c r="GI54" s="306">
        <v>48</v>
      </c>
      <c r="GJ54" s="307" t="str">
        <f t="shared" si="138"/>
        <v/>
      </c>
      <c r="GK54" s="307" t="str">
        <f t="shared" si="139"/>
        <v/>
      </c>
      <c r="GL54" s="307" t="str">
        <f>IF('2.職務給賃金表'!$Z63="","",'2.職務給賃金表'!$Z63)</f>
        <v/>
      </c>
      <c r="GM54" s="307" t="str">
        <f t="shared" si="140"/>
        <v/>
      </c>
      <c r="GN54" s="307" t="str">
        <f t="shared" si="141"/>
        <v/>
      </c>
      <c r="GO54" s="308" t="str">
        <f t="shared" si="142"/>
        <v/>
      </c>
      <c r="GP54" s="309" t="str">
        <f t="shared" si="143"/>
        <v/>
      </c>
      <c r="GQ54" s="306">
        <v>48</v>
      </c>
      <c r="GR54" s="307" t="str">
        <f t="shared" si="144"/>
        <v/>
      </c>
      <c r="GS54" s="307" t="str">
        <f t="shared" si="145"/>
        <v/>
      </c>
      <c r="GT54" s="307" t="str">
        <f>IF('2.職務給賃金表'!$AA63="","",'2.職務給賃金表'!$AA63)</f>
        <v/>
      </c>
      <c r="GU54" s="307" t="str">
        <f t="shared" si="146"/>
        <v/>
      </c>
      <c r="GV54" s="307" t="str">
        <f t="shared" si="147"/>
        <v/>
      </c>
      <c r="GW54" s="308" t="str">
        <f t="shared" si="148"/>
        <v/>
      </c>
      <c r="GX54" s="309" t="str">
        <f t="shared" si="149"/>
        <v/>
      </c>
      <c r="GY54" s="306">
        <v>48</v>
      </c>
      <c r="GZ54" s="307" t="str">
        <f t="shared" si="150"/>
        <v/>
      </c>
      <c r="HA54" s="307" t="str">
        <f t="shared" si="151"/>
        <v/>
      </c>
      <c r="HB54" s="307" t="str">
        <f>IF('2.職務給賃金表'!$AB63="","",'2.職務給賃金表'!$AB63)</f>
        <v/>
      </c>
      <c r="HC54" s="307" t="str">
        <f t="shared" si="152"/>
        <v/>
      </c>
      <c r="HD54" s="307" t="str">
        <f t="shared" si="153"/>
        <v/>
      </c>
      <c r="HE54" s="308" t="str">
        <f t="shared" si="154"/>
        <v/>
      </c>
      <c r="HF54" s="309" t="str">
        <f t="shared" si="155"/>
        <v/>
      </c>
      <c r="HG54" s="306">
        <v>48</v>
      </c>
      <c r="HH54" s="307" t="str">
        <f t="shared" si="156"/>
        <v/>
      </c>
      <c r="HI54" s="307" t="str">
        <f t="shared" si="157"/>
        <v/>
      </c>
      <c r="HJ54" s="307" t="str">
        <f>IF('2.職務給賃金表'!$AC63="","",'2.職務給賃金表'!$AC63)</f>
        <v/>
      </c>
      <c r="HK54" s="307" t="str">
        <f t="shared" si="158"/>
        <v/>
      </c>
      <c r="HL54" s="307" t="str">
        <f t="shared" si="159"/>
        <v/>
      </c>
      <c r="HM54" s="308" t="str">
        <f t="shared" si="160"/>
        <v/>
      </c>
      <c r="HN54" s="309" t="str">
        <f t="shared" si="161"/>
        <v/>
      </c>
      <c r="HO54" s="306">
        <v>48</v>
      </c>
      <c r="HP54" s="307" t="str">
        <f t="shared" si="162"/>
        <v/>
      </c>
      <c r="HQ54" s="307" t="str">
        <f t="shared" si="163"/>
        <v/>
      </c>
      <c r="HR54" s="307" t="str">
        <f>IF('2.職務給賃金表'!$AD63="","",'2.職務給賃金表'!$AD63)</f>
        <v/>
      </c>
      <c r="HS54" s="307" t="str">
        <f t="shared" si="164"/>
        <v/>
      </c>
      <c r="HT54" s="307" t="str">
        <f t="shared" si="165"/>
        <v/>
      </c>
      <c r="HU54" s="308" t="str">
        <f t="shared" si="166"/>
        <v/>
      </c>
      <c r="HV54" s="309" t="str">
        <f t="shared" si="167"/>
        <v/>
      </c>
    </row>
    <row r="55" spans="2:230" x14ac:dyDescent="0.2">
      <c r="B55" s="306">
        <v>49</v>
      </c>
      <c r="C55" s="307" t="str">
        <f t="shared" si="0"/>
        <v/>
      </c>
      <c r="D55" s="307" t="str">
        <f t="shared" si="1"/>
        <v/>
      </c>
      <c r="E55" s="307" t="str">
        <f>IF('2.職務給賃金表'!$C64="","",'2.職務給賃金表'!$C64)</f>
        <v/>
      </c>
      <c r="F55" s="307" t="str">
        <f t="shared" si="2"/>
        <v/>
      </c>
      <c r="G55" s="307" t="str">
        <f t="shared" si="3"/>
        <v/>
      </c>
      <c r="H55" s="308" t="str">
        <f t="shared" si="4"/>
        <v/>
      </c>
      <c r="I55" s="309" t="str">
        <f t="shared" si="5"/>
        <v/>
      </c>
      <c r="J55" s="306">
        <v>49</v>
      </c>
      <c r="K55" s="307" t="str">
        <f t="shared" si="6"/>
        <v/>
      </c>
      <c r="L55" s="307" t="str">
        <f t="shared" si="7"/>
        <v/>
      </c>
      <c r="M55" s="307" t="str">
        <f>IF('2.職務給賃金表'!$D64="","",'2.職務給賃金表'!$D64)</f>
        <v/>
      </c>
      <c r="N55" s="307" t="str">
        <f t="shared" si="8"/>
        <v/>
      </c>
      <c r="O55" s="307" t="str">
        <f t="shared" si="9"/>
        <v/>
      </c>
      <c r="P55" s="308" t="str">
        <f t="shared" si="10"/>
        <v/>
      </c>
      <c r="Q55" s="309" t="str">
        <f t="shared" si="11"/>
        <v/>
      </c>
      <c r="R55" s="306">
        <v>49</v>
      </c>
      <c r="S55" s="307" t="str">
        <f t="shared" si="12"/>
        <v/>
      </c>
      <c r="T55" s="307" t="str">
        <f t="shared" si="13"/>
        <v/>
      </c>
      <c r="U55" s="307" t="str">
        <f>IF('2.職務給賃金表'!$E64="","",'2.職務給賃金表'!$E64)</f>
        <v/>
      </c>
      <c r="V55" s="307" t="str">
        <f t="shared" si="14"/>
        <v/>
      </c>
      <c r="W55" s="307" t="str">
        <f t="shared" si="15"/>
        <v/>
      </c>
      <c r="X55" s="308" t="str">
        <f t="shared" si="16"/>
        <v/>
      </c>
      <c r="Y55" s="309" t="str">
        <f t="shared" si="17"/>
        <v/>
      </c>
      <c r="Z55" s="306">
        <v>49</v>
      </c>
      <c r="AA55" s="307" t="str">
        <f t="shared" si="18"/>
        <v/>
      </c>
      <c r="AB55" s="307" t="str">
        <f t="shared" si="19"/>
        <v/>
      </c>
      <c r="AC55" s="307" t="str">
        <f>IF('2.職務給賃金表'!$F64="","",'2.職務給賃金表'!$F64)</f>
        <v/>
      </c>
      <c r="AD55" s="307" t="str">
        <f t="shared" si="20"/>
        <v/>
      </c>
      <c r="AE55" s="307" t="str">
        <f t="shared" si="21"/>
        <v/>
      </c>
      <c r="AF55" s="308" t="str">
        <f t="shared" si="22"/>
        <v/>
      </c>
      <c r="AG55" s="309" t="str">
        <f t="shared" si="23"/>
        <v/>
      </c>
      <c r="AI55" s="306">
        <v>49</v>
      </c>
      <c r="AJ55" s="307" t="str">
        <f t="shared" si="24"/>
        <v/>
      </c>
      <c r="AK55" s="307" t="str">
        <f t="shared" si="25"/>
        <v/>
      </c>
      <c r="AL55" s="307" t="str">
        <f>IF('2.職務給賃金表'!$G64="","",'2.職務給賃金表'!$G64)</f>
        <v/>
      </c>
      <c r="AM55" s="307" t="str">
        <f t="shared" si="26"/>
        <v/>
      </c>
      <c r="AN55" s="307" t="str">
        <f t="shared" si="27"/>
        <v/>
      </c>
      <c r="AO55" s="308" t="str">
        <f t="shared" si="28"/>
        <v/>
      </c>
      <c r="AP55" s="309" t="str">
        <f t="shared" si="29"/>
        <v/>
      </c>
      <c r="AQ55" s="306">
        <v>49</v>
      </c>
      <c r="AR55" s="307" t="str">
        <f t="shared" si="30"/>
        <v/>
      </c>
      <c r="AS55" s="307" t="str">
        <f t="shared" si="31"/>
        <v/>
      </c>
      <c r="AT55" s="307" t="str">
        <f>IF('2.職務給賃金表'!$H64="","",'2.職務給賃金表'!$H64)</f>
        <v/>
      </c>
      <c r="AU55" s="307" t="str">
        <f t="shared" si="32"/>
        <v/>
      </c>
      <c r="AV55" s="307" t="str">
        <f t="shared" si="33"/>
        <v/>
      </c>
      <c r="AW55" s="308" t="str">
        <f t="shared" si="34"/>
        <v/>
      </c>
      <c r="AX55" s="309" t="str">
        <f t="shared" si="35"/>
        <v/>
      </c>
      <c r="AY55" s="306">
        <v>49</v>
      </c>
      <c r="AZ55" s="307" t="str">
        <f t="shared" si="36"/>
        <v/>
      </c>
      <c r="BA55" s="307" t="str">
        <f t="shared" si="37"/>
        <v/>
      </c>
      <c r="BB55" s="307" t="str">
        <f>IF('2.職務給賃金表'!$I64="","",'2.職務給賃金表'!$I64)</f>
        <v/>
      </c>
      <c r="BC55" s="307" t="str">
        <f t="shared" si="38"/>
        <v/>
      </c>
      <c r="BD55" s="307" t="str">
        <f t="shared" si="39"/>
        <v/>
      </c>
      <c r="BE55" s="308" t="str">
        <f t="shared" si="40"/>
        <v/>
      </c>
      <c r="BF55" s="309" t="str">
        <f t="shared" si="41"/>
        <v/>
      </c>
      <c r="BG55" s="306">
        <v>49</v>
      </c>
      <c r="BH55" s="307" t="str">
        <f t="shared" si="42"/>
        <v/>
      </c>
      <c r="BI55" s="307" t="str">
        <f t="shared" si="43"/>
        <v/>
      </c>
      <c r="BJ55" s="307" t="str">
        <f>IF('2.職務給賃金表'!$J64="","",'2.職務給賃金表'!$J64)</f>
        <v/>
      </c>
      <c r="BK55" s="307" t="str">
        <f t="shared" si="44"/>
        <v/>
      </c>
      <c r="BL55" s="307" t="str">
        <f t="shared" si="45"/>
        <v/>
      </c>
      <c r="BM55" s="308" t="str">
        <f t="shared" si="46"/>
        <v/>
      </c>
      <c r="BN55" s="309" t="str">
        <f t="shared" si="47"/>
        <v/>
      </c>
      <c r="BP55" s="306">
        <v>49</v>
      </c>
      <c r="BQ55" s="307" t="str">
        <f t="shared" si="48"/>
        <v/>
      </c>
      <c r="BR55" s="307" t="str">
        <f t="shared" si="49"/>
        <v/>
      </c>
      <c r="BS55" s="307" t="str">
        <f>IF('2.職務給賃金表'!$K64="","",'2.職務給賃金表'!$K64)</f>
        <v/>
      </c>
      <c r="BT55" s="307" t="str">
        <f t="shared" si="50"/>
        <v/>
      </c>
      <c r="BU55" s="307" t="str">
        <f t="shared" si="51"/>
        <v/>
      </c>
      <c r="BV55" s="308" t="str">
        <f t="shared" si="52"/>
        <v/>
      </c>
      <c r="BW55" s="309" t="str">
        <f t="shared" si="53"/>
        <v/>
      </c>
      <c r="BX55" s="306">
        <v>49</v>
      </c>
      <c r="BY55" s="307" t="str">
        <f t="shared" si="54"/>
        <v/>
      </c>
      <c r="BZ55" s="307" t="str">
        <f t="shared" si="55"/>
        <v/>
      </c>
      <c r="CA55" s="307" t="str">
        <f>IF('2.職務給賃金表'!$L64="","",'2.職務給賃金表'!$L64)</f>
        <v/>
      </c>
      <c r="CB55" s="307" t="str">
        <f t="shared" si="56"/>
        <v/>
      </c>
      <c r="CC55" s="307" t="str">
        <f t="shared" si="57"/>
        <v/>
      </c>
      <c r="CD55" s="308" t="str">
        <f t="shared" si="58"/>
        <v/>
      </c>
      <c r="CE55" s="309" t="str">
        <f t="shared" si="59"/>
        <v/>
      </c>
      <c r="CF55" s="306">
        <v>49</v>
      </c>
      <c r="CG55" s="307" t="str">
        <f t="shared" si="60"/>
        <v/>
      </c>
      <c r="CH55" s="307" t="str">
        <f t="shared" si="61"/>
        <v/>
      </c>
      <c r="CI55" s="307" t="str">
        <f>IF('2.職務給賃金表'!$M64="","",'2.職務給賃金表'!$M64)</f>
        <v/>
      </c>
      <c r="CJ55" s="307" t="str">
        <f t="shared" si="62"/>
        <v/>
      </c>
      <c r="CK55" s="307" t="str">
        <f t="shared" si="63"/>
        <v/>
      </c>
      <c r="CL55" s="308" t="str">
        <f t="shared" si="64"/>
        <v/>
      </c>
      <c r="CM55" s="309" t="str">
        <f t="shared" si="65"/>
        <v/>
      </c>
      <c r="CN55" s="306">
        <v>49</v>
      </c>
      <c r="CO55" s="307" t="str">
        <f t="shared" si="66"/>
        <v/>
      </c>
      <c r="CP55" s="307" t="str">
        <f t="shared" si="67"/>
        <v/>
      </c>
      <c r="CQ55" s="307" t="str">
        <f>IF('2.職務給賃金表'!$N64="","",'2.職務給賃金表'!$N64)</f>
        <v/>
      </c>
      <c r="CR55" s="307" t="str">
        <f t="shared" si="68"/>
        <v/>
      </c>
      <c r="CS55" s="307" t="str">
        <f t="shared" si="69"/>
        <v/>
      </c>
      <c r="CT55" s="308" t="str">
        <f t="shared" si="70"/>
        <v/>
      </c>
      <c r="CU55" s="309" t="str">
        <f t="shared" si="71"/>
        <v/>
      </c>
      <c r="CV55" s="306">
        <v>49</v>
      </c>
      <c r="CW55" s="307" t="str">
        <f t="shared" si="72"/>
        <v/>
      </c>
      <c r="CX55" s="307" t="str">
        <f t="shared" si="73"/>
        <v/>
      </c>
      <c r="CY55" s="307" t="str">
        <f>IF('2.職務給賃金表'!$O64="","",'2.職務給賃金表'!$O64)</f>
        <v/>
      </c>
      <c r="CZ55" s="307" t="str">
        <f t="shared" si="74"/>
        <v/>
      </c>
      <c r="DA55" s="307" t="str">
        <f t="shared" si="75"/>
        <v/>
      </c>
      <c r="DB55" s="308" t="str">
        <f t="shared" si="76"/>
        <v/>
      </c>
      <c r="DC55" s="309" t="str">
        <f t="shared" si="77"/>
        <v/>
      </c>
      <c r="DE55" s="306">
        <v>49</v>
      </c>
      <c r="DF55" s="307" t="str">
        <f t="shared" si="78"/>
        <v/>
      </c>
      <c r="DG55" s="307" t="str">
        <f t="shared" si="79"/>
        <v/>
      </c>
      <c r="DH55" s="307" t="str">
        <f>IF('2.職務給賃金表'!$P64="","",'2.職務給賃金表'!$P64)</f>
        <v/>
      </c>
      <c r="DI55" s="307" t="str">
        <f t="shared" si="80"/>
        <v/>
      </c>
      <c r="DJ55" s="307" t="str">
        <f t="shared" si="81"/>
        <v/>
      </c>
      <c r="DK55" s="308" t="str">
        <f t="shared" si="82"/>
        <v/>
      </c>
      <c r="DL55" s="309" t="str">
        <f t="shared" si="83"/>
        <v/>
      </c>
      <c r="DM55" s="306">
        <v>49</v>
      </c>
      <c r="DN55" s="307" t="str">
        <f t="shared" si="84"/>
        <v/>
      </c>
      <c r="DO55" s="307" t="str">
        <f t="shared" si="85"/>
        <v/>
      </c>
      <c r="DP55" s="307" t="str">
        <f>IF('2.職務給賃金表'!$Q64="","",'2.職務給賃金表'!$Q64)</f>
        <v/>
      </c>
      <c r="DQ55" s="307" t="str">
        <f t="shared" si="86"/>
        <v/>
      </c>
      <c r="DR55" s="307" t="str">
        <f t="shared" si="87"/>
        <v/>
      </c>
      <c r="DS55" s="308" t="str">
        <f t="shared" si="88"/>
        <v/>
      </c>
      <c r="DT55" s="309" t="str">
        <f t="shared" si="89"/>
        <v/>
      </c>
      <c r="DU55" s="306">
        <v>49</v>
      </c>
      <c r="DV55" s="307" t="str">
        <f t="shared" si="90"/>
        <v/>
      </c>
      <c r="DW55" s="307" t="str">
        <f t="shared" si="91"/>
        <v/>
      </c>
      <c r="DX55" s="307" t="str">
        <f>IF('2.職務給賃金表'!$R64="","",'2.職務給賃金表'!$R64)</f>
        <v/>
      </c>
      <c r="DY55" s="307" t="str">
        <f t="shared" si="92"/>
        <v/>
      </c>
      <c r="DZ55" s="307" t="str">
        <f t="shared" si="93"/>
        <v/>
      </c>
      <c r="EA55" s="308" t="str">
        <f t="shared" si="94"/>
        <v/>
      </c>
      <c r="EB55" s="309" t="str">
        <f t="shared" si="95"/>
        <v/>
      </c>
      <c r="EC55" s="306">
        <v>49</v>
      </c>
      <c r="ED55" s="307" t="str">
        <f t="shared" si="96"/>
        <v/>
      </c>
      <c r="EE55" s="307" t="str">
        <f t="shared" si="97"/>
        <v/>
      </c>
      <c r="EF55" s="307" t="str">
        <f>IF('2.職務給賃金表'!$S64="","",'2.職務給賃金表'!$S64)</f>
        <v/>
      </c>
      <c r="EG55" s="307" t="str">
        <f t="shared" si="98"/>
        <v/>
      </c>
      <c r="EH55" s="307" t="str">
        <f t="shared" si="99"/>
        <v/>
      </c>
      <c r="EI55" s="308" t="str">
        <f t="shared" si="100"/>
        <v/>
      </c>
      <c r="EJ55" s="309" t="str">
        <f t="shared" si="101"/>
        <v/>
      </c>
      <c r="EK55" s="306">
        <v>49</v>
      </c>
      <c r="EL55" s="307" t="str">
        <f t="shared" si="102"/>
        <v/>
      </c>
      <c r="EM55" s="307" t="str">
        <f t="shared" si="103"/>
        <v/>
      </c>
      <c r="EN55" s="307" t="str">
        <f>IF('2.職務給賃金表'!$T64="","",'2.職務給賃金表'!$T64)</f>
        <v/>
      </c>
      <c r="EO55" s="307" t="str">
        <f t="shared" si="104"/>
        <v/>
      </c>
      <c r="EP55" s="307" t="str">
        <f t="shared" si="105"/>
        <v/>
      </c>
      <c r="EQ55" s="308" t="str">
        <f t="shared" si="106"/>
        <v/>
      </c>
      <c r="ER55" s="309" t="str">
        <f t="shared" si="107"/>
        <v/>
      </c>
      <c r="ET55" s="306">
        <v>49</v>
      </c>
      <c r="EU55" s="307" t="str">
        <f t="shared" si="108"/>
        <v/>
      </c>
      <c r="EV55" s="307" t="str">
        <f t="shared" si="109"/>
        <v/>
      </c>
      <c r="EW55" s="307" t="str">
        <f>IF('2.職務給賃金表'!$U64="","",'2.職務給賃金表'!$U64)</f>
        <v/>
      </c>
      <c r="EX55" s="307" t="str">
        <f t="shared" si="110"/>
        <v/>
      </c>
      <c r="EY55" s="307" t="str">
        <f t="shared" si="111"/>
        <v/>
      </c>
      <c r="EZ55" s="308" t="str">
        <f t="shared" si="112"/>
        <v/>
      </c>
      <c r="FA55" s="309" t="str">
        <f t="shared" si="113"/>
        <v/>
      </c>
      <c r="FB55" s="306">
        <v>49</v>
      </c>
      <c r="FC55" s="307" t="str">
        <f t="shared" si="114"/>
        <v/>
      </c>
      <c r="FD55" s="307" t="str">
        <f t="shared" si="115"/>
        <v/>
      </c>
      <c r="FE55" s="307" t="str">
        <f>IF('2.職務給賃金表'!$V64="","",'2.職務給賃金表'!$V64)</f>
        <v/>
      </c>
      <c r="FF55" s="307" t="str">
        <f t="shared" si="116"/>
        <v/>
      </c>
      <c r="FG55" s="307" t="str">
        <f t="shared" si="117"/>
        <v/>
      </c>
      <c r="FH55" s="308" t="str">
        <f t="shared" si="118"/>
        <v/>
      </c>
      <c r="FI55" s="309" t="str">
        <f t="shared" si="119"/>
        <v/>
      </c>
      <c r="FJ55" s="306">
        <v>49</v>
      </c>
      <c r="FK55" s="307" t="str">
        <f t="shared" si="120"/>
        <v/>
      </c>
      <c r="FL55" s="307" t="str">
        <f t="shared" si="121"/>
        <v/>
      </c>
      <c r="FM55" s="307" t="str">
        <f>IF('2.職務給賃金表'!$W64="","",'2.職務給賃金表'!$W64)</f>
        <v/>
      </c>
      <c r="FN55" s="307" t="str">
        <f t="shared" si="122"/>
        <v/>
      </c>
      <c r="FO55" s="307" t="str">
        <f t="shared" si="123"/>
        <v/>
      </c>
      <c r="FP55" s="308" t="str">
        <f t="shared" si="124"/>
        <v/>
      </c>
      <c r="FQ55" s="309" t="str">
        <f t="shared" si="125"/>
        <v/>
      </c>
      <c r="FR55" s="306">
        <v>49</v>
      </c>
      <c r="FS55" s="307" t="str">
        <f t="shared" si="126"/>
        <v/>
      </c>
      <c r="FT55" s="307" t="str">
        <f t="shared" si="127"/>
        <v/>
      </c>
      <c r="FU55" s="307" t="str">
        <f>IF('2.職務給賃金表'!$X64="","",'2.職務給賃金表'!$X64)</f>
        <v/>
      </c>
      <c r="FV55" s="307" t="str">
        <f t="shared" si="128"/>
        <v/>
      </c>
      <c r="FW55" s="307" t="str">
        <f t="shared" si="129"/>
        <v/>
      </c>
      <c r="FX55" s="308" t="str">
        <f t="shared" si="130"/>
        <v/>
      </c>
      <c r="FY55" s="309" t="str">
        <f t="shared" si="131"/>
        <v/>
      </c>
      <c r="FZ55" s="306">
        <v>49</v>
      </c>
      <c r="GA55" s="307" t="str">
        <f t="shared" si="132"/>
        <v/>
      </c>
      <c r="GB55" s="307" t="str">
        <f t="shared" si="133"/>
        <v/>
      </c>
      <c r="GC55" s="307" t="str">
        <f>IF('2.職務給賃金表'!$Y64="","",'2.職務給賃金表'!$Y64)</f>
        <v/>
      </c>
      <c r="GD55" s="307" t="str">
        <f t="shared" si="134"/>
        <v/>
      </c>
      <c r="GE55" s="307" t="str">
        <f t="shared" si="135"/>
        <v/>
      </c>
      <c r="GF55" s="308" t="str">
        <f t="shared" si="136"/>
        <v/>
      </c>
      <c r="GG55" s="309" t="str">
        <f t="shared" si="137"/>
        <v/>
      </c>
      <c r="GI55" s="306">
        <v>49</v>
      </c>
      <c r="GJ55" s="307" t="str">
        <f t="shared" si="138"/>
        <v/>
      </c>
      <c r="GK55" s="307" t="str">
        <f t="shared" si="139"/>
        <v/>
      </c>
      <c r="GL55" s="307" t="str">
        <f>IF('2.職務給賃金表'!$Z64="","",'2.職務給賃金表'!$Z64)</f>
        <v/>
      </c>
      <c r="GM55" s="307" t="str">
        <f t="shared" si="140"/>
        <v/>
      </c>
      <c r="GN55" s="307" t="str">
        <f t="shared" si="141"/>
        <v/>
      </c>
      <c r="GO55" s="308" t="str">
        <f t="shared" si="142"/>
        <v/>
      </c>
      <c r="GP55" s="309" t="str">
        <f t="shared" si="143"/>
        <v/>
      </c>
      <c r="GQ55" s="306">
        <v>49</v>
      </c>
      <c r="GR55" s="307" t="str">
        <f t="shared" si="144"/>
        <v/>
      </c>
      <c r="GS55" s="307" t="str">
        <f t="shared" si="145"/>
        <v/>
      </c>
      <c r="GT55" s="307" t="str">
        <f>IF('2.職務給賃金表'!$AA64="","",'2.職務給賃金表'!$AA64)</f>
        <v/>
      </c>
      <c r="GU55" s="307" t="str">
        <f t="shared" si="146"/>
        <v/>
      </c>
      <c r="GV55" s="307" t="str">
        <f t="shared" si="147"/>
        <v/>
      </c>
      <c r="GW55" s="308" t="str">
        <f t="shared" si="148"/>
        <v/>
      </c>
      <c r="GX55" s="309" t="str">
        <f t="shared" si="149"/>
        <v/>
      </c>
      <c r="GY55" s="306">
        <v>49</v>
      </c>
      <c r="GZ55" s="307" t="str">
        <f t="shared" si="150"/>
        <v/>
      </c>
      <c r="HA55" s="307" t="str">
        <f t="shared" si="151"/>
        <v/>
      </c>
      <c r="HB55" s="307" t="str">
        <f>IF('2.職務給賃金表'!$AB64="","",'2.職務給賃金表'!$AB64)</f>
        <v/>
      </c>
      <c r="HC55" s="307" t="str">
        <f t="shared" si="152"/>
        <v/>
      </c>
      <c r="HD55" s="307" t="str">
        <f t="shared" si="153"/>
        <v/>
      </c>
      <c r="HE55" s="308" t="str">
        <f t="shared" si="154"/>
        <v/>
      </c>
      <c r="HF55" s="309" t="str">
        <f t="shared" si="155"/>
        <v/>
      </c>
      <c r="HG55" s="306">
        <v>49</v>
      </c>
      <c r="HH55" s="307" t="str">
        <f t="shared" si="156"/>
        <v/>
      </c>
      <c r="HI55" s="307" t="str">
        <f t="shared" si="157"/>
        <v/>
      </c>
      <c r="HJ55" s="307" t="str">
        <f>IF('2.職務給賃金表'!$AC64="","",'2.職務給賃金表'!$AC64)</f>
        <v/>
      </c>
      <c r="HK55" s="307" t="str">
        <f t="shared" si="158"/>
        <v/>
      </c>
      <c r="HL55" s="307" t="str">
        <f t="shared" si="159"/>
        <v/>
      </c>
      <c r="HM55" s="308" t="str">
        <f t="shared" si="160"/>
        <v/>
      </c>
      <c r="HN55" s="309" t="str">
        <f t="shared" si="161"/>
        <v/>
      </c>
      <c r="HO55" s="306">
        <v>49</v>
      </c>
      <c r="HP55" s="307" t="str">
        <f t="shared" si="162"/>
        <v/>
      </c>
      <c r="HQ55" s="307" t="str">
        <f t="shared" si="163"/>
        <v/>
      </c>
      <c r="HR55" s="307" t="str">
        <f>IF('2.職務給賃金表'!$AD64="","",'2.職務給賃金表'!$AD64)</f>
        <v/>
      </c>
      <c r="HS55" s="307" t="str">
        <f t="shared" si="164"/>
        <v/>
      </c>
      <c r="HT55" s="307" t="str">
        <f t="shared" si="165"/>
        <v/>
      </c>
      <c r="HU55" s="308" t="str">
        <f t="shared" si="166"/>
        <v/>
      </c>
      <c r="HV55" s="309" t="str">
        <f t="shared" si="167"/>
        <v/>
      </c>
    </row>
    <row r="56" spans="2:230" ht="13.8" thickBot="1" x14ac:dyDescent="0.25">
      <c r="B56" s="318">
        <v>50</v>
      </c>
      <c r="C56" s="319" t="str">
        <f t="shared" si="0"/>
        <v/>
      </c>
      <c r="D56" s="319" t="str">
        <f t="shared" si="1"/>
        <v/>
      </c>
      <c r="E56" s="319" t="str">
        <f>IF('2.職務給賃金表'!$C65="","",'2.職務給賃金表'!$C65)</f>
        <v/>
      </c>
      <c r="F56" s="319" t="str">
        <f t="shared" si="2"/>
        <v/>
      </c>
      <c r="G56" s="319" t="str">
        <f t="shared" si="3"/>
        <v/>
      </c>
      <c r="H56" s="320" t="str">
        <f t="shared" si="4"/>
        <v/>
      </c>
      <c r="I56" s="321" t="str">
        <f t="shared" si="5"/>
        <v/>
      </c>
      <c r="J56" s="318">
        <v>50</v>
      </c>
      <c r="K56" s="319" t="str">
        <f t="shared" si="6"/>
        <v/>
      </c>
      <c r="L56" s="319" t="str">
        <f t="shared" si="7"/>
        <v/>
      </c>
      <c r="M56" s="319" t="str">
        <f>IF('2.職務給賃金表'!$D65="","",'2.職務給賃金表'!$D65)</f>
        <v/>
      </c>
      <c r="N56" s="319" t="str">
        <f t="shared" si="8"/>
        <v/>
      </c>
      <c r="O56" s="319" t="str">
        <f t="shared" si="9"/>
        <v/>
      </c>
      <c r="P56" s="320" t="str">
        <f t="shared" si="10"/>
        <v/>
      </c>
      <c r="Q56" s="321" t="str">
        <f t="shared" si="11"/>
        <v/>
      </c>
      <c r="R56" s="318">
        <v>50</v>
      </c>
      <c r="S56" s="319" t="str">
        <f t="shared" si="12"/>
        <v/>
      </c>
      <c r="T56" s="319" t="str">
        <f t="shared" si="13"/>
        <v/>
      </c>
      <c r="U56" s="319" t="str">
        <f>IF('2.職務給賃金表'!$E65="","",'2.職務給賃金表'!$E65)</f>
        <v/>
      </c>
      <c r="V56" s="319" t="str">
        <f t="shared" si="14"/>
        <v/>
      </c>
      <c r="W56" s="319" t="str">
        <f t="shared" si="15"/>
        <v/>
      </c>
      <c r="X56" s="320" t="str">
        <f t="shared" si="16"/>
        <v/>
      </c>
      <c r="Y56" s="321" t="str">
        <f t="shared" si="17"/>
        <v/>
      </c>
      <c r="Z56" s="318">
        <v>50</v>
      </c>
      <c r="AA56" s="319" t="str">
        <f t="shared" si="18"/>
        <v/>
      </c>
      <c r="AB56" s="319" t="str">
        <f t="shared" si="19"/>
        <v/>
      </c>
      <c r="AC56" s="319" t="str">
        <f>IF('2.職務給賃金表'!$F65="","",'2.職務給賃金表'!$F65)</f>
        <v/>
      </c>
      <c r="AD56" s="319" t="str">
        <f t="shared" si="20"/>
        <v/>
      </c>
      <c r="AE56" s="319" t="str">
        <f t="shared" si="21"/>
        <v/>
      </c>
      <c r="AF56" s="320" t="str">
        <f t="shared" si="22"/>
        <v/>
      </c>
      <c r="AG56" s="321" t="str">
        <f t="shared" si="23"/>
        <v/>
      </c>
      <c r="AI56" s="318">
        <v>50</v>
      </c>
      <c r="AJ56" s="319" t="str">
        <f t="shared" si="24"/>
        <v/>
      </c>
      <c r="AK56" s="319" t="str">
        <f t="shared" si="25"/>
        <v/>
      </c>
      <c r="AL56" s="319" t="str">
        <f>IF('2.職務給賃金表'!$G65="","",'2.職務給賃金表'!$G65)</f>
        <v/>
      </c>
      <c r="AM56" s="319" t="str">
        <f t="shared" si="26"/>
        <v/>
      </c>
      <c r="AN56" s="319" t="str">
        <f t="shared" si="27"/>
        <v/>
      </c>
      <c r="AO56" s="320" t="str">
        <f t="shared" si="28"/>
        <v/>
      </c>
      <c r="AP56" s="321" t="str">
        <f t="shared" si="29"/>
        <v/>
      </c>
      <c r="AQ56" s="318">
        <v>50</v>
      </c>
      <c r="AR56" s="319" t="str">
        <f t="shared" si="30"/>
        <v/>
      </c>
      <c r="AS56" s="319" t="str">
        <f t="shared" si="31"/>
        <v/>
      </c>
      <c r="AT56" s="319" t="str">
        <f>IF('2.職務給賃金表'!$H65="","",'2.職務給賃金表'!$H65)</f>
        <v/>
      </c>
      <c r="AU56" s="319" t="str">
        <f t="shared" si="32"/>
        <v/>
      </c>
      <c r="AV56" s="319" t="str">
        <f t="shared" si="33"/>
        <v/>
      </c>
      <c r="AW56" s="320" t="str">
        <f t="shared" si="34"/>
        <v/>
      </c>
      <c r="AX56" s="321" t="str">
        <f t="shared" si="35"/>
        <v/>
      </c>
      <c r="AY56" s="318">
        <v>50</v>
      </c>
      <c r="AZ56" s="319" t="str">
        <f t="shared" si="36"/>
        <v/>
      </c>
      <c r="BA56" s="319" t="str">
        <f t="shared" si="37"/>
        <v/>
      </c>
      <c r="BB56" s="319" t="str">
        <f>IF('2.職務給賃金表'!$I65="","",'2.職務給賃金表'!$I65)</f>
        <v/>
      </c>
      <c r="BC56" s="319" t="str">
        <f t="shared" si="38"/>
        <v/>
      </c>
      <c r="BD56" s="319" t="str">
        <f t="shared" si="39"/>
        <v/>
      </c>
      <c r="BE56" s="320" t="str">
        <f t="shared" si="40"/>
        <v/>
      </c>
      <c r="BF56" s="321" t="str">
        <f t="shared" si="41"/>
        <v/>
      </c>
      <c r="BG56" s="318">
        <v>50</v>
      </c>
      <c r="BH56" s="319" t="str">
        <f t="shared" si="42"/>
        <v/>
      </c>
      <c r="BI56" s="319" t="str">
        <f t="shared" si="43"/>
        <v/>
      </c>
      <c r="BJ56" s="319" t="str">
        <f>IF('2.職務給賃金表'!$J65="","",'2.職務給賃金表'!$J65)</f>
        <v/>
      </c>
      <c r="BK56" s="319" t="str">
        <f t="shared" si="44"/>
        <v/>
      </c>
      <c r="BL56" s="319" t="str">
        <f t="shared" si="45"/>
        <v/>
      </c>
      <c r="BM56" s="320" t="str">
        <f t="shared" si="46"/>
        <v/>
      </c>
      <c r="BN56" s="321" t="str">
        <f t="shared" si="47"/>
        <v/>
      </c>
      <c r="BP56" s="318">
        <v>50</v>
      </c>
      <c r="BQ56" s="319" t="str">
        <f t="shared" si="48"/>
        <v/>
      </c>
      <c r="BR56" s="319" t="str">
        <f t="shared" si="49"/>
        <v/>
      </c>
      <c r="BS56" s="319" t="str">
        <f>IF('2.職務給賃金表'!$K65="","",'2.職務給賃金表'!$K65)</f>
        <v/>
      </c>
      <c r="BT56" s="319" t="str">
        <f t="shared" si="50"/>
        <v/>
      </c>
      <c r="BU56" s="319" t="str">
        <f t="shared" si="51"/>
        <v/>
      </c>
      <c r="BV56" s="320" t="str">
        <f t="shared" si="52"/>
        <v/>
      </c>
      <c r="BW56" s="321" t="str">
        <f t="shared" si="53"/>
        <v/>
      </c>
      <c r="BX56" s="318">
        <v>50</v>
      </c>
      <c r="BY56" s="319" t="str">
        <f t="shared" si="54"/>
        <v/>
      </c>
      <c r="BZ56" s="319" t="str">
        <f t="shared" si="55"/>
        <v/>
      </c>
      <c r="CA56" s="319" t="str">
        <f>IF('2.職務給賃金表'!$L65="","",'2.職務給賃金表'!$L65)</f>
        <v/>
      </c>
      <c r="CB56" s="319" t="str">
        <f t="shared" si="56"/>
        <v/>
      </c>
      <c r="CC56" s="319" t="str">
        <f t="shared" si="57"/>
        <v/>
      </c>
      <c r="CD56" s="320" t="str">
        <f t="shared" si="58"/>
        <v/>
      </c>
      <c r="CE56" s="321" t="str">
        <f t="shared" si="59"/>
        <v/>
      </c>
      <c r="CF56" s="318">
        <v>50</v>
      </c>
      <c r="CG56" s="319" t="str">
        <f t="shared" si="60"/>
        <v/>
      </c>
      <c r="CH56" s="319" t="str">
        <f t="shared" si="61"/>
        <v/>
      </c>
      <c r="CI56" s="319" t="str">
        <f>IF('2.職務給賃金表'!$M65="","",'2.職務給賃金表'!$M65)</f>
        <v/>
      </c>
      <c r="CJ56" s="319" t="str">
        <f t="shared" si="62"/>
        <v/>
      </c>
      <c r="CK56" s="319" t="str">
        <f t="shared" si="63"/>
        <v/>
      </c>
      <c r="CL56" s="320" t="str">
        <f t="shared" si="64"/>
        <v/>
      </c>
      <c r="CM56" s="321" t="str">
        <f t="shared" si="65"/>
        <v/>
      </c>
      <c r="CN56" s="318">
        <v>50</v>
      </c>
      <c r="CO56" s="319" t="str">
        <f t="shared" si="66"/>
        <v/>
      </c>
      <c r="CP56" s="319" t="str">
        <f t="shared" si="67"/>
        <v/>
      </c>
      <c r="CQ56" s="319" t="str">
        <f>IF('2.職務給賃金表'!$N65="","",'2.職務給賃金表'!$N65)</f>
        <v/>
      </c>
      <c r="CR56" s="319" t="str">
        <f t="shared" si="68"/>
        <v/>
      </c>
      <c r="CS56" s="319" t="str">
        <f t="shared" si="69"/>
        <v/>
      </c>
      <c r="CT56" s="320" t="str">
        <f t="shared" si="70"/>
        <v/>
      </c>
      <c r="CU56" s="321" t="str">
        <f t="shared" si="71"/>
        <v/>
      </c>
      <c r="CV56" s="318">
        <v>50</v>
      </c>
      <c r="CW56" s="319" t="str">
        <f t="shared" si="72"/>
        <v/>
      </c>
      <c r="CX56" s="319" t="str">
        <f t="shared" si="73"/>
        <v/>
      </c>
      <c r="CY56" s="319" t="str">
        <f>IF('2.職務給賃金表'!$O65="","",'2.職務給賃金表'!$O65)</f>
        <v/>
      </c>
      <c r="CZ56" s="319" t="str">
        <f t="shared" si="74"/>
        <v/>
      </c>
      <c r="DA56" s="319" t="str">
        <f t="shared" si="75"/>
        <v/>
      </c>
      <c r="DB56" s="320" t="str">
        <f t="shared" si="76"/>
        <v/>
      </c>
      <c r="DC56" s="321" t="str">
        <f t="shared" si="77"/>
        <v/>
      </c>
      <c r="DE56" s="318">
        <v>50</v>
      </c>
      <c r="DF56" s="319" t="str">
        <f t="shared" si="78"/>
        <v/>
      </c>
      <c r="DG56" s="319" t="str">
        <f t="shared" si="79"/>
        <v/>
      </c>
      <c r="DH56" s="319" t="str">
        <f>IF('2.職務給賃金表'!$P65="","",'2.職務給賃金表'!$P65)</f>
        <v/>
      </c>
      <c r="DI56" s="319" t="str">
        <f t="shared" si="80"/>
        <v/>
      </c>
      <c r="DJ56" s="319" t="str">
        <f t="shared" si="81"/>
        <v/>
      </c>
      <c r="DK56" s="320" t="str">
        <f t="shared" si="82"/>
        <v/>
      </c>
      <c r="DL56" s="321" t="str">
        <f t="shared" si="83"/>
        <v/>
      </c>
      <c r="DM56" s="318">
        <v>50</v>
      </c>
      <c r="DN56" s="319" t="str">
        <f t="shared" si="84"/>
        <v/>
      </c>
      <c r="DO56" s="319" t="str">
        <f t="shared" si="85"/>
        <v/>
      </c>
      <c r="DP56" s="319" t="str">
        <f>IF('2.職務給賃金表'!$Q65="","",'2.職務給賃金表'!$Q65)</f>
        <v/>
      </c>
      <c r="DQ56" s="319" t="str">
        <f t="shared" si="86"/>
        <v/>
      </c>
      <c r="DR56" s="319" t="str">
        <f t="shared" si="87"/>
        <v/>
      </c>
      <c r="DS56" s="320" t="str">
        <f>IF(DP56="","",DP56-DP55)</f>
        <v/>
      </c>
      <c r="DT56" s="321" t="str">
        <f t="shared" si="89"/>
        <v/>
      </c>
      <c r="DU56" s="318">
        <v>50</v>
      </c>
      <c r="DV56" s="319" t="str">
        <f t="shared" si="90"/>
        <v/>
      </c>
      <c r="DW56" s="319" t="str">
        <f t="shared" si="91"/>
        <v/>
      </c>
      <c r="DX56" s="319" t="str">
        <f>IF('2.職務給賃金表'!$R65="","",'2.職務給賃金表'!$R65)</f>
        <v/>
      </c>
      <c r="DY56" s="319" t="str">
        <f t="shared" si="92"/>
        <v/>
      </c>
      <c r="DZ56" s="319" t="str">
        <f t="shared" si="93"/>
        <v/>
      </c>
      <c r="EA56" s="320" t="str">
        <f t="shared" si="94"/>
        <v/>
      </c>
      <c r="EB56" s="321" t="str">
        <f t="shared" si="95"/>
        <v/>
      </c>
      <c r="EC56" s="318">
        <v>50</v>
      </c>
      <c r="ED56" s="319" t="str">
        <f t="shared" si="96"/>
        <v/>
      </c>
      <c r="EE56" s="319" t="str">
        <f t="shared" si="97"/>
        <v/>
      </c>
      <c r="EF56" s="319" t="str">
        <f>IF('2.職務給賃金表'!$S65="","",'2.職務給賃金表'!$S65)</f>
        <v/>
      </c>
      <c r="EG56" s="319" t="str">
        <f t="shared" si="98"/>
        <v/>
      </c>
      <c r="EH56" s="319" t="str">
        <f t="shared" si="99"/>
        <v/>
      </c>
      <c r="EI56" s="320" t="str">
        <f t="shared" si="100"/>
        <v/>
      </c>
      <c r="EJ56" s="321" t="str">
        <f t="shared" si="101"/>
        <v/>
      </c>
      <c r="EK56" s="318">
        <v>50</v>
      </c>
      <c r="EL56" s="319" t="str">
        <f t="shared" si="102"/>
        <v/>
      </c>
      <c r="EM56" s="319" t="str">
        <f t="shared" si="103"/>
        <v/>
      </c>
      <c r="EN56" s="319" t="str">
        <f>IF('2.職務給賃金表'!$T65="","",'2.職務給賃金表'!$T65)</f>
        <v/>
      </c>
      <c r="EO56" s="319" t="str">
        <f t="shared" si="104"/>
        <v/>
      </c>
      <c r="EP56" s="319" t="str">
        <f t="shared" si="105"/>
        <v/>
      </c>
      <c r="EQ56" s="320" t="str">
        <f t="shared" si="106"/>
        <v/>
      </c>
      <c r="ER56" s="321" t="str">
        <f t="shared" si="107"/>
        <v/>
      </c>
      <c r="ET56" s="318">
        <v>50</v>
      </c>
      <c r="EU56" s="319" t="str">
        <f t="shared" si="108"/>
        <v/>
      </c>
      <c r="EV56" s="319" t="str">
        <f t="shared" si="109"/>
        <v/>
      </c>
      <c r="EW56" s="319" t="str">
        <f>IF('2.職務給賃金表'!$U65="","",'2.職務給賃金表'!$U65)</f>
        <v/>
      </c>
      <c r="EX56" s="319" t="str">
        <f t="shared" si="110"/>
        <v/>
      </c>
      <c r="EY56" s="319" t="str">
        <f t="shared" si="111"/>
        <v/>
      </c>
      <c r="EZ56" s="320" t="str">
        <f t="shared" si="112"/>
        <v/>
      </c>
      <c r="FA56" s="321" t="str">
        <f t="shared" si="113"/>
        <v/>
      </c>
      <c r="FB56" s="318">
        <v>50</v>
      </c>
      <c r="FC56" s="319" t="str">
        <f t="shared" si="114"/>
        <v/>
      </c>
      <c r="FD56" s="319" t="str">
        <f t="shared" si="115"/>
        <v/>
      </c>
      <c r="FE56" s="319" t="str">
        <f>IF('2.職務給賃金表'!$V65="","",'2.職務給賃金表'!$V65)</f>
        <v/>
      </c>
      <c r="FF56" s="319" t="str">
        <f t="shared" si="116"/>
        <v/>
      </c>
      <c r="FG56" s="319" t="str">
        <f t="shared" si="117"/>
        <v/>
      </c>
      <c r="FH56" s="320" t="str">
        <f t="shared" si="118"/>
        <v/>
      </c>
      <c r="FI56" s="321" t="str">
        <f t="shared" si="119"/>
        <v/>
      </c>
      <c r="FJ56" s="318">
        <v>50</v>
      </c>
      <c r="FK56" s="319" t="str">
        <f t="shared" si="120"/>
        <v/>
      </c>
      <c r="FL56" s="319" t="str">
        <f t="shared" si="121"/>
        <v/>
      </c>
      <c r="FM56" s="319" t="str">
        <f>IF('2.職務給賃金表'!$W65="","",'2.職務給賃金表'!$W65)</f>
        <v/>
      </c>
      <c r="FN56" s="319" t="str">
        <f t="shared" si="122"/>
        <v/>
      </c>
      <c r="FO56" s="319" t="str">
        <f t="shared" si="123"/>
        <v/>
      </c>
      <c r="FP56" s="320" t="str">
        <f t="shared" si="124"/>
        <v/>
      </c>
      <c r="FQ56" s="321" t="str">
        <f t="shared" si="125"/>
        <v/>
      </c>
      <c r="FR56" s="318">
        <v>50</v>
      </c>
      <c r="FS56" s="319" t="str">
        <f t="shared" si="126"/>
        <v/>
      </c>
      <c r="FT56" s="319" t="str">
        <f t="shared" si="127"/>
        <v/>
      </c>
      <c r="FU56" s="319" t="str">
        <f>IF('2.職務給賃金表'!$X65="","",'2.職務給賃金表'!$X65)</f>
        <v/>
      </c>
      <c r="FV56" s="319" t="str">
        <f t="shared" si="128"/>
        <v/>
      </c>
      <c r="FW56" s="319" t="str">
        <f t="shared" si="129"/>
        <v/>
      </c>
      <c r="FX56" s="320" t="str">
        <f t="shared" si="130"/>
        <v/>
      </c>
      <c r="FY56" s="321" t="str">
        <f t="shared" si="131"/>
        <v/>
      </c>
      <c r="FZ56" s="318">
        <v>50</v>
      </c>
      <c r="GA56" s="319" t="str">
        <f t="shared" si="132"/>
        <v/>
      </c>
      <c r="GB56" s="319" t="str">
        <f t="shared" si="133"/>
        <v/>
      </c>
      <c r="GC56" s="319" t="str">
        <f>IF('2.職務給賃金表'!$Y65="","",'2.職務給賃金表'!$Y65)</f>
        <v/>
      </c>
      <c r="GD56" s="319" t="str">
        <f t="shared" si="134"/>
        <v/>
      </c>
      <c r="GE56" s="319" t="str">
        <f t="shared" si="135"/>
        <v/>
      </c>
      <c r="GF56" s="320" t="str">
        <f t="shared" si="136"/>
        <v/>
      </c>
      <c r="GG56" s="321" t="str">
        <f t="shared" si="137"/>
        <v/>
      </c>
      <c r="GI56" s="318">
        <v>50</v>
      </c>
      <c r="GJ56" s="319" t="str">
        <f t="shared" si="138"/>
        <v/>
      </c>
      <c r="GK56" s="319" t="str">
        <f t="shared" si="139"/>
        <v/>
      </c>
      <c r="GL56" s="319" t="str">
        <f>IF('2.職務給賃金表'!$Z65="","",'2.職務給賃金表'!$Z65)</f>
        <v/>
      </c>
      <c r="GM56" s="319" t="str">
        <f t="shared" si="140"/>
        <v/>
      </c>
      <c r="GN56" s="319" t="str">
        <f t="shared" si="141"/>
        <v/>
      </c>
      <c r="GO56" s="320" t="str">
        <f t="shared" si="142"/>
        <v/>
      </c>
      <c r="GP56" s="321" t="str">
        <f t="shared" si="143"/>
        <v/>
      </c>
      <c r="GQ56" s="318">
        <v>50</v>
      </c>
      <c r="GR56" s="319" t="str">
        <f t="shared" si="144"/>
        <v/>
      </c>
      <c r="GS56" s="319" t="str">
        <f t="shared" si="145"/>
        <v/>
      </c>
      <c r="GT56" s="319" t="str">
        <f>IF('2.職務給賃金表'!$AA65="","",'2.職務給賃金表'!$AA65)</f>
        <v/>
      </c>
      <c r="GU56" s="319" t="str">
        <f t="shared" si="146"/>
        <v/>
      </c>
      <c r="GV56" s="319" t="str">
        <f t="shared" si="147"/>
        <v/>
      </c>
      <c r="GW56" s="320" t="str">
        <f t="shared" si="148"/>
        <v/>
      </c>
      <c r="GX56" s="321" t="str">
        <f t="shared" si="149"/>
        <v/>
      </c>
      <c r="GY56" s="318">
        <v>50</v>
      </c>
      <c r="GZ56" s="319" t="str">
        <f t="shared" si="150"/>
        <v/>
      </c>
      <c r="HA56" s="319" t="str">
        <f t="shared" si="151"/>
        <v/>
      </c>
      <c r="HB56" s="319" t="str">
        <f>IF('2.職務給賃金表'!$AB65="","",'2.職務給賃金表'!$AB65)</f>
        <v/>
      </c>
      <c r="HC56" s="319" t="str">
        <f t="shared" si="152"/>
        <v/>
      </c>
      <c r="HD56" s="319" t="str">
        <f t="shared" si="153"/>
        <v/>
      </c>
      <c r="HE56" s="320" t="str">
        <f t="shared" si="154"/>
        <v/>
      </c>
      <c r="HF56" s="321" t="str">
        <f t="shared" si="155"/>
        <v/>
      </c>
      <c r="HG56" s="318">
        <v>50</v>
      </c>
      <c r="HH56" s="319" t="str">
        <f t="shared" si="156"/>
        <v/>
      </c>
      <c r="HI56" s="319" t="str">
        <f t="shared" si="157"/>
        <v/>
      </c>
      <c r="HJ56" s="319" t="str">
        <f>IF('2.職務給賃金表'!$AC65="","",'2.職務給賃金表'!$AC65)</f>
        <v/>
      </c>
      <c r="HK56" s="319" t="str">
        <f t="shared" si="158"/>
        <v/>
      </c>
      <c r="HL56" s="319" t="str">
        <f t="shared" si="159"/>
        <v/>
      </c>
      <c r="HM56" s="320" t="str">
        <f t="shared" si="160"/>
        <v/>
      </c>
      <c r="HN56" s="321" t="str">
        <f t="shared" si="161"/>
        <v/>
      </c>
      <c r="HO56" s="318">
        <v>50</v>
      </c>
      <c r="HP56" s="319" t="str">
        <f t="shared" si="162"/>
        <v/>
      </c>
      <c r="HQ56" s="319" t="str">
        <f t="shared" si="163"/>
        <v/>
      </c>
      <c r="HR56" s="319" t="str">
        <f>IF('2.職務給賃金表'!$AD65="","",'2.職務給賃金表'!$AD65)</f>
        <v/>
      </c>
      <c r="HS56" s="319" t="str">
        <f t="shared" si="164"/>
        <v/>
      </c>
      <c r="HT56" s="319" t="str">
        <f t="shared" si="165"/>
        <v/>
      </c>
      <c r="HU56" s="320" t="str">
        <f t="shared" si="166"/>
        <v/>
      </c>
      <c r="HV56" s="321" t="str">
        <f t="shared" si="167"/>
        <v/>
      </c>
    </row>
    <row r="57" spans="2:230" x14ac:dyDescent="0.2">
      <c r="B57" s="270"/>
      <c r="C57" s="322"/>
      <c r="D57" s="322"/>
      <c r="E57" s="322"/>
      <c r="F57" s="322"/>
      <c r="G57" s="322"/>
      <c r="H57" s="322"/>
      <c r="I57" s="322"/>
      <c r="J57" s="270"/>
      <c r="K57" s="322"/>
      <c r="L57" s="322"/>
      <c r="M57" s="322"/>
      <c r="N57" s="322"/>
      <c r="O57" s="322"/>
      <c r="P57" s="322"/>
      <c r="Q57" s="322"/>
      <c r="R57" s="270"/>
      <c r="S57" s="322"/>
      <c r="T57" s="322"/>
      <c r="U57" s="322"/>
      <c r="V57" s="322"/>
      <c r="W57" s="322"/>
      <c r="X57" s="322"/>
      <c r="Y57" s="322"/>
      <c r="Z57" s="270"/>
      <c r="AA57" s="322"/>
      <c r="AB57" s="322"/>
      <c r="AC57" s="322"/>
      <c r="AD57" s="322"/>
      <c r="AE57" s="322"/>
      <c r="AF57" s="322"/>
      <c r="AG57" s="322"/>
      <c r="AI57" s="270"/>
      <c r="AJ57" s="322"/>
      <c r="AK57" s="322"/>
      <c r="AL57" s="322"/>
      <c r="AM57" s="322"/>
      <c r="AN57" s="322"/>
      <c r="AO57" s="322"/>
      <c r="AP57" s="322"/>
      <c r="AQ57" s="270"/>
      <c r="AR57" s="322"/>
      <c r="AS57" s="322"/>
      <c r="AT57" s="322"/>
      <c r="AU57" s="322"/>
      <c r="AV57" s="322"/>
      <c r="AW57" s="322"/>
      <c r="AX57" s="322"/>
      <c r="AY57" s="270"/>
      <c r="AZ57" s="322"/>
      <c r="BA57" s="322"/>
      <c r="BB57" s="322"/>
      <c r="BC57" s="322"/>
      <c r="BD57" s="322"/>
      <c r="BE57" s="322"/>
      <c r="BF57" s="322"/>
      <c r="BG57" s="270"/>
      <c r="BH57" s="322"/>
      <c r="BI57" s="322"/>
      <c r="BJ57" s="322"/>
      <c r="BK57" s="322"/>
      <c r="BL57" s="322"/>
      <c r="BM57" s="322"/>
      <c r="BN57" s="322"/>
      <c r="BP57" s="270"/>
      <c r="BQ57" s="322"/>
      <c r="BR57" s="322"/>
      <c r="BS57" s="322"/>
      <c r="BT57" s="322"/>
      <c r="BU57" s="322"/>
      <c r="BV57" s="322"/>
      <c r="BW57" s="322"/>
      <c r="BX57" s="270"/>
      <c r="BY57" s="322"/>
      <c r="BZ57" s="322"/>
      <c r="CA57" s="322"/>
      <c r="CB57" s="322"/>
      <c r="CC57" s="322"/>
      <c r="CD57" s="322"/>
      <c r="CE57" s="322"/>
      <c r="CF57" s="270"/>
      <c r="CG57" s="322"/>
      <c r="CH57" s="322"/>
      <c r="CI57" s="322"/>
      <c r="CJ57" s="322"/>
      <c r="CK57" s="322"/>
      <c r="CL57" s="322"/>
      <c r="CM57" s="322"/>
      <c r="CN57" s="270"/>
      <c r="CO57" s="322"/>
      <c r="CP57" s="322"/>
      <c r="CQ57" s="322"/>
      <c r="CR57" s="322"/>
      <c r="CS57" s="322"/>
      <c r="CT57" s="322"/>
      <c r="CU57" s="322"/>
      <c r="CV57" s="270"/>
      <c r="CW57" s="322"/>
      <c r="CX57" s="322"/>
      <c r="CY57" s="322"/>
      <c r="CZ57" s="322"/>
      <c r="DA57" s="322"/>
      <c r="DB57" s="322"/>
      <c r="DC57" s="322"/>
      <c r="DE57" s="270"/>
      <c r="DF57" s="322"/>
      <c r="DG57" s="322"/>
      <c r="DH57" s="322"/>
      <c r="DI57" s="322"/>
      <c r="DJ57" s="322"/>
      <c r="DK57" s="322"/>
      <c r="DL57" s="322"/>
      <c r="DM57" s="270"/>
      <c r="DN57" s="322"/>
      <c r="DO57" s="322"/>
      <c r="DP57" s="322"/>
      <c r="DQ57" s="322"/>
      <c r="DR57" s="322"/>
      <c r="DS57" s="322"/>
      <c r="DT57" s="322"/>
      <c r="DU57" s="270"/>
      <c r="DV57" s="322"/>
      <c r="DW57" s="322"/>
      <c r="DX57" s="322"/>
      <c r="DY57" s="322"/>
      <c r="DZ57" s="322"/>
      <c r="EA57" s="322"/>
      <c r="EB57" s="322"/>
      <c r="EC57" s="270"/>
      <c r="ED57" s="322"/>
      <c r="EE57" s="322"/>
      <c r="EF57" s="322"/>
      <c r="EG57" s="322"/>
      <c r="EH57" s="322"/>
      <c r="EI57" s="322"/>
      <c r="EJ57" s="322"/>
      <c r="EK57" s="270"/>
      <c r="EL57" s="322"/>
      <c r="EM57" s="322"/>
      <c r="EN57" s="322"/>
      <c r="EO57" s="322"/>
      <c r="EP57" s="322"/>
      <c r="EQ57" s="322"/>
      <c r="ER57" s="322"/>
      <c r="ET57" s="270"/>
      <c r="EU57" s="322"/>
      <c r="EV57" s="322"/>
      <c r="EW57" s="322"/>
      <c r="EX57" s="322"/>
      <c r="EY57" s="322"/>
      <c r="EZ57" s="322"/>
      <c r="FA57" s="322"/>
      <c r="FB57" s="270"/>
      <c r="FC57" s="322"/>
      <c r="FD57" s="322"/>
      <c r="FE57" s="322"/>
      <c r="FF57" s="322"/>
      <c r="FG57" s="322"/>
      <c r="FH57" s="322"/>
      <c r="FI57" s="322"/>
      <c r="FJ57" s="270"/>
      <c r="FK57" s="322"/>
      <c r="FL57" s="322"/>
      <c r="FM57" s="322"/>
      <c r="FN57" s="322"/>
      <c r="FO57" s="322"/>
      <c r="FP57" s="322"/>
      <c r="FQ57" s="322"/>
      <c r="FR57" s="270"/>
      <c r="FS57" s="322"/>
      <c r="FT57" s="322"/>
      <c r="FU57" s="322"/>
      <c r="FV57" s="322"/>
      <c r="FW57" s="322"/>
      <c r="FX57" s="322"/>
      <c r="FY57" s="322"/>
      <c r="FZ57" s="270"/>
      <c r="GA57" s="322"/>
      <c r="GB57" s="322"/>
      <c r="GC57" s="322"/>
      <c r="GD57" s="322"/>
      <c r="GE57" s="322"/>
      <c r="GF57" s="322"/>
      <c r="GG57" s="322"/>
      <c r="GI57" s="270"/>
      <c r="GJ57" s="322"/>
      <c r="GK57" s="322"/>
      <c r="GL57" s="322"/>
      <c r="GM57" s="322"/>
      <c r="GN57" s="322"/>
      <c r="GO57" s="322"/>
      <c r="GP57" s="322"/>
      <c r="GQ57" s="270"/>
      <c r="GR57" s="322"/>
      <c r="GS57" s="322"/>
      <c r="GT57" s="322"/>
      <c r="GU57" s="322"/>
      <c r="GV57" s="322"/>
      <c r="GW57" s="322"/>
      <c r="GX57" s="322"/>
      <c r="GY57" s="270"/>
      <c r="GZ57" s="322"/>
      <c r="HA57" s="322"/>
      <c r="HB57" s="322"/>
      <c r="HC57" s="322"/>
      <c r="HD57" s="322"/>
      <c r="HE57" s="322"/>
      <c r="HF57" s="322"/>
      <c r="HG57" s="270"/>
      <c r="HH57" s="322"/>
      <c r="HI57" s="322"/>
      <c r="HJ57" s="322"/>
      <c r="HK57" s="322"/>
      <c r="HL57" s="322"/>
      <c r="HM57" s="322"/>
      <c r="HN57" s="322"/>
      <c r="HO57" s="270"/>
      <c r="HP57" s="322"/>
      <c r="HQ57" s="322"/>
      <c r="HR57" s="322"/>
      <c r="HS57" s="322"/>
      <c r="HT57" s="322"/>
      <c r="HU57" s="322"/>
      <c r="HV57" s="322"/>
    </row>
    <row r="58" spans="2:230" x14ac:dyDescent="0.2">
      <c r="B58" s="270"/>
      <c r="C58" s="322"/>
      <c r="D58" s="322"/>
      <c r="E58" s="322"/>
      <c r="F58" s="322"/>
      <c r="G58" s="322"/>
      <c r="H58" s="322"/>
      <c r="I58" s="322"/>
      <c r="J58" s="270"/>
      <c r="K58" s="322"/>
      <c r="L58" s="322"/>
      <c r="M58" s="322"/>
      <c r="N58" s="322"/>
      <c r="O58" s="322"/>
      <c r="P58" s="322"/>
      <c r="Q58" s="322"/>
      <c r="R58" s="270"/>
      <c r="S58" s="322"/>
      <c r="T58" s="322"/>
      <c r="U58" s="322"/>
      <c r="V58" s="322"/>
      <c r="W58" s="322"/>
      <c r="X58" s="322"/>
      <c r="Y58" s="322"/>
      <c r="Z58" s="270"/>
      <c r="AA58" s="322"/>
      <c r="AB58" s="322"/>
      <c r="AC58" s="322"/>
      <c r="AD58" s="322"/>
      <c r="AE58" s="322"/>
      <c r="AF58" s="322"/>
      <c r="AG58" s="322"/>
      <c r="AI58" s="270"/>
      <c r="AJ58" s="322"/>
      <c r="AK58" s="322"/>
      <c r="AL58" s="322"/>
      <c r="AM58" s="322"/>
      <c r="AN58" s="322"/>
      <c r="AO58" s="322"/>
      <c r="AP58" s="322"/>
      <c r="AQ58" s="270"/>
      <c r="AR58" s="322"/>
      <c r="AS58" s="322"/>
      <c r="AT58" s="322"/>
      <c r="AU58" s="322"/>
      <c r="AV58" s="322"/>
      <c r="AW58" s="322"/>
      <c r="AX58" s="322"/>
      <c r="AY58" s="270"/>
      <c r="AZ58" s="322"/>
      <c r="BA58" s="322"/>
      <c r="BB58" s="322"/>
      <c r="BC58" s="322"/>
      <c r="BD58" s="322"/>
      <c r="BE58" s="322"/>
      <c r="BF58" s="322"/>
      <c r="BG58" s="270"/>
      <c r="BH58" s="322"/>
      <c r="BI58" s="322"/>
      <c r="BJ58" s="322"/>
      <c r="BK58" s="322"/>
      <c r="BL58" s="322"/>
      <c r="BM58" s="322"/>
      <c r="BN58" s="322"/>
      <c r="BP58" s="270"/>
      <c r="BQ58" s="322"/>
      <c r="BR58" s="322"/>
      <c r="BS58" s="322"/>
      <c r="BT58" s="322"/>
      <c r="BU58" s="322"/>
      <c r="BV58" s="322"/>
      <c r="BW58" s="322"/>
      <c r="BX58" s="270"/>
      <c r="BY58" s="322"/>
      <c r="BZ58" s="322"/>
      <c r="CA58" s="322"/>
      <c r="CB58" s="322"/>
      <c r="CC58" s="322"/>
      <c r="CD58" s="322"/>
      <c r="CE58" s="322"/>
      <c r="CF58" s="270"/>
      <c r="CG58" s="322"/>
      <c r="CH58" s="322"/>
      <c r="CI58" s="322"/>
      <c r="CJ58" s="322"/>
      <c r="CK58" s="322"/>
      <c r="CL58" s="322"/>
      <c r="CM58" s="322"/>
      <c r="CN58" s="270"/>
      <c r="CO58" s="322"/>
      <c r="CP58" s="322"/>
      <c r="CQ58" s="322"/>
      <c r="CR58" s="322"/>
      <c r="CS58" s="322"/>
      <c r="CT58" s="322"/>
      <c r="CU58" s="322"/>
      <c r="CV58" s="270"/>
      <c r="CW58" s="322"/>
      <c r="CX58" s="322"/>
      <c r="CY58" s="322"/>
      <c r="CZ58" s="322"/>
      <c r="DA58" s="322"/>
      <c r="DB58" s="322"/>
      <c r="DC58" s="322"/>
      <c r="DE58" s="270"/>
      <c r="DF58" s="322"/>
      <c r="DG58" s="322"/>
      <c r="DH58" s="322"/>
      <c r="DI58" s="322"/>
      <c r="DJ58" s="322"/>
      <c r="DK58" s="322"/>
      <c r="DL58" s="322"/>
      <c r="DM58" s="270"/>
      <c r="DN58" s="322"/>
      <c r="DO58" s="322"/>
      <c r="DP58" s="322"/>
      <c r="DQ58" s="322"/>
      <c r="DR58" s="322"/>
      <c r="DS58" s="322"/>
      <c r="DT58" s="322"/>
      <c r="DU58" s="270"/>
      <c r="DV58" s="322"/>
      <c r="DW58" s="322"/>
      <c r="DX58" s="322"/>
      <c r="DY58" s="322"/>
      <c r="DZ58" s="322"/>
      <c r="EA58" s="322"/>
      <c r="EB58" s="322"/>
      <c r="EC58" s="270"/>
      <c r="ED58" s="322"/>
      <c r="EE58" s="322"/>
      <c r="EF58" s="322"/>
      <c r="EG58" s="322"/>
      <c r="EH58" s="322"/>
      <c r="EI58" s="322"/>
      <c r="EJ58" s="322"/>
      <c r="EK58" s="270"/>
      <c r="EL58" s="322"/>
      <c r="EM58" s="322"/>
      <c r="EN58" s="322"/>
      <c r="EO58" s="322"/>
      <c r="EP58" s="322"/>
      <c r="EQ58" s="322"/>
      <c r="ER58" s="322"/>
      <c r="ET58" s="270"/>
      <c r="EU58" s="322"/>
      <c r="EV58" s="322"/>
      <c r="EW58" s="322"/>
      <c r="EX58" s="322"/>
      <c r="EY58" s="322"/>
      <c r="EZ58" s="322"/>
      <c r="FA58" s="322"/>
      <c r="FB58" s="270"/>
      <c r="FC58" s="322"/>
      <c r="FD58" s="322"/>
      <c r="FE58" s="322"/>
      <c r="FF58" s="322"/>
      <c r="FG58" s="322"/>
      <c r="FH58" s="322"/>
      <c r="FI58" s="322"/>
      <c r="FJ58" s="270"/>
      <c r="FK58" s="322"/>
      <c r="FL58" s="322"/>
      <c r="FM58" s="322"/>
      <c r="FN58" s="322"/>
      <c r="FO58" s="322"/>
      <c r="FP58" s="322"/>
      <c r="FQ58" s="322"/>
      <c r="FR58" s="270"/>
      <c r="FS58" s="322"/>
      <c r="FT58" s="322"/>
      <c r="FU58" s="322"/>
      <c r="FV58" s="322"/>
      <c r="FW58" s="322"/>
      <c r="FX58" s="322"/>
      <c r="FY58" s="322"/>
      <c r="FZ58" s="270"/>
      <c r="GA58" s="322"/>
      <c r="GB58" s="322"/>
      <c r="GC58" s="322"/>
      <c r="GD58" s="322"/>
      <c r="GE58" s="322"/>
      <c r="GF58" s="322"/>
      <c r="GG58" s="322"/>
      <c r="GI58" s="270"/>
      <c r="GJ58" s="322"/>
      <c r="GK58" s="322"/>
      <c r="GL58" s="322"/>
      <c r="GM58" s="322"/>
      <c r="GN58" s="322"/>
      <c r="GO58" s="322"/>
      <c r="GP58" s="322"/>
      <c r="GQ58" s="270"/>
      <c r="GR58" s="322"/>
      <c r="GS58" s="322"/>
      <c r="GT58" s="322"/>
      <c r="GU58" s="322"/>
      <c r="GV58" s="322"/>
      <c r="GW58" s="322"/>
      <c r="GX58" s="322"/>
      <c r="GY58" s="270"/>
      <c r="GZ58" s="322"/>
      <c r="HA58" s="322"/>
      <c r="HB58" s="322"/>
      <c r="HC58" s="322"/>
      <c r="HD58" s="322"/>
      <c r="HE58" s="322"/>
      <c r="HF58" s="322"/>
      <c r="HG58" s="270"/>
      <c r="HH58" s="322"/>
      <c r="HI58" s="322"/>
      <c r="HJ58" s="322"/>
      <c r="HK58" s="322"/>
      <c r="HL58" s="322"/>
      <c r="HM58" s="322"/>
      <c r="HN58" s="322"/>
      <c r="HO58" s="270"/>
      <c r="HP58" s="322"/>
      <c r="HQ58" s="322"/>
      <c r="HR58" s="322"/>
      <c r="HS58" s="322"/>
      <c r="HT58" s="322"/>
      <c r="HU58" s="322"/>
      <c r="HV58" s="322"/>
    </row>
    <row r="59" spans="2:230" x14ac:dyDescent="0.2">
      <c r="B59" s="270"/>
      <c r="C59" s="322"/>
      <c r="D59" s="322"/>
      <c r="E59" s="322"/>
      <c r="F59" s="322"/>
      <c r="G59" s="322"/>
      <c r="H59" s="322"/>
      <c r="I59" s="322"/>
      <c r="J59" s="270"/>
      <c r="K59" s="322"/>
      <c r="L59" s="322"/>
      <c r="M59" s="322"/>
      <c r="N59" s="322"/>
      <c r="O59" s="322"/>
      <c r="P59" s="322"/>
      <c r="Q59" s="322"/>
      <c r="R59" s="270"/>
      <c r="S59" s="322"/>
      <c r="T59" s="322"/>
      <c r="U59" s="322"/>
      <c r="V59" s="322"/>
      <c r="W59" s="322"/>
      <c r="X59" s="322"/>
      <c r="Y59" s="322"/>
      <c r="Z59" s="270"/>
      <c r="AA59" s="322"/>
      <c r="AB59" s="322"/>
      <c r="AC59" s="322"/>
      <c r="AD59" s="322"/>
      <c r="AE59" s="322"/>
      <c r="AF59" s="322"/>
      <c r="AG59" s="322"/>
      <c r="AI59" s="270"/>
      <c r="AJ59" s="322"/>
      <c r="AK59" s="322"/>
      <c r="AL59" s="322"/>
      <c r="AM59" s="322"/>
      <c r="AN59" s="322"/>
      <c r="AO59" s="322"/>
      <c r="AP59" s="322"/>
      <c r="AQ59" s="270"/>
      <c r="AR59" s="322"/>
      <c r="AS59" s="322"/>
      <c r="AT59" s="322"/>
      <c r="AU59" s="322"/>
      <c r="AV59" s="322"/>
      <c r="AW59" s="322"/>
      <c r="AX59" s="322"/>
      <c r="AY59" s="270"/>
      <c r="AZ59" s="322"/>
      <c r="BA59" s="322"/>
      <c r="BB59" s="322"/>
      <c r="BC59" s="322"/>
      <c r="BD59" s="322"/>
      <c r="BE59" s="322"/>
      <c r="BF59" s="322"/>
      <c r="BG59" s="270"/>
      <c r="BH59" s="322"/>
      <c r="BI59" s="322"/>
      <c r="BJ59" s="322"/>
      <c r="BK59" s="322"/>
      <c r="BL59" s="322"/>
      <c r="BM59" s="322"/>
      <c r="BN59" s="322"/>
      <c r="BP59" s="270"/>
      <c r="BQ59" s="322"/>
      <c r="BR59" s="322"/>
      <c r="BS59" s="322"/>
      <c r="BT59" s="322"/>
      <c r="BU59" s="322"/>
      <c r="BV59" s="322"/>
      <c r="BW59" s="322"/>
      <c r="BX59" s="270"/>
      <c r="BY59" s="322"/>
      <c r="BZ59" s="322"/>
      <c r="CA59" s="322"/>
      <c r="CB59" s="322"/>
      <c r="CC59" s="322"/>
      <c r="CD59" s="322"/>
      <c r="CE59" s="322"/>
      <c r="CF59" s="270"/>
      <c r="CG59" s="322"/>
      <c r="CH59" s="322"/>
      <c r="CI59" s="322"/>
      <c r="CJ59" s="322"/>
      <c r="CK59" s="322"/>
      <c r="CL59" s="322"/>
      <c r="CM59" s="322"/>
      <c r="CN59" s="270"/>
      <c r="CO59" s="322"/>
      <c r="CP59" s="322"/>
      <c r="CQ59" s="322"/>
      <c r="CR59" s="322"/>
      <c r="CS59" s="322"/>
      <c r="CT59" s="322"/>
      <c r="CU59" s="322"/>
      <c r="CV59" s="270"/>
      <c r="CW59" s="322"/>
      <c r="CX59" s="322"/>
      <c r="CY59" s="322"/>
      <c r="CZ59" s="322"/>
      <c r="DA59" s="322"/>
      <c r="DB59" s="322"/>
      <c r="DC59" s="322"/>
      <c r="DE59" s="270"/>
      <c r="DF59" s="322"/>
      <c r="DG59" s="322"/>
      <c r="DH59" s="322"/>
      <c r="DI59" s="322"/>
      <c r="DJ59" s="322"/>
      <c r="DK59" s="322"/>
      <c r="DL59" s="322"/>
      <c r="DM59" s="270"/>
      <c r="DN59" s="322"/>
      <c r="DO59" s="322"/>
      <c r="DP59" s="322"/>
      <c r="DQ59" s="322"/>
      <c r="DR59" s="322"/>
      <c r="DS59" s="322"/>
      <c r="DT59" s="322"/>
      <c r="DU59" s="270"/>
      <c r="DV59" s="322"/>
      <c r="DW59" s="322"/>
      <c r="DX59" s="322"/>
      <c r="DY59" s="322"/>
      <c r="DZ59" s="322"/>
      <c r="EA59" s="322"/>
      <c r="EB59" s="322"/>
      <c r="EC59" s="270"/>
      <c r="ED59" s="322"/>
      <c r="EE59" s="322"/>
      <c r="EF59" s="322"/>
      <c r="EG59" s="322"/>
      <c r="EH59" s="322"/>
      <c r="EI59" s="322"/>
      <c r="EJ59" s="322"/>
      <c r="EK59" s="270"/>
      <c r="EL59" s="322"/>
      <c r="EM59" s="322"/>
      <c r="EN59" s="322"/>
      <c r="EO59" s="322"/>
      <c r="EP59" s="322"/>
      <c r="EQ59" s="322"/>
      <c r="ER59" s="322"/>
      <c r="ET59" s="270"/>
      <c r="EU59" s="322"/>
      <c r="EV59" s="322"/>
      <c r="EW59" s="322"/>
      <c r="EX59" s="322"/>
      <c r="EY59" s="322"/>
      <c r="EZ59" s="322"/>
      <c r="FA59" s="322"/>
      <c r="FB59" s="270"/>
      <c r="FC59" s="322"/>
      <c r="FD59" s="322"/>
      <c r="FE59" s="322"/>
      <c r="FF59" s="322"/>
      <c r="FG59" s="322"/>
      <c r="FH59" s="322"/>
      <c r="FI59" s="322"/>
      <c r="FJ59" s="270"/>
      <c r="FK59" s="322"/>
      <c r="FL59" s="322"/>
      <c r="FM59" s="322"/>
      <c r="FN59" s="322"/>
      <c r="FO59" s="322"/>
      <c r="FP59" s="322"/>
      <c r="FQ59" s="322"/>
      <c r="FR59" s="270"/>
      <c r="FS59" s="322"/>
      <c r="FT59" s="322"/>
      <c r="FU59" s="322"/>
      <c r="FV59" s="322"/>
      <c r="FW59" s="322"/>
      <c r="FX59" s="322"/>
      <c r="FY59" s="322"/>
      <c r="FZ59" s="270"/>
      <c r="GA59" s="322"/>
      <c r="GB59" s="322"/>
      <c r="GC59" s="322"/>
      <c r="GD59" s="322"/>
      <c r="GE59" s="322"/>
      <c r="GF59" s="322"/>
      <c r="GG59" s="322"/>
      <c r="GI59" s="270"/>
      <c r="GJ59" s="322"/>
      <c r="GK59" s="322"/>
      <c r="GL59" s="322"/>
      <c r="GM59" s="322"/>
      <c r="GN59" s="322"/>
      <c r="GO59" s="322"/>
      <c r="GP59" s="322"/>
      <c r="GQ59" s="270"/>
      <c r="GR59" s="322"/>
      <c r="GS59" s="322"/>
      <c r="GT59" s="322"/>
      <c r="GU59" s="322"/>
      <c r="GV59" s="322"/>
      <c r="GW59" s="322"/>
      <c r="GX59" s="322"/>
      <c r="GY59" s="270"/>
      <c r="GZ59" s="322"/>
      <c r="HA59" s="322"/>
      <c r="HB59" s="322"/>
      <c r="HC59" s="322"/>
      <c r="HD59" s="322"/>
      <c r="HE59" s="322"/>
      <c r="HF59" s="322"/>
      <c r="HG59" s="270"/>
      <c r="HH59" s="322"/>
      <c r="HI59" s="322"/>
      <c r="HJ59" s="322"/>
      <c r="HK59" s="322"/>
      <c r="HL59" s="322"/>
      <c r="HM59" s="322"/>
      <c r="HN59" s="322"/>
      <c r="HO59" s="270"/>
      <c r="HP59" s="322"/>
      <c r="HQ59" s="322"/>
      <c r="HR59" s="322"/>
      <c r="HS59" s="322"/>
      <c r="HT59" s="322"/>
      <c r="HU59" s="322"/>
      <c r="HV59" s="322"/>
    </row>
  </sheetData>
  <sheetProtection algorithmName="SHA-512" hashValue="bTeJ5xodVLchaD0OgfN5Q/1LqgBAcEHI96HjpsP4QcYu7wS7hSVxd47zLp9IzFbUtn6L6ZTKtJYQgdIai085ZA==" saltValue="0FqlbHo+f0+K54OIRDJPAg==" spinCount="100000" sheet="1"/>
  <mergeCells count="35">
    <mergeCell ref="C5:H5"/>
    <mergeCell ref="K5:P5"/>
    <mergeCell ref="CO5:CT5"/>
    <mergeCell ref="S5:X5"/>
    <mergeCell ref="AA5:AF5"/>
    <mergeCell ref="AJ5:AO5"/>
    <mergeCell ref="BQ5:BV5"/>
    <mergeCell ref="BY5:CD5"/>
    <mergeCell ref="CG5:CL5"/>
    <mergeCell ref="AR5:AW5"/>
    <mergeCell ref="AZ5:BE5"/>
    <mergeCell ref="BH5:BM5"/>
    <mergeCell ref="E2:H2"/>
    <mergeCell ref="B4:AG4"/>
    <mergeCell ref="AI4:BN4"/>
    <mergeCell ref="BP4:DC4"/>
    <mergeCell ref="DE4:ER4"/>
    <mergeCell ref="DF5:DK5"/>
    <mergeCell ref="GZ5:HE5"/>
    <mergeCell ref="DN5:DS5"/>
    <mergeCell ref="DV5:EA5"/>
    <mergeCell ref="CW5:DB5"/>
    <mergeCell ref="FS5:FX5"/>
    <mergeCell ref="EU5:EZ5"/>
    <mergeCell ref="ED5:EI5"/>
    <mergeCell ref="EL5:EQ5"/>
    <mergeCell ref="ET4:GG4"/>
    <mergeCell ref="HH5:HM5"/>
    <mergeCell ref="HP5:HU5"/>
    <mergeCell ref="GA5:GF5"/>
    <mergeCell ref="GJ5:GO5"/>
    <mergeCell ref="GR5:GW5"/>
    <mergeCell ref="FC5:FH5"/>
    <mergeCell ref="FK5:FP5"/>
    <mergeCell ref="GI4:HV4"/>
  </mergeCells>
  <phoneticPr fontId="3"/>
  <pageMargins left="0.70866141732283472" right="0.70866141732283472" top="0.74803149606299213" bottom="0.74803149606299213" header="0.31496062992125984" footer="0.31496062992125984"/>
  <pageSetup paperSize="9" scale="37" orientation="landscape" verticalDpi="0" r:id="rId1"/>
  <colBreaks count="4" manualBreakCount="4">
    <brk id="33" max="55" man="1"/>
    <brk id="66" max="55" man="1"/>
    <brk id="107" max="55" man="1"/>
    <brk id="148" max="5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50"/>
  </sheetPr>
  <dimension ref="A2:AD22"/>
  <sheetViews>
    <sheetView showGridLines="0" zoomScaleNormal="100" workbookViewId="0">
      <selection activeCell="B9" sqref="B9"/>
    </sheetView>
  </sheetViews>
  <sheetFormatPr defaultColWidth="9" defaultRowHeight="13.2" x14ac:dyDescent="0.2"/>
  <cols>
    <col min="1" max="1" width="4.6640625" style="175" customWidth="1"/>
    <col min="2" max="2" width="16" style="3" customWidth="1"/>
    <col min="3" max="16384" width="9" style="3"/>
  </cols>
  <sheetData>
    <row r="2" spans="1:30" ht="16.2" x14ac:dyDescent="0.2">
      <c r="B2" s="189" t="s">
        <v>130</v>
      </c>
      <c r="F2" s="190" t="s">
        <v>131</v>
      </c>
    </row>
    <row r="3" spans="1:30" ht="13.8" thickBot="1" x14ac:dyDescent="0.25"/>
    <row r="4" spans="1:30" ht="20.100000000000001" customHeight="1" thickBot="1" x14ac:dyDescent="0.25">
      <c r="B4" s="255" t="str">
        <f>IF('2.職務給賃金表'!B11="","",'2.職務給賃金表'!B11)</f>
        <v>初号金額</v>
      </c>
      <c r="C4" s="256">
        <f>IF('2.職務給賃金表'!C$11="","",'2.職務給賃金表'!C$11)</f>
        <v>188400</v>
      </c>
      <c r="D4" s="257">
        <f>IF('2.職務給賃金表'!D$11="","",'2.職務給賃金表'!D$11)</f>
        <v>199300</v>
      </c>
      <c r="E4" s="257">
        <f>IF('2.職務給賃金表'!E$11="","",'2.職務給賃金表'!E$11)</f>
        <v>210200</v>
      </c>
      <c r="F4" s="258">
        <f>IF('2.職務給賃金表'!F$11="","",'2.職務給賃金表'!F$11)</f>
        <v>221100</v>
      </c>
      <c r="G4" s="256">
        <f>IF('2.職務給賃金表'!G$11="","",'2.職務給賃金表'!G$11)</f>
        <v>234100</v>
      </c>
      <c r="H4" s="257">
        <f>IF('2.職務給賃金表'!H$11="","",'2.職務給賃金表'!H$11)</f>
        <v>242000</v>
      </c>
      <c r="I4" s="257">
        <f>IF('2.職務給賃金表'!I$11="","",'2.職務給賃金表'!I$11)</f>
        <v>249900</v>
      </c>
      <c r="J4" s="258">
        <f>IF('2.職務給賃金表'!J$11="","",'2.職務給賃金表'!J$11)</f>
        <v>257800</v>
      </c>
      <c r="K4" s="256">
        <f>IF('2.職務給賃金表'!K$11="","",'2.職務給賃金表'!K$11)</f>
        <v>269000</v>
      </c>
      <c r="L4" s="257">
        <f>IF('2.職務給賃金表'!L$11="","",'2.職務給賃金表'!L$11)</f>
        <v>277100</v>
      </c>
      <c r="M4" s="257">
        <f>IF('2.職務給賃金表'!M$11="","",'2.職務給賃金表'!M$11)</f>
        <v>285200</v>
      </c>
      <c r="N4" s="257">
        <f>IF('2.職務給賃金表'!N$11="","",'2.職務給賃金表'!N$11)</f>
        <v>293300</v>
      </c>
      <c r="O4" s="258" t="str">
        <f>IF('2.職務給賃金表'!O$11="","",'2.職務給賃金表'!O$11)</f>
        <v/>
      </c>
      <c r="P4" s="256">
        <f>IF('2.職務給賃金表'!P$11="","",'2.職務給賃金表'!P$11)</f>
        <v>305000</v>
      </c>
      <c r="Q4" s="257">
        <f>IF('2.職務給賃金表'!Q$11="","",'2.職務給賃金表'!Q$11)</f>
        <v>321200</v>
      </c>
      <c r="R4" s="257">
        <f>IF('2.職務給賃金表'!R$11="","",'2.職務給賃金表'!R$11)</f>
        <v>337400</v>
      </c>
      <c r="S4" s="257">
        <f>IF('2.職務給賃金表'!S$11="","",'2.職務給賃金表'!S$11)</f>
        <v>353600</v>
      </c>
      <c r="T4" s="258" t="str">
        <f>IF('2.職務給賃金表'!T$11="","",'2.職務給賃金表'!T$11)</f>
        <v/>
      </c>
      <c r="U4" s="256">
        <f>IF('2.職務給賃金表'!U$11="","",'2.職務給賃金表'!U$11)</f>
        <v>407000</v>
      </c>
      <c r="V4" s="257">
        <f>IF('2.職務給賃金表'!V$11="","",'2.職務給賃金表'!V$11)</f>
        <v>424100</v>
      </c>
      <c r="W4" s="257">
        <f>IF('2.職務給賃金表'!W$11="","",'2.職務給賃金表'!W$11)</f>
        <v>440500</v>
      </c>
      <c r="X4" s="257">
        <f>IF('2.職務給賃金表'!X$11="","",'2.職務給賃金表'!X$11)</f>
        <v>456900</v>
      </c>
      <c r="Y4" s="258" t="str">
        <f>IF('2.職務給賃金表'!Y$11="","",'2.職務給賃金表'!Y$11)</f>
        <v/>
      </c>
      <c r="Z4" s="256">
        <f>IF('2.職務給賃金表'!Z$11="","",'2.職務給賃金表'!Z$11)</f>
        <v>520000</v>
      </c>
      <c r="AA4" s="257">
        <f>IF('2.職務給賃金表'!AA$11="","",'2.職務給賃金表'!AA$11)</f>
        <v>538000</v>
      </c>
      <c r="AB4" s="257">
        <f>IF('2.職務給賃金表'!AB$11="","",'2.職務給賃金表'!AB$11)</f>
        <v>556000</v>
      </c>
      <c r="AC4" s="257" t="str">
        <f>IF('2.職務給賃金表'!AC$11="","",'2.職務給賃金表'!AC$11)</f>
        <v/>
      </c>
      <c r="AD4" s="258" t="str">
        <f>IF('2.職務給賃金表'!AD$11="","",'2.職務給賃金表'!AD$11)</f>
        <v/>
      </c>
    </row>
    <row r="5" spans="1:30" ht="20.100000000000001" customHeight="1" thickBot="1" x14ac:dyDescent="0.25">
      <c r="A5" s="175">
        <v>1</v>
      </c>
      <c r="B5" s="259" t="str">
        <f>IF('2.職務給賃金表'!B6="","",'2.職務給賃金表'!B6)</f>
        <v>グレード</v>
      </c>
      <c r="C5" s="260" t="str">
        <f>IF('2.職務給賃金表'!C$6="","",'2.職務給賃金表'!C$6)</f>
        <v>J-1</v>
      </c>
      <c r="D5" s="136" t="str">
        <f>IF('2.職務給賃金表'!D$6="","",'2.職務給賃金表'!D$6)</f>
        <v>J-2</v>
      </c>
      <c r="E5" s="136" t="str">
        <f>IF('2.職務給賃金表'!E$6="","",'2.職務給賃金表'!E$6)</f>
        <v>J-3</v>
      </c>
      <c r="F5" s="137" t="str">
        <f>IF('2.職務給賃金表'!F$6="","",'2.職務給賃金表'!F$6)</f>
        <v>J-4</v>
      </c>
      <c r="G5" s="138" t="str">
        <f>IF('2.職務給賃金表'!G$6="","",'2.職務給賃金表'!G$6)</f>
        <v>C-1</v>
      </c>
      <c r="H5" s="139" t="str">
        <f>IF('2.職務給賃金表'!H$6="","",'2.職務給賃金表'!H$6)</f>
        <v>C-2</v>
      </c>
      <c r="I5" s="139" t="str">
        <f>IF('2.職務給賃金表'!I$6="","",'2.職務給賃金表'!I$6)</f>
        <v>C-3</v>
      </c>
      <c r="J5" s="140" t="str">
        <f>IF('2.職務給賃金表'!J$6="","",'2.職務給賃金表'!J$6)</f>
        <v>C-4</v>
      </c>
      <c r="K5" s="138" t="str">
        <f>IF('2.職務給賃金表'!K$6="","",'2.職務給賃金表'!K$6)</f>
        <v>L-1</v>
      </c>
      <c r="L5" s="139" t="str">
        <f>IF('2.職務給賃金表'!L$6="","",'2.職務給賃金表'!L$6)</f>
        <v>L-2</v>
      </c>
      <c r="M5" s="139" t="str">
        <f>IF('2.職務給賃金表'!M$6="","",'2.職務給賃金表'!M$6)</f>
        <v>L-3</v>
      </c>
      <c r="N5" s="139" t="str">
        <f>IF('2.職務給賃金表'!N$6="","",'2.職務給賃金表'!N$6)</f>
        <v>L-4</v>
      </c>
      <c r="O5" s="141" t="str">
        <f>IF('2.職務給賃金表'!O$6="","",'2.職務給賃金表'!O$6)</f>
        <v/>
      </c>
      <c r="P5" s="142" t="str">
        <f>IF('2.職務給賃金表'!P$6="","",'2.職務給賃金表'!P$6)</f>
        <v>S-1</v>
      </c>
      <c r="Q5" s="143" t="str">
        <f>IF('2.職務給賃金表'!Q$6="","",'2.職務給賃金表'!Q$6)</f>
        <v>S-2</v>
      </c>
      <c r="R5" s="143" t="str">
        <f>IF('2.職務給賃金表'!R$6="","",'2.職務給賃金表'!R$6)</f>
        <v>S-3</v>
      </c>
      <c r="S5" s="143" t="str">
        <f>IF('2.職務給賃金表'!S$6="","",'2.職務給賃金表'!S$6)</f>
        <v>S-4</v>
      </c>
      <c r="T5" s="144" t="str">
        <f>IF('2.職務給賃金表'!T$6="","",'2.職務給賃金表'!T$6)</f>
        <v>S-5</v>
      </c>
      <c r="U5" s="142" t="str">
        <f>IF('2.職務給賃金表'!U$6="","",'2.職務給賃金表'!U$6)</f>
        <v>M-1</v>
      </c>
      <c r="V5" s="143" t="str">
        <f>IF('2.職務給賃金表'!V$6="","",'2.職務給賃金表'!V$6)</f>
        <v>M-2</v>
      </c>
      <c r="W5" s="143" t="str">
        <f>IF('2.職務給賃金表'!W$6="","",'2.職務給賃金表'!W$6)</f>
        <v>M-3</v>
      </c>
      <c r="X5" s="143" t="str">
        <f>IF('2.職務給賃金表'!X$6="","",'2.職務給賃金表'!X$6)</f>
        <v>M-4</v>
      </c>
      <c r="Y5" s="144" t="str">
        <f>IF('2.職務給賃金表'!Y$6="","",'2.職務給賃金表'!Y$6)</f>
        <v/>
      </c>
      <c r="Z5" s="142" t="str">
        <f>IF('2.職務給賃金表'!Z$6="","",'2.職務給賃金表'!Z$6)</f>
        <v>E-1</v>
      </c>
      <c r="AA5" s="143" t="str">
        <f>IF('2.職務給賃金表'!AA$6="","",'2.職務給賃金表'!AA$6)</f>
        <v>E-2</v>
      </c>
      <c r="AB5" s="143" t="str">
        <f>IF('2.職務給賃金表'!AB$6="","",'2.職務給賃金表'!AB$6)</f>
        <v>E-3</v>
      </c>
      <c r="AC5" s="143" t="str">
        <f>IF('2.職務給賃金表'!AC$6="","",'2.職務給賃金表'!AC$6)</f>
        <v/>
      </c>
      <c r="AD5" s="144" t="str">
        <f>IF('2.職務給賃金表'!AD$6="","",'2.職務給賃金表'!AD$6)</f>
        <v/>
      </c>
    </row>
    <row r="6" spans="1:30" ht="24.9" customHeight="1" x14ac:dyDescent="0.2">
      <c r="A6" s="175">
        <v>2</v>
      </c>
      <c r="B6" s="156" t="str">
        <f>IF('2.職務給賃金表'!B7="","",'2.職務給賃金表'!B7)</f>
        <v>モデル年数</v>
      </c>
      <c r="C6" s="159">
        <f>IF('2.職務給賃金表'!C7="","",'2.職務給賃金表'!C7)</f>
        <v>1</v>
      </c>
      <c r="D6" s="160">
        <f>IF('2.職務給賃金表'!D7="","",'2.職務給賃金表'!D7)</f>
        <v>1</v>
      </c>
      <c r="E6" s="161">
        <f>IF('2.職務給賃金表'!E7="","",'2.職務給賃金表'!E7)</f>
        <v>1</v>
      </c>
      <c r="F6" s="162">
        <f>IF('2.職務給賃金表'!F7="","",'2.職務給賃金表'!F7)</f>
        <v>1</v>
      </c>
      <c r="G6" s="163">
        <f>IF('2.職務給賃金表'!G7="","",'2.職務給賃金表'!G7)</f>
        <v>1</v>
      </c>
      <c r="H6" s="161">
        <f>IF('2.職務給賃金表'!H7="","",'2.職務給賃金表'!H7)</f>
        <v>1</v>
      </c>
      <c r="I6" s="160">
        <f>IF('2.職務給賃金表'!I7="","",'2.職務給賃金表'!I7)</f>
        <v>1</v>
      </c>
      <c r="J6" s="162">
        <f>IF('2.職務給賃金表'!J7="","",'2.職務給賃金表'!J7)</f>
        <v>1</v>
      </c>
      <c r="K6" s="163">
        <f>IF('2.職務給賃金表'!K7="","",'2.職務給賃金表'!K7)</f>
        <v>1</v>
      </c>
      <c r="L6" s="160">
        <f>IF('2.職務給賃金表'!L7="","",'2.職務給賃金表'!L7)</f>
        <v>1</v>
      </c>
      <c r="M6" s="160">
        <f>IF('2.職務給賃金表'!M7="","",'2.職務給賃金表'!M7)</f>
        <v>1</v>
      </c>
      <c r="N6" s="160">
        <f>IF('2.職務給賃金表'!N7="","",'2.職務給賃金表'!N7)</f>
        <v>1</v>
      </c>
      <c r="O6" s="162" t="str">
        <f>IF('2.職務給賃金表'!O7="","",'2.職務給賃金表'!O7)</f>
        <v/>
      </c>
      <c r="P6" s="163">
        <f>IF('2.職務給賃金表'!P7="","",'2.職務給賃金表'!P7)</f>
        <v>2</v>
      </c>
      <c r="Q6" s="160">
        <f>IF('2.職務給賃金表'!Q7="","",'2.職務給賃金表'!Q7)</f>
        <v>2</v>
      </c>
      <c r="R6" s="160">
        <f>IF('2.職務給賃金表'!R7="","",'2.職務給賃金表'!R7)</f>
        <v>2</v>
      </c>
      <c r="S6" s="160">
        <f>IF('2.職務給賃金表'!S7="","",'2.職務給賃金表'!S7)</f>
        <v>2</v>
      </c>
      <c r="T6" s="162" t="str">
        <f>IF('2.職務給賃金表'!T7="","",'2.職務給賃金表'!T7)</f>
        <v/>
      </c>
      <c r="U6" s="163">
        <f>IF('2.職務給賃金表'!U7="","",'2.職務給賃金表'!U7)</f>
        <v>2</v>
      </c>
      <c r="V6" s="160">
        <f>IF('2.職務給賃金表'!V7="","",'2.職務給賃金表'!V7)</f>
        <v>2</v>
      </c>
      <c r="W6" s="160">
        <f>IF('2.職務給賃金表'!W7="","",'2.職務給賃金表'!W7)</f>
        <v>2</v>
      </c>
      <c r="X6" s="160">
        <f>IF('2.職務給賃金表'!X7="","",'2.職務給賃金表'!X7)</f>
        <v>2</v>
      </c>
      <c r="Y6" s="162" t="str">
        <f>IF('2.職務給賃金表'!Y7="","",'2.職務給賃金表'!Y7)</f>
        <v/>
      </c>
      <c r="Z6" s="163">
        <f>IF('2.職務給賃金表'!Z7="","",'2.職務給賃金表'!Z7)</f>
        <v>2</v>
      </c>
      <c r="AA6" s="160">
        <f>IF('2.職務給賃金表'!AA7="","",'2.職務給賃金表'!AA7)</f>
        <v>2</v>
      </c>
      <c r="AB6" s="160" t="str">
        <f>IF('2.職務給賃金表'!AB7="","",'2.職務給賃金表'!AB7)</f>
        <v>－</v>
      </c>
      <c r="AC6" s="160" t="str">
        <f>IF('2.職務給賃金表'!AC7="","",'2.職務給賃金表'!AC7)</f>
        <v/>
      </c>
      <c r="AD6" s="162" t="str">
        <f>IF('2.職務給賃金表'!AD7="","",'2.職務給賃金表'!AD7)</f>
        <v/>
      </c>
    </row>
    <row r="7" spans="1:30" ht="24.9" customHeight="1" x14ac:dyDescent="0.2">
      <c r="A7" s="175">
        <v>3</v>
      </c>
      <c r="B7" s="157" t="str">
        <f>IF('2.職務給賃金表'!B8="","",'2.職務給賃金表'!B8)</f>
        <v>モデル年齢</v>
      </c>
      <c r="C7" s="164">
        <f>IF('2.職務給賃金表'!C8="","",'2.職務給賃金表'!C8)</f>
        <v>18</v>
      </c>
      <c r="D7" s="165">
        <f>IF('2.職務給賃金表'!D8="","",'2.職務給賃金表'!D8)</f>
        <v>19</v>
      </c>
      <c r="E7" s="165">
        <f>IF('2.職務給賃金表'!E8="","",'2.職務給賃金表'!E8)</f>
        <v>20</v>
      </c>
      <c r="F7" s="166">
        <f>IF('2.職務給賃金表'!F8="","",'2.職務給賃金表'!F8)</f>
        <v>21</v>
      </c>
      <c r="G7" s="164">
        <f>IF('2.職務給賃金表'!G8="","",'2.職務給賃金表'!G8)</f>
        <v>22</v>
      </c>
      <c r="H7" s="165">
        <f>IF('2.職務給賃金表'!H8="","",'2.職務給賃金表'!H8)</f>
        <v>23</v>
      </c>
      <c r="I7" s="165">
        <f>IF('2.職務給賃金表'!I8="","",'2.職務給賃金表'!I8)</f>
        <v>24</v>
      </c>
      <c r="J7" s="166">
        <f>IF('2.職務給賃金表'!J8="","",'2.職務給賃金表'!J8)</f>
        <v>25</v>
      </c>
      <c r="K7" s="164">
        <f>IF('2.職務給賃金表'!K8="","",'2.職務給賃金表'!K8)</f>
        <v>26</v>
      </c>
      <c r="L7" s="165">
        <f>IF('2.職務給賃金表'!L8="","",'2.職務給賃金表'!L8)</f>
        <v>27</v>
      </c>
      <c r="M7" s="165">
        <f>IF('2.職務給賃金表'!M8="","",'2.職務給賃金表'!M8)</f>
        <v>28</v>
      </c>
      <c r="N7" s="165">
        <f>IF('2.職務給賃金表'!N8="","",'2.職務給賃金表'!N8)</f>
        <v>29</v>
      </c>
      <c r="O7" s="166" t="str">
        <f>IF('2.職務給賃金表'!O8="","",'2.職務給賃金表'!O8)</f>
        <v/>
      </c>
      <c r="P7" s="164">
        <f>IF('2.職務給賃金表'!P8="","",'2.職務給賃金表'!P8)</f>
        <v>30</v>
      </c>
      <c r="Q7" s="165">
        <f>IF('2.職務給賃金表'!Q8="","",'2.職務給賃金表'!Q8)</f>
        <v>32</v>
      </c>
      <c r="R7" s="165">
        <f>IF('2.職務給賃金表'!R8="","",'2.職務給賃金表'!R8)</f>
        <v>34</v>
      </c>
      <c r="S7" s="165">
        <f>IF('2.職務給賃金表'!S8="","",'2.職務給賃金表'!S8)</f>
        <v>36</v>
      </c>
      <c r="T7" s="166" t="str">
        <f>IF('2.職務給賃金表'!T8="","",'2.職務給賃金表'!T8)</f>
        <v/>
      </c>
      <c r="U7" s="164">
        <f>IF('2.職務給賃金表'!U8="","",'2.職務給賃金表'!U8)</f>
        <v>38</v>
      </c>
      <c r="V7" s="165">
        <f>IF('2.職務給賃金表'!V8="","",'2.職務給賃金表'!V8)</f>
        <v>40</v>
      </c>
      <c r="W7" s="165">
        <f>IF('2.職務給賃金表'!W8="","",'2.職務給賃金表'!W8)</f>
        <v>42</v>
      </c>
      <c r="X7" s="165">
        <f>IF('2.職務給賃金表'!X8="","",'2.職務給賃金表'!X8)</f>
        <v>44</v>
      </c>
      <c r="Y7" s="166" t="str">
        <f>IF('2.職務給賃金表'!Y8="","",'2.職務給賃金表'!Y8)</f>
        <v/>
      </c>
      <c r="Z7" s="164">
        <f>IF('2.職務給賃金表'!Z8="","",'2.職務給賃金表'!Z8)</f>
        <v>46</v>
      </c>
      <c r="AA7" s="165">
        <f>IF('2.職務給賃金表'!AA8="","",'2.職務給賃金表'!AA8)</f>
        <v>48</v>
      </c>
      <c r="AB7" s="165">
        <f>IF('2.職務給賃金表'!AB8="","",'2.職務給賃金表'!AB8)</f>
        <v>50</v>
      </c>
      <c r="AC7" s="165" t="str">
        <f>IF('2.職務給賃金表'!AC8="","",'2.職務給賃金表'!AC8)</f>
        <v/>
      </c>
      <c r="AD7" s="166" t="str">
        <f>IF('2.職務給賃金表'!AD8="","",'2.職務給賃金表'!AD8)</f>
        <v/>
      </c>
    </row>
    <row r="8" spans="1:30" ht="24.9" customHeight="1" x14ac:dyDescent="0.2">
      <c r="A8" s="175">
        <v>4</v>
      </c>
      <c r="B8" s="157" t="str">
        <f>IF('2.職務給賃金表'!B9="","",'2.職務給賃金表'!B9)</f>
        <v>昇格昇給額</v>
      </c>
      <c r="C8" s="167" t="str">
        <f>IF('2.職務給賃金表'!C9="","",'2.職務給賃金表'!C9)</f>
        <v/>
      </c>
      <c r="D8" s="168" t="str">
        <f>IF('2.職務給賃金表'!D9="","",'2.職務給賃金表'!D9)</f>
        <v/>
      </c>
      <c r="E8" s="168" t="str">
        <f>IF('2.職務給賃金表'!E9="","",'2.職務給賃金表'!E9)</f>
        <v/>
      </c>
      <c r="F8" s="169" t="str">
        <f>IF('2.職務給賃金表'!F9="","",'2.職務給賃金表'!F9)</f>
        <v/>
      </c>
      <c r="G8" s="167">
        <f>IF('2.職務給賃金表'!G9="","",'2.職務給賃金表'!G9)</f>
        <v>7000</v>
      </c>
      <c r="H8" s="168" t="str">
        <f>IF('2.職務給賃金表'!H9="","",'2.職務給賃金表'!H9)</f>
        <v/>
      </c>
      <c r="I8" s="168" t="str">
        <f>IF('2.職務給賃金表'!I9="","",'2.職務給賃金表'!I9)</f>
        <v/>
      </c>
      <c r="J8" s="169" t="str">
        <f>IF('2.職務給賃金表'!J9="","",'2.職務給賃金表'!J9)</f>
        <v/>
      </c>
      <c r="K8" s="167">
        <f>IF('2.職務給賃金表'!K9="","",'2.職務給賃金表'!K9)</f>
        <v>7000</v>
      </c>
      <c r="L8" s="168" t="str">
        <f>IF('2.職務給賃金表'!L9="","",'2.職務給賃金表'!L9)</f>
        <v/>
      </c>
      <c r="M8" s="168" t="str">
        <f>IF('2.職務給賃金表'!M9="","",'2.職務給賃金表'!M9)</f>
        <v/>
      </c>
      <c r="N8" s="168" t="str">
        <f>IF('2.職務給賃金表'!N9="","",'2.職務給賃金表'!N9)</f>
        <v/>
      </c>
      <c r="O8" s="169" t="str">
        <f>IF('2.職務給賃金表'!O9="","",'2.職務給賃金表'!O9)</f>
        <v/>
      </c>
      <c r="P8" s="167">
        <f>IF('2.職務給賃金表'!P9="","",'2.職務給賃金表'!P9)</f>
        <v>7000</v>
      </c>
      <c r="Q8" s="168" t="str">
        <f>IF('2.職務給賃金表'!Q9="","",'2.職務給賃金表'!Q9)</f>
        <v/>
      </c>
      <c r="R8" s="168" t="str">
        <f>IF('2.職務給賃金表'!R9="","",'2.職務給賃金表'!R9)</f>
        <v/>
      </c>
      <c r="S8" s="168" t="str">
        <f>IF('2.職務給賃金表'!S9="","",'2.職務給賃金表'!S9)</f>
        <v/>
      </c>
      <c r="T8" s="169" t="str">
        <f>IF('2.職務給賃金表'!T9="","",'2.職務給賃金表'!T9)</f>
        <v/>
      </c>
      <c r="U8" s="167">
        <f>IF('2.職務給賃金表'!U9="","",'2.職務給賃金表'!U9)</f>
        <v>22000</v>
      </c>
      <c r="V8" s="168" t="str">
        <f>IF('2.職務給賃金表'!V9="","",'2.職務給賃金表'!V9)</f>
        <v/>
      </c>
      <c r="W8" s="168" t="str">
        <f>IF('2.職務給賃金表'!W9="","",'2.職務給賃金表'!W9)</f>
        <v/>
      </c>
      <c r="X8" s="168" t="str">
        <f>IF('2.職務給賃金表'!X9="","",'2.職務給賃金表'!X9)</f>
        <v/>
      </c>
      <c r="Y8" s="169" t="str">
        <f>IF('2.職務給賃金表'!Y9="","",'2.職務給賃金表'!Y9)</f>
        <v/>
      </c>
      <c r="Z8" s="167">
        <f>IF('2.職務給賃金表'!Z9="","",'2.職務給賃金表'!Z9)</f>
        <v>28000</v>
      </c>
      <c r="AA8" s="168" t="str">
        <f>IF('2.職務給賃金表'!AA9="","",'2.職務給賃金表'!AA9)</f>
        <v/>
      </c>
      <c r="AB8" s="168" t="str">
        <f>IF('2.職務給賃金表'!AB9="","",'2.職務給賃金表'!AB9)</f>
        <v/>
      </c>
      <c r="AC8" s="168" t="str">
        <f>IF('2.職務給賃金表'!AC9="","",'2.職務給賃金表'!AC9)</f>
        <v/>
      </c>
      <c r="AD8" s="169" t="str">
        <f>IF('2.職務給賃金表'!AD9="","",'2.職務給賃金表'!AD9)</f>
        <v/>
      </c>
    </row>
    <row r="9" spans="1:30" ht="24.9" customHeight="1" x14ac:dyDescent="0.2">
      <c r="A9" s="175">
        <v>5</v>
      </c>
      <c r="B9" s="157" t="str">
        <f>IF('2.職務給賃金表'!B10="","",'2.職務給賃金表'!B10)</f>
        <v>昇級昇給額</v>
      </c>
      <c r="C9" s="167" t="str">
        <f>IF('2.職務給賃金表'!C10="","",'2.職務給賃金表'!C10)</f>
        <v/>
      </c>
      <c r="D9" s="168">
        <f>IF('2.職務給賃金表'!D10="","",'2.職務給賃金表'!D10)</f>
        <v>4600</v>
      </c>
      <c r="E9" s="168">
        <f>IF('2.職務給賃金表'!E10="","",'2.職務給賃金表'!E10)</f>
        <v>4600</v>
      </c>
      <c r="F9" s="169">
        <f>IF('2.職務給賃金表'!F10="","",'2.職務給賃金表'!F10)</f>
        <v>4600</v>
      </c>
      <c r="G9" s="167" t="str">
        <f>IF('2.職務給賃金表'!G10="","",'2.職務給賃金表'!G10)</f>
        <v/>
      </c>
      <c r="H9" s="168">
        <f>IF('2.職務給賃金表'!H10="","",'2.職務給賃金表'!H10)</f>
        <v>3500</v>
      </c>
      <c r="I9" s="168">
        <f>IF('2.職務給賃金表'!I10="","",'2.職務給賃金表'!I10)</f>
        <v>3500</v>
      </c>
      <c r="J9" s="169">
        <f>IF('2.職務給賃金表'!J10="","",'2.職務給賃金表'!J10)</f>
        <v>3500</v>
      </c>
      <c r="K9" s="167" t="str">
        <f>IF('2.職務給賃金表'!K10="","",'2.職務給賃金表'!K10)</f>
        <v/>
      </c>
      <c r="L9" s="168">
        <f>IF('2.職務給賃金表'!L10="","",'2.職務給賃金表'!L10)</f>
        <v>3600</v>
      </c>
      <c r="M9" s="168">
        <f>IF('2.職務給賃金表'!M10="","",'2.職務給賃金表'!M10)</f>
        <v>3600</v>
      </c>
      <c r="N9" s="168">
        <f>IF('2.職務給賃金表'!N10="","",'2.職務給賃金表'!N10)</f>
        <v>3600</v>
      </c>
      <c r="O9" s="169" t="str">
        <f>IF('2.職務給賃金表'!O10="","",'2.職務給賃金表'!O10)</f>
        <v/>
      </c>
      <c r="P9" s="167" t="str">
        <f>IF('2.職務給賃金表'!P10="","",'2.職務給賃金表'!P10)</f>
        <v/>
      </c>
      <c r="Q9" s="168">
        <f>IF('2.職務給賃金表'!Q10="","",'2.職務給賃金表'!Q10)</f>
        <v>4800</v>
      </c>
      <c r="R9" s="168">
        <f>IF('2.職務給賃金表'!R10="","",'2.職務給賃金表'!R10)</f>
        <v>4800</v>
      </c>
      <c r="S9" s="168">
        <f>IF('2.職務給賃金表'!S10="","",'2.職務給賃金表'!S10)</f>
        <v>4800</v>
      </c>
      <c r="T9" s="169" t="str">
        <f>IF('2.職務給賃金表'!T10="","",'2.職務給賃金表'!T10)</f>
        <v/>
      </c>
      <c r="U9" s="167" t="str">
        <f>IF('2.職務給賃金表'!U10="","",'2.職務給賃金表'!U10)</f>
        <v/>
      </c>
      <c r="V9" s="168">
        <f>IF('2.職務給賃金表'!V10="","",'2.職務給賃金表'!V10)</f>
        <v>5500</v>
      </c>
      <c r="W9" s="168">
        <f>IF('2.職務給賃金表'!W10="","",'2.職務給賃金表'!W10)</f>
        <v>4800</v>
      </c>
      <c r="X9" s="168">
        <f>IF('2.職務給賃金表'!X10="","",'2.職務給賃金表'!X10)</f>
        <v>4800</v>
      </c>
      <c r="Y9" s="169" t="str">
        <f>IF('2.職務給賃金表'!Y10="","",'2.職務給賃金表'!Y10)</f>
        <v/>
      </c>
      <c r="Z9" s="167" t="str">
        <f>IF('2.職務給賃金表'!Z10="","",'2.職務給賃金表'!Z10)</f>
        <v/>
      </c>
      <c r="AA9" s="168">
        <f>IF('2.職務給賃金表'!AA10="","",'2.職務給賃金表'!AA10)</f>
        <v>5800</v>
      </c>
      <c r="AB9" s="168">
        <f>IF('2.職務給賃金表'!AB10="","",'2.職務給賃金表'!AB10)</f>
        <v>5800</v>
      </c>
      <c r="AC9" s="168" t="str">
        <f>IF('2.職務給賃金表'!AC10="","",'2.職務給賃金表'!AC10)</f>
        <v/>
      </c>
      <c r="AD9" s="169" t="str">
        <f>IF('2.職務給賃金表'!AD10="","",'2.職務給賃金表'!AD10)</f>
        <v/>
      </c>
    </row>
    <row r="10" spans="1:30" ht="24.9" customHeight="1" x14ac:dyDescent="0.2">
      <c r="A10" s="175">
        <v>6</v>
      </c>
      <c r="B10" s="157" t="str">
        <f>IF('2.職務給賃金表'!B11="","",'2.職務給賃金表'!B11)</f>
        <v>初号金額</v>
      </c>
      <c r="C10" s="167">
        <f>IF('2.職務給賃金表'!C11="","",'2.職務給賃金表'!C11)</f>
        <v>188400</v>
      </c>
      <c r="D10" s="168">
        <f>IF('2.職務給賃金表'!D11="","",'2.職務給賃金表'!D11)</f>
        <v>199300</v>
      </c>
      <c r="E10" s="168">
        <f>IF('2.職務給賃金表'!E11="","",'2.職務給賃金表'!E11)</f>
        <v>210200</v>
      </c>
      <c r="F10" s="169">
        <f>IF('2.職務給賃金表'!F11="","",'2.職務給賃金表'!F11)</f>
        <v>221100</v>
      </c>
      <c r="G10" s="167">
        <f>IF('2.職務給賃金表'!G11="","",'2.職務給賃金表'!G11)</f>
        <v>234100</v>
      </c>
      <c r="H10" s="168">
        <f>IF('2.職務給賃金表'!H11="","",'2.職務給賃金表'!H11)</f>
        <v>242000</v>
      </c>
      <c r="I10" s="168">
        <f>IF('2.職務給賃金表'!I11="","",'2.職務給賃金表'!I11)</f>
        <v>249900</v>
      </c>
      <c r="J10" s="169">
        <f>IF('2.職務給賃金表'!J11="","",'2.職務給賃金表'!J11)</f>
        <v>257800</v>
      </c>
      <c r="K10" s="167">
        <f>IF('2.職務給賃金表'!K11="","",'2.職務給賃金表'!K11)</f>
        <v>269000</v>
      </c>
      <c r="L10" s="168">
        <f>IF('2.職務給賃金表'!L11="","",'2.職務給賃金表'!L11)</f>
        <v>277100</v>
      </c>
      <c r="M10" s="168">
        <f>IF('2.職務給賃金表'!M11="","",'2.職務給賃金表'!M11)</f>
        <v>285200</v>
      </c>
      <c r="N10" s="168">
        <f>IF('2.職務給賃金表'!N11="","",'2.職務給賃金表'!N11)</f>
        <v>293300</v>
      </c>
      <c r="O10" s="169" t="str">
        <f>IF('2.職務給賃金表'!O11="","",'2.職務給賃金表'!O11)</f>
        <v/>
      </c>
      <c r="P10" s="167">
        <f>IF('2.職務給賃金表'!P11="","",'2.職務給賃金表'!P11)</f>
        <v>305000</v>
      </c>
      <c r="Q10" s="168">
        <f>IF('2.職務給賃金表'!Q11="","",'2.職務給賃金表'!Q11)</f>
        <v>321200</v>
      </c>
      <c r="R10" s="168">
        <f>IF('2.職務給賃金表'!R11="","",'2.職務給賃金表'!R11)</f>
        <v>337400</v>
      </c>
      <c r="S10" s="168">
        <f>IF('2.職務給賃金表'!S11="","",'2.職務給賃金表'!S11)</f>
        <v>353600</v>
      </c>
      <c r="T10" s="169" t="str">
        <f>IF('2.職務給賃金表'!T11="","",'2.職務給賃金表'!T11)</f>
        <v/>
      </c>
      <c r="U10" s="167">
        <f>IF('2.職務給賃金表'!U11="","",'2.職務給賃金表'!U11)</f>
        <v>407000</v>
      </c>
      <c r="V10" s="168">
        <f>IF('2.職務給賃金表'!V11="","",'2.職務給賃金表'!V11)</f>
        <v>424100</v>
      </c>
      <c r="W10" s="168">
        <f>IF('2.職務給賃金表'!W11="","",'2.職務給賃金表'!W11)</f>
        <v>440500</v>
      </c>
      <c r="X10" s="168">
        <f>IF('2.職務給賃金表'!X11="","",'2.職務給賃金表'!X11)</f>
        <v>456900</v>
      </c>
      <c r="Y10" s="169" t="str">
        <f>IF('2.職務給賃金表'!Y11="","",'2.職務給賃金表'!Y11)</f>
        <v/>
      </c>
      <c r="Z10" s="167">
        <f>IF('2.職務給賃金表'!Z11="","",'2.職務給賃金表'!Z11)</f>
        <v>520000</v>
      </c>
      <c r="AA10" s="168">
        <f>IF('2.職務給賃金表'!AA11="","",'2.職務給賃金表'!AA11)</f>
        <v>538000</v>
      </c>
      <c r="AB10" s="168">
        <f>IF('2.職務給賃金表'!AB11="","",'2.職務給賃金表'!AB11)</f>
        <v>556000</v>
      </c>
      <c r="AC10" s="168" t="str">
        <f>IF('2.職務給賃金表'!AC11="","",'2.職務給賃金表'!AC11)</f>
        <v/>
      </c>
      <c r="AD10" s="169" t="str">
        <f>IF('2.職務給賃金表'!AD11="","",'2.職務給賃金表'!AD11)</f>
        <v/>
      </c>
    </row>
    <row r="11" spans="1:30" ht="24.9" customHeight="1" x14ac:dyDescent="0.2">
      <c r="A11" s="175">
        <v>7</v>
      </c>
      <c r="B11" s="157" t="str">
        <f>IF('2.職務給賃金表'!B12="","",'2.職務給賃金表'!B12)</f>
        <v>習熟昇給額</v>
      </c>
      <c r="C11" s="167">
        <f>IF('2.職務給賃金表'!C12="","",'2.職務給賃金表'!C12)</f>
        <v>6300</v>
      </c>
      <c r="D11" s="168">
        <f>IF('2.職務給賃金表'!D12="","",'2.職務給賃金表'!D12)</f>
        <v>6300</v>
      </c>
      <c r="E11" s="168">
        <f>IF('2.職務給賃金表'!E12="","",'2.職務給賃金表'!E12)</f>
        <v>6300</v>
      </c>
      <c r="F11" s="169">
        <f>IF('2.職務給賃金表'!F12="","",'2.職務給賃金表'!F12)</f>
        <v>6300</v>
      </c>
      <c r="G11" s="167">
        <f>IF('2.職務給賃金表'!G12="","",'2.職務給賃金表'!G12)</f>
        <v>4400</v>
      </c>
      <c r="H11" s="168">
        <f>IF('2.職務給賃金表'!H12="","",'2.職務給賃金表'!H12)</f>
        <v>4400</v>
      </c>
      <c r="I11" s="168">
        <f>IF('2.職務給賃金表'!I12="","",'2.職務給賃金表'!I12)</f>
        <v>4400</v>
      </c>
      <c r="J11" s="169">
        <f>IF('2.職務給賃金表'!J12="","",'2.職務給賃金表'!J12)</f>
        <v>4400</v>
      </c>
      <c r="K11" s="167">
        <f>IF('2.職務給賃金表'!K12="","",'2.職務給賃金表'!K12)</f>
        <v>4500</v>
      </c>
      <c r="L11" s="168">
        <f>IF('2.職務給賃金表'!L12="","",'2.職務給賃金表'!L12)</f>
        <v>4500</v>
      </c>
      <c r="M11" s="168">
        <f>IF('2.職務給賃金表'!M12="","",'2.職務給賃金表'!M12)</f>
        <v>4500</v>
      </c>
      <c r="N11" s="168">
        <f>IF('2.職務給賃金表'!N12="","",'2.職務給賃金表'!N12)</f>
        <v>4500</v>
      </c>
      <c r="O11" s="169" t="str">
        <f>IF('2.職務給賃金表'!O12="","",'2.職務給賃金表'!O12)</f>
        <v/>
      </c>
      <c r="P11" s="167">
        <f>IF('2.職務給賃金表'!P12="","",'2.職務給賃金表'!P12)</f>
        <v>5700</v>
      </c>
      <c r="Q11" s="168">
        <f>IF('2.職務給賃金表'!Q12="","",'2.職務給賃金表'!Q12)</f>
        <v>5700</v>
      </c>
      <c r="R11" s="168">
        <f>IF('2.職務給賃金表'!R12="","",'2.職務給賃金表'!R12)</f>
        <v>5700</v>
      </c>
      <c r="S11" s="168">
        <f>IF('2.職務給賃金表'!S12="","",'2.職務給賃金表'!S12)</f>
        <v>5700</v>
      </c>
      <c r="T11" s="169" t="str">
        <f>IF('2.職務給賃金表'!T12="","",'2.職務給賃金表'!T12)</f>
        <v/>
      </c>
      <c r="U11" s="167">
        <f>IF('2.職務給賃金表'!U12="","",'2.職務給賃金表'!U12)</f>
        <v>5800</v>
      </c>
      <c r="V11" s="168">
        <f>IF('2.職務給賃金表'!V12="","",'2.職務給賃金表'!V12)</f>
        <v>5800</v>
      </c>
      <c r="W11" s="168">
        <f>IF('2.職務給賃金表'!W12="","",'2.職務給賃金表'!W12)</f>
        <v>5800</v>
      </c>
      <c r="X11" s="168">
        <f>IF('2.職務給賃金表'!X12="","",'2.職務給賃金表'!X12)</f>
        <v>5800</v>
      </c>
      <c r="Y11" s="169" t="str">
        <f>IF('2.職務給賃金表'!Y12="","",'2.職務給賃金表'!Y12)</f>
        <v/>
      </c>
      <c r="Z11" s="167">
        <f>IF('2.職務給賃金表'!Z12="","",'2.職務給賃金表'!Z12)</f>
        <v>6100</v>
      </c>
      <c r="AA11" s="168">
        <f>IF('2.職務給賃金表'!AA12="","",'2.職務給賃金表'!AA12)</f>
        <v>6100</v>
      </c>
      <c r="AB11" s="168">
        <f>IF('2.職務給賃金表'!AB12="","",'2.職務給賃金表'!AB12)</f>
        <v>6100</v>
      </c>
      <c r="AC11" s="168" t="str">
        <f>IF('2.職務給賃金表'!AC12="","",'2.職務給賃金表'!AC12)</f>
        <v/>
      </c>
      <c r="AD11" s="169" t="str">
        <f>IF('2.職務給賃金表'!AD12="","",'2.職務給賃金表'!AD12)</f>
        <v/>
      </c>
    </row>
    <row r="12" spans="1:30" ht="24.9" customHeight="1" x14ac:dyDescent="0.2">
      <c r="A12" s="175">
        <v>8</v>
      </c>
      <c r="B12" s="157" t="str">
        <f>IF('2.職務給賃金表'!B13="","",'2.職務給賃金表'!B13)</f>
        <v>上限年数</v>
      </c>
      <c r="C12" s="133">
        <f>IF('2.職務給賃金表'!C13="","",'2.職務給賃金表'!C13)</f>
        <v>15</v>
      </c>
      <c r="D12" s="134">
        <f>IF('2.職務給賃金表'!D13="","",'2.職務給賃金表'!D13)</f>
        <v>15</v>
      </c>
      <c r="E12" s="134">
        <f>IF('2.職務給賃金表'!E13="","",'2.職務給賃金表'!E13)</f>
        <v>15</v>
      </c>
      <c r="F12" s="135">
        <f>IF('2.職務給賃金表'!F13="","",'2.職務給賃金表'!F13)</f>
        <v>15</v>
      </c>
      <c r="G12" s="133">
        <f>IF('2.職務給賃金表'!G13="","",'2.職務給賃金表'!G13)</f>
        <v>20</v>
      </c>
      <c r="H12" s="134">
        <f>IF('2.職務給賃金表'!H13="","",'2.職務給賃金表'!H13)</f>
        <v>20</v>
      </c>
      <c r="I12" s="134">
        <f>IF('2.職務給賃金表'!I13="","",'2.職務給賃金表'!I13)</f>
        <v>20</v>
      </c>
      <c r="J12" s="135">
        <f>IF('2.職務給賃金表'!J13="","",'2.職務給賃金表'!J13)</f>
        <v>20</v>
      </c>
      <c r="K12" s="133">
        <f>IF('2.職務給賃金表'!K13="","",'2.職務給賃金表'!K13)</f>
        <v>20</v>
      </c>
      <c r="L12" s="134">
        <f>IF('2.職務給賃金表'!L13="","",'2.職務給賃金表'!L13)</f>
        <v>20</v>
      </c>
      <c r="M12" s="134">
        <f>IF('2.職務給賃金表'!M13="","",'2.職務給賃金表'!M13)</f>
        <v>20</v>
      </c>
      <c r="N12" s="134">
        <f>IF('2.職務給賃金表'!N13="","",'2.職務給賃金表'!N13)</f>
        <v>20</v>
      </c>
      <c r="O12" s="135" t="str">
        <f>IF('2.職務給賃金表'!O13="","",'2.職務給賃金表'!O13)</f>
        <v/>
      </c>
      <c r="P12" s="133">
        <f>IF('2.職務給賃金表'!P13="","",'2.職務給賃金表'!P13)</f>
        <v>20</v>
      </c>
      <c r="Q12" s="134">
        <f>IF('2.職務給賃金表'!Q13="","",'2.職務給賃金表'!Q13)</f>
        <v>20</v>
      </c>
      <c r="R12" s="134">
        <f>IF('2.職務給賃金表'!R13="","",'2.職務給賃金表'!R13)</f>
        <v>20</v>
      </c>
      <c r="S12" s="134">
        <f>IF('2.職務給賃金表'!S13="","",'2.職務給賃金表'!S13)</f>
        <v>20</v>
      </c>
      <c r="T12" s="135" t="str">
        <f>IF('2.職務給賃金表'!T13="","",'2.職務給賃金表'!T13)</f>
        <v/>
      </c>
      <c r="U12" s="133">
        <f>IF('2.職務給賃金表'!U13="","",'2.職務給賃金表'!U13)</f>
        <v>15</v>
      </c>
      <c r="V12" s="134">
        <f>IF('2.職務給賃金表'!V13="","",'2.職務給賃金表'!V13)</f>
        <v>15</v>
      </c>
      <c r="W12" s="134">
        <f>IF('2.職務給賃金表'!W13="","",'2.職務給賃金表'!W13)</f>
        <v>15</v>
      </c>
      <c r="X12" s="134">
        <f>IF('2.職務給賃金表'!X13="","",'2.職務給賃金表'!X13)</f>
        <v>15</v>
      </c>
      <c r="Y12" s="135" t="str">
        <f>IF('2.職務給賃金表'!Y13="","",'2.職務給賃金表'!Y13)</f>
        <v/>
      </c>
      <c r="Z12" s="133">
        <f>IF('2.職務給賃金表'!Z13="","",'2.職務給賃金表'!Z13)</f>
        <v>15</v>
      </c>
      <c r="AA12" s="134">
        <f>IF('2.職務給賃金表'!AA13="","",'2.職務給賃金表'!AA13)</f>
        <v>15</v>
      </c>
      <c r="AB12" s="134">
        <f>IF('2.職務給賃金表'!AB13="","",'2.職務給賃金表'!AB13)</f>
        <v>15</v>
      </c>
      <c r="AC12" s="134" t="str">
        <f>IF('2.職務給賃金表'!AC13="","",'2.職務給賃金表'!AC13)</f>
        <v/>
      </c>
      <c r="AD12" s="135" t="str">
        <f>IF('2.職務給賃金表'!AD13="","",'2.職務給賃金表'!AD13)</f>
        <v/>
      </c>
    </row>
    <row r="13" spans="1:30" ht="24.9" customHeight="1" x14ac:dyDescent="0.2">
      <c r="A13" s="175">
        <v>9</v>
      </c>
      <c r="B13" s="157" t="str">
        <f>IF('2.職務給賃金表'!B14="","",'2.職務給賃金表'!B14)</f>
        <v>張り出し
習熟昇給額</v>
      </c>
      <c r="C13" s="167">
        <f>IF('2.職務給賃金表'!C14="","",'2.職務給賃金表'!C14)</f>
        <v>3150</v>
      </c>
      <c r="D13" s="168">
        <f>IF('2.職務給賃金表'!D14="","",'2.職務給賃金表'!D14)</f>
        <v>3150</v>
      </c>
      <c r="E13" s="168">
        <f>IF('2.職務給賃金表'!E14="","",'2.職務給賃金表'!E14)</f>
        <v>3150</v>
      </c>
      <c r="F13" s="169">
        <f>IF('2.職務給賃金表'!F14="","",'2.職務給賃金表'!F14)</f>
        <v>3150</v>
      </c>
      <c r="G13" s="167">
        <f>IF('2.職務給賃金表'!G14="","",'2.職務給賃金表'!G14)</f>
        <v>2200</v>
      </c>
      <c r="H13" s="168">
        <f>IF('2.職務給賃金表'!H14="","",'2.職務給賃金表'!H14)</f>
        <v>2200</v>
      </c>
      <c r="I13" s="168">
        <f>IF('2.職務給賃金表'!I14="","",'2.職務給賃金表'!I14)</f>
        <v>2200</v>
      </c>
      <c r="J13" s="169">
        <f>IF('2.職務給賃金表'!J14="","",'2.職務給賃金表'!J14)</f>
        <v>2200</v>
      </c>
      <c r="K13" s="167">
        <f>IF('2.職務給賃金表'!K14="","",'2.職務給賃金表'!K14)</f>
        <v>2250</v>
      </c>
      <c r="L13" s="168">
        <f>IF('2.職務給賃金表'!L14="","",'2.職務給賃金表'!L14)</f>
        <v>2250</v>
      </c>
      <c r="M13" s="168">
        <f>IF('2.職務給賃金表'!M14="","",'2.職務給賃金表'!M14)</f>
        <v>2250</v>
      </c>
      <c r="N13" s="168">
        <f>IF('2.職務給賃金表'!N14="","",'2.職務給賃金表'!N14)</f>
        <v>2250</v>
      </c>
      <c r="O13" s="169" t="str">
        <f>IF('2.職務給賃金表'!O14="","",'2.職務給賃金表'!O14)</f>
        <v/>
      </c>
      <c r="P13" s="167">
        <f>IF('2.職務給賃金表'!P14="","",'2.職務給賃金表'!P14)</f>
        <v>2850</v>
      </c>
      <c r="Q13" s="168">
        <f>IF('2.職務給賃金表'!Q14="","",'2.職務給賃金表'!Q14)</f>
        <v>2850</v>
      </c>
      <c r="R13" s="168">
        <f>IF('2.職務給賃金表'!R14="","",'2.職務給賃金表'!R14)</f>
        <v>2850</v>
      </c>
      <c r="S13" s="168">
        <f>IF('2.職務給賃金表'!S14="","",'2.職務給賃金表'!S14)</f>
        <v>2850</v>
      </c>
      <c r="T13" s="169" t="str">
        <f>IF('2.職務給賃金表'!T14="","",'2.職務給賃金表'!T14)</f>
        <v/>
      </c>
      <c r="U13" s="167">
        <f>IF('2.職務給賃金表'!U14="","",'2.職務給賃金表'!U14)</f>
        <v>2900</v>
      </c>
      <c r="V13" s="168">
        <f>IF('2.職務給賃金表'!V14="","",'2.職務給賃金表'!V14)</f>
        <v>2900</v>
      </c>
      <c r="W13" s="168">
        <f>IF('2.職務給賃金表'!W14="","",'2.職務給賃金表'!W14)</f>
        <v>2900</v>
      </c>
      <c r="X13" s="168">
        <f>IF('2.職務給賃金表'!X14="","",'2.職務給賃金表'!X14)</f>
        <v>2900</v>
      </c>
      <c r="Y13" s="169" t="str">
        <f>IF('2.職務給賃金表'!Y14="","",'2.職務給賃金表'!Y14)</f>
        <v/>
      </c>
      <c r="Z13" s="167">
        <f>IF('2.職務給賃金表'!Z14="","",'2.職務給賃金表'!Z14)</f>
        <v>3050</v>
      </c>
      <c r="AA13" s="168">
        <f>IF('2.職務給賃金表'!AA14="","",'2.職務給賃金表'!AA14)</f>
        <v>3050</v>
      </c>
      <c r="AB13" s="168">
        <f>IF('2.職務給賃金表'!AB14="","",'2.職務給賃金表'!AB14)</f>
        <v>3050</v>
      </c>
      <c r="AC13" s="168" t="str">
        <f>IF('2.職務給賃金表'!AC14="","",'2.職務給賃金表'!AC14)</f>
        <v/>
      </c>
      <c r="AD13" s="169" t="str">
        <f>IF('2.職務給賃金表'!AD14="","",'2.職務給賃金表'!AD14)</f>
        <v/>
      </c>
    </row>
    <row r="14" spans="1:30" ht="24.9" customHeight="1" thickBot="1" x14ac:dyDescent="0.25">
      <c r="A14" s="175">
        <v>10</v>
      </c>
      <c r="B14" s="158" t="str">
        <f>IF('2.職務給賃金表'!B15="","",'2.職務給賃金表'!B15)</f>
        <v>張り出し年数</v>
      </c>
      <c r="C14" s="170">
        <f>IF('2.職務給賃金表'!C15="","",'2.職務給賃金表'!C15)</f>
        <v>12</v>
      </c>
      <c r="D14" s="171">
        <f>IF('2.職務給賃金表'!D15="","",'2.職務給賃金表'!D15)</f>
        <v>11</v>
      </c>
      <c r="E14" s="171">
        <f>IF('2.職務給賃金表'!E15="","",'2.職務給賃金表'!E15)</f>
        <v>10</v>
      </c>
      <c r="F14" s="172">
        <f>IF('2.職務給賃金表'!F15="","",'2.職務給賃金表'!F15)</f>
        <v>9</v>
      </c>
      <c r="G14" s="170">
        <f>IF('2.職務給賃金表'!G15="","",'2.職務給賃金表'!G15)</f>
        <v>8</v>
      </c>
      <c r="H14" s="171">
        <f>IF('2.職務給賃金表'!H15="","",'2.職務給賃金表'!H15)</f>
        <v>7</v>
      </c>
      <c r="I14" s="171">
        <f>IF('2.職務給賃金表'!I15="","",'2.職務給賃金表'!I15)</f>
        <v>6</v>
      </c>
      <c r="J14" s="172">
        <f>IF('2.職務給賃金表'!J15="","",'2.職務給賃金表'!J15)</f>
        <v>5</v>
      </c>
      <c r="K14" s="170">
        <f>IF('2.職務給賃金表'!K15="","",'2.職務給賃金表'!K15)</f>
        <v>9</v>
      </c>
      <c r="L14" s="171">
        <f>IF('2.職務給賃金表'!L15="","",'2.職務給賃金表'!L15)</f>
        <v>8</v>
      </c>
      <c r="M14" s="171">
        <f>IF('2.職務給賃金表'!M15="","",'2.職務給賃金表'!M15)</f>
        <v>7</v>
      </c>
      <c r="N14" s="171">
        <f>IF('2.職務給賃金表'!N15="","",'2.職務給賃金表'!N15)</f>
        <v>6</v>
      </c>
      <c r="O14" s="172" t="str">
        <f>IF('2.職務給賃金表'!O15="","",'2.職務給賃金表'!O15)</f>
        <v/>
      </c>
      <c r="P14" s="170">
        <f>IF('2.職務給賃金表'!P15="","",'2.職務給賃金表'!P15)</f>
        <v>5</v>
      </c>
      <c r="Q14" s="171">
        <f>IF('2.職務給賃金表'!Q15="","",'2.職務給賃金表'!Q15)</f>
        <v>3</v>
      </c>
      <c r="R14" s="171">
        <f>IF('2.職務給賃金表'!R15="","",'2.職務給賃金表'!R15)</f>
        <v>1</v>
      </c>
      <c r="S14" s="171">
        <f>IF('2.職務給賃金表'!S15="","",'2.職務給賃金表'!S15)</f>
        <v>0</v>
      </c>
      <c r="T14" s="172" t="str">
        <f>IF('2.職務給賃金表'!T15="","",'2.職務給賃金表'!T15)</f>
        <v/>
      </c>
      <c r="U14" s="170">
        <f>IF('2.職務給賃金表'!U15="","",'2.職務給賃金表'!U15)</f>
        <v>2</v>
      </c>
      <c r="V14" s="171">
        <f>IF('2.職務給賃金表'!V15="","",'2.職務給賃金表'!V15)</f>
        <v>0</v>
      </c>
      <c r="W14" s="171">
        <f>IF('2.職務給賃金表'!W15="","",'2.職務給賃金表'!W15)</f>
        <v>0</v>
      </c>
      <c r="X14" s="171">
        <f>IF('2.職務給賃金表'!X15="","",'2.職務給賃金表'!X15)</f>
        <v>0</v>
      </c>
      <c r="Y14" s="172" t="str">
        <f>IF('2.職務給賃金表'!Y15="","",'2.職務給賃金表'!Y15)</f>
        <v/>
      </c>
      <c r="Z14" s="170">
        <f>IF('2.職務給賃金表'!Z15="","",'2.職務給賃金表'!Z15)</f>
        <v>0</v>
      </c>
      <c r="AA14" s="171">
        <f>IF('2.職務給賃金表'!AA15="","",'2.職務給賃金表'!AA15)</f>
        <v>0</v>
      </c>
      <c r="AB14" s="171">
        <f>IF('2.職務給賃金表'!AB15="","",'2.職務給賃金表'!AB15)</f>
        <v>0</v>
      </c>
      <c r="AC14" s="171" t="str">
        <f>IF('2.職務給賃金表'!AC15="","",'2.職務給賃金表'!AC15)</f>
        <v/>
      </c>
      <c r="AD14" s="172" t="str">
        <f>IF('2.職務給賃金表'!AD15="","",'2.職務給賃金表'!AD15)</f>
        <v/>
      </c>
    </row>
    <row r="17" spans="1:30" ht="17.25" customHeight="1" x14ac:dyDescent="0.2">
      <c r="B17" s="399" t="s">
        <v>248</v>
      </c>
    </row>
    <row r="18" spans="1:30" ht="20.100000000000001" customHeight="1" x14ac:dyDescent="0.2">
      <c r="A18" s="175">
        <v>1</v>
      </c>
      <c r="B18" s="165" t="s">
        <v>243</v>
      </c>
      <c r="C18" s="134" t="s">
        <v>75</v>
      </c>
      <c r="D18" s="134" t="s">
        <v>76</v>
      </c>
      <c r="E18" s="134" t="s">
        <v>77</v>
      </c>
      <c r="F18" s="134" t="s">
        <v>101</v>
      </c>
      <c r="G18" s="134" t="s">
        <v>102</v>
      </c>
      <c r="H18" s="134" t="s">
        <v>103</v>
      </c>
      <c r="I18" s="134" t="s">
        <v>104</v>
      </c>
      <c r="J18" s="134" t="s">
        <v>105</v>
      </c>
      <c r="K18" s="134" t="s">
        <v>78</v>
      </c>
      <c r="L18" s="134" t="s">
        <v>79</v>
      </c>
      <c r="M18" s="134" t="s">
        <v>80</v>
      </c>
      <c r="N18" s="134" t="s">
        <v>106</v>
      </c>
      <c r="O18" s="134" t="s">
        <v>72</v>
      </c>
      <c r="P18" s="134" t="s">
        <v>81</v>
      </c>
      <c r="Q18" s="134" t="s">
        <v>82</v>
      </c>
      <c r="R18" s="134" t="s">
        <v>107</v>
      </c>
      <c r="S18" s="134" t="s">
        <v>72</v>
      </c>
      <c r="T18" s="134" t="s">
        <v>72</v>
      </c>
      <c r="U18" s="134" t="s">
        <v>83</v>
      </c>
      <c r="V18" s="134" t="s">
        <v>84</v>
      </c>
      <c r="W18" s="134" t="s">
        <v>108</v>
      </c>
      <c r="X18" s="134" t="s">
        <v>109</v>
      </c>
      <c r="Y18" s="134" t="s">
        <v>72</v>
      </c>
      <c r="Z18" s="134" t="s">
        <v>85</v>
      </c>
      <c r="AA18" s="134" t="s">
        <v>86</v>
      </c>
      <c r="AB18" s="134" t="s">
        <v>110</v>
      </c>
      <c r="AC18" s="134" t="s">
        <v>72</v>
      </c>
      <c r="AD18" s="134" t="s">
        <v>72</v>
      </c>
    </row>
    <row r="19" spans="1:30" ht="24.9" customHeight="1" x14ac:dyDescent="0.2">
      <c r="A19" s="175">
        <v>2</v>
      </c>
      <c r="B19" s="165" t="s">
        <v>244</v>
      </c>
      <c r="C19" s="168">
        <f>IF(C$8="",0,C$8)</f>
        <v>0</v>
      </c>
      <c r="D19" s="168">
        <f t="shared" ref="D19:AD19" si="0">IF(D$8="",0,D$8)</f>
        <v>0</v>
      </c>
      <c r="E19" s="168">
        <f t="shared" si="0"/>
        <v>0</v>
      </c>
      <c r="F19" s="168">
        <f t="shared" si="0"/>
        <v>0</v>
      </c>
      <c r="G19" s="168">
        <f t="shared" si="0"/>
        <v>7000</v>
      </c>
      <c r="H19" s="168">
        <f t="shared" si="0"/>
        <v>0</v>
      </c>
      <c r="I19" s="168">
        <f t="shared" si="0"/>
        <v>0</v>
      </c>
      <c r="J19" s="168">
        <f t="shared" si="0"/>
        <v>0</v>
      </c>
      <c r="K19" s="168">
        <f t="shared" si="0"/>
        <v>7000</v>
      </c>
      <c r="L19" s="168">
        <f t="shared" si="0"/>
        <v>0</v>
      </c>
      <c r="M19" s="168">
        <f t="shared" si="0"/>
        <v>0</v>
      </c>
      <c r="N19" s="168">
        <f t="shared" si="0"/>
        <v>0</v>
      </c>
      <c r="O19" s="168">
        <f t="shared" si="0"/>
        <v>0</v>
      </c>
      <c r="P19" s="168">
        <f t="shared" si="0"/>
        <v>7000</v>
      </c>
      <c r="Q19" s="168">
        <f t="shared" si="0"/>
        <v>0</v>
      </c>
      <c r="R19" s="168">
        <f t="shared" si="0"/>
        <v>0</v>
      </c>
      <c r="S19" s="168">
        <f t="shared" si="0"/>
        <v>0</v>
      </c>
      <c r="T19" s="168">
        <f t="shared" si="0"/>
        <v>0</v>
      </c>
      <c r="U19" s="168">
        <f t="shared" si="0"/>
        <v>22000</v>
      </c>
      <c r="V19" s="168">
        <f t="shared" si="0"/>
        <v>0</v>
      </c>
      <c r="W19" s="168">
        <f t="shared" si="0"/>
        <v>0</v>
      </c>
      <c r="X19" s="168">
        <f t="shared" si="0"/>
        <v>0</v>
      </c>
      <c r="Y19" s="168">
        <f t="shared" si="0"/>
        <v>0</v>
      </c>
      <c r="Z19" s="168">
        <f t="shared" si="0"/>
        <v>28000</v>
      </c>
      <c r="AA19" s="168">
        <f t="shared" si="0"/>
        <v>0</v>
      </c>
      <c r="AB19" s="168">
        <f t="shared" si="0"/>
        <v>0</v>
      </c>
      <c r="AC19" s="168">
        <f t="shared" si="0"/>
        <v>0</v>
      </c>
      <c r="AD19" s="168">
        <f t="shared" si="0"/>
        <v>0</v>
      </c>
    </row>
    <row r="20" spans="1:30" ht="24.9" customHeight="1" x14ac:dyDescent="0.2">
      <c r="A20" s="175">
        <v>3</v>
      </c>
      <c r="B20" s="165" t="s">
        <v>245</v>
      </c>
      <c r="C20" s="168">
        <f>IF(C$9="",0,C$9)</f>
        <v>0</v>
      </c>
      <c r="D20" s="168">
        <f t="shared" ref="D20:AD20" si="1">IF(D$9="",0,D$9)</f>
        <v>4600</v>
      </c>
      <c r="E20" s="168">
        <f t="shared" si="1"/>
        <v>4600</v>
      </c>
      <c r="F20" s="168">
        <f t="shared" si="1"/>
        <v>4600</v>
      </c>
      <c r="G20" s="168">
        <f t="shared" si="1"/>
        <v>0</v>
      </c>
      <c r="H20" s="168">
        <f t="shared" si="1"/>
        <v>3500</v>
      </c>
      <c r="I20" s="168">
        <f t="shared" si="1"/>
        <v>3500</v>
      </c>
      <c r="J20" s="168">
        <f t="shared" si="1"/>
        <v>3500</v>
      </c>
      <c r="K20" s="168">
        <f t="shared" si="1"/>
        <v>0</v>
      </c>
      <c r="L20" s="168">
        <f t="shared" si="1"/>
        <v>3600</v>
      </c>
      <c r="M20" s="168">
        <f t="shared" si="1"/>
        <v>3600</v>
      </c>
      <c r="N20" s="168">
        <f t="shared" si="1"/>
        <v>3600</v>
      </c>
      <c r="O20" s="168">
        <f t="shared" si="1"/>
        <v>0</v>
      </c>
      <c r="P20" s="168">
        <f t="shared" si="1"/>
        <v>0</v>
      </c>
      <c r="Q20" s="168">
        <f t="shared" si="1"/>
        <v>4800</v>
      </c>
      <c r="R20" s="168">
        <f t="shared" si="1"/>
        <v>4800</v>
      </c>
      <c r="S20" s="168">
        <f t="shared" si="1"/>
        <v>4800</v>
      </c>
      <c r="T20" s="168">
        <f t="shared" si="1"/>
        <v>0</v>
      </c>
      <c r="U20" s="168">
        <f t="shared" si="1"/>
        <v>0</v>
      </c>
      <c r="V20" s="168">
        <f t="shared" si="1"/>
        <v>5500</v>
      </c>
      <c r="W20" s="168">
        <f t="shared" si="1"/>
        <v>4800</v>
      </c>
      <c r="X20" s="168">
        <f t="shared" si="1"/>
        <v>4800</v>
      </c>
      <c r="Y20" s="168">
        <f t="shared" si="1"/>
        <v>0</v>
      </c>
      <c r="Z20" s="168">
        <f t="shared" si="1"/>
        <v>0</v>
      </c>
      <c r="AA20" s="168">
        <f t="shared" si="1"/>
        <v>5800</v>
      </c>
      <c r="AB20" s="168">
        <f t="shared" si="1"/>
        <v>5800</v>
      </c>
      <c r="AC20" s="168">
        <f t="shared" si="1"/>
        <v>0</v>
      </c>
      <c r="AD20" s="168">
        <f t="shared" si="1"/>
        <v>0</v>
      </c>
    </row>
    <row r="21" spans="1:30" ht="24.9" customHeight="1" x14ac:dyDescent="0.2">
      <c r="A21" s="175">
        <v>4</v>
      </c>
      <c r="B21" s="165" t="s">
        <v>247</v>
      </c>
      <c r="C21" s="168">
        <f>C19+C20</f>
        <v>0</v>
      </c>
      <c r="D21" s="168">
        <f t="shared" ref="D21:AD21" si="2">D19+D20</f>
        <v>4600</v>
      </c>
      <c r="E21" s="168">
        <f t="shared" si="2"/>
        <v>4600</v>
      </c>
      <c r="F21" s="168">
        <f t="shared" si="2"/>
        <v>4600</v>
      </c>
      <c r="G21" s="168">
        <f t="shared" si="2"/>
        <v>7000</v>
      </c>
      <c r="H21" s="168">
        <f t="shared" si="2"/>
        <v>3500</v>
      </c>
      <c r="I21" s="168">
        <f t="shared" si="2"/>
        <v>3500</v>
      </c>
      <c r="J21" s="168">
        <f t="shared" si="2"/>
        <v>3500</v>
      </c>
      <c r="K21" s="168">
        <f t="shared" si="2"/>
        <v>7000</v>
      </c>
      <c r="L21" s="168">
        <f t="shared" si="2"/>
        <v>3600</v>
      </c>
      <c r="M21" s="168">
        <f t="shared" si="2"/>
        <v>3600</v>
      </c>
      <c r="N21" s="168">
        <f t="shared" si="2"/>
        <v>3600</v>
      </c>
      <c r="O21" s="168">
        <f t="shared" si="2"/>
        <v>0</v>
      </c>
      <c r="P21" s="168">
        <f t="shared" si="2"/>
        <v>7000</v>
      </c>
      <c r="Q21" s="168">
        <f t="shared" si="2"/>
        <v>4800</v>
      </c>
      <c r="R21" s="168">
        <f t="shared" si="2"/>
        <v>4800</v>
      </c>
      <c r="S21" s="168">
        <f t="shared" si="2"/>
        <v>4800</v>
      </c>
      <c r="T21" s="168">
        <f t="shared" si="2"/>
        <v>0</v>
      </c>
      <c r="U21" s="168">
        <f t="shared" si="2"/>
        <v>22000</v>
      </c>
      <c r="V21" s="168">
        <f t="shared" si="2"/>
        <v>5500</v>
      </c>
      <c r="W21" s="168">
        <f t="shared" si="2"/>
        <v>4800</v>
      </c>
      <c r="X21" s="168">
        <f t="shared" si="2"/>
        <v>4800</v>
      </c>
      <c r="Y21" s="168">
        <f t="shared" si="2"/>
        <v>0</v>
      </c>
      <c r="Z21" s="168">
        <f t="shared" si="2"/>
        <v>28000</v>
      </c>
      <c r="AA21" s="168">
        <f t="shared" si="2"/>
        <v>5800</v>
      </c>
      <c r="AB21" s="168">
        <f t="shared" si="2"/>
        <v>5800</v>
      </c>
      <c r="AC21" s="168">
        <f t="shared" si="2"/>
        <v>0</v>
      </c>
      <c r="AD21" s="168">
        <f t="shared" si="2"/>
        <v>0</v>
      </c>
    </row>
    <row r="22" spans="1:30" ht="24.9" customHeight="1" x14ac:dyDescent="0.2">
      <c r="A22" s="175">
        <v>5</v>
      </c>
      <c r="B22" s="165" t="s">
        <v>246</v>
      </c>
      <c r="C22" s="168">
        <v>0</v>
      </c>
      <c r="D22" s="168">
        <f>C22+D21</f>
        <v>4600</v>
      </c>
      <c r="E22" s="168">
        <f t="shared" ref="E22:AD22" si="3">D22+E21</f>
        <v>9200</v>
      </c>
      <c r="F22" s="168">
        <f t="shared" si="3"/>
        <v>13800</v>
      </c>
      <c r="G22" s="168">
        <f t="shared" si="3"/>
        <v>20800</v>
      </c>
      <c r="H22" s="168">
        <f t="shared" si="3"/>
        <v>24300</v>
      </c>
      <c r="I22" s="168">
        <f t="shared" si="3"/>
        <v>27800</v>
      </c>
      <c r="J22" s="168">
        <f t="shared" si="3"/>
        <v>31300</v>
      </c>
      <c r="K22" s="168">
        <f t="shared" si="3"/>
        <v>38300</v>
      </c>
      <c r="L22" s="168">
        <f t="shared" si="3"/>
        <v>41900</v>
      </c>
      <c r="M22" s="168">
        <f t="shared" si="3"/>
        <v>45500</v>
      </c>
      <c r="N22" s="168">
        <f t="shared" si="3"/>
        <v>49100</v>
      </c>
      <c r="O22" s="168">
        <f t="shared" si="3"/>
        <v>49100</v>
      </c>
      <c r="P22" s="168">
        <f t="shared" si="3"/>
        <v>56100</v>
      </c>
      <c r="Q22" s="168">
        <f t="shared" si="3"/>
        <v>60900</v>
      </c>
      <c r="R22" s="168">
        <f t="shared" si="3"/>
        <v>65700</v>
      </c>
      <c r="S22" s="168">
        <f t="shared" si="3"/>
        <v>70500</v>
      </c>
      <c r="T22" s="168">
        <f t="shared" si="3"/>
        <v>70500</v>
      </c>
      <c r="U22" s="168">
        <f t="shared" si="3"/>
        <v>92500</v>
      </c>
      <c r="V22" s="168">
        <f t="shared" si="3"/>
        <v>98000</v>
      </c>
      <c r="W22" s="168">
        <f t="shared" si="3"/>
        <v>102800</v>
      </c>
      <c r="X22" s="168">
        <f t="shared" si="3"/>
        <v>107600</v>
      </c>
      <c r="Y22" s="168">
        <f t="shared" si="3"/>
        <v>107600</v>
      </c>
      <c r="Z22" s="168">
        <f t="shared" si="3"/>
        <v>135600</v>
      </c>
      <c r="AA22" s="168">
        <f t="shared" si="3"/>
        <v>141400</v>
      </c>
      <c r="AB22" s="168">
        <f t="shared" si="3"/>
        <v>147200</v>
      </c>
      <c r="AC22" s="168">
        <f t="shared" si="3"/>
        <v>147200</v>
      </c>
      <c r="AD22" s="168">
        <f t="shared" si="3"/>
        <v>147200</v>
      </c>
    </row>
  </sheetData>
  <sheetProtection algorithmName="SHA-512" hashValue="H/TGvHQ7yIJLE67eyyLvT6EOgtMTTHWwTsSlm3yGI/nEcrnictHfUlFaKJau0eT6HH3ACn8V8l4S/IwOL36Bcw==" saltValue="t7Opfa4de4HsZbvZvpBmJg==" spinCount="100000" sheet="1"/>
  <phoneticPr fontId="3"/>
  <printOptions horizontalCentered="1"/>
  <pageMargins left="0.70866141732283472" right="0.70866141732283472" top="0.74803149606299213" bottom="0.74803149606299213" header="0.31496062992125984" footer="0.31496062992125984"/>
  <pageSetup paperSize="9" scale="42" orientation="landscape"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10"/>
    <pageSetUpPr autoPageBreaks="0"/>
  </sheetPr>
  <dimension ref="B2:J37"/>
  <sheetViews>
    <sheetView showGridLines="0" zoomScaleNormal="100" workbookViewId="0">
      <selection activeCell="G21" sqref="G21"/>
    </sheetView>
  </sheetViews>
  <sheetFormatPr defaultColWidth="9" defaultRowHeight="13.2" x14ac:dyDescent="0.2"/>
  <cols>
    <col min="1" max="1" width="3" style="3" customWidth="1"/>
    <col min="2" max="2" width="2.88671875" style="3" customWidth="1"/>
    <col min="3" max="9" width="9.33203125" style="3" customWidth="1"/>
    <col min="10" max="10" width="13" style="3" customWidth="1"/>
    <col min="11" max="16384" width="9" style="3"/>
  </cols>
  <sheetData>
    <row r="2" spans="2:10" ht="13.8" thickBot="1" x14ac:dyDescent="0.25"/>
    <row r="3" spans="2:10" x14ac:dyDescent="0.2">
      <c r="B3" s="346"/>
      <c r="C3" s="451"/>
      <c r="D3" s="451"/>
      <c r="E3" s="451"/>
      <c r="F3" s="451"/>
      <c r="G3" s="451"/>
      <c r="H3" s="451"/>
      <c r="I3" s="451"/>
      <c r="J3" s="348"/>
    </row>
    <row r="4" spans="2:10" ht="14.4" x14ac:dyDescent="0.2">
      <c r="B4" s="349"/>
      <c r="C4" s="452" t="s">
        <v>51</v>
      </c>
      <c r="D4" s="47"/>
      <c r="E4" s="47"/>
      <c r="F4" s="47"/>
      <c r="G4" s="47"/>
      <c r="H4" s="47"/>
      <c r="I4" s="47"/>
      <c r="J4" s="351"/>
    </row>
    <row r="5" spans="2:10" x14ac:dyDescent="0.2">
      <c r="B5" s="349"/>
      <c r="C5" s="47"/>
      <c r="D5" s="47"/>
      <c r="E5" s="47"/>
      <c r="F5" s="47"/>
      <c r="G5" s="47"/>
      <c r="H5" s="47"/>
      <c r="I5" s="47"/>
      <c r="J5" s="351"/>
    </row>
    <row r="6" spans="2:10" x14ac:dyDescent="0.2">
      <c r="B6" s="349"/>
      <c r="C6" s="453" t="s">
        <v>52</v>
      </c>
      <c r="D6" s="47"/>
      <c r="E6" s="47"/>
      <c r="F6" s="47"/>
      <c r="G6" s="47"/>
      <c r="H6" s="47"/>
      <c r="I6" s="47"/>
      <c r="J6" s="351"/>
    </row>
    <row r="7" spans="2:10" x14ac:dyDescent="0.2">
      <c r="B7" s="349"/>
      <c r="C7" s="47" t="s">
        <v>53</v>
      </c>
      <c r="D7" s="47"/>
      <c r="E7" s="47"/>
      <c r="F7" s="47"/>
      <c r="G7" s="47"/>
      <c r="H7" s="47"/>
      <c r="I7" s="47"/>
      <c r="J7" s="351"/>
    </row>
    <row r="8" spans="2:10" x14ac:dyDescent="0.2">
      <c r="B8" s="349"/>
      <c r="C8" s="47" t="s">
        <v>54</v>
      </c>
      <c r="D8" s="47"/>
      <c r="E8" s="47"/>
      <c r="F8" s="47"/>
      <c r="G8" s="47"/>
      <c r="H8" s="47"/>
      <c r="I8" s="47"/>
      <c r="J8" s="351"/>
    </row>
    <row r="9" spans="2:10" x14ac:dyDescent="0.2">
      <c r="B9" s="349"/>
      <c r="C9" s="47" t="s">
        <v>55</v>
      </c>
      <c r="D9" s="47"/>
      <c r="E9" s="47"/>
      <c r="F9" s="47"/>
      <c r="G9" s="47"/>
      <c r="H9" s="47"/>
      <c r="I9" s="47"/>
      <c r="J9" s="351"/>
    </row>
    <row r="10" spans="2:10" x14ac:dyDescent="0.2">
      <c r="B10" s="349"/>
      <c r="C10" s="47"/>
      <c r="D10" s="47"/>
      <c r="E10" s="47"/>
      <c r="F10" s="47"/>
      <c r="G10" s="47"/>
      <c r="H10" s="47"/>
      <c r="I10" s="47"/>
      <c r="J10" s="351"/>
    </row>
    <row r="11" spans="2:10" x14ac:dyDescent="0.2">
      <c r="B11" s="349"/>
      <c r="C11" s="453" t="s">
        <v>56</v>
      </c>
      <c r="D11" s="47"/>
      <c r="E11" s="47"/>
      <c r="F11" s="47"/>
      <c r="G11" s="47"/>
      <c r="H11" s="47"/>
      <c r="I11" s="47"/>
      <c r="J11" s="351"/>
    </row>
    <row r="12" spans="2:10" x14ac:dyDescent="0.2">
      <c r="B12" s="349"/>
      <c r="C12" s="47" t="s">
        <v>57</v>
      </c>
      <c r="D12" s="47"/>
      <c r="E12" s="47"/>
      <c r="F12" s="47"/>
      <c r="G12" s="47"/>
      <c r="H12" s="47"/>
      <c r="I12" s="47"/>
      <c r="J12" s="351"/>
    </row>
    <row r="13" spans="2:10" x14ac:dyDescent="0.2">
      <c r="B13" s="349"/>
      <c r="C13" s="47" t="s">
        <v>58</v>
      </c>
      <c r="D13" s="47"/>
      <c r="E13" s="47"/>
      <c r="F13" s="47"/>
      <c r="G13" s="47"/>
      <c r="H13" s="47"/>
      <c r="I13" s="47"/>
      <c r="J13" s="351"/>
    </row>
    <row r="14" spans="2:10" x14ac:dyDescent="0.2">
      <c r="B14" s="349"/>
      <c r="C14" s="47"/>
      <c r="D14" s="47"/>
      <c r="E14" s="47"/>
      <c r="F14" s="47"/>
      <c r="G14" s="47"/>
      <c r="H14" s="47"/>
      <c r="I14" s="47"/>
      <c r="J14" s="351"/>
    </row>
    <row r="15" spans="2:10" x14ac:dyDescent="0.2">
      <c r="B15" s="349"/>
      <c r="C15" s="453" t="s">
        <v>59</v>
      </c>
      <c r="D15" s="47"/>
      <c r="E15" s="47"/>
      <c r="F15" s="47"/>
      <c r="G15" s="47"/>
      <c r="H15" s="47"/>
      <c r="I15" s="47"/>
      <c r="J15" s="351"/>
    </row>
    <row r="16" spans="2:10" x14ac:dyDescent="0.2">
      <c r="B16" s="349"/>
      <c r="C16" s="47" t="s">
        <v>60</v>
      </c>
      <c r="D16" s="47"/>
      <c r="E16" s="47"/>
      <c r="F16" s="47"/>
      <c r="G16" s="47"/>
      <c r="H16" s="47"/>
      <c r="I16" s="47"/>
      <c r="J16" s="351"/>
    </row>
    <row r="17" spans="2:10" x14ac:dyDescent="0.2">
      <c r="B17" s="349"/>
      <c r="C17" s="47" t="s">
        <v>66</v>
      </c>
      <c r="D17" s="47"/>
      <c r="E17" s="47"/>
      <c r="F17" s="47"/>
      <c r="G17" s="47"/>
      <c r="H17" s="47"/>
      <c r="I17" s="47"/>
      <c r="J17" s="351"/>
    </row>
    <row r="18" spans="2:10" x14ac:dyDescent="0.2">
      <c r="B18" s="349"/>
      <c r="C18" s="47"/>
      <c r="D18" s="47"/>
      <c r="E18" s="47"/>
      <c r="F18" s="47"/>
      <c r="G18" s="47"/>
      <c r="H18" s="47"/>
      <c r="I18" s="47"/>
      <c r="J18" s="351"/>
    </row>
    <row r="19" spans="2:10" x14ac:dyDescent="0.2">
      <c r="B19" s="349"/>
      <c r="C19" s="47"/>
      <c r="D19" s="47" t="s">
        <v>61</v>
      </c>
      <c r="E19" s="47"/>
      <c r="F19" s="47"/>
      <c r="G19" s="47"/>
      <c r="H19" s="47"/>
      <c r="I19" s="47"/>
      <c r="J19" s="351"/>
    </row>
    <row r="20" spans="2:10" x14ac:dyDescent="0.2">
      <c r="B20" s="349"/>
      <c r="C20" s="47"/>
      <c r="D20" s="47" t="s">
        <v>62</v>
      </c>
      <c r="E20" s="47"/>
      <c r="F20" s="47"/>
      <c r="G20" s="558">
        <v>45962</v>
      </c>
      <c r="H20" s="558"/>
      <c r="I20" s="47"/>
      <c r="J20" s="351"/>
    </row>
    <row r="21" spans="2:10" ht="13.8" thickBot="1" x14ac:dyDescent="0.25">
      <c r="B21" s="373"/>
      <c r="C21" s="454"/>
      <c r="D21" s="454"/>
      <c r="E21" s="454"/>
      <c r="F21" s="454"/>
      <c r="G21" s="454"/>
      <c r="H21" s="454"/>
      <c r="I21" s="454"/>
      <c r="J21" s="375"/>
    </row>
    <row r="22" spans="2:10" x14ac:dyDescent="0.2">
      <c r="C22" s="1"/>
      <c r="D22" s="1"/>
      <c r="E22" s="1"/>
      <c r="F22" s="1"/>
      <c r="G22" s="15"/>
      <c r="H22" s="1"/>
      <c r="I22" s="1"/>
    </row>
    <row r="23" spans="2:10" x14ac:dyDescent="0.2">
      <c r="C23" s="1"/>
      <c r="D23" s="1"/>
      <c r="E23" s="1"/>
      <c r="F23" s="1"/>
      <c r="G23" s="1"/>
      <c r="H23" s="1"/>
      <c r="I23" s="1"/>
    </row>
    <row r="24" spans="2:10" x14ac:dyDescent="0.2">
      <c r="C24" s="1"/>
      <c r="D24" s="15"/>
      <c r="E24" s="1"/>
      <c r="F24" s="1"/>
      <c r="G24" s="1"/>
      <c r="H24" s="1"/>
    </row>
    <row r="25" spans="2:10" x14ac:dyDescent="0.2">
      <c r="C25" s="1"/>
      <c r="D25" s="1"/>
      <c r="E25" s="1"/>
      <c r="F25" s="1"/>
      <c r="G25" s="1"/>
      <c r="H25" s="1"/>
    </row>
    <row r="26" spans="2:10" x14ac:dyDescent="0.2">
      <c r="C26" s="1"/>
      <c r="D26" s="1"/>
      <c r="E26" s="1"/>
      <c r="F26" s="1"/>
      <c r="G26" s="1"/>
      <c r="H26" s="1"/>
    </row>
    <row r="37" spans="3:3" x14ac:dyDescent="0.2">
      <c r="C37" s="16"/>
    </row>
  </sheetData>
  <sheetProtection sheet="1" objects="1" scenarios="1"/>
  <mergeCells count="1">
    <mergeCell ref="G20:H20"/>
  </mergeCells>
  <phoneticPr fontId="3"/>
  <printOptions horizontalCentered="1"/>
  <pageMargins left="0.78740157480314965" right="0.78740157480314965" top="0.98425196850393704" bottom="0.98425196850393704" header="0.51181102362204722" footer="0.51181102362204722"/>
  <pageSetup paperSize="9" orientation="portrait" r:id="rId1"/>
  <headerFooter alignWithMargins="0">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7</vt:i4>
      </vt:variant>
    </vt:vector>
  </HeadingPairs>
  <TitlesOfParts>
    <vt:vector size="13" baseType="lpstr">
      <vt:lpstr>説明</vt:lpstr>
      <vt:lpstr>1.メイン</vt:lpstr>
      <vt:lpstr>2.職務給賃金表</vt:lpstr>
      <vt:lpstr>3.洗い替え職務給表</vt:lpstr>
      <vt:lpstr>4.参照データ</vt:lpstr>
      <vt:lpstr>5.使用上の注意</vt:lpstr>
      <vt:lpstr>'1.メイン'!Print_Area</vt:lpstr>
      <vt:lpstr>'2.職務給賃金表'!Print_Area</vt:lpstr>
      <vt:lpstr>'3.洗い替え職務給表'!Print_Area</vt:lpstr>
      <vt:lpstr>'4.参照データ'!Print_Area</vt:lpstr>
      <vt:lpstr>'5.使用上の注意'!Print_Area</vt:lpstr>
      <vt:lpstr>説明!Print_Area</vt:lpstr>
      <vt:lpstr>'1.メイン'!Print_Titles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横井人事労務サポート事務所</dc:creator>
  <cp:lastModifiedBy>AKINORI YOKOI</cp:lastModifiedBy>
  <cp:lastPrinted>2013-05-10T01:04:07Z</cp:lastPrinted>
  <dcterms:created xsi:type="dcterms:W3CDTF">2004-12-02T07:08:49Z</dcterms:created>
  <dcterms:modified xsi:type="dcterms:W3CDTF">2026-02-15T01:50:24Z</dcterms:modified>
</cp:coreProperties>
</file>